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16.xml"/>
  <Override ContentType="application/vnd.openxmlformats-officedocument.drawing+xml" PartName="/xl/drawings/worksheetdrawing8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9.xml"/>
  <Override ContentType="application/vnd.openxmlformats-officedocument.drawing+xml" PartName="/xl/drawings/worksheetdrawing2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GS" sheetId="1" r:id="rId3"/>
    <sheet state="visible" name="with most Twitter followers" sheetId="2" r:id="rId4"/>
    <sheet state="visible" name="Correlation Results(Pearson)" sheetId="3" r:id="rId5"/>
    <sheet state="visible" name="Correlation(Spearman)" sheetId="4" r:id="rId6"/>
    <sheet state="visible" name="Derived (Pearson)" sheetId="5" r:id="rId7"/>
    <sheet state="visible" name="Derived (Spearman" sheetId="6" r:id="rId8"/>
    <sheet state="visible" name="Sheet13" sheetId="7" r:id="rId9"/>
    <sheet state="visible" name="Twitter Rank" sheetId="8" r:id="rId10"/>
    <sheet state="visible" name="PR activity" sheetId="9" r:id="rId11"/>
    <sheet state="visible" name="TGS(removed inactive)" sheetId="10" r:id="rId12"/>
    <sheet state="visible" name="Sheet18" sheetId="11" r:id="rId13"/>
    <sheet state="visible" name="Sheet21" sheetId="12" r:id="rId14"/>
    <sheet state="visible" name="corr(Spearman)" sheetId="13" r:id="rId15"/>
    <sheet state="visible" name="Discretization" sheetId="14" r:id="rId16"/>
    <sheet state="visible" name="GH data" sheetId="15" r:id="rId17"/>
    <sheet state="visible" name="SO data" sheetId="16" r:id="rId18"/>
    <sheet state="visible" name="Sheet2" sheetId="17" r:id="rId19"/>
    <sheet state="visible" name="w most GH followers httpsgitgos" sheetId="18" r:id="rId20"/>
    <sheet state="visible" name="httpsgist.github.compaulmillr26" sheetId="19" r:id="rId21"/>
  </sheets>
  <definedNames/>
  <calcPr/>
</workbook>
</file>

<file path=xl/sharedStrings.xml><?xml version="1.0" encoding="utf-8"?>
<sst xmlns="http://schemas.openxmlformats.org/spreadsheetml/2006/main" count="9386" uniqueCount="5114">
  <si>
    <t>
</t>
  </si>
  <si>
    <t>T.Followers</t>
  </si>
  <si>
    <t>Twitter Handle</t>
  </si>
  <si>
    <t>Pop1</t>
  </si>
  <si>
    <t>Pop2</t>
  </si>
  <si>
    <t>Dev1</t>
  </si>
  <si>
    <t>Dev2</t>
  </si>
  <si>
    <t>PR_Score</t>
  </si>
  <si>
    <t>Tfol</t>
  </si>
  <si>
    <t>l_Tfol</t>
  </si>
  <si>
    <t>twt_rtwts</t>
  </si>
  <si>
    <t>l_twt_rtwts</t>
  </si>
  <si>
    <t>tweets</t>
  </si>
  <si>
    <t>l_tweets</t>
  </si>
  <si>
    <t>RTs</t>
  </si>
  <si>
    <t>l_RTs</t>
  </si>
  <si>
    <t>Page Rank Score</t>
  </si>
  <si>
    <t>mentions</t>
  </si>
  <si>
    <t>l_mentions</t>
  </si>
  <si>
    <t>Rtmentions</t>
  </si>
  <si>
    <t>l_Rtmentions</t>
  </si>
  <si>
    <t xml:space="preserve">elonmusk                      </t>
  </si>
  <si>
    <t>mention_3200</t>
  </si>
  <si>
    <t>RT.3200</t>
  </si>
  <si>
    <t>tweets.3200</t>
  </si>
  <si>
    <t>RT.3200.1</t>
  </si>
  <si>
    <t>DevGH</t>
  </si>
  <si>
    <t>ManGH</t>
  </si>
  <si>
    <t>PopGH</t>
  </si>
  <si>
    <t>GHFol</t>
  </si>
  <si>
    <t>Commits</t>
  </si>
  <si>
    <t>PullReq</t>
  </si>
  <si>
    <t>PullReqHand</t>
  </si>
  <si>
    <t>PullReqtotal</t>
  </si>
  <si>
    <t>PW</t>
  </si>
  <si>
    <t>IssuCom</t>
  </si>
  <si>
    <t>IssuRepo</t>
  </si>
  <si>
    <t>IssuHand</t>
  </si>
  <si>
    <t>DEVSO</t>
  </si>
  <si>
    <t>MANSO</t>
  </si>
  <si>
    <t>POPSO</t>
  </si>
  <si>
    <t xml:space="preserve">ev                            </t>
  </si>
  <si>
    <t>Qns</t>
  </si>
  <si>
    <t>Ans</t>
  </si>
  <si>
    <t>QnsView</t>
  </si>
  <si>
    <t>Favorites</t>
  </si>
  <si>
    <t>PostScores</t>
  </si>
  <si>
    <t>Reputation</t>
  </si>
  <si>
    <t>Upvotes</t>
  </si>
  <si>
    <t>Downvotes</t>
  </si>
  <si>
    <t>ProfileViews</t>
  </si>
  <si>
    <t xml:space="preserve">johnmaeda                     </t>
  </si>
  <si>
    <t xml:space="preserve">cdixon                        </t>
  </si>
  <si>
    <t xml:space="preserve">pmarca                        </t>
  </si>
  <si>
    <t xml:space="preserve">timoreilly                    </t>
  </si>
  <si>
    <t xml:space="preserve">jack                          </t>
  </si>
  <si>
    <t xml:space="preserve">BillGates                     </t>
  </si>
  <si>
    <t xml:space="preserve">rsarver                       </t>
  </si>
  <si>
    <t xml:space="preserve">marissamayer                  </t>
  </si>
  <si>
    <t xml:space="preserve">om                            </t>
  </si>
  <si>
    <t xml:space="preserve">harrymccracken                </t>
  </si>
  <si>
    <t xml:space="preserve">chrismessina                  </t>
  </si>
  <si>
    <t xml:space="preserve">kevinrose                     </t>
  </si>
  <si>
    <t xml:space="preserve">notch                         </t>
  </si>
  <si>
    <t xml:space="preserve">ericschmidt                   </t>
  </si>
  <si>
    <t xml:space="preserve">karaswisher                   </t>
  </si>
  <si>
    <t xml:space="preserve">photomatt                     </t>
  </si>
  <si>
    <t xml:space="preserve">leolaporte                    </t>
  </si>
  <si>
    <t xml:space="preserve">reidhoffman                   </t>
  </si>
  <si>
    <t xml:space="preserve">waltmossberg                  </t>
  </si>
  <si>
    <t xml:space="preserve">tim_cook                      </t>
  </si>
  <si>
    <t xml:space="preserve">anildash                      </t>
  </si>
  <si>
    <t xml:space="preserve">shanselman                    </t>
  </si>
  <si>
    <t xml:space="preserve">Chad_Hurley                   </t>
  </si>
  <si>
    <t xml:space="preserve">therealcliffyb                </t>
  </si>
  <si>
    <t xml:space="preserve">paulg                         </t>
  </si>
  <si>
    <t xml:space="preserve">drewhouston                   </t>
  </si>
  <si>
    <t xml:space="preserve">levie                         </t>
  </si>
  <si>
    <t xml:space="preserve">biz                           </t>
  </si>
  <si>
    <t xml:space="preserve">dickc                         </t>
  </si>
  <si>
    <t xml:space="preserve">akirareiko                    </t>
  </si>
  <si>
    <t xml:space="preserve">skonnard                      </t>
  </si>
  <si>
    <t xml:space="preserve">satyanadella                  </t>
  </si>
  <si>
    <t xml:space="preserve">Kappische                     </t>
  </si>
  <si>
    <t xml:space="preserve">anamitra                      </t>
  </si>
  <si>
    <t xml:space="preserve">travisk                       </t>
  </si>
  <si>
    <t xml:space="preserve">Joi                           </t>
  </si>
  <si>
    <t xml:space="preserve">dens                          </t>
  </si>
  <si>
    <t xml:space="preserve">gr33ndata                     </t>
  </si>
  <si>
    <t xml:space="preserve">tha_rami                      </t>
  </si>
  <si>
    <t xml:space="preserve">TEDchris                      </t>
  </si>
  <si>
    <t>Tweets Retweeted</t>
  </si>
  <si>
    <t xml:space="preserve">reckless                      </t>
  </si>
  <si>
    <t xml:space="preserve">jimmy_wales                   </t>
  </si>
  <si>
    <t xml:space="preserve">Benioff                       </t>
  </si>
  <si>
    <t xml:space="preserve">mattcutts                     </t>
  </si>
  <si>
    <t xml:space="preserve">bgurley                       </t>
  </si>
  <si>
    <t xml:space="preserve">zeldman                       </t>
  </si>
  <si>
    <t xml:space="preserve">sarahcuda                     </t>
  </si>
  <si>
    <t xml:space="preserve">mkapor                        </t>
  </si>
  <si>
    <t xml:space="preserve">digiphile                     </t>
  </si>
  <si>
    <t xml:space="preserve">willsmith                     </t>
  </si>
  <si>
    <t xml:space="preserve">bhorowitz                     </t>
  </si>
  <si>
    <t xml:space="preserve">timberners_lee                </t>
  </si>
  <si>
    <t xml:space="preserve">Ghonim                        </t>
  </si>
  <si>
    <t xml:space="preserve">jsa                           </t>
  </si>
  <si>
    <t xml:space="preserve">sama                          </t>
  </si>
  <si>
    <t xml:space="preserve">zephoria                      </t>
  </si>
  <si>
    <t xml:space="preserve">jeff                          </t>
  </si>
  <si>
    <t>#
</t>
  </si>
  <si>
    <t>Name</t>
  </si>
  <si>
    <t>Pop1 = Follow + RTmentions + Mentions</t>
  </si>
  <si>
    <t xml:space="preserve">jeresig                       </t>
  </si>
  <si>
    <t xml:space="preserve">Pop2 = log(Follow) +RTmentions + mentions </t>
  </si>
  <si>
    <t>Dev1 = Total Tweets</t>
  </si>
  <si>
    <t>Dev2 = eT + log(eRT)</t>
  </si>
  <si>
    <t>Twitter Rank Score</t>
  </si>
  <si>
    <t>Followers count</t>
  </si>
  <si>
    <t xml:space="preserve">pgeuder                       </t>
  </si>
  <si>
    <t>Log(Followers count)</t>
  </si>
  <si>
    <t>Tweets count=T+RT</t>
  </si>
  <si>
    <t>Log(Tweets count=T+RT)</t>
  </si>
  <si>
    <t>Final Tweet count after scaling</t>
  </si>
  <si>
    <t>Log(Final Tweet count after scaling)</t>
  </si>
  <si>
    <t xml:space="preserve">ID_AA_Carmack                 </t>
  </si>
  <si>
    <t>Final Retweet count after scaling</t>
  </si>
  <si>
    <t>Log(Final Retweet count after scaling)</t>
  </si>
  <si>
    <t>Final Mentions count after scaling</t>
  </si>
  <si>
    <t>Log(Mentions count after scaling)</t>
  </si>
  <si>
    <t>Final RT mention after scaling</t>
  </si>
  <si>
    <t xml:space="preserve">carlmanneh                    </t>
  </si>
  <si>
    <t>Log(Final RT mention after scaling)</t>
  </si>
  <si>
    <t>Mention count</t>
  </si>
  <si>
    <t>Retweets Mention count</t>
  </si>
  <si>
    <t>Tweet count(out of 3200)</t>
  </si>
  <si>
    <t xml:space="preserve">sundarpichai                  </t>
  </si>
  <si>
    <t>Retweet count(out of 3200)</t>
  </si>
  <si>
    <t>Date of Membership</t>
  </si>
  <si>
    <t xml:space="preserve">pierre                        </t>
  </si>
  <si>
    <t xml:space="preserve">tconrad                       </t>
  </si>
  <si>
    <t xml:space="preserve">Padmasree                     </t>
  </si>
  <si>
    <t>Github Name</t>
  </si>
  <si>
    <t xml:space="preserve">paulsingh                     </t>
  </si>
  <si>
    <t>DevGH = log(commits) + PullReq + PullReqHandled</t>
  </si>
  <si>
    <t>ManGH=IssueComments+Projectswatched+IssueReported+IssueHandled</t>
  </si>
  <si>
    <t>PopGH = followers</t>
  </si>
  <si>
    <t>Date Joined</t>
  </si>
  <si>
    <t># Followers</t>
  </si>
  <si>
    <t>#Commits</t>
  </si>
  <si>
    <t xml:space="preserve">Pogue                         </t>
  </si>
  <si>
    <t>#Pull Requests</t>
  </si>
  <si>
    <t>#Pull Requests Handled</t>
  </si>
  <si>
    <t>#Pull Requests Total</t>
  </si>
  <si>
    <t>#Projects Watched</t>
  </si>
  <si>
    <t>#IssueComments</t>
  </si>
  <si>
    <t>#Issue Reported</t>
  </si>
  <si>
    <t>#Issues Handled</t>
  </si>
  <si>
    <t xml:space="preserve">habibh                        </t>
  </si>
  <si>
    <t>SO Name</t>
  </si>
  <si>
    <t>DEVSO = Q +A</t>
  </si>
  <si>
    <t>MANSO = Up+DnVotes</t>
  </si>
  <si>
    <t>POPSO = fav + log(ProfileViews+PostScores) + log(QuestionsViewed)</t>
  </si>
  <si>
    <t>#Questions</t>
  </si>
  <si>
    <t>#Answers</t>
  </si>
  <si>
    <t xml:space="preserve">jemimakiss                    </t>
  </si>
  <si>
    <t>#QuestionsViewed</t>
  </si>
  <si>
    <t>#Favorites</t>
  </si>
  <si>
    <t>#PostScores</t>
  </si>
  <si>
    <t>#Upvotes</t>
  </si>
  <si>
    <t>#Downvotes</t>
  </si>
  <si>
    <t>#ProfileViews</t>
  </si>
  <si>
    <t xml:space="preserve">stanleytang                   </t>
  </si>
  <si>
    <t>Gender</t>
  </si>
  <si>
    <t>Country</t>
  </si>
  <si>
    <t>Business</t>
  </si>
  <si>
    <t>Investor</t>
  </si>
  <si>
    <t xml:space="preserve">ibogost                       </t>
  </si>
  <si>
    <t>Inventor</t>
  </si>
  <si>
    <t>Developer</t>
  </si>
  <si>
    <t>Founder</t>
  </si>
  <si>
    <t>Executive(CEO,CTO,Chairman,Director,Curator,Board Member,President,Head,Advisor,Consultant,Producer)</t>
  </si>
  <si>
    <t xml:space="preserve">spolsky                       </t>
  </si>
  <si>
    <t>Author</t>
  </si>
  <si>
    <t>Presenter,TV Host</t>
  </si>
  <si>
    <t>Columnist</t>
  </si>
  <si>
    <t>Journalist</t>
  </si>
  <si>
    <t xml:space="preserve">minliangtan                   </t>
  </si>
  <si>
    <t xml:space="preserve">mollstam                      </t>
  </si>
  <si>
    <t>PR Score</t>
  </si>
  <si>
    <t xml:space="preserve">jeb_                          </t>
  </si>
  <si>
    <t>Editor</t>
  </si>
  <si>
    <t xml:space="preserve">MichaelDell                   </t>
  </si>
  <si>
    <t xml:space="preserve">ryan                          </t>
  </si>
  <si>
    <t>Entrepreneur</t>
  </si>
  <si>
    <t xml:space="preserve">t                             </t>
  </si>
  <si>
    <t xml:space="preserve">jonkagstrom                   </t>
  </si>
  <si>
    <t xml:space="preserve">JahKob                        </t>
  </si>
  <si>
    <t xml:space="preserve">tinyBuild                     </t>
  </si>
  <si>
    <t xml:space="preserve">onambiguity                   </t>
  </si>
  <si>
    <t>Blogger,vblogger</t>
  </si>
  <si>
    <t>Speaker</t>
  </si>
  <si>
    <t>Podcaster,Broadcaster</t>
  </si>
  <si>
    <t>Designer</t>
  </si>
  <si>
    <t xml:space="preserve">finkd                         </t>
  </si>
  <si>
    <t>Engineer</t>
  </si>
  <si>
    <t>Internet Activist,Political Activist,Human Rights Activist,Advocate</t>
  </si>
  <si>
    <t xml:space="preserve">stevewoz                      </t>
  </si>
  <si>
    <t>Computer Scientist,Researcher,Professor,Instructor</t>
  </si>
  <si>
    <t xml:space="preserve">KrisJelbring                  </t>
  </si>
  <si>
    <t xml:space="preserve">simplebits                    </t>
  </si>
  <si>
    <t xml:space="preserve">carnalizer                    </t>
  </si>
  <si>
    <t xml:space="preserve">xlson                         </t>
  </si>
  <si>
    <t xml:space="preserve">pschiller                     </t>
  </si>
  <si>
    <t xml:space="preserve">Jonathan_Blow                 </t>
  </si>
  <si>
    <t>BillGates</t>
  </si>
  <si>
    <t xml:space="preserve">ginatrapani                   </t>
  </si>
  <si>
    <t>Bill Gates</t>
  </si>
  <si>
    <t xml:space="preserve">kevin                         </t>
  </si>
  <si>
    <t xml:space="preserve">f                             </t>
  </si>
  <si>
    <t xml:space="preserve">Werner                        </t>
  </si>
  <si>
    <t xml:space="preserve">danfrisk                      </t>
  </si>
  <si>
    <t xml:space="preserve">_grum                         </t>
  </si>
  <si>
    <t xml:space="preserve">ZacheryNielson                </t>
  </si>
  <si>
    <t xml:space="preserve">codinghorror                  </t>
  </si>
  <si>
    <t xml:space="preserve">BomuBoi                       </t>
  </si>
  <si>
    <t xml:space="preserve">Dinnerbone                    </t>
  </si>
  <si>
    <t xml:space="preserve">dhh                           </t>
  </si>
  <si>
    <t xml:space="preserve">marcoarment                   </t>
  </si>
  <si>
    <t xml:space="preserve">_tomcc                        </t>
  </si>
  <si>
    <t xml:space="preserve">jkottke                       </t>
  </si>
  <si>
    <t xml:space="preserve">scottebales                   </t>
  </si>
  <si>
    <t xml:space="preserve">petecashmore                  </t>
  </si>
  <si>
    <t xml:space="preserve">Arubin                        </t>
  </si>
  <si>
    <t xml:space="preserve">andrewchen                    </t>
  </si>
  <si>
    <t xml:space="preserve">EvilSeph                      </t>
  </si>
  <si>
    <t xml:space="preserve">p0sixninja                    </t>
  </si>
  <si>
    <t xml:space="preserve">jbernhardsson                 </t>
  </si>
  <si>
    <t xml:space="preserve">stephenlrose                  </t>
  </si>
  <si>
    <t xml:space="preserve">meyerweb                      </t>
  </si>
  <si>
    <t xml:space="preserve">chriscoyier                   </t>
  </si>
  <si>
    <t xml:space="preserve">preillyme                     </t>
  </si>
  <si>
    <t xml:space="preserve">l2k                           </t>
  </si>
  <si>
    <t xml:space="preserve">pmolyneux                     </t>
  </si>
  <si>
    <t xml:space="preserve">dongatory                     </t>
  </si>
  <si>
    <t>M</t>
  </si>
  <si>
    <t xml:space="preserve">IGLevine                      </t>
  </si>
  <si>
    <t>US
</t>
  </si>
  <si>
    <t xml:space="preserve">SethBling                     </t>
  </si>
  <si>
    <t xml:space="preserve">saurik                        </t>
  </si>
  <si>
    <t xml:space="preserve">mikeyk                        </t>
  </si>
  <si>
    <t>timoreilly</t>
  </si>
  <si>
    <t>Tim O'Reilly</t>
  </si>
  <si>
    <t xml:space="preserve">noaheverett                   </t>
  </si>
  <si>
    <t xml:space="preserve">kenichiromogi                 </t>
  </si>
  <si>
    <t xml:space="preserve">bs                            </t>
  </si>
  <si>
    <t xml:space="preserve">wol_lay                       </t>
  </si>
  <si>
    <t xml:space="preserve">br                            </t>
  </si>
  <si>
    <t xml:space="preserve">masason                       </t>
  </si>
  <si>
    <t xml:space="preserve">nzkoz                         </t>
  </si>
  <si>
    <t xml:space="preserve">joebelfiore                   </t>
  </si>
  <si>
    <t xml:space="preserve">iH8sn0w                       </t>
  </si>
  <si>
    <t xml:space="preserve">JD_2020                       </t>
  </si>
  <si>
    <t xml:space="preserve">chpwn                         </t>
  </si>
  <si>
    <t xml:space="preserve">JonCrawford                   </t>
  </si>
  <si>
    <t xml:space="preserve">paul_irish                    </t>
  </si>
  <si>
    <t xml:space="preserve">scottgu                       </t>
  </si>
  <si>
    <t xml:space="preserve">abdur                         </t>
  </si>
  <si>
    <t xml:space="preserve">SamFURUKAWA                   </t>
  </si>
  <si>
    <t xml:space="preserve">lukew                         </t>
  </si>
  <si>
    <t xml:space="preserve">kaifulee                      </t>
  </si>
  <si>
    <t>Pogue</t>
  </si>
  <si>
    <t>David Pogue</t>
  </si>
  <si>
    <t xml:space="preserve">rocket2guns                   </t>
  </si>
  <si>
    <t xml:space="preserve">mezzoblue                     </t>
  </si>
  <si>
    <t xml:space="preserve">Fwiz                          </t>
  </si>
  <si>
    <t xml:space="preserve">pod2g                         </t>
  </si>
  <si>
    <t xml:space="preserve">DuvalMagic                    </t>
  </si>
  <si>
    <t xml:space="preserve">j_smedley                     </t>
  </si>
  <si>
    <t xml:space="preserve">aaronwall                     </t>
  </si>
  <si>
    <t xml:space="preserve">Goldman44                     </t>
  </si>
  <si>
    <t xml:space="preserve">majornelson                   </t>
  </si>
  <si>
    <t xml:space="preserve">rkmt                          </t>
  </si>
  <si>
    <t>ericschmidt</t>
  </si>
  <si>
    <t>Eric Schmidt</t>
  </si>
  <si>
    <t xml:space="preserve">beep                          </t>
  </si>
  <si>
    <t xml:space="preserve">sivers                        </t>
  </si>
  <si>
    <t xml:space="preserve">larryellison                  </t>
  </si>
  <si>
    <t xml:space="preserve">addyosmani                    </t>
  </si>
  <si>
    <t xml:space="preserve">KentBeck                      </t>
  </si>
  <si>
    <t xml:space="preserve">martinfowler                  </t>
  </si>
  <si>
    <t xml:space="preserve">EdmundMcMillenn               </t>
  </si>
  <si>
    <t xml:space="preserve">DaveSumter                    </t>
  </si>
  <si>
    <t xml:space="preserve">chadfowler                    </t>
  </si>
  <si>
    <t xml:space="preserve">demandrichard                 </t>
  </si>
  <si>
    <t xml:space="preserve">myspacetom                    </t>
  </si>
  <si>
    <t xml:space="preserve">todsacerdoti                  </t>
  </si>
  <si>
    <t>waltmossberg</t>
  </si>
  <si>
    <t>Walt Mossberg</t>
  </si>
  <si>
    <t xml:space="preserve">MichaelCondrey                </t>
  </si>
  <si>
    <t xml:space="preserve">RanaASaid                     </t>
  </si>
  <si>
    <t xml:space="preserve">alaa                          </t>
  </si>
  <si>
    <t xml:space="preserve">LoaiNagati                    </t>
  </si>
  <si>
    <t xml:space="preserve">Pentadact                     </t>
  </si>
  <si>
    <t xml:space="preserve">vpieters                      </t>
  </si>
  <si>
    <t xml:space="preserve">john                          </t>
  </si>
  <si>
    <t xml:space="preserve">evad3rs                       </t>
  </si>
  <si>
    <t xml:space="preserve">jkalucki                      </t>
  </si>
  <si>
    <t xml:space="preserve">RamyRaoof                     </t>
  </si>
  <si>
    <t xml:space="preserve">HIDEO_KOJIMA_EN               </t>
  </si>
  <si>
    <t xml:space="preserve">ZeinabSamir                   </t>
  </si>
  <si>
    <t xml:space="preserve">chrisremo                     </t>
  </si>
  <si>
    <t xml:space="preserve">i0n1c                         </t>
  </si>
  <si>
    <t xml:space="preserve">tnatsu                        </t>
  </si>
  <si>
    <t>codinghorror</t>
  </si>
  <si>
    <t xml:space="preserve">robhoward                     </t>
  </si>
  <si>
    <t>Jeff Atwood</t>
  </si>
  <si>
    <t xml:space="preserve">AquaXetine                    </t>
  </si>
  <si>
    <t xml:space="preserve">austinnotduncan               </t>
  </si>
  <si>
    <t xml:space="preserve">e_kaspersky                   </t>
  </si>
  <si>
    <t xml:space="preserve">srlm                          </t>
  </si>
  <si>
    <t xml:space="preserve">sorenmacbeth                  </t>
  </si>
  <si>
    <t xml:space="preserve">Swiftor                       </t>
  </si>
  <si>
    <t xml:space="preserve">AkihiroHino                   </t>
  </si>
  <si>
    <t xml:space="preserve">RiotPendragon                 </t>
  </si>
  <si>
    <t xml:space="preserve">a                             </t>
  </si>
  <si>
    <t>coding-horror</t>
  </si>
  <si>
    <t xml:space="preserve">durov                         </t>
  </si>
  <si>
    <t xml:space="preserve">Gronkh                        </t>
  </si>
  <si>
    <t xml:space="preserve">tanakaryusaku                 </t>
  </si>
  <si>
    <t xml:space="preserve">ChrisMetzen                   </t>
  </si>
  <si>
    <t>martinfowler</t>
  </si>
  <si>
    <t>Martin Fowler</t>
  </si>
  <si>
    <t xml:space="preserve">noobde                        </t>
  </si>
  <si>
    <t xml:space="preserve">fart                          </t>
  </si>
  <si>
    <t xml:space="preserve">JeremyCMorgan                 </t>
  </si>
  <si>
    <t xml:space="preserve">PG_kamiya                     </t>
  </si>
  <si>
    <t xml:space="preserve">shoemoney                     </t>
  </si>
  <si>
    <t xml:space="preserve">Harada_TEKKEN                 </t>
  </si>
  <si>
    <t>DavidVonderhaa</t>
  </si>
  <si>
    <t>Britain</t>
  </si>
  <si>
    <t>shanselman</t>
  </si>
  <si>
    <t>Scott Hanselman</t>
  </si>
  <si>
    <t>spolsky</t>
  </si>
  <si>
    <t>Joel Spolsky</t>
  </si>
  <si>
    <t>KentBeck</t>
  </si>
  <si>
    <t>Kent Beck</t>
  </si>
  <si>
    <t>jack</t>
  </si>
  <si>
    <t>Jack</t>
  </si>
  <si>
    <t>masason</t>
  </si>
  <si>
    <t>jackjack</t>
  </si>
  <si>
    <t>Japan</t>
  </si>
  <si>
    <t>notch</t>
  </si>
  <si>
    <t>Markus Persson</t>
  </si>
  <si>
    <t>biz</t>
  </si>
  <si>
    <t>Biz Stone</t>
  </si>
  <si>
    <t>bizstone</t>
  </si>
  <si>
    <t>xNotch</t>
  </si>
  <si>
    <t>Notch</t>
  </si>
  <si>
    <t>Sweden</t>
  </si>
  <si>
    <t>elonmusk</t>
  </si>
  <si>
    <t>Elon Musk</t>
  </si>
  <si>
    <t>ev</t>
  </si>
  <si>
    <t>Ev Williams</t>
  </si>
  <si>
    <t>TEDchris</t>
  </si>
  <si>
    <t>Chris Anderson</t>
  </si>
  <si>
    <t>Pakistan</t>
  </si>
  <si>
    <t>Padmasree</t>
  </si>
  <si>
    <t>F</t>
  </si>
  <si>
    <t>kevinrose</t>
  </si>
  <si>
    <t>Kevin rose</t>
  </si>
  <si>
    <t>dickc</t>
  </si>
  <si>
    <t>dick costola</t>
  </si>
  <si>
    <t>noaheverett</t>
  </si>
  <si>
    <t>Noah Everett</t>
  </si>
  <si>
    <t>Ghonim</t>
  </si>
  <si>
    <t>Wael Ghonim</t>
  </si>
  <si>
    <t>om</t>
  </si>
  <si>
    <t>Om Malik</t>
  </si>
  <si>
    <t>Egypt</t>
  </si>
  <si>
    <t>kaifulee</t>
  </si>
  <si>
    <t>Kai-Fu Lee</t>
  </si>
  <si>
    <t>Taiwan</t>
  </si>
  <si>
    <t>jeb_</t>
  </si>
  <si>
    <t>Jens Bergensten</t>
  </si>
  <si>
    <t>jebox</t>
  </si>
  <si>
    <t>tim_cook</t>
  </si>
  <si>
    <t>Tim Cook</t>
  </si>
  <si>
    <t>karaswisher</t>
  </si>
  <si>
    <t>Kara Swisher</t>
  </si>
  <si>
    <t>marissamayer</t>
  </si>
  <si>
    <t>Marissa Mayer</t>
  </si>
  <si>
    <t>MichaelDell</t>
  </si>
  <si>
    <t>Michael Dell</t>
  </si>
  <si>
    <t>majornelson</t>
  </si>
  <si>
    <t>Larry Hryb</t>
  </si>
  <si>
    <t>kenichiromogi</t>
  </si>
  <si>
    <t>Ken Mogi</t>
  </si>
  <si>
    <t>alaa</t>
  </si>
  <si>
    <t>Alla Abd El Fattah</t>
  </si>
  <si>
    <t>onambiguity</t>
  </si>
  <si>
    <t>Ming / Ng</t>
  </si>
  <si>
    <t>Chad_Hurley</t>
  </si>
  <si>
    <t>Chad Hurley</t>
  </si>
  <si>
    <t>hurlex</t>
  </si>
  <si>
    <t>leolaporte</t>
  </si>
  <si>
    <t>Leo Laporte</t>
  </si>
  <si>
    <t>anildash</t>
  </si>
  <si>
    <t>Anil Dash</t>
  </si>
  <si>
    <t>pierre</t>
  </si>
  <si>
    <t>Pierre Omidyar</t>
  </si>
  <si>
    <t>SethBling</t>
  </si>
  <si>
    <t>Seth Bling</t>
  </si>
  <si>
    <t>Dinnerbone</t>
  </si>
  <si>
    <t>Nathan Adams</t>
  </si>
  <si>
    <t>mikeyk</t>
  </si>
  <si>
    <t>Mike Krieger</t>
  </si>
  <si>
    <t>satyanadella</t>
  </si>
  <si>
    <t>Satya Nadella</t>
  </si>
  <si>
    <t>mattcutts</t>
  </si>
  <si>
    <t>Matt cutts</t>
  </si>
  <si>
    <t>saurik</t>
  </si>
  <si>
    <t>Jay Freeman(saurik)</t>
  </si>
  <si>
    <t>Jay Freeman -saurik-</t>
  </si>
  <si>
    <t>stevewoz</t>
  </si>
  <si>
    <t>Steve Wozniak</t>
  </si>
  <si>
    <t>chadfowler</t>
  </si>
  <si>
    <t>Chad Fowler</t>
  </si>
  <si>
    <t>chad</t>
  </si>
  <si>
    <t>Germany</t>
  </si>
  <si>
    <t>john</t>
  </si>
  <si>
    <t>John Shahidi</t>
  </si>
  <si>
    <t>johnmaeda</t>
  </si>
  <si>
    <t>John Maeda</t>
  </si>
  <si>
    <t>jbernhardsson</t>
  </si>
  <si>
    <t>Johan Bernhardsson</t>
  </si>
  <si>
    <t>Zhoroaan</t>
  </si>
  <si>
    <t>pod2g</t>
  </si>
  <si>
    <t>France</t>
  </si>
  <si>
    <t>bgurley</t>
  </si>
  <si>
    <t>Bill Gurley</t>
  </si>
  <si>
    <t>pmarca</t>
  </si>
  <si>
    <t>Marc Andressen</t>
  </si>
  <si>
    <t>ginatrapani</t>
  </si>
  <si>
    <t>Gina Trapani</t>
  </si>
  <si>
    <t>tnatsu</t>
  </si>
  <si>
    <t>Takeshi Natsuno</t>
  </si>
  <si>
    <t>DuvalMagic</t>
  </si>
  <si>
    <t>Randy Pitchford</t>
  </si>
  <si>
    <t>rsarver</t>
  </si>
  <si>
    <t>Ryan Sarver</t>
  </si>
  <si>
    <t>reidhoffman</t>
  </si>
  <si>
    <t>Reid Hoffman</t>
  </si>
  <si>
    <t>Fwiz</t>
  </si>
  <si>
    <t>Ryan Wyatt</t>
  </si>
  <si>
    <t>zeldman</t>
  </si>
  <si>
    <t>Jeffrey Zeldman</t>
  </si>
  <si>
    <t>DavidVonderhaar</t>
  </si>
  <si>
    <t>David Vonderhaa</t>
  </si>
  <si>
    <t>Gronkh</t>
  </si>
  <si>
    <t>G Wie Glucklinch</t>
  </si>
  <si>
    <t>evad3rs</t>
  </si>
  <si>
    <t>MichaelCondrey</t>
  </si>
  <si>
    <t>Michael Condrey</t>
  </si>
  <si>
    <t>finkd</t>
  </si>
  <si>
    <t>Mark Zuckerberg</t>
  </si>
  <si>
    <t>sivers</t>
  </si>
  <si>
    <t>Derek Sivers</t>
  </si>
  <si>
    <t>therealcliffyb</t>
  </si>
  <si>
    <t>Cliff Bleszinski</t>
  </si>
  <si>
    <t>digiphile</t>
  </si>
  <si>
    <t>Alex Howard</t>
  </si>
  <si>
    <t>jkalucki</t>
  </si>
  <si>
    <t>John Kalucki</t>
  </si>
  <si>
    <t>paulg</t>
  </si>
  <si>
    <t>Paul Graham</t>
  </si>
  <si>
    <t>UK
</t>
  </si>
  <si>
    <t>HIDEO_KOJIMA_EN</t>
  </si>
  <si>
    <t>HIDEO KOJIMA</t>
  </si>
  <si>
    <t>iH8sn0w</t>
  </si>
  <si>
    <t>durov</t>
  </si>
  <si>
    <t>Pavel Durov</t>
  </si>
  <si>
    <t>Russia</t>
  </si>
  <si>
    <t>Canada</t>
  </si>
  <si>
    <t>ID_AA_Carmack</t>
  </si>
  <si>
    <t>John Carmack</t>
  </si>
  <si>
    <t>nzkoz</t>
  </si>
  <si>
    <t>Michael Koziarski</t>
  </si>
  <si>
    <t>NZKoz</t>
  </si>
  <si>
    <t>New Zealand</t>
  </si>
  <si>
    <t>myspacetom</t>
  </si>
  <si>
    <t>Tom Anderson</t>
  </si>
  <si>
    <t>abdur</t>
  </si>
  <si>
    <t>Abdur Chowdhury</t>
  </si>
  <si>
    <t>carlmanneh</t>
  </si>
  <si>
    <t>Carl Manneh</t>
  </si>
  <si>
    <t>jkottke</t>
  </si>
  <si>
    <t>Jason Kottke</t>
  </si>
  <si>
    <t>todsacerdoti</t>
  </si>
  <si>
    <t>Tod Sacerdoti</t>
  </si>
  <si>
    <t>mollstam</t>
  </si>
  <si>
    <t>Tobias Mollstam</t>
  </si>
  <si>
    <t>Level</t>
  </si>
  <si>
    <t>Rank in the top 100</t>
  </si>
  <si>
    <t>Description</t>
  </si>
  <si>
    <t>URL</t>
  </si>
  <si>
    <t># Roles</t>
  </si>
  <si>
    <t>Sharing things I'm learning through my foundation work and other interests...</t>
  </si>
  <si>
    <t>http://t.co/dtudepUWZI</t>
  </si>
  <si>
    <t>Pop1...Follow...RTmentions...Mentions</t>
  </si>
  <si>
    <t>Pop2...log.Follow...RTmentions...mentions</t>
  </si>
  <si>
    <t>Dev1...Total.Tweets</t>
  </si>
  <si>
    <t>Dev2...eT...log.eRT.</t>
  </si>
  <si>
    <t>Twitter.Rank.Score</t>
  </si>
  <si>
    <t>Followers.count</t>
  </si>
  <si>
    <t>Log.Followers.count.</t>
  </si>
  <si>
    <t>Tweets.count.T.RT</t>
  </si>
  <si>
    <t>_tomcc</t>
  </si>
  <si>
    <t>Tommaso checchi</t>
  </si>
  <si>
    <t>Log.Tweets.count.T.RT.</t>
  </si>
  <si>
    <t>Final.Tweet.count.after.scaling</t>
  </si>
  <si>
    <t>Log.Final.Tweet.count.after.scaling.</t>
  </si>
  <si>
    <t>Final.Retweet.count.after.scaling</t>
  </si>
  <si>
    <t>Log.Final.Retweet.count.after.scaling.</t>
  </si>
  <si>
    <t>Final.Mentions.count.after.scaling</t>
  </si>
  <si>
    <t>Log.Mentions.count.after.scaling.</t>
  </si>
  <si>
    <t>Final.RT.mention.after.scaling</t>
  </si>
  <si>
    <t>Log.Final.RT.mention.after.scaling.</t>
  </si>
  <si>
    <t>Mention.count</t>
  </si>
  <si>
    <t>Retweets.Mention.count</t>
  </si>
  <si>
    <t>Tweet.count.out.of.3200.</t>
  </si>
  <si>
    <t>Retweet.count.out.of.3200.</t>
  </si>
  <si>
    <t>DevGH...log.commits....PullReq...PullReqHandled</t>
  </si>
  <si>
    <t>ManGH.IssueComments.Projectswatched.IssueReported.IssueHandled</t>
  </si>
  <si>
    <t>PopGH...followers</t>
  </si>
  <si>
    <t>X..Followers</t>
  </si>
  <si>
    <t>X.Commits</t>
  </si>
  <si>
    <t>X.Pull.Requests</t>
  </si>
  <si>
    <t>X.Pull.Requests.Handled</t>
  </si>
  <si>
    <t>X.Pull.Requests.Total</t>
  </si>
  <si>
    <t>X.Projects.Watched</t>
  </si>
  <si>
    <t>X.IssueComments</t>
  </si>
  <si>
    <t>X.Issue.Reported</t>
  </si>
  <si>
    <t>X.Issues.Handled</t>
  </si>
  <si>
    <t>DEVSO...Q..A</t>
  </si>
  <si>
    <t>MANSO...Up.DnVotes</t>
  </si>
  <si>
    <t>POPSO...fav...log.ProfileViews.PostScores....log.QuestionsViewed.</t>
  </si>
  <si>
    <t>X.Questions</t>
  </si>
  <si>
    <t>X.Answers</t>
  </si>
  <si>
    <t>X.QuestionsViewed</t>
  </si>
  <si>
    <t>X.Favorites</t>
  </si>
  <si>
    <t>X.PostScores</t>
  </si>
  <si>
    <t>X.Upvotes</t>
  </si>
  <si>
    <t>X.Downvotes</t>
  </si>
  <si>
    <t>X.ProfileViews</t>
  </si>
  <si>
    <t>tomcc</t>
  </si>
  <si>
    <t>Kappische</t>
  </si>
  <si>
    <t>Daniel Kaplan</t>
  </si>
  <si>
    <t>Founder and CEO, O'Reilly Media. Watching the alpha geeks, sharing their stories, helping the future unfold.</t>
  </si>
  <si>
    <t>http://t.co/5086iX7oyT</t>
  </si>
  <si>
    <t>Tech columnist, Yahoo; PBS NOVA host; Missing Manuals creator, dad of 3!</t>
  </si>
  <si>
    <t>http://t.co/havf8hMO4h</t>
  </si>
  <si>
    <t>vpieters</t>
  </si>
  <si>
    <t>Veerle Pieters</t>
  </si>
  <si>
    <t>NA</t>
  </si>
  <si>
    <t>Belgium</t>
  </si>
  <si>
    <t>Executive Chairman &amp; former CEO</t>
  </si>
  <si>
    <t>jeresig</t>
  </si>
  <si>
    <t>http://t.co/GUXh9Byhr4</t>
  </si>
  <si>
    <t>John Resig</t>
  </si>
  <si>
    <t>Co-Executive Editor, reviewer and columnist for Re/code. Find us at http://t.co/trFjw6z5Lc. Email me at walt@recode.net.</t>
  </si>
  <si>
    <t>http://t.co/QtNr5qQEsH</t>
  </si>
  <si>
    <t>Indoor enthusiast. Co-founder of http://t.co/JbStnko3pv and http://t.co/kaSwrMgE57. Disclaimer: I have no idea what I'm talking about.</t>
  </si>
  <si>
    <t>http://t.co/rM9N1bQpLr</t>
  </si>
  <si>
    <t>JahKob</t>
  </si>
  <si>
    <t>Jakob Porser</t>
  </si>
  <si>
    <t>Programmer, Loud Mouth, ThoughtWorks</t>
  </si>
  <si>
    <t>http://t.co/zJOC4bh4Tv</t>
  </si>
  <si>
    <t>Tech, Diabetes, Parenting, Race, Linguistics, Web, Fashion, Podcasts, Code, YouTube, Black Hair, STEM, Phony. MSFT, but these are my opinions. @overheardathome</t>
  </si>
  <si>
    <t>http://t.co/KWE5X1k0pH</t>
  </si>
  <si>
    <t>CEO of Stack Exchange (Stack Overflow etc), co-founder of Fog Creek Software (FogBugz, Kiln), and creator of Trello. Member of NYC gay startup mafia.</t>
  </si>
  <si>
    <t>http://t.co/s1Nfo3C6Z8</t>
  </si>
  <si>
    <t>Programmer, author, father, husband, goat farmer</t>
  </si>
  <si>
    <t>http://t.co/84mHDZpXNN</t>
  </si>
  <si>
    <t>None</t>
  </si>
  <si>
    <t>Tweets.count</t>
  </si>
  <si>
    <t>Retweets.count</t>
  </si>
  <si>
    <t>G.Followers</t>
  </si>
  <si>
    <t>G.Commits</t>
  </si>
  <si>
    <t>G.Pull.Requests.Handled</t>
  </si>
  <si>
    <t>G.Pull.Requests</t>
  </si>
  <si>
    <t>G.Pull.Requests.Total</t>
  </si>
  <si>
    <t>G.Projects.Watched</t>
  </si>
  <si>
    <t>G.IssueComments</t>
  </si>
  <si>
    <t>G.Issue.Reported</t>
  </si>
  <si>
    <t>G.Issues.Handled</t>
  </si>
  <si>
    <t>S.Questions</t>
  </si>
  <si>
    <t>S.Answers</t>
  </si>
  <si>
    <t>S.QuestionsViewed</t>
  </si>
  <si>
    <t>S.Favorites</t>
  </si>
  <si>
    <t>S.PostScores</t>
  </si>
  <si>
    <t>S.Reputation</t>
  </si>
  <si>
    <t>S.Upvotes</t>
  </si>
  <si>
    <t>S.Downvotes</t>
  </si>
  <si>
    <t>S.ProfileViews</t>
  </si>
  <si>
    <t>Co-founder of Twitter, Co-founder and CEO of Super.me</t>
  </si>
  <si>
    <t>http://t.co/vcdjm548Rd</t>
  </si>
  <si>
    <t>Hey, you! Play more games! Now!</t>
  </si>
  <si>
    <t>http://t.co/6VFfcWHhw1</t>
  </si>
  <si>
    <t>bs</t>
  </si>
  <si>
    <t>Britt Selvitelle</t>
  </si>
  <si>
    <t>Tesla, SpaceX, SolarCity &amp; PayPal</t>
  </si>
  <si>
    <t>Here</t>
  </si>
  <si>
    <t>http://t.co/RHopQRlgL9</t>
  </si>
  <si>
    <t>Head of TED. Dreamer. Most days an optimist. TED = free talks on the web in Technology, Entertainment, Design &amp; ideas worth spreading</t>
  </si>
  <si>
    <t>http://t.co/hhrgrNvfPO</t>
  </si>
  <si>
    <t>Chief Technology and Strategy Officer for Cisco. Investments and M&amp;A. Love art, photography, Haiku and food :) Passionate about helping women in tech</t>
  </si>
  <si>
    <t>http://t.co/qLrEcN8dQa</t>
  </si>
  <si>
    <t>Builder of internet things. Tech investor. Board member at @THF. Advisor to @GoogleVentures. Husband of @summertomato.</t>
  </si>
  <si>
    <t>http://t.co/gLPzwNRqGR</t>
  </si>
  <si>
    <t>CEO at Twitter</t>
  </si>
  <si>
    <t>SO QUESTION ACTIVITY FOR 4 TYPES OF GH USERS</t>
  </si>
  <si>
    <t>SO ANSWER ACTIVITY FOR 4 TYPES OF GH USERS</t>
  </si>
  <si>
    <t>GH ACTIVITY</t>
  </si>
  <si>
    <t>Commits after Discretization</t>
  </si>
  <si>
    <t>Answers after Discretization</t>
  </si>
  <si>
    <t>Qns after Discretization</t>
  </si>
  <si>
    <t>DECILE Commit</t>
  </si>
  <si>
    <t>DECEIL ANS</t>
  </si>
  <si>
    <t>DECILE QNS</t>
  </si>
  <si>
    <t>POP1</t>
  </si>
  <si>
    <t>POP2</t>
  </si>
  <si>
    <t>DEV1</t>
  </si>
  <si>
    <t>The nice guy that finished first - founder of @Pinglyapp &amp; previously @Twitpic</t>
  </si>
  <si>
    <t>DEV2</t>
  </si>
  <si>
    <t>http://t.co/9LMfkpJHb8</t>
  </si>
  <si>
    <t>Decile Followers
</t>
  </si>
  <si>
    <t>Decile Tweets</t>
  </si>
  <si>
    <t>FOLLOWERS</t>
  </si>
  <si>
    <t>TWEETS</t>
  </si>
  <si>
    <t>Constantly Changing, Internet Geek, Egyptian who loves challenging status quo.</t>
  </si>
  <si>
    <t>http://t.co/SC5hOkCXSu</t>
  </si>
  <si>
    <t>Partner, True Ventures. Founder, Gigaom. I love possibilities, I believe in people &amp; imagineering. http://t.co/3q3MCMmyuu &amp; https://t.co/QJLOprckus</t>
  </si>
  <si>
    <t>http://t.co/AvBTBiv8hn</t>
  </si>
  <si>
    <t>CEO of Innovation Works.  Media contact: press@chuangxin.com</t>
  </si>
  <si>
    <t>http://t.co/rKHKcaAhGh</t>
  </si>
  <si>
    <t>Minecraft developer</t>
  </si>
  <si>
    <t>http://t.co/jYUjQPkB20</t>
  </si>
  <si>
    <t>CEO Apple, Fan of Auburn football and Duke basketball</t>
  </si>
  <si>
    <t>@Recode Co-Executive Editor and Vaguely Suspicious Character</t>
  </si>
  <si>
    <t>@ Yahoo!</t>
  </si>
  <si>
    <t>http://t.co/wnYPGNS2zb</t>
  </si>
  <si>
    <t>Self employed http://t.co/ylCLGP1Fxo http://t.co/g4nahhaeOY http://t.co/2QEmywjux3 http://t.co/Dd50eoTgGn http://t.co/CucJeCMpiE Public '88, Private '13</t>
  </si>
  <si>
    <t>http://t.co/VszEG6eVka</t>
  </si>
  <si>
    <t>Working on the Xbox team since 2003 &amp; tweeting since 2006. I like games and tech.  Instagram http://t.co/fT4Uo3zlPw &amp; Married to @thehappygirl</t>
  </si>
  <si>
    <t>http://t.co/1hCOwM99ax</t>
  </si>
  <si>
    <t>i live to serve</t>
  </si>
  <si>
    <t>https://t.co/FaRu2aXVom</t>
  </si>
  <si>
    <t>Co-Founder &amp; Former CEO, @YouTube; Founder &amp; CEO, @MixBitApp.</t>
  </si>
  <si>
    <t>http://t.co/B0xcyHEFo4</t>
  </si>
  <si>
    <t>Github UserName</t>
  </si>
  <si>
    <t># stars</t>
  </si>
  <si>
    <t>#people I am following</t>
  </si>
  <si>
    <t xml:space="preserve">#sum of forks on my repos </t>
  </si>
  <si>
    <t>#people watching my project</t>
  </si>
  <si>
    <t>Podcaster, broadcaster and tech pundit. The Tech Guy on the Premiere Networks. Chief TWiT at http://t.co/w1ydDDCdBY  For my link feed follow @links_for_twit</t>
  </si>
  <si>
    <t>http://t.co/X82dxpiV3a</t>
  </si>
  <si>
    <t>Be you. Be cool. eBay, Omidyar Network, Peer News/Civil Beat, First Look. DCD2 BC7F 5341 A2B9 B188 928A 2CB2 7535 C8A5 4876</t>
  </si>
  <si>
    <t>http://t.co/8DxRcIoTTH</t>
  </si>
  <si>
    <t>Minecraft minigames, inventions, creations and tutorials on YouTube.</t>
  </si>
  <si>
    <t>http://t.co/MJ0ZfAuE1h</t>
  </si>
  <si>
    <t>Foreverabone. Game developer at Mojang, working on Minecraft.</t>
  </si>
  <si>
    <t>http://t.co/x141WkUVqw</t>
  </si>
  <si>
    <t>SO Id</t>
  </si>
  <si>
    <t>co-founder @ instagram. brasileiro by birth, now in SF.</t>
  </si>
  <si>
    <t>http://t.co/XwSU05yI</t>
  </si>
  <si>
    <t>I'm the head of the webspam team at Google. (Currently on leave).</t>
  </si>
  <si>
    <t>http://t.co/jy7N1nog89</t>
  </si>
  <si>
    <t>timbl</t>
  </si>
  <si>
    <t>Paul Irish</t>
  </si>
  <si>
    <t>preillyme</t>
  </si>
  <si>
    <t>Chris Coyier</t>
  </si>
  <si>
    <t>xlson</t>
  </si>
  <si>
    <t>Grant Paul</t>
  </si>
  <si>
    <t>Lukas Biewald</t>
  </si>
  <si>
    <t>sorenmacbeth</t>
  </si>
  <si>
    <t>Aaron Skonnard</t>
  </si>
  <si>
    <t>Fred Oliveira</t>
  </si>
  <si>
    <t>CEO of Microsoft Corporation</t>
  </si>
  <si>
    <t>Dave Sumter</t>
  </si>
  <si>
    <t>http://t.co/UMBNtf23la</t>
  </si>
  <si>
    <t>gr33ndata</t>
  </si>
  <si>
    <t>Stanley Tang</t>
  </si>
  <si>
    <t>Eric A. Meyer</t>
  </si>
  <si>
    <t>Scott Bales</t>
  </si>
  <si>
    <t>Chris Messina</t>
  </si>
  <si>
    <t>Jeremy Morgan</t>
  </si>
  <si>
    <t>chrisremo</t>
  </si>
  <si>
    <t>I have many followers; when I use Twitter, I get more replies than Twitter lets me scroll through after a few hours. Do not expect me to see things posted here.</t>
  </si>
  <si>
    <t>http://t.co/WvM6CbtgLN</t>
  </si>
  <si>
    <t>1st</t>
  </si>
  <si>
    <t>&lt;a href="https://github.com/torvalds"&gt;&lt;strong&gt;Linus Torvalds&lt;/strong&gt;&lt;/a&gt;</t>
  </si>
  <si>
    <t>Linux Foundation</t>
  </si>
  <si>
    <t>26130 followers</t>
  </si>
  <si>
    <t>2nd</t>
  </si>
  <si>
    <t>&lt;a href="https://github.com/mojombo"&gt;&lt;strong&gt;Tom Preston-Werner&lt;/strong&gt;&lt;/a&gt;</t>
  </si>
  <si>
    <t>17915 followers</t>
  </si>
  <si>
    <t>3rd</t>
  </si>
  <si>
    <t>&lt;a href="https://github.com/paulirish"&gt;&lt;strong&gt;Paul Irish&lt;/strong&gt;&lt;/a&gt;</t>
  </si>
  <si>
    <t>Google Chrome</t>
  </si>
  <si>
    <t>15413 followers</t>
  </si>
  <si>
    <t>4th</t>
  </si>
  <si>
    <t>&lt;a href="https://github.com/defunkt"&gt;&lt;strong&gt;Chris Wanstrath&lt;/strong&gt;&lt;/a&gt;</t>
  </si>
  <si>
    <t>Engineers first! Human rights. Gadgets. Jokes and pranks. Segways. Music and concerts. Gameboy Tetris.</t>
  </si>
  <si>
    <t>GitHub</t>
  </si>
  <si>
    <t>14086 followers</t>
  </si>
  <si>
    <t>http://t.co/gC1NnB1hgl</t>
  </si>
  <si>
    <t>5th</t>
  </si>
  <si>
    <t>&lt;a href="https://github.com/tj"&gt;&lt;strong&gt;TJ Holowaychuk&lt;/strong&gt;&lt;/a&gt;</t>
  </si>
  <si>
    <t>T</t>
  </si>
  <si>
    <t>Segment.com</t>
  </si>
  <si>
    <t>GH</t>
  </si>
  <si>
    <t>SO</t>
  </si>
  <si>
    <t>p</t>
  </si>
  <si>
    <t>13865 followers</t>
  </si>
  <si>
    <t>6th</t>
  </si>
  <si>
    <t>&lt;a href="https://github.com/addyosmani"&gt;&lt;strong&gt;Addy Osmani&lt;/strong&gt;&lt;/a&gt;</t>
  </si>
  <si>
    <t>Google</t>
  </si>
  <si>
    <t>13184 followers</t>
  </si>
  <si>
    <t>7th</t>
  </si>
  <si>
    <t>&lt;a href="https://github.com/JakeWharton"&gt;&lt;strong&gt;Jake Wharton&lt;/strong&gt;&lt;/a&gt;</t>
  </si>
  <si>
    <t>Square</t>
  </si>
  <si>
    <t>10836 followers</t>
  </si>
  <si>
    <t>8th</t>
  </si>
  <si>
    <t>&lt;a href="https://github.com/schacon"&gt;&lt;strong&gt;Scott Chacon&lt;/strong&gt;&lt;/a&gt;</t>
  </si>
  <si>
    <t>10034 followers</t>
  </si>
  <si>
    <t>9th</t>
  </si>
  <si>
    <t>&lt;a href="https://github.com/jeresig"&gt;&lt;strong&gt;John Resig&lt;/strong&gt;&lt;/a&gt;</t>
  </si>
  <si>
    <t>Khan Academy</t>
  </si>
  <si>
    <t>9763 followers</t>
  </si>
  <si>
    <t>10th</t>
  </si>
  <si>
    <t>&lt;a href="https://github.com/douglascrockford"&gt;&lt;strong&gt;Douglas Crockford&lt;/strong&gt;&lt;/a&gt;</t>
  </si>
  <si>
    <t>9378 followers</t>
  </si>
  <si>
    <t>11th</t>
  </si>
  <si>
    <t>&lt;a href="https://github.com/mattt"&gt;&lt;strong&gt;Mattt Thompson&lt;/strong&gt;&lt;/a&gt;</t>
  </si>
  <si>
    <t>8452 followers</t>
  </si>
  <si>
    <t>12th</t>
  </si>
  <si>
    <t>&lt;a href="https://github.com/mbostock"&gt;&lt;strong&gt;Mike Bostock&lt;/strong&gt;&lt;/a&gt;</t>
  </si>
  <si>
    <t>The New York TImes</t>
  </si>
  <si>
    <t>8128 followers</t>
  </si>
  <si>
    <t>13th</t>
  </si>
  <si>
    <t>&lt;a href="https://github.com/pjhyett"&gt;&lt;strong&gt;PJ Hyett&lt;/strong&gt;&lt;/a&gt;</t>
  </si>
  <si>
    <t>8032 followers</t>
  </si>
  <si>
    <t>14th</t>
  </si>
  <si>
    <t>&lt;a href="https://github.com/jashkenas"&gt;&lt;strong&gt;Jeremy Ashkenas&lt;/strong&gt;&lt;/a&gt;</t>
  </si>
  <si>
    <t>The New York Times &amp;#x2F</t>
  </si>
  <si>
    <t>7435 followers</t>
  </si>
  <si>
    <t>15th</t>
  </si>
  <si>
    <t>&lt;a href="https://github.com/mdo"&gt;&lt;strong&gt;Mark Otto&lt;/strong&gt;&lt;/a&gt;</t>
  </si>
  <si>
    <t>7033 followers</t>
  </si>
  <si>
    <t>16th</t>
  </si>
  <si>
    <t>&lt;a href="https://github.com/jlord"&gt;&lt;strong&gt;Jessica Lord&lt;/strong&gt;&lt;/a&gt;</t>
  </si>
  <si>
    <t>6938 followers</t>
  </si>
  <si>
    <t>17th</t>
  </si>
  <si>
    <t>&lt;a href="https://github.com/substack"&gt;&lt;strong&gt;James Halliday&lt;/strong&gt;&lt;/a&gt;</t>
  </si>
  <si>
    <t>cyberwizard institute</t>
  </si>
  <si>
    <t>6676 followers</t>
  </si>
  <si>
    <t>18th</t>
  </si>
  <si>
    <t>Gh</t>
  </si>
  <si>
    <t>&lt;a href="https://github.com/dhh"&gt;&lt;strong&gt;David Heinemeier Hansson&lt;/strong&gt;&lt;/a&gt;</t>
  </si>
  <si>
    <t>Basecamp</t>
  </si>
  <si>
    <t>6585 followers</t>
  </si>
  <si>
    <t>19th</t>
  </si>
  <si>
    <t>&lt;a href="https://github.com/kennethreitz"&gt;&lt;strong&gt;Kenneth Reitz&lt;/strong&gt;&lt;/a&gt;</t>
  </si>
  <si>
    <t>Heroku</t>
  </si>
  <si>
    <t>6418 followers</t>
  </si>
  <si>
    <t>#</t>
  </si>
  <si>
    <t>User</t>
  </si>
  <si>
    <t>Contribs</t>
  </si>
  <si>
    <t>Language</t>
  </si>
  <si>
    <t>Location</t>
  </si>
  <si>
    <t>#1</t>
  </si>
  <si>
    <t>Ocramius (Marco Pivetta)</t>
  </si>
  <si>
    <t>PHP</t>
  </si>
  <si>
    <t>Frankfurt</t>
  </si>
  <si>
    <t>#2</t>
  </si>
  <si>
    <t>michalbe (Michał Budzyński)</t>
  </si>
  <si>
    <t>JavaScript</t>
  </si>
  <si>
    <t>Warsaw, Poland</t>
  </si>
  <si>
    <t>#3</t>
  </si>
  <si>
    <t>kevinsawicki (Kevin Sawicki)</t>
  </si>
  <si>
    <t>Redwood City, CA</t>
  </si>
  <si>
    <t>#4</t>
  </si>
  <si>
    <t>brianchandotcom (Brian Chan)</t>
  </si>
  <si>
    <t>Los Angeles, CA</t>
  </si>
  <si>
    <t>#5</t>
  </si>
  <si>
    <t>fabpot (Fabien Potencier)</t>
  </si>
  <si>
    <t>Paris, France</t>
  </si>
  <si>
    <t>#6</t>
  </si>
  <si>
    <t>weierophinney (Matthew Weier O'Phinney)</t>
  </si>
  <si>
    <t>Sioux Falls, SD, USA</t>
  </si>
  <si>
    <t>#7</t>
  </si>
  <si>
    <t>GrahamCampbell (Graham Campbell)</t>
  </si>
  <si>
    <t>The United Kingdom</t>
  </si>
  <si>
    <t>#8</t>
  </si>
  <si>
    <t>mrmrs (Adam Morse)</t>
  </si>
  <si>
    <t>CSS</t>
  </si>
  <si>
    <t>San Francisco</t>
  </si>
  <si>
    <t>#9</t>
  </si>
  <si>
    <t>rkh (Konstantin Haase)</t>
  </si>
  <si>
    <t>Ruby</t>
  </si>
  <si>
    <t>Berlin</t>
  </si>
  <si>
    <t>#10</t>
  </si>
  <si>
    <t>md-5</t>
  </si>
  <si>
    <t>Java</t>
  </si>
  <si>
    <t>Melbourne, Australia</t>
  </si>
  <si>
    <t>#11</t>
  </si>
  <si>
    <t>ornicar (Thibault Duplessis)</t>
  </si>
  <si>
    <t>#12</t>
  </si>
  <si>
    <t>hadley (Hadley Wickham)</t>
  </si>
  <si>
    <t>R</t>
  </si>
  <si>
    <t>Houston, TX</t>
  </si>
  <si>
    <t>#13</t>
  </si>
  <si>
    <t>jdalton (John-David Dalton)</t>
  </si>
  <si>
    <t>http://twitter.com/jdalton</t>
  </si>
  <si>
    <t>#14</t>
  </si>
  <si>
    <t>springmeyer (Dane Springmeyer)</t>
  </si>
  <si>
    <t>C++</t>
  </si>
  <si>
    <t>Winthrop, WA</t>
  </si>
  <si>
    <t>#15</t>
  </si>
  <si>
    <t>taylorotwell (Taylor Otwell)</t>
  </si>
  <si>
    <t>Arkansas</t>
  </si>
  <si>
    <t>#16</t>
  </si>
  <si>
    <t>jgm (John MacFarlane)</t>
  </si>
  <si>
    <t>Haskell</t>
  </si>
  <si>
    <t>Berkeley, CA</t>
  </si>
  <si>
    <t>#17</t>
  </si>
  <si>
    <t>substack (James Halliday)</t>
  </si>
  <si>
    <t>Oakland, California, USA</t>
  </si>
  <si>
    <t>#18</t>
  </si>
  <si>
    <t>robrix (Rob Rix)</t>
  </si>
  <si>
    <t>Objective-C</t>
  </si>
  <si>
    <t>London, Ontario</t>
  </si>
  <si>
    <t>#19</t>
  </si>
  <si>
    <t>michaelklishin (Michael Klishin)</t>
  </si>
  <si>
    <t>#20</t>
  </si>
  <si>
    <t>cvrebert (Chris Rebert)</t>
  </si>
  <si>
    <t>Bay Area, California, USA</t>
  </si>
  <si>
    <t>#21</t>
  </si>
  <si>
    <t>mikermcneil (Mike McNeil)</t>
  </si>
  <si>
    <t>Austin, TX</t>
  </si>
  <si>
    <t>#22</t>
  </si>
  <si>
    <t>c9s (Yo-An Lin)</t>
  </si>
  <si>
    <t>#23</t>
  </si>
  <si>
    <t>markstory (Mark Story)</t>
  </si>
  <si>
    <t>Toronto, Ontario</t>
  </si>
  <si>
    <t>#24</t>
  </si>
  <si>
    <t>snoyberg (Michael Snoyman)</t>
  </si>
  <si>
    <t>Israel</t>
  </si>
  <si>
    <t>#25</t>
  </si>
  <si>
    <t>tmcw (Tom MacWright)</t>
  </si>
  <si>
    <t>Washington, DC</t>
  </si>
  <si>
    <t>#26</t>
  </si>
  <si>
    <t>schacon (Scott Chacon)</t>
  </si>
  <si>
    <t>San Francisco, CA</t>
  </si>
  <si>
    <t>#27</t>
  </si>
  <si>
    <t>mitchellh (Mitchell Hashimoto)</t>
  </si>
  <si>
    <t>#28</t>
  </si>
  <si>
    <t>mafintosh (Mathias Buus)</t>
  </si>
  <si>
    <t>Copenhagen, Denmark</t>
  </si>
  <si>
    <t>#29</t>
  </si>
  <si>
    <t>SamyPesse (Samy Pessé)</t>
  </si>
  <si>
    <t>Lyon, France / Palo Alto, CA</t>
  </si>
  <si>
    <t>#30</t>
  </si>
  <si>
    <t>stefanpenner (Stefan Penner)</t>
  </si>
  <si>
    <t>San Jose, CA</t>
  </si>
  <si>
    <t>#31</t>
  </si>
  <si>
    <t>remy (Remy Sharp)</t>
  </si>
  <si>
    <t>Brighton, UK</t>
  </si>
  <si>
    <t>#32</t>
  </si>
  <si>
    <t>rstacruz (Rico Sta. Cruz)</t>
  </si>
  <si>
    <t>Manila, Philippines</t>
  </si>
  <si>
    <t>#33</t>
  </si>
  <si>
    <t>dcramer (David Cramer)</t>
  </si>
  <si>
    <t>Python</t>
  </si>
  <si>
    <t>#34</t>
  </si>
  <si>
    <t>addyosmani (Addy Osmani)</t>
  </si>
  <si>
    <t>London, England</t>
  </si>
  <si>
    <t>#35</t>
  </si>
  <si>
    <t>bevacqua (Nicolas Bevacqua)</t>
  </si>
  <si>
    <t>Buenos Aires, Argentina</t>
  </si>
  <si>
    <t>#36</t>
  </si>
  <si>
    <t>kytrinyx (Katrina Owen)</t>
  </si>
  <si>
    <t>Santa Monica</t>
  </si>
  <si>
    <t>#37</t>
  </si>
  <si>
    <t>parkr (Parker Moore)</t>
  </si>
  <si>
    <t>#38</t>
  </si>
  <si>
    <t>josh (Joshua Peek)</t>
  </si>
  <si>
    <t>#39</t>
  </si>
  <si>
    <t>jamesward (James Ward)</t>
  </si>
  <si>
    <t>Crested Butte, CO, USA</t>
  </si>
  <si>
    <t>#40</t>
  </si>
  <si>
    <t>3rd-Eden (Arnout Kazemier)</t>
  </si>
  <si>
    <t>Drachten, the Netherlands</t>
  </si>
  <si>
    <t>#41</t>
  </si>
  <si>
    <t>pippinsplugins (Pippin Williamson)</t>
  </si>
  <si>
    <t>Hutchinson, KS</t>
  </si>
  <si>
    <t>#42</t>
  </si>
  <si>
    <t>feross (Feross Aboukhadijeh)</t>
  </si>
  <si>
    <t>Mountain View, CA</t>
  </si>
  <si>
    <t>#43</t>
  </si>
  <si>
    <t>rafaelfranca (Rafael Mendonça França)</t>
  </si>
  <si>
    <t>São Paulo, Brazil</t>
  </si>
  <si>
    <t>#44</t>
  </si>
  <si>
    <t>Raynos (Raynos (Jake Verbaten))</t>
  </si>
  <si>
    <t>#45</t>
  </si>
  <si>
    <t>jwiegley (John Wiegley)</t>
  </si>
  <si>
    <t>Peoria, Illinois, USA</t>
  </si>
  <si>
    <t>#46</t>
  </si>
  <si>
    <t>jonathanong (jongleberry)</t>
  </si>
  <si>
    <t>#47</t>
  </si>
  <si>
    <t>josevalim (José Valim)</t>
  </si>
  <si>
    <t>Kraków, Poland</t>
  </si>
  <si>
    <t>#48</t>
  </si>
  <si>
    <t>thomasdavis (Thomas Davis)</t>
  </si>
  <si>
    <t>Brisbane, Australia</t>
  </si>
  <si>
    <t>#49</t>
  </si>
  <si>
    <t>ingydotnet (Ingy döt Net)</t>
  </si>
  <si>
    <t>Perl</t>
  </si>
  <si>
    <t>Seattle</t>
  </si>
  <si>
    <t>#50</t>
  </si>
  <si>
    <t>dominictarr (Dominic Tarr)</t>
  </si>
  <si>
    <t>#51</t>
  </si>
  <si>
    <t>zcbenz (Cheng Zhao)</t>
  </si>
  <si>
    <t>Beijing</t>
  </si>
  <si>
    <t>#52</t>
  </si>
  <si>
    <t>evancz (Evan Czaplicki)</t>
  </si>
  <si>
    <t>Elm</t>
  </si>
  <si>
    <t>#53</t>
  </si>
  <si>
    <t>benbalter (Ben Balter)</t>
  </si>
  <si>
    <t>#54</t>
  </si>
  <si>
    <t>bastianallgeier (Bastian Allgeier)</t>
  </si>
  <si>
    <t>Mannheim, Germany</t>
  </si>
  <si>
    <t>#55</t>
  </si>
  <si>
    <t>HugoGiraudel (Hugo Giraudel)</t>
  </si>
  <si>
    <t>Grenoble (France)</t>
  </si>
  <si>
    <t>#56</t>
  </si>
  <si>
    <t>ebidel (Eric Bidelman)</t>
  </si>
  <si>
    <t>#57</t>
  </si>
  <si>
    <t>TooTallNate (Nathan Rajlich)</t>
  </si>
  <si>
    <t>#58</t>
  </si>
  <si>
    <t>r7kamura (Ryo Nakamura)</t>
  </si>
  <si>
    <t>Tokyo, Japan</t>
  </si>
  <si>
    <t>#59</t>
  </si>
  <si>
    <t>yihui (Yihui Xie)</t>
  </si>
  <si>
    <t>Ames, IA</t>
  </si>
  <si>
    <t>#60</t>
  </si>
  <si>
    <t>kripken (Alon Zakai)</t>
  </si>
  <si>
    <t>#61</t>
  </si>
  <si>
    <t>ekmett (Edward Kmett)</t>
  </si>
  <si>
    <t>Cambridge, MA</t>
  </si>
  <si>
    <t>#62</t>
  </si>
  <si>
    <t>mcollina (Matteo Collina)</t>
  </si>
  <si>
    <t>In the clouds above Italy</t>
  </si>
  <si>
    <t>#63</t>
  </si>
  <si>
    <t>FooBarWidget (Hongli Lai)</t>
  </si>
  <si>
    <t>Earth</t>
  </si>
  <si>
    <t>#64</t>
  </si>
  <si>
    <t>sahat (Sahat Yalkabov)</t>
  </si>
  <si>
    <t>Sunnyvale, CA</t>
  </si>
  <si>
    <t>#65</t>
  </si>
  <si>
    <t>indutny (Fedor Indutny)</t>
  </si>
  <si>
    <t>#66</t>
  </si>
  <si>
    <t>steveklabnik (Steve Klabnik)</t>
  </si>
  <si>
    <t>Brooklyn</t>
  </si>
  <si>
    <t>#67</t>
  </si>
  <si>
    <t>kohsuke (Kohsuke Kawaguchi)</t>
  </si>
  <si>
    <t>San Jose, California</t>
  </si>
  <si>
    <t>#68</t>
  </si>
  <si>
    <t>weaverryan (Ryan Weaver)</t>
  </si>
  <si>
    <t>Nashville, TN</t>
  </si>
  <si>
    <t>#69</t>
  </si>
  <si>
    <t>orta (Orta)</t>
  </si>
  <si>
    <t>Manchester / NYC</t>
  </si>
  <si>
    <t>#70</t>
  </si>
  <si>
    <t>creationix (Tim Caswell)</t>
  </si>
  <si>
    <t>Red Lick, TX, USA</t>
  </si>
  <si>
    <t>#71</t>
  </si>
  <si>
    <t>maxogden (Max Ogden)</t>
  </si>
  <si>
    <t>Portland, OR</t>
  </si>
  <si>
    <t>#72</t>
  </si>
  <si>
    <t>STRd6 (Daniel X Moore)</t>
  </si>
  <si>
    <t>CoffeeScript</t>
  </si>
  <si>
    <t>Fillmore, CA</t>
  </si>
  <si>
    <t>#73</t>
  </si>
  <si>
    <t>yiminghe (yiminghe)</t>
  </si>
  <si>
    <t>China</t>
  </si>
  <si>
    <t>#74</t>
  </si>
  <si>
    <t>jspahrsummers (Justin Spahr-Summers)</t>
  </si>
  <si>
    <t>Shell</t>
  </si>
  <si>
    <t>#75</t>
  </si>
  <si>
    <t>swannodette (David Nolen)</t>
  </si>
  <si>
    <t>Clojure</t>
  </si>
  <si>
    <t>New York</t>
  </si>
  <si>
    <t>#76</t>
  </si>
  <si>
    <t>PaulKinlan (Paul Kinlan)</t>
  </si>
  <si>
    <t>Liverpool, London, Mountain View (CA)</t>
  </si>
  <si>
    <t>#77</t>
  </si>
  <si>
    <t>zenorocha (Zeno Rocha)</t>
  </si>
  <si>
    <t>#78</t>
  </si>
  <si>
    <t>mgechev (Minko Gechev)</t>
  </si>
  <si>
    <t>Sofia, Bulgaria</t>
  </si>
  <si>
    <t>#79</t>
  </si>
  <si>
    <t>mattn (mattn)</t>
  </si>
  <si>
    <t>Go</t>
  </si>
  <si>
    <t>Osaka, Japan</t>
  </si>
  <si>
    <t>#80</t>
  </si>
  <si>
    <t>RubyLouvre (司徒正美)</t>
  </si>
  <si>
    <t>#81</t>
  </si>
  <si>
    <t>fsouza (Francisco Souza)</t>
  </si>
  <si>
    <t>Rio de Janeiro, Brazil</t>
  </si>
  <si>
    <t>#82</t>
  </si>
  <si>
    <t>karan (Karan Goel)</t>
  </si>
  <si>
    <t>#83</t>
  </si>
  <si>
    <t>arunoda (Arunoda Susiripala)</t>
  </si>
  <si>
    <t>Colombo, Sri Lanka</t>
  </si>
  <si>
    <t>#84</t>
  </si>
  <si>
    <t>paulcbetts (Paul Betts)</t>
  </si>
  <si>
    <t>C#</t>
  </si>
  <si>
    <t>#85</t>
  </si>
  <si>
    <t>bbatsov (Bozhidar Batsov)</t>
  </si>
  <si>
    <t>Emacs Lisp</t>
  </si>
  <si>
    <t>#86</t>
  </si>
  <si>
    <t>mathiasbynens (Mathias Bynens)</t>
  </si>
  <si>
    <t>#87</t>
  </si>
  <si>
    <t>KrauseFx (Felix Krause)</t>
  </si>
  <si>
    <t>United Kingdom</t>
  </si>
  <si>
    <t>#88</t>
  </si>
  <si>
    <t>mikolalysenko (Mikola Lysenko)</t>
  </si>
  <si>
    <t>Madison, WI</t>
  </si>
  <si>
    <t>#89</t>
  </si>
  <si>
    <t>chrisdone (Chris Done)</t>
  </si>
  <si>
    <t>Italy</t>
  </si>
  <si>
    <t>#90</t>
  </si>
  <si>
    <t>josegonzalez (Jose Diaz-Gonzalez)</t>
  </si>
  <si>
    <t>New York, NY</t>
  </si>
  <si>
    <t>#91</t>
  </si>
  <si>
    <t>JakeWharton (Jake Wharton)</t>
  </si>
  <si>
    <t>#92</t>
  </si>
  <si>
    <t>happypeter (Peter Wang)</t>
  </si>
  <si>
    <t>Qinhuangdao China</t>
  </si>
  <si>
    <t>#93</t>
  </si>
  <si>
    <t>leafo (leaf)</t>
  </si>
  <si>
    <t>MoonScript</t>
  </si>
  <si>
    <t>#94</t>
  </si>
  <si>
    <t>alex (Alex Gaynor)</t>
  </si>
  <si>
    <t>Washington D.C.</t>
  </si>
  <si>
    <t>#95</t>
  </si>
  <si>
    <t>rdegges (Randall Degges)</t>
  </si>
  <si>
    <t>Bay Area</t>
  </si>
  <si>
    <t>#96</t>
  </si>
  <si>
    <t>sferik (Erik Michaels-Ober)</t>
  </si>
  <si>
    <t>#97</t>
  </si>
  <si>
    <t>chjj (Christopher Jeffrey (JJ))</t>
  </si>
  <si>
    <t>#98</t>
  </si>
  <si>
    <t>kana (Kana Natsuno)</t>
  </si>
  <si>
    <t>VimL</t>
  </si>
  <si>
    <t>#99</t>
  </si>
  <si>
    <t>ai (Andrey Sitnik)</t>
  </si>
  <si>
    <t>Saint Petersburg, Russia</t>
  </si>
  <si>
    <t>#100</t>
  </si>
  <si>
    <t>stof (Christophe Coevoet)</t>
  </si>
  <si>
    <t>Paris</t>
  </si>
  <si>
    <t>#101</t>
  </si>
  <si>
    <t>Unknwon (无闻)</t>
  </si>
  <si>
    <t>Boston, MA</t>
  </si>
  <si>
    <t>#102</t>
  </si>
  <si>
    <t>tokuhirom (Tokuhiro Matsuno)</t>
  </si>
  <si>
    <t>#103</t>
  </si>
  <si>
    <t>samdark (Alexander Makarov)</t>
  </si>
  <si>
    <t>#104</t>
  </si>
  <si>
    <t>kraih (Sebastian Riedel)</t>
  </si>
  <si>
    <t>#105</t>
  </si>
  <si>
    <t>frsyuki (FURUHASHI Sadayuki)</t>
  </si>
  <si>
    <t>#106</t>
  </si>
  <si>
    <t>matthewmccullough (Matthew McCullough)</t>
  </si>
  <si>
    <t>Denver, CO USA</t>
  </si>
  <si>
    <t>#107</t>
  </si>
  <si>
    <t>balupton (Benjamin Lupton)</t>
  </si>
  <si>
    <t>Australia</t>
  </si>
  <si>
    <t>#108</t>
  </si>
  <si>
    <t>hueniverse (Eran Hammer)</t>
  </si>
  <si>
    <t>Los Gatos, CA</t>
  </si>
  <si>
    <t>#109</t>
  </si>
  <si>
    <t>migurski</t>
  </si>
  <si>
    <t>#110</t>
  </si>
  <si>
    <t>kazuho (Kazuho Oku)</t>
  </si>
  <si>
    <t>Tokyo</t>
  </si>
  <si>
    <t>#111</t>
  </si>
  <si>
    <t>webmozart (Bernhard Schussek)</t>
  </si>
  <si>
    <t>Vienna, Austria</t>
  </si>
  <si>
    <t>#112</t>
  </si>
  <si>
    <t>phuslu (Phus Lu)</t>
  </si>
  <si>
    <t>Nanjing, China</t>
  </si>
  <si>
    <t>#113</t>
  </si>
  <si>
    <t>mikejolley (Mike Jolley)</t>
  </si>
  <si>
    <t>England, UK</t>
  </si>
  <si>
    <t>#114</t>
  </si>
  <si>
    <t>purcell (Steve Purcell)</t>
  </si>
  <si>
    <t>Chester, UK</t>
  </si>
  <si>
    <t>#115</t>
  </si>
  <si>
    <t>ryanflorence (Ryan Florence)</t>
  </si>
  <si>
    <t>Salt Lake City, UT</t>
  </si>
  <si>
    <t>#116</t>
  </si>
  <si>
    <t>torvalds (Linus Torvalds)</t>
  </si>
  <si>
    <t>Makefile</t>
  </si>
  <si>
    <t>#117</t>
  </si>
  <si>
    <t>fogus (Fogus)</t>
  </si>
  <si>
    <t>DC</t>
  </si>
  <si>
    <t>#118</t>
  </si>
  <si>
    <t>madskristensen (Mads Kristensen)</t>
  </si>
  <si>
    <t>#119</t>
  </si>
  <si>
    <t>qiangxue (Qiang Xue)</t>
  </si>
  <si>
    <t>Virginia, U.S.A.</t>
  </si>
  <si>
    <t>#120</t>
  </si>
  <si>
    <t>domenic (Domenic Denicola)</t>
  </si>
  <si>
    <t>#121</t>
  </si>
  <si>
    <t>MatthewMueller (Matthew Mueller)</t>
  </si>
  <si>
    <t>#122</t>
  </si>
  <si>
    <t>armon (Armon Dadgar)</t>
  </si>
  <si>
    <t>#123</t>
  </si>
  <si>
    <t>ashfurrow (Ash Furrow)</t>
  </si>
  <si>
    <t>Amsterdam</t>
  </si>
  <si>
    <t>#124</t>
  </si>
  <si>
    <t>johnpapa (John Papa)</t>
  </si>
  <si>
    <t>Orlando, FL</t>
  </si>
  <si>
    <t>#125</t>
  </si>
  <si>
    <t>davidfowl (David Fowler)</t>
  </si>
  <si>
    <t>Bellevue, WA</t>
  </si>
  <si>
    <t>#126</t>
  </si>
  <si>
    <t>twada (Takuto Wada)</t>
  </si>
  <si>
    <t>#127</t>
  </si>
  <si>
    <t>SamSaffron (Sam)</t>
  </si>
  <si>
    <t>Sydney, Australia</t>
  </si>
  <si>
    <t>#128</t>
  </si>
  <si>
    <t>clowwindy (clowwindy)</t>
  </si>
  <si>
    <t>#129</t>
  </si>
  <si>
    <t>fengmk2 (fengmk2)</t>
  </si>
  <si>
    <t>Hangzhou, China</t>
  </si>
  <si>
    <t>#130</t>
  </si>
  <si>
    <t>mattt (Mattt Thompson)</t>
  </si>
  <si>
    <t>#131</t>
  </si>
  <si>
    <t>jessesquires (Jesse Squires)</t>
  </si>
  <si>
    <t>#132</t>
  </si>
  <si>
    <t>ayende (Ayende Rahien)</t>
  </si>
  <si>
    <t>#133</t>
  </si>
  <si>
    <t>tbranyen (Tim Branyen)</t>
  </si>
  <si>
    <t>Shapleigh, ME</t>
  </si>
  <si>
    <t>#134</t>
  </si>
  <si>
    <t>andyque (子龙山人)</t>
  </si>
  <si>
    <t>C</t>
  </si>
  <si>
    <t>Xiamen, Fujian, China</t>
  </si>
  <si>
    <t>#135</t>
  </si>
  <si>
    <t>headius (Charles Oliver Nutter)</t>
  </si>
  <si>
    <t>#136</t>
  </si>
  <si>
    <t>contra (contra)</t>
  </si>
  <si>
    <t>earth</t>
  </si>
  <si>
    <t>#137</t>
  </si>
  <si>
    <t>jlord (Jessica Lord)</t>
  </si>
  <si>
    <t>Portland, Ore</t>
  </si>
  <si>
    <t>#138</t>
  </si>
  <si>
    <t>willdurand (William Durand)</t>
  </si>
  <si>
    <t>#139</t>
  </si>
  <si>
    <t>julycoding (July)</t>
  </si>
  <si>
    <t>TeX</t>
  </si>
  <si>
    <t>Beijing, China</t>
  </si>
  <si>
    <t>#140</t>
  </si>
  <si>
    <t>tenderlove (Aaron Patterson)</t>
  </si>
  <si>
    <t>#141</t>
  </si>
  <si>
    <t>drnic (Dr Nic Williams)</t>
  </si>
  <si>
    <t>Palo Alto, CA, USA</t>
  </si>
  <si>
    <t>#142</t>
  </si>
  <si>
    <t>eduardolundgren (Eduardo Lundgren)</t>
  </si>
  <si>
    <t>Brazil</t>
  </si>
  <si>
    <t>#143</t>
  </si>
  <si>
    <t>jezdez (Jannis Leidel)</t>
  </si>
  <si>
    <t>Berlin, Europe</t>
  </si>
  <si>
    <t>#144</t>
  </si>
  <si>
    <t>mourner (Vladimir Agafonkin)</t>
  </si>
  <si>
    <t>Kiev, Ukraine</t>
  </si>
  <si>
    <t>#145</t>
  </si>
  <si>
    <t>Shougo (Shougo)</t>
  </si>
  <si>
    <t>Vim</t>
  </si>
  <si>
    <t>#146</t>
  </si>
  <si>
    <t>rwaldron (Rick Waldron)</t>
  </si>
  <si>
    <t>Brooklyn, NY</t>
  </si>
  <si>
    <t>#147</t>
  </si>
  <si>
    <t>passy (Pascal Hartig)</t>
  </si>
  <si>
    <t>London, UK</t>
  </si>
  <si>
    <t>#148</t>
  </si>
  <si>
    <t>timoxley (Tim Oxley)</t>
  </si>
  <si>
    <t>Brisbane, AU ⇄ Singapore</t>
  </si>
  <si>
    <t>#149</t>
  </si>
  <si>
    <t>btford (Brian Ford)</t>
  </si>
  <si>
    <t>#150</t>
  </si>
  <si>
    <t>photonstorm (Richard Davey)</t>
  </si>
  <si>
    <t>UK</t>
  </si>
  <si>
    <t>#151</t>
  </si>
  <si>
    <t>ErisDS (Hannah Wolfe)</t>
  </si>
  <si>
    <t>#152</t>
  </si>
  <si>
    <t>mrdoob (Ricardo Cabello)</t>
  </si>
  <si>
    <t>#153</t>
  </si>
  <si>
    <t>EisenbergEffect (Rob Eisenberg)</t>
  </si>
  <si>
    <t>Tallahassee, FL</t>
  </si>
  <si>
    <t>#154</t>
  </si>
  <si>
    <t>bryanveloso (Bryan Veloso)</t>
  </si>
  <si>
    <t>#155</t>
  </si>
  <si>
    <t>bergie (Henri Bergius)</t>
  </si>
  <si>
    <t>Berlin, Germany</t>
  </si>
  <si>
    <t>#156</t>
  </si>
  <si>
    <t>soyjavi (Javi Jiménez)</t>
  </si>
  <si>
    <t>Bilbao ✈︎ Chiang Mai</t>
  </si>
  <si>
    <t>#157</t>
  </si>
  <si>
    <t>ednapiranha (the brain that died)</t>
  </si>
  <si>
    <t>#158</t>
  </si>
  <si>
    <t>vladikoff (Vlad Filippov)</t>
  </si>
  <si>
    <t>North America</t>
  </si>
  <si>
    <t>#159</t>
  </si>
  <si>
    <t>freddix (Fryderyk Dziarmagowski)</t>
  </si>
  <si>
    <t>Diff</t>
  </si>
  <si>
    <t>#160</t>
  </si>
  <si>
    <t>lihaoyi (Li Haoyi)</t>
  </si>
  <si>
    <t>Scala</t>
  </si>
  <si>
    <t>#161</t>
  </si>
  <si>
    <t>audreyt (唐鳳)</t>
  </si>
  <si>
    <t>Taipei, Taiwan</t>
  </si>
  <si>
    <t>#162</t>
  </si>
  <si>
    <t>robotlolita ((Soreλ\a))</t>
  </si>
  <si>
    <t>Belo Horizonte, Brazil</t>
  </si>
  <si>
    <t>#163</t>
  </si>
  <si>
    <t>dead-horse (Yiyu He)</t>
  </si>
  <si>
    <t>#164</t>
  </si>
  <si>
    <t>sorah (Shota Fukumori)</t>
  </si>
  <si>
    <t>#165</t>
  </si>
  <si>
    <t>maryrosecook (Mary Rose Cook)</t>
  </si>
  <si>
    <t>#166</t>
  </si>
  <si>
    <t>turingou (Guo Yu)</t>
  </si>
  <si>
    <t>Peking, Mainland China</t>
  </si>
  <si>
    <t>#167</t>
  </si>
  <si>
    <t>vhf (victor felder)</t>
  </si>
  <si>
    <t>Fribourg (Switzerland)</t>
  </si>
  <si>
    <t>#168</t>
  </si>
  <si>
    <t>derickr (Derick Rethans)</t>
  </si>
  <si>
    <t>#169</t>
  </si>
  <si>
    <t>bradfitz (Brad Fitzpatrick)</t>
  </si>
  <si>
    <t>#170</t>
  </si>
  <si>
    <t>nzakas (Nicholas C. Zakas)</t>
  </si>
  <si>
    <t>#171</t>
  </si>
  <si>
    <t>xhzengAIB (Jack)</t>
  </si>
  <si>
    <t>China GuangDong (广州)</t>
  </si>
  <si>
    <t>#172</t>
  </si>
  <si>
    <t>apotonick (Nick Sutterer)</t>
  </si>
  <si>
    <t>Byron Bay, Australia</t>
  </si>
  <si>
    <t>#173</t>
  </si>
  <si>
    <t>caitp (⭐caitp⭐)</t>
  </si>
  <si>
    <t>Toronto, Canada</t>
  </si>
  <si>
    <t>#174</t>
  </si>
  <si>
    <t>michaelficarra (Michael Ficarra)</t>
  </si>
  <si>
    <t>#175</t>
  </si>
  <si>
    <t>hsbt (SHIBATA Hiroshi)</t>
  </si>
  <si>
    <t>#176</t>
  </si>
  <si>
    <t>indirect (André Arko)</t>
  </si>
  <si>
    <t>#177</t>
  </si>
  <si>
    <t>rvagg (Rod Vagg)</t>
  </si>
  <si>
    <t>South Coast NSW, Australia</t>
  </si>
  <si>
    <t>#178</t>
  </si>
  <si>
    <t>rakyll (Burcu Dogan)</t>
  </si>
  <si>
    <t>#179</t>
  </si>
  <si>
    <t>jeresig (John Resig)</t>
  </si>
  <si>
    <t>#180</t>
  </si>
  <si>
    <t>weavejester (James Reeves)</t>
  </si>
  <si>
    <t>#181</t>
  </si>
  <si>
    <t>tomchristie (Tom Christie)</t>
  </si>
  <si>
    <t>#182</t>
  </si>
  <si>
    <t>ericholscher (Eric Holscher)</t>
  </si>
  <si>
    <t>Portland, Or</t>
  </si>
  <si>
    <t>#183</t>
  </si>
  <si>
    <t>tmpvar (Elijah Insua)</t>
  </si>
  <si>
    <t>Roaming</t>
  </si>
  <si>
    <t>#184</t>
  </si>
  <si>
    <t>olivergierke (Oliver Gierke)</t>
  </si>
  <si>
    <t>Dresden, Germany</t>
  </si>
  <si>
    <t>#185</t>
  </si>
  <si>
    <t>mdo (Mark Otto)</t>
  </si>
  <si>
    <t>#186</t>
  </si>
  <si>
    <t>hotoo (闲耘™)</t>
  </si>
  <si>
    <t>#187</t>
  </si>
  <si>
    <t>svenfuchs (Sven Fuchs)</t>
  </si>
  <si>
    <t>Germany/Berlin</t>
  </si>
  <si>
    <t>#188</t>
  </si>
  <si>
    <t>benoitc (Benoit Chesneau)</t>
  </si>
  <si>
    <t>Erlang</t>
  </si>
  <si>
    <t>Creil, France</t>
  </si>
  <si>
    <t>#189</t>
  </si>
  <si>
    <t>sole (sole)</t>
  </si>
  <si>
    <t>London</t>
  </si>
  <si>
    <t>#190</t>
  </si>
  <si>
    <t>mnot (Mark Nottingham)</t>
  </si>
  <si>
    <t>#191</t>
  </si>
  <si>
    <t>pedrovgs (Pedro Vicente Gómez Sánchez)</t>
  </si>
  <si>
    <t>Madrid</t>
  </si>
  <si>
    <t>#192</t>
  </si>
  <si>
    <t>dfm (Dan Foreman-Mackey)</t>
  </si>
  <si>
    <t>#193</t>
  </si>
  <si>
    <t>marijnh (Marijn Haverbeke)</t>
  </si>
  <si>
    <t>#194</t>
  </si>
  <si>
    <t>mitsuhiko (Armin Ronacher)</t>
  </si>
  <si>
    <t>Austria / United Kingdom</t>
  </si>
  <si>
    <t>#195</t>
  </si>
  <si>
    <t>gitster (Junio C Hamano)</t>
  </si>
  <si>
    <t>#196</t>
  </si>
  <si>
    <t>avelino (Thiago Avelino)</t>
  </si>
  <si>
    <t>Brazil - Sao Paulo / SP</t>
  </si>
  <si>
    <t>#197</t>
  </si>
  <si>
    <t>matyhtf (Tianfeng)</t>
  </si>
  <si>
    <t>#198</t>
  </si>
  <si>
    <t>lsmith77 (Lukas Kahwe Smith)</t>
  </si>
  <si>
    <t>Zurich, Switzerland</t>
  </si>
  <si>
    <t>#199</t>
  </si>
  <si>
    <t>andrewsmedina (Andrews Medina)</t>
  </si>
  <si>
    <t>Rio de Janeiro</t>
  </si>
  <si>
    <t>#200</t>
  </si>
  <si>
    <t>jakevdp (Jake Vanderplas)</t>
  </si>
  <si>
    <t>Seattle WA</t>
  </si>
  <si>
    <t>#201</t>
  </si>
  <si>
    <t>chneukirchen (Christian Neukirchen)</t>
  </si>
  <si>
    <t>Munich, Germany</t>
  </si>
  <si>
    <t>#202</t>
  </si>
  <si>
    <t>mxcl (Max Howell)</t>
  </si>
  <si>
    <t>Chicago</t>
  </si>
  <si>
    <t>#203</t>
  </si>
  <si>
    <t>isaacs (isaacs)</t>
  </si>
  <si>
    <t>Oakland CA</t>
  </si>
  <si>
    <t>#204</t>
  </si>
  <si>
    <t>agentzh (Yichun Zhang)</t>
  </si>
  <si>
    <t>San Francisco, CA, USA</t>
  </si>
  <si>
    <t>#205</t>
  </si>
  <si>
    <t>desandro (David DeSandro)</t>
  </si>
  <si>
    <t>#206</t>
  </si>
  <si>
    <t>HenrikJoreteg (Henrik Joreteg)</t>
  </si>
  <si>
    <t>West Richland, WA</t>
  </si>
  <si>
    <t>#207</t>
  </si>
  <si>
    <t>munificent (Bob Nystrom)</t>
  </si>
  <si>
    <t>Dart</t>
  </si>
  <si>
    <t>Seattle, WA</t>
  </si>
  <si>
    <t>#208</t>
  </si>
  <si>
    <t>nhaarman (Niek Haarman)</t>
  </si>
  <si>
    <t>Netherlands</t>
  </si>
  <si>
    <t>#209</t>
  </si>
  <si>
    <t>rsc (Russ Cox)</t>
  </si>
  <si>
    <t>#210</t>
  </si>
  <si>
    <t>robdodson (Rob Dodson)</t>
  </si>
  <si>
    <t>#211</t>
  </si>
  <si>
    <t>imathis (Brandon Mathis)</t>
  </si>
  <si>
    <t>Birmingham, AL</t>
  </si>
  <si>
    <t>#212</t>
  </si>
  <si>
    <t>davecheney (Dave Cheney)</t>
  </si>
  <si>
    <t>#213</t>
  </si>
  <si>
    <t>fatih (Fatih Arslan)</t>
  </si>
  <si>
    <t>Ankara, Turkey</t>
  </si>
  <si>
    <t>#214</t>
  </si>
  <si>
    <t>magnars (Magnar Sveen)</t>
  </si>
  <si>
    <t>Norway</t>
  </si>
  <si>
    <t>#215</t>
  </si>
  <si>
    <t>mperham (Mike Perham)</t>
  </si>
  <si>
    <t>#216</t>
  </si>
  <si>
    <t>shiffman (Daniel Shiffman)</t>
  </si>
  <si>
    <t>Processing</t>
  </si>
  <si>
    <t>#217</t>
  </si>
  <si>
    <t>jeromeetienne (Jerome Etienne)</t>
  </si>
  <si>
    <t>Paris, france</t>
  </si>
  <si>
    <t>#218</t>
  </si>
  <si>
    <t>barryvdh (Barry vd. Heuvel)</t>
  </si>
  <si>
    <t>Eindhoven, the Netherlands</t>
  </si>
  <si>
    <t>#219</t>
  </si>
  <si>
    <t>vitorbritto (Vitor Britto)</t>
  </si>
  <si>
    <t>#220</t>
  </si>
  <si>
    <t>garethr (Gareth Rushgrove)</t>
  </si>
  <si>
    <t>Cambridge</t>
  </si>
  <si>
    <t>#221</t>
  </si>
  <si>
    <t>tj (TJ Holowaychuk)</t>
  </si>
  <si>
    <t>Victoria, BC, Canada</t>
  </si>
  <si>
    <t>#222</t>
  </si>
  <si>
    <t>nex3 (Natalie Weizenbaum)</t>
  </si>
  <si>
    <t>#223</t>
  </si>
  <si>
    <t>philips (Brandon Philips)</t>
  </si>
  <si>
    <t>#224</t>
  </si>
  <si>
    <t>andrew (Andrew Nesbitt)</t>
  </si>
  <si>
    <t>Bath, UK</t>
  </si>
  <si>
    <t>#225</t>
  </si>
  <si>
    <t>ryanseys (Ryan Seys)</t>
  </si>
  <si>
    <t>Land of maple syrup</t>
  </si>
  <si>
    <t>#226</t>
  </si>
  <si>
    <t>Trinea (Trinea)</t>
  </si>
  <si>
    <t>Shanghai, China</t>
  </si>
  <si>
    <t>#227</t>
  </si>
  <si>
    <t>miloyip (Milo Yip)</t>
  </si>
  <si>
    <t>Hong Kong, China</t>
  </si>
  <si>
    <t>#228</t>
  </si>
  <si>
    <t>postmodern (Postmodern)</t>
  </si>
  <si>
    <t>#229</t>
  </si>
  <si>
    <t>posixninja</t>
  </si>
  <si>
    <t>tommy351 (Tommy Chen)</t>
  </si>
  <si>
    <t>Taipei</t>
  </si>
  <si>
    <t>#230</t>
  </si>
  <si>
    <t>aFarkas (Alexander Farkas)</t>
  </si>
  <si>
    <t>#231</t>
  </si>
  <si>
    <t>dfrisk</t>
  </si>
  <si>
    <t>swankjesse (Jesse Wilson)</t>
  </si>
  <si>
    <t>Waterloo, Canada</t>
  </si>
  <si>
    <t>#232</t>
  </si>
  <si>
    <t>stevedekorte (Steve Dekorte)</t>
  </si>
  <si>
    <t>#233</t>
  </si>
  <si>
    <t>bfirsh (Ben Firshman)</t>
  </si>
  <si>
    <t>bhorowitz</t>
  </si>
  <si>
    <t>#234</t>
  </si>
  <si>
    <t>alloy (Eloy Durán)</t>
  </si>
  <si>
    <t>Amsterdam, the Netherlands</t>
  </si>
  <si>
    <t>#235</t>
  </si>
  <si>
    <t>raganwald (Reg Braithwaite)</t>
  </si>
  <si>
    <t>#236</t>
  </si>
  <si>
    <t>cdixon</t>
  </si>
  <si>
    <t>getify (Kyle Simpson)</t>
  </si>
  <si>
    <t>#237</t>
  </si>
  <si>
    <t>shama (Kyle Robinson Young)</t>
  </si>
  <si>
    <t>#238</t>
  </si>
  <si>
    <t>paulirish</t>
  </si>
  <si>
    <t>jrburke (James Burke)</t>
  </si>
  <si>
    <t>robhoward</t>
  </si>
  <si>
    <t>jonkagstrom</t>
  </si>
  <si>
    <t>grum</t>
  </si>
  <si>
    <t>mezzoblue</t>
  </si>
  <si>
    <t>andreiz</t>
  </si>
  <si>
    <t>dhh</t>
  </si>
  <si>
    <t>stefanesser</t>
  </si>
  <si>
    <t>KrisJelbring</t>
  </si>
  <si>
    <t>chriscoyier</t>
  </si>
  <si>
    <t>lukew</t>
  </si>
  <si>
    <t>paulsingh</t>
  </si>
  <si>
    <t>scottgu</t>
  </si>
  <si>
    <t>grp</t>
  </si>
  <si>
    <t>RamyRaoof</t>
  </si>
  <si>
    <t>JonCrawford</t>
  </si>
  <si>
    <t>Joi</t>
  </si>
  <si>
    <t>lukas</t>
  </si>
  <si>
    <t>addyosmani</t>
  </si>
  <si>
    <t>akirareiko</t>
  </si>
  <si>
    <t>skonnard</t>
  </si>
  <si>
    <t>fredoliveira</t>
  </si>
  <si>
    <t>davesumter</t>
  </si>
  <si>
    <t>simplebits</t>
  </si>
  <si>
    <t>andrewchen</t>
  </si>
  <si>
    <t>stanleytang</t>
  </si>
  <si>
    <t>meyerweb</t>
  </si>
  <si>
    <t>ryanblock</t>
  </si>
  <si>
    <t>marcoarment</t>
  </si>
  <si>
    <t>EvilSeph</t>
  </si>
  <si>
    <t>m</t>
  </si>
  <si>
    <t>scottebales</t>
  </si>
  <si>
    <t>chrismessina</t>
  </si>
  <si>
    <t>JeremyMorgan</t>
  </si>
  <si>
    <t>tantek</t>
  </si>
  <si>
    <t>wv</t>
  </si>
  <si>
    <t>beep</t>
  </si>
  <si>
    <t>#239</t>
  </si>
  <si>
    <t>ianstormtaylor (Ian Storm Taylor)</t>
  </si>
  <si>
    <t>#240</t>
  </si>
  <si>
    <t>sk89q (sk89q)</t>
  </si>
  <si>
    <t>p0sixninja</t>
  </si>
  <si>
    <t>Joshua Hill</t>
  </si>
  <si>
    <t>United States</t>
  </si>
  <si>
    <t>#241</t>
  </si>
  <si>
    <t>bdarnell (Ben Darnell)</t>
  </si>
  <si>
    <t>#242</t>
  </si>
  <si>
    <t>philsturgeon (Phil Sturgeon)</t>
  </si>
  <si>
    <t>Bristol &amp; Brooklyn</t>
  </si>
  <si>
    <t>#243</t>
  </si>
  <si>
    <t>lilydjwg (依云)</t>
  </si>
  <si>
    <t>#244</t>
  </si>
  <si>
    <t>michaelliao (Michael Liao)</t>
  </si>
  <si>
    <t>#245</t>
  </si>
  <si>
    <t>juliangruber (Julian Gruber)</t>
  </si>
  <si>
    <t>#246</t>
  </si>
  <si>
    <t>jakearchibald (Jake Archibald)</t>
  </si>
  <si>
    <t>#247</t>
  </si>
  <si>
    <t>lepture (Hsiaoming Yang)</t>
  </si>
  <si>
    <t>Everywhere, China</t>
  </si>
  <si>
    <t>#248</t>
  </si>
  <si>
    <t>matz (Yukihiro "Matz" Matsumoto)</t>
  </si>
  <si>
    <t>Matsue, Japan</t>
  </si>
  <si>
    <t>#249</t>
  </si>
  <si>
    <t>philipwalton (Philip Walton)</t>
  </si>
  <si>
    <t>#250</t>
  </si>
  <si>
    <t>fzaninotto (Francois Zaninotto)</t>
  </si>
  <si>
    <t>Nancy, France</t>
  </si>
  <si>
    <t>#251</t>
  </si>
  <si>
    <t>antirez (Salvatore Sanfilippo)</t>
  </si>
  <si>
    <t>Campobello di Licata, Sicily, Italy</t>
  </si>
  <si>
    <t>#252</t>
  </si>
  <si>
    <t>pydanny (Daniel Greenfeld)</t>
  </si>
  <si>
    <t>Inland Empire, CA</t>
  </si>
  <si>
    <t>#253</t>
  </si>
  <si>
    <t>necolas (Nicolas Gallagher)</t>
  </si>
  <si>
    <t>#254</t>
  </si>
  <si>
    <t>sebastianbergmann (Sebastian Bergmann)</t>
  </si>
  <si>
    <t>Siegburg, Germany</t>
  </si>
  <si>
    <t>#255</t>
  </si>
  <si>
    <t>alsotang (alsotang)</t>
  </si>
  <si>
    <t>HangZhou, China</t>
  </si>
  <si>
    <t>#256</t>
  </si>
  <si>
    <t>paulp (Paul Phillips)</t>
  </si>
  <si>
    <t>Bend, OR</t>
  </si>
  <si>
    <t>Top 10 users from this list by other metrics:</t>
  </si>
  <si>
    <t>timberners_lee</t>
  </si>
  <si>
    <t>Tim Berners Lee</t>
  </si>
  <si>
    <t>danfrisk</t>
  </si>
  <si>
    <t>Daniel frisk</t>
  </si>
  <si>
    <t>Ben Horowitz</t>
  </si>
  <si>
    <t>noobde</t>
  </si>
  <si>
    <t>Ed Boon</t>
  </si>
  <si>
    <t>minliangtan</t>
  </si>
  <si>
    <t>Min-Liang Tan</t>
  </si>
  <si>
    <t>Singapore</t>
  </si>
  <si>
    <t>Benioff</t>
  </si>
  <si>
    <t>Marc Benioff</t>
  </si>
  <si>
    <t>IGLevine</t>
  </si>
  <si>
    <t>Ken Levine</t>
  </si>
  <si>
    <t>paul_irish</t>
  </si>
  <si>
    <t>srlm</t>
  </si>
  <si>
    <t>Silvio Meira</t>
  </si>
  <si>
    <t>CTO @wunderlist, turning code into music, author, technologist, Immutable Infrastructure, software euthanizer, speaker, teacher, musician</t>
  </si>
  <si>
    <t>20th</t>
  </si>
  <si>
    <t>http://t.co/pCe8yDtBnJ</t>
  </si>
  <si>
    <t>&lt;a href="https://github.com/ryanb"&gt;&lt;strong&gt;Ryan Bates&lt;/strong&gt;&lt;/a&gt;</t>
  </si>
  <si>
    <t>RailsCasts</t>
  </si>
  <si>
    <t>6145 followers</t>
  </si>
  <si>
    <t>21st</t>
  </si>
  <si>
    <t>&lt;a href="https://github.com/wycats"&gt;&lt;strong&gt;Yehuda Katz&lt;/strong&gt;&lt;/a&gt;</t>
  </si>
  <si>
    <t>Tilde</t>
  </si>
  <si>
    <t>6122 followers</t>
  </si>
  <si>
    <t>22nd</t>
  </si>
  <si>
    <t>&lt;a href="https://github.com/mrdoob"&gt;&lt;strong&gt;Ricardo Cabello&lt;/strong&gt;&lt;/a&gt;</t>
  </si>
  <si>
    <t>5975 followers</t>
  </si>
  <si>
    <t>23rd</t>
  </si>
  <si>
    <t>&lt;a href="https://github.com/tpope"&gt;&lt;strong&gt;Tim Pope&lt;/strong&gt;&lt;/a&gt;</t>
  </si>
  <si>
    <t>5931 followers</t>
  </si>
  <si>
    <t>Rob Howard</t>
  </si>
  <si>
    <t>24th</t>
  </si>
  <si>
    <t>&lt;a href="https://github.com/tekkub"&gt;&lt;strong&gt;Tekkub&lt;/strong&gt;&lt;/a&gt;</t>
  </si>
  <si>
    <t>5438 followers</t>
  </si>
  <si>
    <t>25th</t>
  </si>
  <si>
    <t>&lt;a href="https://github.com/LeaVerou"&gt;&lt;strong&gt;Lea Verou&lt;/strong&gt;&lt;/a&gt;</t>
  </si>
  <si>
    <t>MIT</t>
  </si>
  <si>
    <t>5416 followers</t>
  </si>
  <si>
    <t>26th</t>
  </si>
  <si>
    <t>&lt;a href="https://github.com/sindresorhus"&gt;&lt;strong&gt;Sindre Sorhus&lt;/strong&gt;&lt;/a&gt;</t>
  </si>
  <si>
    <t>Not available for hire.</t>
  </si>
  <si>
    <t>5413 followers</t>
  </si>
  <si>
    <t>27th</t>
  </si>
  <si>
    <t>&lt;a href="https://github.com/yinwang0"&gt;&lt;strong&gt;Yin Wang&lt;/strong&gt;&lt;/a&gt;</t>
  </si>
  <si>
    <t>5280 followers</t>
  </si>
  <si>
    <t>28th</t>
  </si>
  <si>
    <t>&lt;a href="https://github.com/hakimel"&gt;&lt;strong&gt;Hakim El Hattab&lt;/strong&gt;&lt;/a&gt;</t>
  </si>
  <si>
    <t>Slides</t>
  </si>
  <si>
    <t>5195 followers</t>
  </si>
  <si>
    <t>29th</t>
  </si>
  <si>
    <t>&lt;a href="https://github.com/fabpot"&gt;&lt;strong&gt;Fabien Potencier&lt;/strong&gt;&lt;/a&gt;</t>
  </si>
  <si>
    <t>SensioLabs</t>
  </si>
  <si>
    <t>4917 followers</t>
  </si>
  <si>
    <t>30th</t>
  </si>
  <si>
    <t>&lt;a href="https://github.com/cloudwu"&gt;&lt;strong&gt;äº‘é£Ž&lt;/strong&gt;&lt;/a&gt;</t>
  </si>
  <si>
    <t>ejoy.com</t>
  </si>
  <si>
    <t>4725 followers</t>
  </si>
  <si>
    <t>31st</t>
  </si>
  <si>
    <t>&lt;a href="https://github.com/fat"&gt;&lt;strong&gt;fat&lt;/strong&gt;&lt;/a&gt;</t>
  </si>
  <si>
    <t>4701 followers</t>
  </si>
  <si>
    <t>32nd</t>
  </si>
  <si>
    <t>&lt;a href="https://github.com/mitsuhiko"&gt;&lt;strong&gt;Armin Ronacher&lt;/strong&gt;&lt;/a&gt;</t>
  </si>
  <si>
    <t>Fireteam Ltd.</t>
  </si>
  <si>
    <t>4619 followers</t>
  </si>
  <si>
    <t>33rd</t>
  </si>
  <si>
    <t>&lt;a href="https://github.com/JeffreyWay"&gt;&lt;strong&gt;Jeffrey Way&lt;/strong&gt;&lt;/a&gt;</t>
  </si>
  <si>
    <t>Laracasts</t>
  </si>
  <si>
    <t>4556 followers</t>
  </si>
  <si>
    <t>34th</t>
  </si>
  <si>
    <t>&lt;a href="https://github.com/lifesinger"&gt;&lt;strong&gt;lifesinger&lt;/strong&gt;&lt;/a&gt;</t>
  </si>
  <si>
    <t>4436 followers</t>
  </si>
  <si>
    <t>35th</t>
  </si>
  <si>
    <t>&lt;a href="https://github.com/isaacs"&gt;&lt;strong&gt;isaacs&lt;/strong&gt;&lt;/a&gt;</t>
  </si>
  <si>
    <t>npm</t>
  </si>
  <si>
    <t>4282 followers</t>
  </si>
  <si>
    <t>36th</t>
  </si>
  <si>
    <t>&lt;a href="https://github.com/ry"&gt;&lt;strong&gt;ry&lt;/strong&gt;&lt;/a&gt;</t>
  </si>
  <si>
    <t>4256 followers</t>
  </si>
  <si>
    <t>37th</t>
  </si>
  <si>
    <t>&lt;a href="https://github.com/charliesome"&gt;&lt;strong&gt;Charlie Somerville&lt;/strong&gt;&lt;/a&gt;</t>
  </si>
  <si>
    <t>4212 followers</t>
  </si>
  <si>
    <t>38th</t>
  </si>
  <si>
    <t>&lt;a href="https://github.com/tenderlove"&gt;&lt;strong&gt;Aaron Patterson&lt;/strong&gt;&lt;/a&gt;</t>
  </si>
  <si>
    <t>Red Hat</t>
  </si>
  <si>
    <t>4140 followers</t>
  </si>
  <si>
    <t>39th</t>
  </si>
  <si>
    <t>&lt;a href="https://github.com/chriscoyier"&gt;&lt;strong&gt;Chris Coyier&lt;/strong&gt;&lt;/a&gt;</t>
  </si>
  <si>
    <t>4120 followers</t>
  </si>
  <si>
    <t>40th</t>
  </si>
  <si>
    <t>&lt;a href="https://github.com/JacksonTian"&gt;&lt;strong&gt;Jackson Tian&lt;/strong&gt;&lt;/a&gt;</t>
  </si>
  <si>
    <t>Alibaba</t>
  </si>
  <si>
    <t>4068 followers</t>
  </si>
  <si>
    <t>41st</t>
  </si>
  <si>
    <t>&lt;a href="https://github.com/holman"&gt;&lt;strong&gt;Zach Holman&lt;/strong&gt;&lt;/a&gt;</t>
  </si>
  <si>
    <t>3987 followers</t>
  </si>
  <si>
    <t>42nd</t>
  </si>
  <si>
    <t>&lt;a href="https://github.com/daimajia"&gt;&lt;strong&gt;ä»£ç _x0081_å®¶&lt;/strong&gt;&lt;/a&gt;</t>
  </si>
  <si>
    <t>Beijing Normal University</t>
  </si>
  <si>
    <t>3891 followers</t>
  </si>
  <si>
    <t>43rd</t>
  </si>
  <si>
    <t>&lt;a href="https://github.com/muan"&gt;&lt;strong&gt;Mu-An&lt;/strong&gt;&lt;/a&gt;</t>
  </si>
  <si>
    <t>3827 followers</t>
  </si>
  <si>
    <t>44th</t>
  </si>
  <si>
    <t>&lt;a href="https://github.com/BYVoid"&gt;&lt;strong&gt;Carbo Kuo&lt;/strong&gt;&lt;/a&gt;</t>
  </si>
  <si>
    <t>3797 followers</t>
  </si>
  <si>
    <t>45th</t>
  </si>
  <si>
    <t>&lt;a href="https://github.com/chrisbanes"&gt;&lt;strong&gt;Chris Banes&lt;/strong&gt;&lt;/a&gt;</t>
  </si>
  <si>
    <t>3702 followers</t>
  </si>
  <si>
    <t>46th</t>
  </si>
  <si>
    <t>&lt;a href="https://github.com/matz"&gt;&lt;strong&gt;Yukihiro &amp;quot Matz&amp;quot Matsumoto&lt;/strong&gt;&lt;/a&gt;</t>
  </si>
  <si>
    <t>NaCl inc.</t>
  </si>
  <si>
    <t>3607 followers</t>
  </si>
  <si>
    <t>47th</t>
  </si>
  <si>
    <t>&lt;a href="https://github.com/igrigorik"&gt;&lt;strong&gt;Ilya Grigorik&lt;/strong&gt;&lt;/a&gt;</t>
  </si>
  <si>
    <t>3581 followers</t>
  </si>
  <si>
    <t>48th</t>
  </si>
  <si>
    <t>&lt;a href="https://github.com/antirez"&gt;&lt;strong&gt;Salvatore Sanfilippo&lt;/strong&gt;&lt;/a&gt;</t>
  </si>
  <si>
    <t>Pivotal</t>
  </si>
  <si>
    <t>3578 followers</t>
  </si>
  <si>
    <t>49th</t>
  </si>
  <si>
    <t>&lt;a href="https://github.com/josevalim"&gt;&lt;strong&gt;JosÃ© Valim&lt;/strong&gt;&lt;/a&gt;</t>
  </si>
  <si>
    <t>Plataformatec</t>
  </si>
  <si>
    <t>3544 followers</t>
  </si>
  <si>
    <t>pschiller</t>
  </si>
  <si>
    <t>50th</t>
  </si>
  <si>
    <t>Philip Schiller</t>
  </si>
  <si>
    <t>&lt;a href="https://github.com/commonsguy"&gt;&lt;strong&gt;Mark Murphy&lt;/strong&gt;&lt;/a&gt;</t>
  </si>
  <si>
    <t>CommonsWare</t>
  </si>
  <si>
    <t>3520 followers</t>
  </si>
  <si>
    <t>51st</t>
  </si>
  <si>
    <t>&lt;a href="https://github.com/necolas"&gt;&lt;strong&gt;Nicolas Gallagher&lt;/strong&gt;&lt;/a&gt;</t>
  </si>
  <si>
    <t>Twitter</t>
  </si>
  <si>
    <t>3510 followers</t>
  </si>
  <si>
    <t>52nd</t>
  </si>
  <si>
    <t>&lt;a href="https://github.com/taylorotwell"&gt;&lt;strong&gt;Taylor Otwell&lt;/strong&gt;&lt;/a&gt;</t>
  </si>
  <si>
    <t>3505 followers</t>
  </si>
  <si>
    <t>53rd</t>
  </si>
  <si>
    <t>&lt;a href="https://github.com/hadley"&gt;&lt;strong&gt;Hadley Wickham&lt;/strong&gt;&lt;/a&gt;</t>
  </si>
  <si>
    <t>RStudio</t>
  </si>
  <si>
    <t>3434 followers</t>
  </si>
  <si>
    <t>54th</t>
  </si>
  <si>
    <t>&lt;a href="https://github.com/Trinea"&gt;&lt;strong&gt;Trinea&lt;/strong&gt;&lt;/a&gt;</t>
  </si>
  <si>
    <t>Anjuke Inc. Alibaba Group Ago</t>
  </si>
  <si>
    <t>3380 followers</t>
  </si>
  <si>
    <t>55th</t>
  </si>
  <si>
    <t>&lt;a href="https://github.com/PresidentObamaBot"&gt;&lt;strong&gt;President Obama Bot&lt;/strong&gt;&lt;/a&gt;</t>
  </si>
  <si>
    <t>This is a bot</t>
  </si>
  <si>
    <t>3370 followers</t>
  </si>
  <si>
    <t>56th</t>
  </si>
  <si>
    <t>&lt;a href="https://github.com/koush"&gt;&lt;strong&gt;Koushik Dutta&lt;/strong&gt;&lt;/a&gt;</t>
  </si>
  <si>
    <t>ClockworkMod</t>
  </si>
  <si>
    <t>3159 followers</t>
  </si>
  <si>
    <t>57th</t>
  </si>
  <si>
    <t>&lt;a href="https://github.com/maccman"&gt;&lt;strong&gt;Alex MacCaw&lt;/strong&gt;&lt;/a&gt;</t>
  </si>
  <si>
    <t>Clearbit</t>
  </si>
  <si>
    <t>3084 followers</t>
  </si>
  <si>
    <t>58th</t>
  </si>
  <si>
    <t>&lt;a href="https://github.com/remy"&gt;&lt;strong&gt;Remy Sharp&lt;/strong&gt;&lt;/a&gt;</t>
  </si>
  <si>
    <t>Left Logic</t>
  </si>
  <si>
    <t>2983 followers</t>
  </si>
  <si>
    <t>59th</t>
  </si>
  <si>
    <t>&lt;a href="https://github.com/maxogden"&gt;&lt;strong&gt;Max Ogden&lt;/strong&gt;&lt;/a&gt;</t>
  </si>
  <si>
    <t>recruiters: dont email me</t>
  </si>
  <si>
    <t>2976 followers</t>
  </si>
  <si>
    <t>60th</t>
  </si>
  <si>
    <t>&lt;a href="https://github.com/nzakas"&gt;&lt;strong&gt;Nicholas C. Zakas&lt;/strong&gt;&lt;/a&gt;</t>
  </si>
  <si>
    <t>Box</t>
  </si>
  <si>
    <t>2922 followers</t>
  </si>
  <si>
    <t>61st</t>
  </si>
  <si>
    <t>&lt;a href="https://github.com/desandro"&gt;&lt;strong&gt;David DeSandro&lt;/strong&gt;&lt;/a&gt;</t>
  </si>
  <si>
    <t>Metafizzy</t>
  </si>
  <si>
    <t>2919 followers</t>
  </si>
  <si>
    <t>62nd</t>
  </si>
  <si>
    <t>&lt;a href="https://github.com/romannurik"&gt;&lt;strong&gt;Roman Nurik&lt;/strong&gt;&lt;/a&gt;</t>
  </si>
  <si>
    <t>2829 followers</t>
  </si>
  <si>
    <t>63rd</t>
  </si>
  <si>
    <t>&lt;a href="https://github.com/creationix"&gt;&lt;strong&gt;Tim Caswell&lt;/strong&gt;&lt;/a&gt;</t>
  </si>
  <si>
    <t>Rackspace</t>
  </si>
  <si>
    <t>2825 followers</t>
  </si>
  <si>
    <t>64th</t>
  </si>
  <si>
    <t>&lt;a href="https://github.com/astaxie"&gt;&lt;strong&gt;astaxie&lt;/strong&gt;&lt;/a&gt;</t>
  </si>
  <si>
    <t>Apple</t>
  </si>
  <si>
    <t>2794 followers</t>
  </si>
  <si>
    <t>65th</t>
  </si>
  <si>
    <t>&lt;a href="https://github.com/cloudhead"&gt;&lt;strong&gt;Alexis Sellier&lt;/strong&gt;&lt;/a&gt;</t>
  </si>
  <si>
    <t>tconrad</t>
  </si>
  <si>
    <t>Thread.com</t>
  </si>
  <si>
    <t>Tom Conrad</t>
  </si>
  <si>
    <t>2736 followers</t>
  </si>
  <si>
    <t>66th</t>
  </si>
  <si>
    <t>&lt;a href="https://github.com/agentzh"&gt;&lt;strong&gt;Yichun Zhang&lt;/strong&gt;&lt;/a&gt;</t>
  </si>
  <si>
    <t>CloudFlare</t>
  </si>
  <si>
    <t>2725 followers</t>
  </si>
  <si>
    <t>67th</t>
  </si>
  <si>
    <t>&lt;a href="https://github.com/laruence"&gt;&lt;strong&gt;Xinchen Hui&lt;/strong&gt;&lt;/a&gt;</t>
  </si>
  <si>
    <t>Weibo</t>
  </si>
  <si>
    <t>2694 followers</t>
  </si>
  <si>
    <t>68th</t>
  </si>
  <si>
    <t>&lt;a href="https://github.com/ruanyf"&gt;&lt;strong&gt;Ruan YiFeng&lt;/strong&gt;&lt;/a&gt;</t>
  </si>
  <si>
    <t>2690 followers</t>
  </si>
  <si>
    <t>69th</t>
  </si>
  <si>
    <t>&lt;a href="https://github.com/sofish"&gt;&lt;strong&gt;å°_x008f_é±¼&lt;/strong&gt;&lt;/a&gt;</t>
  </si>
  <si>
    <t>Trimidea</t>
  </si>
  <si>
    <t>2660 followers</t>
  </si>
  <si>
    <t>70th</t>
  </si>
  <si>
    <t>&lt;a href="https://github.com/benbalter"&gt;&lt;strong&gt;Ben Balter&lt;/strong&gt;&lt;/a&gt;</t>
  </si>
  <si>
    <t>2656 followers</t>
  </si>
  <si>
    <t>71st</t>
  </si>
  <si>
    <t>&lt;a href="https://github.com/vim-scripts"&gt;&lt;strong&gt;&lt;/strong&gt;&lt;/a&gt;</t>
  </si>
  <si>
    <t>2653 followers</t>
  </si>
  <si>
    <t>72nd</t>
  </si>
  <si>
    <t>&lt;a href="https://github.com/mitchellh"&gt;&lt;strong&gt;Mitchell Hashimoto&lt;/strong&gt;&lt;/a&gt;</t>
  </si>
  <si>
    <t>HashiCorp</t>
  </si>
  <si>
    <t>2586 followers</t>
  </si>
  <si>
    <t>73rd</t>
  </si>
  <si>
    <t>&lt;a href="https://github.com/soffes"&gt;&lt;strong&gt;Sam Soffes&lt;/strong&gt;&lt;/a&gt;</t>
  </si>
  <si>
    <t>Venmo</t>
  </si>
  <si>
    <t>2548 followers</t>
  </si>
  <si>
    <t>74th</t>
  </si>
  <si>
    <t>&lt;a href="https://github.com/rauchg"&gt;&lt;strong&gt;Guillermo Rauch&lt;/strong&gt;&lt;/a&gt;</t>
  </si>
  <si>
    <t>Cloudup</t>
  </si>
  <si>
    <t>2536 followers</t>
  </si>
  <si>
    <t>75th</t>
  </si>
  <si>
    <t>&lt;a href="https://github.com/onevcat"&gt;&lt;strong&gt;Wei Wang&lt;/strong&gt;&lt;/a&gt;</t>
  </si>
  <si>
    <t>LINE Corp.</t>
  </si>
  <si>
    <t>2534 followers</t>
  </si>
  <si>
    <t>76th</t>
  </si>
  <si>
    <t>&lt;a href="https://github.com/mathiasbynens"&gt;&lt;strong&gt;Mathias Bynens&lt;/strong&gt;&lt;/a&gt;</t>
  </si>
  <si>
    <t>2532 followers</t>
  </si>
  <si>
    <t>77th</t>
  </si>
  <si>
    <t>&lt;a href="https://github.com/sebastianbergmann"&gt;&lt;strong&gt;Sebastian Bergmann&lt;/strong&gt;&lt;/a&gt;</t>
  </si>
  <si>
    <t>thePHP.cc</t>
  </si>
  <si>
    <t>2513 followers</t>
  </si>
  <si>
    <t>78th</t>
  </si>
  <si>
    <t>&lt;a href="https://github.com/sstephenson"&gt;&lt;strong&gt;Sam Stephenson&lt;/strong&gt;&lt;/a&gt;</t>
  </si>
  <si>
    <t>2493 followers</t>
  </si>
  <si>
    <t>79th</t>
  </si>
  <si>
    <t>&lt;a href="https://github.com/clowwindy"&gt;&lt;strong&gt;clowwindy&lt;/strong&gt;&lt;/a&gt;</t>
  </si>
  <si>
    <t>2485 followers</t>
  </si>
  <si>
    <t>80th</t>
  </si>
  <si>
    <t>&lt;a href="https://github.com/zenorocha"&gt;&lt;strong&gt;Zeno Rocha&lt;/strong&gt;&lt;/a&gt;</t>
  </si>
  <si>
    <t>Liferay</t>
  </si>
  <si>
    <t>2472 followers</t>
  </si>
  <si>
    <t>demandrichard</t>
  </si>
  <si>
    <t>Richard Rosenblatt</t>
  </si>
  <si>
    <t>81st</t>
  </si>
  <si>
    <t>&lt;a href="https://github.com/csswizardry"&gt;&lt;strong&gt;Harry Roberts&lt;/strong&gt;&lt;/a&gt;</t>
  </si>
  <si>
    <t>CSS Wizardry</t>
  </si>
  <si>
    <t>2452 followers</t>
  </si>
  <si>
    <t>82nd</t>
  </si>
  <si>
    <t>&lt;a href="https://github.com/philsturgeon"&gt;&lt;strong&gt;Phil Sturgeon&lt;/strong&gt;&lt;/a&gt;</t>
  </si>
  <si>
    <t>2390 followers</t>
  </si>
  <si>
    <t>83rd</t>
  </si>
  <si>
    <t>&lt;a href="https://github.com/bradfitz"&gt;&lt;strong&gt;Brad Fitzpatrick&lt;/strong&gt;&lt;/a&gt;</t>
  </si>
  <si>
    <t>2380 followers</t>
  </si>
  <si>
    <t>84th</t>
  </si>
  <si>
    <t>&lt;a href="https://github.com/cyanogen"&gt;&lt;strong&gt;Steve Kondik&lt;/strong&gt;&lt;/a&gt;</t>
  </si>
  <si>
    <t>2275 followers</t>
  </si>
  <si>
    <t>85th</t>
  </si>
  <si>
    <t>&lt;a href="https://github.com/vczh"&gt;&lt;strong&gt;Zihan Chen&lt;/strong&gt;&lt;/a&gt;</t>
  </si>
  <si>
    <t>2193 followers</t>
  </si>
  <si>
    <t>86th</t>
  </si>
  <si>
    <t>&lt;a href="https://github.com/richhickey"&gt;&lt;strong&gt;Rich Hickey&lt;/strong&gt;&lt;/a&gt;</t>
  </si>
  <si>
    <t>2191 followers</t>
  </si>
  <si>
    <t>87th</t>
  </si>
  <si>
    <t>&lt;a href="https://github.com/chenshuo"&gt;&lt;strong&gt;Shuo Chen&lt;/strong&gt;&lt;/a&gt;</t>
  </si>
  <si>
    <t>2173 followers</t>
  </si>
  <si>
    <t>88th</t>
  </si>
  <si>
    <t>&lt;a href="https://github.com/cowboy"&gt;&lt;strong&gt;Ben Alman&lt;/strong&gt;&lt;/a&gt;</t>
  </si>
  <si>
    <t>Bocoup</t>
  </si>
  <si>
    <t>2172 followers</t>
  </si>
  <si>
    <t>89th</t>
  </si>
  <si>
    <t>&lt;a href="https://github.com/steveklabnik"&gt;&lt;strong&gt;Steve Klabnik&lt;/strong&gt;&lt;/a&gt;</t>
  </si>
  <si>
    <t>2145 followers</t>
  </si>
  <si>
    <t>90th</t>
  </si>
  <si>
    <t>&lt;a href="https://github.com/nathanmarz"&gt;&lt;strong&gt;Nathan Marz&lt;/strong&gt;&lt;/a&gt;</t>
  </si>
  <si>
    <t>2144 followers</t>
  </si>
  <si>
    <t>91st</t>
  </si>
  <si>
    <t>&lt;a href="https://github.com/nicklockwood"&gt;&lt;strong&gt;Nick Lockwood&lt;/strong&gt;&lt;/a&gt;</t>
  </si>
  <si>
    <t>Charcoal Design</t>
  </si>
  <si>
    <t>2128 followers</t>
  </si>
  <si>
    <t>92nd</t>
  </si>
  <si>
    <t>&lt;a href="https://github.com/technoweenie"&gt;&lt;strong&gt;risk danger olson&lt;/strong&gt;&lt;/a&gt;</t>
  </si>
  <si>
    <t>2123 followers</t>
  </si>
  <si>
    <t>93rd</t>
  </si>
  <si>
    <t>&lt;a href="https://github.com/progrium"&gt;&lt;strong&gt;Jeff Lindsay&lt;/strong&gt;&lt;/a&gt;</t>
  </si>
  <si>
    <t>2116 followers</t>
  </si>
  <si>
    <t>94th</t>
  </si>
  <si>
    <t>&lt;a href="https://github.com/btford"&gt;&lt;strong&gt;Brian Ford&lt;/strong&gt;&lt;/a&gt;</t>
  </si>
  <si>
    <t>2092 followers</t>
  </si>
  <si>
    <t>95th</t>
  </si>
  <si>
    <t>&lt;a href="https://github.com/michaelliao"&gt;&lt;strong&gt;Michael Liao&lt;/strong&gt;&lt;/a&gt;</t>
  </si>
  <si>
    <t>www.liaoxuefeng.com</t>
  </si>
  <si>
    <t>2081 followers</t>
  </si>
  <si>
    <t>96th</t>
  </si>
  <si>
    <t>&lt;a href="https://github.com/feross"&gt;&lt;strong&gt;Feross Aboukhadijeh&lt;/strong&gt;&lt;/a&gt;</t>
  </si>
  <si>
    <t>Unhirable</t>
  </si>
  <si>
    <t>don&amp;#39</t>
  </si>
  <si>
    <t>shoemoney</t>
  </si>
  <si>
    <t>Jeremy Schoemaker</t>
  </si>
  <si>
    <t>t try</t>
  </si>
  <si>
    <t>2054 followers</t>
  </si>
  <si>
    <t>97th</t>
  </si>
  <si>
    <t>&lt;a href="https://github.com/steipete"&gt;&lt;strong&gt;Peter Steinberger&lt;/strong&gt;&lt;/a&gt;</t>
  </si>
  <si>
    <t>PSPDFKit GmbH</t>
  </si>
  <si>
    <t>2051 followers</t>
  </si>
  <si>
    <t>98th</t>
  </si>
  <si>
    <t>&lt;a href="https://github.com/ebidel"&gt;&lt;strong&gt;Eric Bidelman&lt;/strong&gt;&lt;/a&gt;</t>
  </si>
  <si>
    <t>2047 followers</t>
  </si>
  <si>
    <t>99th</t>
  </si>
  <si>
    <t>&lt;a href="https://github.com/shanselman"&gt;&lt;strong&gt;Scott Hanselman&lt;/strong&gt;&lt;/a&gt;</t>
  </si>
  <si>
    <t>2033 followers</t>
  </si>
  <si>
    <t>100th</t>
  </si>
  <si>
    <t>&lt;a href="https://github.com/blueimp"&gt;&lt;strong&gt;Sebastian Tschan&lt;/strong&gt;&lt;/a&gt;</t>
  </si>
  <si>
    <t>blueimp.net</t>
  </si>
  <si>
    <t>2032 followers</t>
  </si>
  <si>
    <t>101st</t>
  </si>
  <si>
    <t>&lt;a href="https://github.com/ibdknox"&gt;&lt;strong&gt;Chris Granger&lt;/strong&gt;&lt;/a&gt;</t>
  </si>
  <si>
    <t>2019 followers</t>
  </si>
  <si>
    <t>102nd</t>
  </si>
  <si>
    <t>&lt;a href="https://github.com/madrobby"&gt;&lt;strong&gt;Thomas Fuchs&lt;/strong&gt;&lt;/a&gt;</t>
  </si>
  <si>
    <t>Slash7 LLC</t>
  </si>
  <si>
    <t>1997 followers</t>
  </si>
  <si>
    <t>103rd</t>
  </si>
  <si>
    <t>&lt;a href="https://github.com/RubyLouvre"&gt;&lt;strong&gt;å_x008f_¸å¾’æ­£ç¾Ž&lt;/strong&gt;&lt;/a&gt;</t>
  </si>
  <si>
    <t>qunar.com</t>
  </si>
  <si>
    <t>1992 followers</t>
  </si>
  <si>
    <t>104th</t>
  </si>
  <si>
    <t>&lt;a href="https://github.com/leah"&gt;&lt;strong&gt;Leah Culver&lt;/strong&gt;&lt;/a&gt;</t>
  </si>
  <si>
    <t>Dropbox</t>
  </si>
  <si>
    <t>1982 followers</t>
  </si>
  <si>
    <t>105th</t>
  </si>
  <si>
    <t>&lt;a href="https://github.com/jtleek"&gt;&lt;strong&gt;Jeff L.&lt;/strong&gt;&lt;/a&gt;</t>
  </si>
  <si>
    <t>1920 followers</t>
  </si>
  <si>
    <t>106th</t>
  </si>
  <si>
    <t>&lt;a href="https://github.com/mikeal"&gt;&lt;strong&gt;Mikeal Rogers&lt;/strong&gt;&lt;/a&gt;</t>
  </si>
  <si>
    <t>DigitalOcean</t>
  </si>
  <si>
    <t>NodeConf</t>
  </si>
  <si>
    <t>JSFest</t>
  </si>
  <si>
    <t>1914 followers</t>
  </si>
  <si>
    <t>107th</t>
  </si>
  <si>
    <t>&lt;a href="https://github.com/JeffreyZhao"&gt;&lt;strong&gt;Jeffrey Zhao&lt;/strong&gt;&lt;/a&gt;</t>
  </si>
  <si>
    <t>IBM</t>
  </si>
  <si>
    <t>1910 followers</t>
  </si>
  <si>
    <t>108th</t>
  </si>
  <si>
    <t>&lt;a href="https://github.com/lepture"&gt;&lt;strong&gt;Hsiaoming Yang&lt;/strong&gt;&lt;/a&gt;</t>
  </si>
  <si>
    <t>yuehu.io</t>
  </si>
  <si>
    <t>levie</t>
  </si>
  <si>
    <t>1903 followers</t>
  </si>
  <si>
    <t>Aaron Levie</t>
  </si>
  <si>
    <t>109th</t>
  </si>
  <si>
    <t>&lt;a href="https://github.com/alex"&gt;&lt;strong&gt;Alex Gaynor&lt;/strong&gt;&lt;/a&gt;</t>
  </si>
  <si>
    <t>1900 followers</t>
  </si>
  <si>
    <t>110th</t>
  </si>
  <si>
    <t>&lt;a href="https://github.com/crnacura"&gt;&lt;strong&gt;Manoela Ilic&lt;/strong&gt;&lt;/a&gt;</t>
  </si>
  <si>
    <t>111th</t>
  </si>
  <si>
    <t>&lt;a href="https://github.com/erica"&gt;&lt;strong&gt;Erica Sadun&lt;/strong&gt;&lt;/a&gt;</t>
  </si>
  <si>
    <t>1898 followers</t>
  </si>
  <si>
    <t>112th</t>
  </si>
  <si>
    <t>&lt;a href="https://github.com/ginatrapani"&gt;&lt;strong&gt;Gina Trapani&lt;/strong&gt;&lt;/a&gt;</t>
  </si>
  <si>
    <t>ThinkUp</t>
  </si>
  <si>
    <t>LLC</t>
  </si>
  <si>
    <t>1896 followers</t>
  </si>
  <si>
    <t>113th</t>
  </si>
  <si>
    <t>&lt;a href="https://github.com/romainguy"&gt;&lt;strong&gt;Romain Guy&lt;/strong&gt;&lt;/a&gt;</t>
  </si>
  <si>
    <t>1893 followers</t>
  </si>
  <si>
    <t>114th</t>
  </si>
  <si>
    <t>&lt;a href="https://github.com/felixge"&gt;&lt;strong&gt;Felix GeisendÃ¶rfer&lt;/strong&gt;&lt;/a&gt;</t>
  </si>
  <si>
    <t>1885 followers</t>
  </si>
  <si>
    <t>115th</t>
  </si>
  <si>
    <t>&lt;a href="https://github.com/garybernhardt"&gt;&lt;strong&gt;Gary Bernhardt&lt;/strong&gt;&lt;/a&gt;</t>
  </si>
  <si>
    <t>Destroy All Software LLC</t>
  </si>
  <si>
    <t>116th</t>
  </si>
  <si>
    <t>&lt;a href="https://github.com/swannodette"&gt;&lt;strong&gt;David Nolen&lt;/strong&gt;&lt;/a&gt;</t>
  </si>
  <si>
    <t>1872 followers</t>
  </si>
  <si>
    <t>117th</t>
  </si>
  <si>
    <t>&lt;a href="https://github.com/ccoenraets"&gt;&lt;strong&gt;Christophe Coenraets&lt;/strong&gt;&lt;/a&gt;</t>
  </si>
  <si>
    <t>Salesforce.com</t>
  </si>
  <si>
    <t>1869 followers</t>
  </si>
  <si>
    <t>118th</t>
  </si>
  <si>
    <t>&lt;a href="https://github.com/daneden"&gt;&lt;strong&gt;Daniel Eden&lt;/strong&gt;&lt;/a&gt;</t>
  </si>
  <si>
    <t>1860 followers</t>
  </si>
  <si>
    <t>119th</t>
  </si>
  <si>
    <t>&lt;a href="https://github.com/zedshaw"&gt;&lt;strong&gt;Zed A. Shaw&lt;/strong&gt;&lt;/a&gt;</t>
  </si>
  <si>
    <t>1837 followers</t>
  </si>
  <si>
    <t>120th</t>
  </si>
  <si>
    <t>&lt;a href="https://github.com/pkrumins"&gt;&lt;strong&gt;Peteris Krumins&lt;/strong&gt;&lt;/a&gt;</t>
  </si>
  <si>
    <t>Browserling</t>
  </si>
  <si>
    <t>1814 followers</t>
  </si>
  <si>
    <t>121st</t>
  </si>
  <si>
    <t>&lt;a href="https://github.com/unclebob"&gt;&lt;strong&gt;Robert C. Martin&lt;/strong&gt;&lt;/a&gt;</t>
  </si>
  <si>
    <t>Uncle Bob Consulting LLC.</t>
  </si>
  <si>
    <t>1808 followers</t>
  </si>
  <si>
    <t>122nd</t>
  </si>
  <si>
    <t>&lt;a href="https://github.com/kevinsawicki"&gt;&lt;strong&gt;Kevin Sawicki&lt;/strong&gt;&lt;/a&gt;</t>
  </si>
  <si>
    <t>GitHub Inc.</t>
  </si>
  <si>
    <t>1751 followers</t>
  </si>
  <si>
    <t>123rd</t>
  </si>
  <si>
    <t>&lt;a href="https://github.com/fengmk2"&gt;&lt;strong&gt;fengmk2&lt;/strong&gt;&lt;/a&gt;</t>
  </si>
  <si>
    <t>Alipay</t>
  </si>
  <si>
    <t>1736 followers</t>
  </si>
  <si>
    <t>124th</t>
  </si>
  <si>
    <t>&lt;a href="https://github.com/cyrilmottier"&gt;&lt;strong&gt;Cyril Mottier&lt;/strong&gt;&lt;/a&gt;</t>
  </si>
  <si>
    <t>1731 followers</t>
  </si>
  <si>
    <t>125th</t>
  </si>
  <si>
    <t>&lt;a href="https://github.com/rtomayko"&gt;&lt;strong&gt;Ryan Tomayko&lt;/strong&gt;&lt;/a&gt;</t>
  </si>
  <si>
    <t>1728 followers</t>
  </si>
  <si>
    <t>126th</t>
  </si>
  <si>
    <t>&lt;a href="https://github.com/stormzhang"&gt;&lt;strong&gt;stormzhang&lt;/strong&gt;&lt;/a&gt;</t>
  </si>
  <si>
    <t>Boohee</t>
  </si>
  <si>
    <t>Inc.</t>
  </si>
  <si>
    <t>1717 followers</t>
  </si>
  <si>
    <t>127th</t>
  </si>
  <si>
    <t>dongatory</t>
  </si>
  <si>
    <t>&lt;a href="https://github.com/ken"&gt;&lt;strong&gt;Ken Thompson&lt;/strong&gt;&lt;/a&gt;</t>
  </si>
  <si>
    <t>Dong Nguyen</t>
  </si>
  <si>
    <t>1710 followers</t>
  </si>
  <si>
    <t>128th</t>
  </si>
  <si>
    <t>&lt;a href="https://github.com/wintercn"&gt;&lt;strong&gt;Shaofei Cheng&lt;/strong&gt;&lt;/a&gt;</t>
  </si>
  <si>
    <t>SNDA</t>
  </si>
  <si>
    <t>1677 followers</t>
  </si>
  <si>
    <t>129th</t>
  </si>
  <si>
    <t>&lt;a href="https://github.com/justjavac"&gt;&lt;strong&gt;è¿·æ¸¡&lt;/strong&gt;&lt;/a&gt;</t>
  </si>
  <si>
    <t>1665 followers</t>
  </si>
  <si>
    <t>130th</t>
  </si>
  <si>
    <t>&lt;a href="https://github.com/scottjehl"&gt;&lt;strong&gt;Scott Jehl&lt;/strong&gt;&lt;/a&gt;</t>
  </si>
  <si>
    <t>1655 followers</t>
  </si>
  <si>
    <t>131st</t>
  </si>
  <si>
    <t>&lt;a href="https://github.com/miyagawa"&gt;&lt;strong&gt;Tatsuhiko Miyagawa&lt;/strong&gt;&lt;/a&gt;</t>
  </si>
  <si>
    <t>1653 followers</t>
  </si>
  <si>
    <t>132nd</t>
  </si>
  <si>
    <t>&lt;a href="https://github.com/sferik"&gt;&lt;strong&gt;Erik Michaels-Ober&lt;/strong&gt;&lt;/a&gt;</t>
  </si>
  <si>
    <t>SoundCloud</t>
  </si>
  <si>
    <t>1646 followers</t>
  </si>
  <si>
    <t>133rd</t>
  </si>
  <si>
    <t>&lt;a href="https://github.com/getify"&gt;&lt;strong&gt;Kyle Simpson&lt;/strong&gt;&lt;/a&gt;</t>
  </si>
  <si>
    <t>Getify Solutions</t>
  </si>
  <si>
    <t>1645 followers</t>
  </si>
  <si>
    <t>134th</t>
  </si>
  <si>
    <t>&lt;a href="https://github.com/mhevery"&gt;&lt;strong&gt;MiÅ¡ko Hevery&lt;/strong&gt;&lt;/a&gt;</t>
  </si>
  <si>
    <t>1621 followers</t>
  </si>
  <si>
    <t>135th</t>
  </si>
  <si>
    <t>&lt;a href="https://github.com/yihui"&gt;&lt;strong&gt;Yihui Xie&lt;/strong&gt;&lt;/a&gt;</t>
  </si>
  <si>
    <t>1613 followers</t>
  </si>
  <si>
    <t>136th</t>
  </si>
  <si>
    <t>&lt;a href="https://github.com/mhartl"&gt;&lt;strong&gt;Michael Hartl&lt;/strong&gt;&lt;/a&gt;</t>
  </si>
  <si>
    <t>Softcover</t>
  </si>
  <si>
    <t>Ruby on Rails Tutorial</t>
  </si>
  <si>
    <t>1611 followers</t>
  </si>
  <si>
    <t>137th</t>
  </si>
  <si>
    <t>&lt;a href="https://github.com/DmitryBaranovskiy"&gt;&lt;strong&gt;Dmitry Baranovskiy&lt;/strong&gt;&lt;/a&gt;</t>
  </si>
  <si>
    <t>Adobe</t>
  </si>
  <si>
    <t>1603 followers</t>
  </si>
  <si>
    <t>Vietnam</t>
  </si>
  <si>
    <t>138th</t>
  </si>
  <si>
    <t>&lt;a href="https://github.com/julycoding"&gt;&lt;strong&gt;July&lt;/strong&gt;&lt;/a&gt;</t>
  </si>
  <si>
    <t>1586 followers</t>
  </si>
  <si>
    <t>139th</t>
  </si>
  <si>
    <t>&lt;a href="https://github.com/mikeash"&gt;&lt;strong&gt;Mike Ash&lt;/strong&gt;&lt;/a&gt;</t>
  </si>
  <si>
    <t>_grum</t>
  </si>
  <si>
    <t>1580 followers</t>
  </si>
  <si>
    <t>Erik Broes</t>
  </si>
  <si>
    <t>140th</t>
  </si>
  <si>
    <t>&lt;a href="https://github.com/mislav"&gt;&lt;strong&gt;Mislav MarohniÄ‡&lt;/strong&gt;&lt;/a&gt;</t>
  </si>
  <si>
    <t>1574 followers</t>
  </si>
  <si>
    <t>141st</t>
  </si>
  <si>
    <t>&lt;a href="https://github.com/huacnlee"&gt;&lt;strong&gt;Jason Lee&lt;/strong&gt;&lt;/a&gt;</t>
  </si>
  <si>
    <t>Alibaba Inc.</t>
  </si>
  <si>
    <t>142nd</t>
  </si>
  <si>
    <t>&lt;a href="https://github.com/jgilfelt"&gt;&lt;strong&gt;Jeff Gilfelt&lt;/strong&gt;&lt;/a&gt;</t>
  </si>
  <si>
    <t>readyState Software Ltd</t>
  </si>
  <si>
    <t>143rd</t>
  </si>
  <si>
    <t>&lt;a href="https://github.com/rstacruz"&gt;&lt;strong&gt;Rico Sta. Cruz&lt;/strong&gt;&lt;/a&gt;</t>
  </si>
  <si>
    <t>1572 followers</t>
  </si>
  <si>
    <t>144th</t>
  </si>
  <si>
    <t>&lt;a href="https://github.com/johnpapa"&gt;&lt;strong&gt;John Papa&lt;/strong&gt;&lt;/a&gt;</t>
  </si>
  <si>
    <t>JohnPapa.net</t>
  </si>
  <si>
    <t>1551 followers</t>
  </si>
  <si>
    <t>145th</t>
  </si>
  <si>
    <t>&lt;a href="https://github.com/jacobian"&gt;&lt;strong&gt;Jacob Kaplan-Moss&lt;/strong&gt;&lt;/a&gt;</t>
  </si>
  <si>
    <t>1549 followers</t>
  </si>
  <si>
    <t>146th</t>
  </si>
  <si>
    <t>&lt;a href="https://github.com/mattn"&gt;&lt;strong&gt;mattn&lt;/strong&gt;&lt;/a&gt;</t>
  </si>
  <si>
    <t>1547 followers</t>
  </si>
  <si>
    <t>147th</t>
  </si>
  <si>
    <t>&lt;a href="https://github.com/ded"&gt;&lt;strong&gt;Dustin Diaz&lt;/strong&gt;&lt;/a&gt;</t>
  </si>
  <si>
    <t>Expa</t>
  </si>
  <si>
    <t>1545 followers</t>
  </si>
  <si>
    <t>148th</t>
  </si>
  <si>
    <t>&lt;a href="https://github.com/yyx990803"&gt;&lt;strong&gt;Evan You&lt;/strong&gt;&lt;/a&gt;</t>
  </si>
  <si>
    <t>Meteor</t>
  </si>
  <si>
    <t>1542 followers</t>
  </si>
  <si>
    <t>149th</t>
  </si>
  <si>
    <t>&lt;a href="https://github.com/rdpeng"&gt;&lt;strong&gt;Roger D. Peng&lt;/strong&gt;&lt;/a&gt;</t>
  </si>
  <si>
    <t>Johns Hopkins University</t>
  </si>
  <si>
    <t>1537 followers</t>
  </si>
  <si>
    <t>150th</t>
  </si>
  <si>
    <t>&lt;a href="https://github.com/Haacked"&gt;&lt;strong&gt;Phil Haack&lt;/strong&gt;&lt;/a&gt;</t>
  </si>
  <si>
    <t>1532 followers</t>
  </si>
  <si>
    <t>151st</t>
  </si>
  <si>
    <t>&lt;a href="https://github.com/SaraSoueidan"&gt;&lt;strong&gt;Sara Soueidan&lt;/strong&gt;&lt;/a&gt;</t>
  </si>
  <si>
    <t>Freelancer</t>
  </si>
  <si>
    <t>1527 followers</t>
  </si>
  <si>
    <t>152nd</t>
  </si>
  <si>
    <t>&lt;a href="https://github.com/akitaonrails"&gt;&lt;strong&gt;Fabio Akita&lt;/strong&gt;&lt;/a&gt;</t>
  </si>
  <si>
    <t>Codeminer 42</t>
  </si>
  <si>
    <t>1520 followers</t>
  </si>
  <si>
    <t>153rd</t>
  </si>
  <si>
    <t>&lt;a href="https://github.com/rsms"&gt;&lt;strong&gt;Rasmus&lt;/strong&gt;&lt;/a&gt;</t>
  </si>
  <si>
    <t>1512 followers</t>
  </si>
  <si>
    <t>154th</t>
  </si>
  <si>
    <t>&lt;a href="https://github.com/weierophinney"&gt;&lt;strong&gt;Matthew Weier O&amp;#39</t>
  </si>
  <si>
    <t>Phinney&lt;/strong&gt;&lt;/a&gt;</t>
  </si>
  <si>
    <t>Zend Technologies</t>
  </si>
  <si>
    <t>1507 followers</t>
  </si>
  <si>
    <t>155th</t>
  </si>
  <si>
    <t>&lt;a href="https://github.com/gabrielecirulli"&gt;&lt;strong&gt;Gabriele Cirulli&lt;/strong&gt;&lt;/a&gt;</t>
  </si>
  <si>
    <t>Impraise</t>
  </si>
  <si>
    <t>1499 followers</t>
  </si>
  <si>
    <t>156th</t>
  </si>
  <si>
    <t>&lt;a href="https://github.com/rmurphey"&gt;&lt;strong&gt;Rebecca Murphey&lt;/strong&gt;&lt;/a&gt;</t>
  </si>
  <si>
    <t>Bazaarvoice</t>
  </si>
  <si>
    <t>1498 followers</t>
  </si>
  <si>
    <t>157th</t>
  </si>
  <si>
    <t>&lt;a href="https://github.com/Unknwon"&gt;&lt;strong&gt;æ— é—»&lt;/strong&gt;&lt;/a&gt;</t>
  </si>
  <si>
    <t>1488 followers</t>
  </si>
  <si>
    <t>158th</t>
  </si>
  <si>
    <t>&lt;a href="https://github.com/Shougo"&gt;&lt;strong&gt;Shougo&lt;/strong&gt;&lt;/a&gt;</t>
  </si>
  <si>
    <t>1481 followers</t>
  </si>
  <si>
    <t>Dave Shea</t>
  </si>
  <si>
    <t>159th</t>
  </si>
  <si>
    <t>&lt;a href="https://github.com/tmm1"&gt;&lt;strong&gt;Aman Gupta&lt;/strong&gt;&lt;/a&gt;</t>
  </si>
  <si>
    <t>1468 followers</t>
  </si>
  <si>
    <t>160th</t>
  </si>
  <si>
    <t>&lt;a href="https://github.com/josh"&gt;&lt;strong&gt;Joshua Peek&lt;/strong&gt;&lt;/a&gt;</t>
  </si>
  <si>
    <t>1467 followers</t>
  </si>
  <si>
    <t>161st</t>
  </si>
  <si>
    <t>&lt;a href="https://github.com/darkwing"&gt;&lt;strong&gt;David Walsh&lt;/strong&gt;&lt;/a&gt;</t>
  </si>
  <si>
    <t>Mozilla</t>
  </si>
  <si>
    <t>1463 followers</t>
  </si>
  <si>
    <t>162nd</t>
  </si>
  <si>
    <t>&lt;a href="https://github.com/jrburke"&gt;&lt;strong&gt;James Burke&lt;/strong&gt;&lt;/a&gt;</t>
  </si>
  <si>
    <t>1455 followers</t>
  </si>
  <si>
    <t>163rd</t>
  </si>
  <si>
    <t>&lt;a href="https://github.com/stubbornella"&gt;&lt;strong&gt;Nicole Sullivan&lt;/strong&gt;&lt;/a&gt;</t>
  </si>
  <si>
    <t>Stubbornella</t>
  </si>
  <si>
    <t>1451 followers</t>
  </si>
  <si>
    <t>164th</t>
  </si>
  <si>
    <t>&lt;a href="https://github.com/aphyr"&gt;&lt;strong&gt;Kyle Kingsbury&lt;/strong&gt;&lt;/a&gt;</t>
  </si>
  <si>
    <t>Factual</t>
  </si>
  <si>
    <t>1439 followers</t>
  </si>
  <si>
    <t>165th</t>
  </si>
  <si>
    <t>&lt;a href="https://github.com/davatron5000"&gt;&lt;strong&gt;Dave Rupert&lt;/strong&gt;&lt;/a&gt;</t>
  </si>
  <si>
    <t>Paravel</t>
  </si>
  <si>
    <t>1426 followers</t>
  </si>
  <si>
    <t>166th</t>
  </si>
  <si>
    <t>&lt;a href="https://github.com/glassesfactory"&gt;&lt;strong&gt;YAMAGUCHI EIKICHI&lt;/strong&gt;&lt;/a&gt;</t>
  </si>
  <si>
    <t>1420 followers</t>
  </si>
  <si>
    <t>167th</t>
  </si>
  <si>
    <t>&lt;a href="https://github.com/Marak"&gt;&lt;strong&gt;&lt;/strong&gt;&lt;/a&gt;</t>
  </si>
  <si>
    <t>1416 followers</t>
  </si>
  <si>
    <t>168th</t>
  </si>
  <si>
    <t>&lt;a href="https://github.com/drnic"&gt;&lt;strong&gt;Dr Nic Williams&lt;/strong&gt;&lt;/a&gt;</t>
  </si>
  <si>
    <t>Stark &amp;amp</t>
  </si>
  <si>
    <t>Wayne LLC</t>
  </si>
  <si>
    <t>1414 followers</t>
  </si>
  <si>
    <t>169th</t>
  </si>
  <si>
    <t>&lt;a href="https://github.com/SlexAxton"&gt;&lt;strong&gt;Alex Sexton&lt;/strong&gt;&lt;/a&gt;</t>
  </si>
  <si>
    <t>Stripe</t>
  </si>
  <si>
    <t>1406 followers</t>
  </si>
  <si>
    <t>170th</t>
  </si>
  <si>
    <t>&lt;a href="https://github.com/soulwire"&gt;&lt;strong&gt;Justin Windle&lt;/strong&gt;&lt;/a&gt;</t>
  </si>
  <si>
    <t>171st</t>
  </si>
  <si>
    <t>&lt;a href="https://github.com/TooTallNate"&gt;&lt;strong&gt;Nathan Rajlich&lt;/strong&gt;&lt;/a&gt;</t>
  </si>
  <si>
    <t>Automattic Inc.</t>
  </si>
  <si>
    <t>1396 followers</t>
  </si>
  <si>
    <t>172nd</t>
  </si>
  <si>
    <t>&lt;a href="https://github.com/jfeinstein10"&gt;&lt;strong&gt;Jeremy Feinstein&lt;/strong&gt;&lt;/a&gt;</t>
  </si>
  <si>
    <t>Flatiron Health</t>
  </si>
  <si>
    <t>1381 followers</t>
  </si>
  <si>
    <t>173rd</t>
  </si>
  <si>
    <t>&lt;a href="https://github.com/tangqiaoboy"&gt;&lt;strong&gt;Tang Qiao&lt;/strong&gt;&lt;/a&gt;</t>
  </si>
  <si>
    <t>yuantiku.com</t>
  </si>
  <si>
    <t>1372 followers</t>
  </si>
  <si>
    <t>174th</t>
  </si>
  <si>
    <t>&lt;a href="https://github.com/jimweirich"&gt;&lt;strong&gt;Jim Weirich&lt;/strong&gt;&lt;/a&gt;</t>
  </si>
  <si>
    <t>Neo</t>
  </si>
  <si>
    <t>1364 followers</t>
  </si>
  <si>
    <t>175th</t>
  </si>
  <si>
    <t>&lt;a href="https://github.com/marcoarment"&gt;&lt;strong&gt;&lt;/strong&gt;&lt;/a&gt;</t>
  </si>
  <si>
    <t>1363 followers</t>
  </si>
  <si>
    <t>a</t>
  </si>
  <si>
    <t>Andrei Zmievski</t>
  </si>
  <si>
    <t>176th</t>
  </si>
  <si>
    <t>&lt;a href="https://github.com/unconed"&gt;&lt;strong&gt;&lt;/strong&gt;&lt;/a&gt;</t>
  </si>
  <si>
    <t>1361 followers</t>
  </si>
  <si>
    <t>177th</t>
  </si>
  <si>
    <t>&lt;a href="https://github.com/freddier"&gt;&lt;strong&gt;John Freddy Vega&lt;/strong&gt;&lt;/a&gt;</t>
  </si>
  <si>
    <t>Cristalab</t>
  </si>
  <si>
    <t>1358 followers</t>
  </si>
  <si>
    <t>178th</t>
  </si>
  <si>
    <t>&lt;a href="https://github.com/zcbenz"&gt;&lt;strong&gt;Cheng Zhao&lt;/strong&gt;&lt;/a&gt;</t>
  </si>
  <si>
    <t>1356 followers</t>
  </si>
  <si>
    <t>179th</t>
  </si>
  <si>
    <t>&lt;a href="https://github.com/phalcon"&gt;&lt;strong&gt;Phalcon&lt;/strong&gt;&lt;/a&gt;</t>
  </si>
  <si>
    <t>1351 followers</t>
  </si>
  <si>
    <t>180th</t>
  </si>
  <si>
    <t>&lt;a href="https://github.com/indutny"&gt;&lt;strong&gt;Fedor Indutny&lt;/strong&gt;&lt;/a&gt;</t>
  </si>
  <si>
    <t>Voxer</t>
  </si>
  <si>
    <t>1333 followers</t>
  </si>
  <si>
    <t>181st</t>
  </si>
  <si>
    <t>&lt;a href="https://github.com/Seldaek"&gt;&lt;strong&gt;Jordi Boggiano&lt;/strong&gt;&lt;/a&gt;</t>
  </si>
  <si>
    <t>Nelmio</t>
  </si>
  <si>
    <t>1332 followers</t>
  </si>
  <si>
    <t>182nd</t>
  </si>
  <si>
    <t>&lt;a href="https://github.com/petehunt"&gt;&lt;strong&gt;Pete Hunt&lt;/strong&gt;&lt;/a&gt;</t>
  </si>
  <si>
    <t>Instagram</t>
  </si>
  <si>
    <t>1325 followers</t>
  </si>
  <si>
    <t>183rd</t>
  </si>
  <si>
    <t>&lt;a href="https://github.com/huangz1990"&gt;&lt;strong&gt;é»„å_x0081_¥å®_x008f_&lt;/strong&gt;&lt;/a&gt;</t>
  </si>
  <si>
    <t>1322 followers</t>
  </si>
  <si>
    <t>184th</t>
  </si>
  <si>
    <t>&lt;a href="https://github.com/livid"&gt;&lt;strong&gt;Xin Liu&lt;/strong&gt;&lt;/a&gt;</t>
  </si>
  <si>
    <t>V2EX</t>
  </si>
  <si>
    <t>1319 followers</t>
  </si>
  <si>
    <t>185th</t>
  </si>
  <si>
    <t>&lt;a href="https://github.com/rkh"&gt;&lt;strong&gt;Konstantin Haase&lt;/strong&gt;&lt;/a&gt;</t>
  </si>
  <si>
    <t>Travis CI</t>
  </si>
  <si>
    <t>1316 followers</t>
  </si>
  <si>
    <t>186th</t>
  </si>
  <si>
    <t>&lt;a href="https://github.com/rogerwang"&gt;&lt;strong&gt;Roger Wang&lt;/strong&gt;&lt;/a&gt;</t>
  </si>
  <si>
    <t>Intel</t>
  </si>
  <si>
    <t>1306 followers</t>
  </si>
  <si>
    <t>187th</t>
  </si>
  <si>
    <t>&lt;a href="https://github.com/loiane"&gt;&lt;strong&gt;Loiane Groner&lt;/strong&gt;&lt;/a&gt;</t>
  </si>
  <si>
    <t>http:&amp;#x2F</t>
  </si>
  <si>
    <t>&amp;#x2F</t>
  </si>
  <si>
    <t>loiane.com</t>
  </si>
  <si>
    <t>1297 followers</t>
  </si>
  <si>
    <t>188th</t>
  </si>
  <si>
    <t>&lt;a href="https://github.com/SimonVT"&gt;&lt;strong&gt;Simon Vig Therkildsen&lt;/strong&gt;&lt;/a&gt;</t>
  </si>
  <si>
    <t>1295 followers</t>
  </si>
  <si>
    <t>189th</t>
  </si>
  <si>
    <t>&lt;a href="https://github.com/nostra13"&gt;&lt;strong&gt;Sergey Tarasevich&lt;/strong&gt;&lt;/a&gt;</t>
  </si>
  <si>
    <t>CactusSoft</t>
  </si>
  <si>
    <t>1294 followers</t>
  </si>
  <si>
    <t>190th</t>
  </si>
  <si>
    <t>&lt;a href="https://github.com/mattgemmell"&gt;&lt;strong&gt;Matt Gemmell&lt;/strong&gt;&lt;/a&gt;</t>
  </si>
  <si>
    <t>1283 followers</t>
  </si>
  <si>
    <t>191st</t>
  </si>
  <si>
    <t>&lt;a href="https://github.com/toddmotto"&gt;&lt;strong&gt;Todd Motto&lt;/strong&gt;&lt;/a&gt;</t>
  </si>
  <si>
    <t>1279 followers</t>
  </si>
  <si>
    <t>192nd</t>
  </si>
  <si>
    <t>&lt;a href="https://github.com/kytrinyx"&gt;&lt;strong&gt;Katrina Owen&lt;/strong&gt;&lt;/a&gt;</t>
  </si>
  <si>
    <t>Splice</t>
  </si>
  <si>
    <t>193rd</t>
  </si>
  <si>
    <t>&lt;a href="https://github.com/pydanny"&gt;&lt;strong&gt;Daniel Greenfeld&lt;/strong&gt;&lt;/a&gt;</t>
  </si>
  <si>
    <t>Two Scoops Press</t>
  </si>
  <si>
    <t>1277 followers</t>
  </si>
  <si>
    <t>194th</t>
  </si>
  <si>
    <t>&lt;a href="https://github.com/rwaldron"&gt;&lt;strong&gt;Rick Waldron&lt;/strong&gt;&lt;/a&gt;</t>
  </si>
  <si>
    <t>bocoup</t>
  </si>
  <si>
    <t>1274 followers</t>
  </si>
  <si>
    <t>DHH</t>
  </si>
  <si>
    <t>195th</t>
  </si>
  <si>
    <t>&lt;a href="https://github.com/dominictarr"&gt;&lt;strong&gt;Dominic Tarr&lt;/strong&gt;&lt;/a&gt;</t>
  </si>
  <si>
    <t>Mad Science</t>
  </si>
  <si>
    <t>1272 followers</t>
  </si>
  <si>
    <t>196th</t>
  </si>
  <si>
    <t>&lt;a href="https://github.com/botelho"&gt;&lt;strong&gt;&lt;/strong&gt;&lt;/a&gt;</t>
  </si>
  <si>
    <t>1271 followers</t>
  </si>
  <si>
    <t>197th</t>
  </si>
  <si>
    <t>&lt;a href="https://github.com/jezdez"&gt;&lt;strong&gt;Jannis Leidel&lt;/strong&gt;&lt;/a&gt;</t>
  </si>
  <si>
    <t>1269 followers</t>
  </si>
  <si>
    <t>198th</t>
  </si>
  <si>
    <t>&lt;a href="https://github.com/moxie0"&gt;&lt;strong&gt;Moxie Marlinspike&lt;/strong&gt;&lt;/a&gt;</t>
  </si>
  <si>
    <t>1257 followers</t>
  </si>
  <si>
    <t>199th</t>
  </si>
  <si>
    <t>&lt;a href="https://github.com/technomancy"&gt;&lt;strong&gt;Phil Hagelberg&lt;/strong&gt;&lt;/a&gt;</t>
  </si>
  <si>
    <t>Atreus Keyboards</t>
  </si>
  <si>
    <t>1252 followers</t>
  </si>
  <si>
    <t>200th</t>
  </si>
  <si>
    <t>&lt;a href="https://github.com/loopj"&gt;&lt;strong&gt;James Smith&lt;/strong&gt;&lt;/a&gt;</t>
  </si>
  <si>
    <t>Bugsnag</t>
  </si>
  <si>
    <t>1240 followers</t>
  </si>
  <si>
    <t>201st</t>
  </si>
  <si>
    <t>&lt;a href="https://github.com/jspahrsummers"&gt;&lt;strong&gt;Justin Spahr-Summers&lt;/strong&gt;&lt;/a&gt;</t>
  </si>
  <si>
    <t>1236 followers</t>
  </si>
  <si>
    <t>202nd</t>
  </si>
  <si>
    <t>&lt;a href="https://github.com/cvander"&gt;&lt;strong&gt;Christian Van Der Henst S.&lt;/strong&gt;&lt;/a&gt;</t>
  </si>
  <si>
    <t>Mejorando.la INC</t>
  </si>
  <si>
    <t>1233 followers</t>
  </si>
  <si>
    <t>203rd</t>
  </si>
  <si>
    <t>&lt;a href="https://github.com/sjl"&gt;&lt;strong&gt;Steve Losh&lt;/strong&gt;&lt;/a&gt;</t>
  </si>
  <si>
    <t>Simple</t>
  </si>
  <si>
    <t>1232 followers</t>
  </si>
  <si>
    <t>204th</t>
  </si>
  <si>
    <t>&lt;a href="https://github.com/shiffman"&gt;&lt;strong&gt;Daniel Shiffman&lt;/strong&gt;&lt;/a&gt;</t>
  </si>
  <si>
    <t>205th</t>
  </si>
  <si>
    <t>&lt;a href="https://github.com/kangax"&gt;&lt;strong&gt;Juriy Zaytsev&lt;/strong&gt;&lt;/a&gt;</t>
  </si>
  <si>
    <t>Printio.ru</t>
  </si>
  <si>
    <t>1230 followers</t>
  </si>
  <si>
    <t>206th</t>
  </si>
  <si>
    <t>&lt;a href="https://github.com/indexzero"&gt;&lt;strong&gt;Charlie Robbins&lt;/strong&gt;&lt;/a&gt;</t>
  </si>
  <si>
    <t>Nodejitsu</t>
  </si>
  <si>
    <t>1222 followers</t>
  </si>
  <si>
    <t>207th</t>
  </si>
  <si>
    <t>&lt;a href="https://github.com/ayende"&gt;&lt;strong&gt;Ayende Rahien&lt;/strong&gt;&lt;/a&gt;</t>
  </si>
  <si>
    <t>Hibernating Rhinos</t>
  </si>
  <si>
    <t>1218 followers</t>
  </si>
  <si>
    <t>208th</t>
  </si>
  <si>
    <t>&lt;a href="https://github.com/haoel"&gt;&lt;strong&gt;Hao Chen&lt;/strong&gt;&lt;/a&gt;</t>
  </si>
  <si>
    <t>209th</t>
  </si>
  <si>
    <t>&lt;a href="https://github.com/laracasts"&gt;&lt;strong&gt;Laracasts&lt;/strong&gt;&lt;/a&gt;</t>
  </si>
  <si>
    <t>1212 followers</t>
  </si>
  <si>
    <t>210th</t>
  </si>
  <si>
    <t>&lt;a href="https://github.com/fouber"&gt;&lt;strong&gt;å¼ äº‘é¾™&lt;/strong&gt;&lt;/a&gt;</t>
  </si>
  <si>
    <t>UC</t>
  </si>
  <si>
    <t>1208 followers</t>
  </si>
  <si>
    <t>211th</t>
  </si>
  <si>
    <t>&lt;a href="https://github.com/dcramer"&gt;&lt;strong&gt;David Cramer&lt;/strong&gt;&lt;/a&gt;</t>
  </si>
  <si>
    <t>Sentry</t>
  </si>
  <si>
    <t>1207 followers</t>
  </si>
  <si>
    <t>212th</t>
  </si>
  <si>
    <t>&lt;a href="https://github.com/bradfrost"&gt;&lt;strong&gt;Brad Frost&lt;/strong&gt;&lt;/a&gt;</t>
  </si>
  <si>
    <t>Brad Frost Web</t>
  </si>
  <si>
    <t>1205 followers</t>
  </si>
  <si>
    <t>213th</t>
  </si>
  <si>
    <t>&lt;a href="https://github.com/jackmoore"&gt;&lt;strong&gt;Jack Moore&lt;/strong&gt;&lt;/a&gt;</t>
  </si>
  <si>
    <t>214th</t>
  </si>
  <si>
    <t>&lt;a href="https://github.com/nikic"&gt;&lt;strong&gt;Nikita Popov&lt;/strong&gt;&lt;/a&gt;</t>
  </si>
  <si>
    <t>1203 followers</t>
  </si>
  <si>
    <t>JD_2020</t>
  </si>
  <si>
    <t>Josh Olin</t>
  </si>
  <si>
    <t>215th</t>
  </si>
  <si>
    <t>&lt;a href="https://github.com/jendewalt"&gt;&lt;strong&gt;Jen Dewalt&lt;/strong&gt;&lt;/a&gt;</t>
  </si>
  <si>
    <t>Zube</t>
  </si>
  <si>
    <t>1199 followers</t>
  </si>
  <si>
    <t>216th</t>
  </si>
  <si>
    <t>&lt;a href="https://github.com/hmason"&gt;&lt;strong&gt;Hilary Mason&lt;/strong&gt;&lt;/a&gt;</t>
  </si>
  <si>
    <t>Fast Forward Labs</t>
  </si>
  <si>
    <t>1195 followers</t>
  </si>
  <si>
    <t>217th</t>
  </si>
  <si>
    <t>&lt;a href="https://github.com/codeguy"&gt;&lt;strong&gt;Josh Lockhart&lt;/strong&gt;&lt;/a&gt;</t>
  </si>
  <si>
    <t>NMC</t>
  </si>
  <si>
    <t>1194 followers</t>
  </si>
  <si>
    <t>218th</t>
  </si>
  <si>
    <t>&lt;a href="https://github.com/mxcl"&gt;&lt;strong&gt;Max Howell&lt;/strong&gt;&lt;/a&gt;</t>
  </si>
  <si>
    <t>1191 followers</t>
  </si>
  <si>
    <t>219th</t>
  </si>
  <si>
    <t>&lt;a href="https://github.com/jnunemaker"&gt;&lt;strong&gt;John Nunemaker&lt;/strong&gt;&lt;/a&gt;</t>
  </si>
  <si>
    <t>1190 followers</t>
  </si>
  <si>
    <t>220th</t>
  </si>
  <si>
    <t>&lt;a href="https://github.com/bbatsov"&gt;&lt;strong&gt;Bozhidar Batsov&lt;/strong&gt;&lt;/a&gt;</t>
  </si>
  <si>
    <t>Toptal</t>
  </si>
  <si>
    <t>1186 followers</t>
  </si>
  <si>
    <t>221st</t>
  </si>
  <si>
    <t>&lt;a href="https://github.com/samvermette"&gt;&lt;strong&gt;Sam Vermette&lt;/strong&gt;&lt;/a&gt;</t>
  </si>
  <si>
    <t>Transit App</t>
  </si>
  <si>
    <t>1185 followers</t>
  </si>
  <si>
    <t>222nd</t>
  </si>
  <si>
    <t>&lt;a href="https://github.com/IgorMinar"&gt;&lt;strong&gt;Igor Minar&lt;/strong&gt;&lt;/a&gt;</t>
  </si>
  <si>
    <t>1183 followers</t>
  </si>
  <si>
    <t>223rd</t>
  </si>
  <si>
    <t>&lt;a href="https://github.com/amatsuda"&gt;&lt;strong&gt;Akira Matsuda&lt;/strong&gt;&lt;/a&gt;</t>
  </si>
  <si>
    <t>Freelance</t>
  </si>
  <si>
    <t>1174 followers</t>
  </si>
  <si>
    <t>224th</t>
  </si>
  <si>
    <t>&lt;a href="https://github.com/domenic"&gt;&lt;strong&gt;Domenic Denicola&lt;/strong&gt;&lt;/a&gt;</t>
  </si>
  <si>
    <t>1172 followers</t>
  </si>
  <si>
    <t>225th</t>
  </si>
  <si>
    <t>&lt;a href="https://github.com/robbiehanson"&gt;&lt;strong&gt;Robbie Hanson&lt;/strong&gt;&lt;/a&gt;</t>
  </si>
  <si>
    <t>1168 followers</t>
  </si>
  <si>
    <t>226th</t>
  </si>
  <si>
    <t>&lt;a href="https://github.com/pahimar"&gt;&lt;strong&gt;Pahimar&lt;/strong&gt;&lt;/a&gt;</t>
  </si>
  <si>
    <t>1167 followers</t>
  </si>
  <si>
    <t>227th</t>
  </si>
  <si>
    <t>&lt;a href="https://github.com/rakyll"&gt;&lt;strong&gt;Burcu Dogan&lt;/strong&gt;&lt;/a&gt;</t>
  </si>
  <si>
    <t>228th</t>
  </si>
  <si>
    <t>&lt;a href="https://github.com/codahale"&gt;&lt;strong&gt;Coda Hale&lt;/strong&gt;&lt;/a&gt;</t>
  </si>
  <si>
    <t>1165 followers</t>
  </si>
  <si>
    <t>229th</t>
  </si>
  <si>
    <t>&lt;a href="https://github.com/migueldeicaza"&gt;&lt;strong&gt;Miguel de Icaza&lt;/strong&gt;&lt;/a&gt;</t>
  </si>
  <si>
    <t>Xamarin</t>
  </si>
  <si>
    <t>1163 followers</t>
  </si>
  <si>
    <t>rkmt</t>
  </si>
  <si>
    <t>230th</t>
  </si>
  <si>
    <t>&lt;a href="https://github.com/ariya"&gt;&lt;strong&gt;Ariya Hidayat&lt;/strong&gt;&lt;/a&gt;</t>
  </si>
  <si>
    <t>1159 followers</t>
  </si>
  <si>
    <t>231st</t>
  </si>
  <si>
    <t>&lt;a href="https://github.com/romaonthego"&gt;&lt;strong&gt;Roman Efimov&lt;/strong&gt;&lt;/a&gt;</t>
  </si>
  <si>
    <t>Yahoo! Inc.</t>
  </si>
  <si>
    <t>1149 followers</t>
  </si>
  <si>
    <t>232nd</t>
  </si>
  <si>
    <t>&lt;a href="https://github.com/chloerei"&gt;&lt;strong&gt;Rei&lt;/strong&gt;&lt;/a&gt;</t>
  </si>
  <si>
    <t>1143 followers</t>
  </si>
  <si>
    <t>233rd</t>
  </si>
  <si>
    <t>&lt;a href="https://github.com/daylerees"&gt;&lt;strong&gt;Dayle Rees&lt;/strong&gt;&lt;/a&gt;</t>
  </si>
  <si>
    <t>Just Park</t>
  </si>
  <si>
    <t>1133 followers</t>
  </si>
  <si>
    <t>234th</t>
  </si>
  <si>
    <t>&lt;a href="https://github.com/caolan"&gt;&lt;strong&gt;Caolan McMahon&lt;/strong&gt;&lt;/a&gt;</t>
  </si>
  <si>
    <t>1132 followers</t>
  </si>
  <si>
    <t>235th</t>
  </si>
  <si>
    <t>&lt;a href="https://github.com/karpathy"&gt;&lt;strong&gt;Andrej&lt;/strong&gt;&lt;/a&gt;</t>
  </si>
  <si>
    <t>1123 followers</t>
  </si>
  <si>
    <t>236th</t>
  </si>
  <si>
    <t>&lt;a href="https://github.com/harthur"&gt;&lt;strong&gt;Heather Arthur&lt;/strong&gt;&lt;/a&gt;</t>
  </si>
  <si>
    <t>1119 followers</t>
  </si>
  <si>
    <t>237th</t>
  </si>
  <si>
    <t>&lt;a href="https://github.com/kylemcdonald"&gt;&lt;strong&gt;Kyle McDonald&lt;/strong&gt;&lt;/a&gt;</t>
  </si>
  <si>
    <t>1114 followers</t>
  </si>
  <si>
    <t>238th</t>
  </si>
  <si>
    <t>&lt;a href="https://github.com/avdi"&gt;&lt;strong&gt;Avdi Grimm&lt;/strong&gt;&lt;/a&gt;</t>
  </si>
  <si>
    <t>ShipRise</t>
  </si>
  <si>
    <t>1111 followers</t>
  </si>
  <si>
    <t>239th</t>
  </si>
  <si>
    <t>&lt;a href="https://github.com/nf"&gt;&lt;strong&gt;Andrew Gerrand&lt;/strong&gt;&lt;/a&gt;</t>
  </si>
  <si>
    <t>1109 followers</t>
  </si>
  <si>
    <t>240th</t>
  </si>
  <si>
    <t>&lt;a href="https://github.com/marijnh"&gt;&lt;strong&gt;Marijn Haverbeke&lt;/strong&gt;&lt;/a&gt;</t>
  </si>
  <si>
    <t>Recruiters go away</t>
  </si>
  <si>
    <t>1101 followers</t>
  </si>
  <si>
    <t>241st</t>
  </si>
  <si>
    <t>&lt;a href="https://github.com/chovy"&gt;&lt;strong&gt;Anthony Ettinger&lt;/strong&gt;&lt;/a&gt;</t>
  </si>
  <si>
    <t>1099 followers</t>
  </si>
  <si>
    <t>242nd</t>
  </si>
  <si>
    <t>&lt;a href="https://github.com/radar"&gt;&lt;strong&gt;Ryan Bigg&lt;/strong&gt;&lt;/a&gt;</t>
  </si>
  <si>
    <t>Bike Exchange</t>
  </si>
  <si>
    <t>1092 followers</t>
  </si>
  <si>
    <t>243rd</t>
  </si>
  <si>
    <t>&lt;a href="https://github.com/jdalton"&gt;&lt;strong&gt;John-David Dalton&lt;/strong&gt;&lt;/a&gt;</t>
  </si>
  <si>
    <t>1091 followers</t>
  </si>
  <si>
    <t>e_kaspersky</t>
  </si>
  <si>
    <t>244th</t>
  </si>
  <si>
    <t>Eugene Kaspersky</t>
  </si>
  <si>
    <t>&lt;a href="https://github.com/lexrus"&gt;&lt;strong&gt;Lex Tang&lt;/strong&gt;&lt;/a&gt;</t>
  </si>
  <si>
    <t>pingan.com</t>
  </si>
  <si>
    <t>1084 followers</t>
  </si>
  <si>
    <t>245th</t>
  </si>
  <si>
    <t>&lt;a href="https://github.com/qiangxue"&gt;&lt;strong&gt;Qiang Xue&lt;/strong&gt;&lt;/a&gt;</t>
  </si>
  <si>
    <t>1081 followers</t>
  </si>
  <si>
    <t>246th</t>
  </si>
  <si>
    <t>&lt;a href="https://github.com/joehewitt"&gt;&lt;strong&gt;Joe Hewitt&lt;/strong&gt;&lt;/a&gt;</t>
  </si>
  <si>
    <t>Facebook</t>
  </si>
  <si>
    <t>1076 followers</t>
  </si>
  <si>
    <t>247th</t>
  </si>
  <si>
    <t>&lt;a href="https://github.com/worrydream"&gt;&lt;strong&gt;bret&lt;/strong&gt;&lt;/a&gt;</t>
  </si>
  <si>
    <t>1074 followers</t>
  </si>
  <si>
    <t>248th</t>
  </si>
  <si>
    <t>&lt;a href="https://github.com/tomdale"&gt;&lt;strong&gt;Tom Dale&lt;/strong&gt;&lt;/a&gt;</t>
  </si>
  <si>
    <t>1072 followers</t>
  </si>
  <si>
    <t>249th</t>
  </si>
  <si>
    <t>&lt;a href="https://github.com/ManuelPeinado"&gt;&lt;strong&gt;&lt;/strong&gt;&lt;/a&gt;</t>
  </si>
  <si>
    <t>1071 followers</t>
  </si>
  <si>
    <t>250th</t>
  </si>
  <si>
    <t>&lt;a href="https://github.com/turingou"&gt;&lt;strong&gt;Guo Yu&lt;/strong&gt;&lt;/a&gt;</t>
  </si>
  <si>
    <t>Duoshuo</t>
  </si>
  <si>
    <t>1067 followers</t>
  </si>
  <si>
    <t>251st</t>
  </si>
  <si>
    <t>&lt;a href="https://github.com/spf13"&gt;&lt;strong&gt;Steve Francia&lt;/strong&gt;&lt;/a&gt;</t>
  </si>
  <si>
    <t>Docker Inc.</t>
  </si>
  <si>
    <t>1057 followers</t>
  </si>
  <si>
    <t>252nd</t>
  </si>
  <si>
    <t>&lt;a href="https://github.com/audreyt"&gt;&lt;strong&gt;å”_x0090_é³³&lt;/strong&gt;&lt;/a&gt;</t>
  </si>
  <si>
    <t>Socialtext, Apple</t>
  </si>
  <si>
    <t>1055 followers</t>
  </si>
  <si>
    <t>253rd</t>
  </si>
  <si>
    <t>&lt;a href="https://github.com/chriseppstein"&gt;&lt;strong&gt;Chris Eppstein&lt;/strong&gt;&lt;/a&gt;</t>
  </si>
  <si>
    <t>LinkedIn</t>
  </si>
  <si>
    <t>1052 followers</t>
  </si>
  <si>
    <t>254th</t>
  </si>
  <si>
    <t>&lt;a href="https://github.com/topfunky"&gt;&lt;strong&gt;Geoffrey Grosenbach&lt;/strong&gt;&lt;/a&gt;</t>
  </si>
  <si>
    <t>Pluralsight</t>
  </si>
  <si>
    <t>255th</t>
  </si>
  <si>
    <t>&lt;a href="https://github.com/raganwald"&gt;&lt;strong&gt;Reg Braithwaite&lt;/strong&gt;&lt;/a&gt;</t>
  </si>
  <si>
    <t>1048 followers</t>
  </si>
  <si>
    <t>joebelfiore</t>
  </si>
  <si>
    <t>256th</t>
  </si>
  <si>
    <t>&lt;a href="https://github.com/ikeay"&gt;&lt;strong&gt;Ayaka Ikezawa&lt;/strong&gt;&lt;/a&gt;</t>
  </si>
  <si>
    <t>1047 followers</t>
  </si>
  <si>
    <t>257th</t>
  </si>
  <si>
    <t>&lt;a href="https://github.com/rpetrich"&gt;&lt;strong&gt;Ryan Petrich&lt;/strong&gt;&lt;/a&gt;</t>
  </si>
  <si>
    <t>258th</t>
  </si>
  <si>
    <t>&lt;a href="https://github.com/greenrobot"&gt;&lt;strong&gt;&lt;/strong&gt;&lt;/a&gt;</t>
  </si>
  <si>
    <t>greenrobot</t>
  </si>
  <si>
    <t>1040 followers</t>
  </si>
  <si>
    <t>259th</t>
  </si>
  <si>
    <t>&lt;a href="https://github.com/phuslu"&gt;&lt;strong&gt;Phus Lu&lt;/strong&gt;&lt;/a&gt;</t>
  </si>
  <si>
    <t>260th</t>
  </si>
  <si>
    <t>&lt;a href="https://github.com/CoderMJLee"&gt;&lt;strong&gt;Mäº†ä¸ªJ&lt;/strong&gt;&lt;/a&gt;</t>
  </si>
  <si>
    <t>Free</t>
  </si>
  <si>
    <t>1029 followers</t>
  </si>
  <si>
    <t>261st</t>
  </si>
  <si>
    <t>&lt;a href="https://github.com/ashfurrow"&gt;&lt;strong&gt;Ash Furrow&lt;/strong&gt;&lt;/a&gt;</t>
  </si>
  <si>
    <t>Artsy</t>
  </si>
  <si>
    <t>1027 followers</t>
  </si>
  <si>
    <t>262nd</t>
  </si>
  <si>
    <t>&lt;a href="https://github.com/bos"&gt;&lt;strong&gt;Bryan O&amp;#39</t>
  </si>
  <si>
    <t>Sullivan&lt;/strong&gt;&lt;/a&gt;</t>
  </si>
  <si>
    <t>1019 followers</t>
  </si>
  <si>
    <t>263rd</t>
  </si>
  <si>
    <t>&lt;a href="https://github.com/fnando"&gt;&lt;strong&gt;Nando Vieira&lt;/strong&gt;&lt;/a&gt;</t>
  </si>
  <si>
    <t>264th</t>
  </si>
  <si>
    <t>&lt;a href="https://github.com/wbond"&gt;&lt;strong&gt;Will Bond&lt;/strong&gt;&lt;/a&gt;</t>
  </si>
  <si>
    <t>codexns</t>
  </si>
  <si>
    <t>1014 followers</t>
  </si>
  <si>
    <t>265th</t>
  </si>
  <si>
    <t>&lt;a href="https://github.com/kripken"&gt;&lt;strong&gt;Alon Zakai&lt;/strong&gt;&lt;/a&gt;</t>
  </si>
  <si>
    <t>1011 followers</t>
  </si>
  <si>
    <t>266th</t>
  </si>
  <si>
    <t>&lt;a href="https://github.com/gregkh"&gt;&lt;strong&gt;Greg Kroah-Hartman&lt;/strong&gt;&lt;/a&gt;</t>
  </si>
  <si>
    <t>267th</t>
  </si>
  <si>
    <t>&lt;a href="https://github.com/karan"&gt;&lt;strong&gt;Karan Goel&lt;/strong&gt;&lt;/a&gt;</t>
  </si>
  <si>
    <t>1008 followers</t>
  </si>
  <si>
    <t>268th</t>
  </si>
  <si>
    <t>&lt;a href="https://github.com/mafintosh"&gt;&lt;strong&gt;Mathias Buus&lt;/strong&gt;&lt;/a&gt;</t>
  </si>
  <si>
    <t>1002 followers</t>
  </si>
  <si>
    <t>269th</t>
  </si>
  <si>
    <t>&lt;a href="https://github.com/robconery"&gt;&lt;strong&gt;Rob Conery&lt;/strong&gt;&lt;/a&gt;</t>
  </si>
  <si>
    <t>Tekpub</t>
  </si>
  <si>
    <t>1000 followers</t>
  </si>
  <si>
    <t>270th</t>
  </si>
  <si>
    <t>&lt;a href="https://github.com/bartaz"&gt;&lt;strong&gt;Bartek Szopka&lt;/strong&gt;&lt;/a&gt;</t>
  </si>
  <si>
    <t>995 followers</t>
  </si>
  <si>
    <t>271st</t>
  </si>
  <si>
    <t>&lt;a href="https://github.com/nicolasgramlich"&gt;&lt;strong&gt;Nicolas Gramlich&lt;/strong&gt;&lt;/a&gt;</t>
  </si>
  <si>
    <t>LUXE</t>
  </si>
  <si>
    <t>992 followers</t>
  </si>
  <si>
    <t>272nd</t>
  </si>
  <si>
    <t>&lt;a href="https://github.com/davidfowl"&gt;&lt;strong&gt;David Fowler&lt;/strong&gt;&lt;/a&gt;</t>
  </si>
  <si>
    <t>Microsoft</t>
  </si>
  <si>
    <t>989 followers</t>
  </si>
  <si>
    <t>273rd</t>
  </si>
  <si>
    <t>&lt;a href="https://github.com/codefollower"&gt;&lt;strong&gt;Lealone&lt;/strong&gt;&lt;/a&gt;</t>
  </si>
  <si>
    <t>i0n1c</t>
  </si>
  <si>
    <t>986 followers</t>
  </si>
  <si>
    <t>Stefan Esser</t>
  </si>
  <si>
    <t>274th</t>
  </si>
  <si>
    <t>&lt;a href="https://github.com/janl"&gt;&lt;strong&gt;Jan Lehnardt&lt;/strong&gt;&lt;/a&gt;</t>
  </si>
  <si>
    <t>275th</t>
  </si>
  <si>
    <t>&lt;a href="https://github.com/codegangsta"&gt;&lt;strong&gt;Jeremy Saenz&lt;/strong&gt;&lt;/a&gt;</t>
  </si>
  <si>
    <t>Kajabi</t>
  </si>
  <si>
    <t>985 followers</t>
  </si>
  <si>
    <t>276th</t>
  </si>
  <si>
    <t>&lt;a href="https://github.com/vojtajina"&gt;&lt;strong&gt;Vojta Jina&lt;/strong&gt;&lt;/a&gt;</t>
  </si>
  <si>
    <t>983 followers</t>
  </si>
  <si>
    <t>277th</t>
  </si>
  <si>
    <t>&lt;a href="https://github.com/rovo89"&gt;&lt;strong&gt;&lt;/strong&gt;&lt;/a&gt;</t>
  </si>
  <si>
    <t>278th</t>
  </si>
  <si>
    <t>&lt;a href="https://github.com/igorw"&gt;&lt;strong&gt;Igor&lt;/strong&gt;&lt;/a&gt;</t>
  </si>
  <si>
    <t>981 followers</t>
  </si>
  <si>
    <t>279th</t>
  </si>
  <si>
    <t>&lt;a href="https://github.com/octocat"&gt;&lt;strong&gt;The Octocat&lt;/strong&gt;&lt;/a&gt;</t>
  </si>
  <si>
    <t>979 followers</t>
  </si>
  <si>
    <t>280th</t>
  </si>
  <si>
    <t>&lt;a href="https://github.com/derickbailey"&gt;&lt;strong&gt;Derick Bailey&lt;/strong&gt;&lt;/a&gt;</t>
  </si>
  <si>
    <t>Muted Solutions</t>
  </si>
  <si>
    <t>281st</t>
  </si>
  <si>
    <t>&lt;a href="https://github.com/bnoordhuis"&gt;&lt;strong&gt;Ben Noordhuis&lt;/strong&gt;&lt;/a&gt;</t>
  </si>
  <si>
    <t>StrongLoop</t>
  </si>
  <si>
    <t>978 followers</t>
  </si>
  <si>
    <t>282nd</t>
  </si>
  <si>
    <t>&lt;a href="https://github.com/al3x"&gt;&lt;strong&gt;Alex Payne&lt;/strong&gt;&lt;/a&gt;</t>
  </si>
  <si>
    <t>283rd</t>
  </si>
  <si>
    <t>&lt;a href="https://github.com/nimbupani"&gt;&lt;strong&gt;Divya Manian&lt;/strong&gt;&lt;/a&gt;</t>
  </si>
  <si>
    <t>977 followers</t>
  </si>
  <si>
    <t>284th</t>
  </si>
  <si>
    <t>&lt;a href="https://github.com/rvagg"&gt;&lt;strong&gt;Rod Vagg&lt;/strong&gt;&lt;/a&gt;</t>
  </si>
  <si>
    <t>require.io</t>
  </si>
  <si>
    <t>973 followers</t>
  </si>
  <si>
    <t>285th</t>
  </si>
  <si>
    <t>&lt;a href="https://github.com/rlerdorf"&gt;&lt;strong&gt;Rasmus Lerdorf&lt;/strong&gt;&lt;/a&gt;</t>
  </si>
  <si>
    <t>Etsy</t>
  </si>
  <si>
    <t>968 followers</t>
  </si>
  <si>
    <t>286th</t>
  </si>
  <si>
    <t>&lt;a href="https://github.com/evanw"&gt;&lt;strong&gt;Evan Wallace&lt;/strong&gt;&lt;/a&gt;</t>
  </si>
  <si>
    <t>967 followers</t>
  </si>
  <si>
    <t>287th</t>
  </si>
  <si>
    <t>&lt;a href="https://github.com/nswbmw"&gt;&lt;strong&gt;&lt;/strong&gt;&lt;/a&gt;</t>
  </si>
  <si>
    <t>Just Inc.</t>
  </si>
  <si>
    <t>966 followers</t>
  </si>
  <si>
    <t>288th</t>
  </si>
  <si>
    <t>&lt;a href="https://github.com/ircmaxell"&gt;&lt;strong&gt;Anthony Ferrara&lt;/strong&gt;&lt;/a&gt;</t>
  </si>
  <si>
    <t>965 followers</t>
  </si>
  <si>
    <t>289th</t>
  </si>
  <si>
    <t>&lt;a href="https://github.com/jverkoey"&gt;&lt;strong&gt;Jeff Verkoeyen&lt;/strong&gt;&lt;/a&gt;</t>
  </si>
  <si>
    <t>962 followers</t>
  </si>
  <si>
    <t>290th</t>
  </si>
  <si>
    <t>&lt;a href="https://github.com/codepo8"&gt;&lt;strong&gt;Christian Heilmann&lt;/strong&gt;&lt;/a&gt;</t>
  </si>
  <si>
    <t>961 followers</t>
  </si>
  <si>
    <t>291st</t>
  </si>
  <si>
    <t>&lt;a href="https://github.com/SteveSanderson"&gt;&lt;strong&gt;Steven Sanderson&lt;/strong&gt;&lt;/a&gt;</t>
  </si>
  <si>
    <t>958 followers</t>
  </si>
  <si>
    <t>292nd</t>
  </si>
  <si>
    <t>&lt;a href="https://github.com/ekmett"&gt;&lt;strong&gt;Edward Kmett&lt;/strong&gt;&lt;/a&gt;</t>
  </si>
  <si>
    <t>S&amp;amp P Capital IQ</t>
  </si>
  <si>
    <t>956 followers</t>
  </si>
  <si>
    <t>293rd</t>
  </si>
  <si>
    <t>&lt;a href="https://github.com/KentBeck"&gt;&lt;strong&gt;Kent Beck&lt;/strong&gt;&lt;/a&gt;</t>
  </si>
  <si>
    <t>Three Rivers Institute</t>
  </si>
  <si>
    <t>952 followers</t>
  </si>
  <si>
    <t>294th</t>
  </si>
  <si>
    <t>&lt;a href="https://github.com/xufei"&gt;&lt;strong&gt;æ°‘å·¥ç²¾é«“&lt;/strong&gt;&lt;/a&gt;</t>
  </si>
  <si>
    <t>www.suning.com</t>
  </si>
  <si>
    <t>950 followers</t>
  </si>
  <si>
    <t>295th</t>
  </si>
  <si>
    <t>&lt;a href="https://github.com/kneath"&gt;&lt;strong&gt;Kyle Neath&lt;/strong&gt;&lt;/a&gt;</t>
  </si>
  <si>
    <t>949 followers</t>
  </si>
  <si>
    <t>296th</t>
  </si>
  <si>
    <t>&lt;a href="https://github.com/suissa"&gt;&lt;strong&gt;Jean Carlo Nascimento&lt;/strong&gt;&lt;/a&gt;</t>
  </si>
  <si>
    <t>Suissa Corp</t>
  </si>
  <si>
    <t>946 followers</t>
  </si>
  <si>
    <t>297th</t>
  </si>
  <si>
    <t>&lt;a href="https://github.com/samuelclay"&gt;&lt;strong&gt;Samuel Clay&lt;/strong&gt;&lt;/a&gt;</t>
  </si>
  <si>
    <t>NewsBlur</t>
  </si>
  <si>
    <t>944 followers</t>
  </si>
  <si>
    <t>298th</t>
  </si>
  <si>
    <t>Kristoffer Jelbring</t>
  </si>
  <si>
    <t>&lt;a href="https://github.com/vhf"&gt;&lt;strong&gt;victor felder&lt;/strong&gt;&lt;/a&gt;</t>
  </si>
  <si>
    <t>942 followers</t>
  </si>
  <si>
    <t>299th</t>
  </si>
  <si>
    <t>&lt;a href="https://github.com/bmizerany"&gt;&lt;strong&gt;Blake Mizerany&lt;/strong&gt;&lt;/a&gt;</t>
  </si>
  <si>
    <t>940 followers</t>
  </si>
  <si>
    <t>300th</t>
  </si>
  <si>
    <t>&lt;a href="https://github.com/tholman"&gt;&lt;strong&gt;Tim Holman&lt;/strong&gt;&lt;/a&gt;</t>
  </si>
  <si>
    <t>Tumblr</t>
  </si>
  <si>
    <t>934 followers</t>
  </si>
  <si>
    <t>301st</t>
  </si>
  <si>
    <t>&lt;a href="https://github.com/nvie"&gt;&lt;strong&gt;Vincent Driessen&lt;/strong&gt;&lt;/a&gt;</t>
  </si>
  <si>
    <t>3rd Cloud</t>
  </si>
  <si>
    <t>933 followers</t>
  </si>
  <si>
    <t>302nd</t>
  </si>
  <si>
    <t>&lt;a href="https://github.com/xhzengAIB"&gt;&lt;strong&gt;Jack&lt;/strong&gt;&lt;/a&gt;</t>
  </si>
  <si>
    <t>JackTeam &amp;amp &amp;amp duowan</t>
  </si>
  <si>
    <t>932 followers</t>
  </si>
  <si>
    <t>303rd</t>
  </si>
  <si>
    <t>&lt;a href="https://github.com/miguelgrinberg"&gt;&lt;strong&gt;Miguel Grinberg&lt;/strong&gt;&lt;/a&gt;</t>
  </si>
  <si>
    <t>926 followers</t>
  </si>
  <si>
    <t>304th</t>
  </si>
  <si>
    <t>&lt;a href="https://github.com/paulmillr"&gt;&lt;strong&gt;Paul Miller&lt;/strong&gt;&lt;/a&gt;</t>
  </si>
  <si>
    <t>Hell Yeah LLC</t>
  </si>
  <si>
    <t>305th</t>
  </si>
  <si>
    <t>&lt;a href="https://github.com/bcaffo"&gt;&lt;strong&gt;Brian Caffo&lt;/strong&gt;&lt;/a&gt;</t>
  </si>
  <si>
    <t>Johns Hopkins University Department of Biostatistics</t>
  </si>
  <si>
    <t>925 followers</t>
  </si>
  <si>
    <t>306th</t>
  </si>
  <si>
    <t>&lt;a href="https://github.com/naoya"&gt;&lt;strong&gt;Naoya Ito&lt;/strong&gt;&lt;/a&gt;</t>
  </si>
  <si>
    <t>Kaizen Platform</t>
  </si>
  <si>
    <t>922 followers</t>
  </si>
  <si>
    <t>307th</t>
  </si>
  <si>
    <t>&lt;a href="https://github.com/gskinner"&gt;&lt;strong&gt;Grant Skinner&lt;/strong&gt;&lt;/a&gt;</t>
  </si>
  <si>
    <t>gskinner.com</t>
  </si>
  <si>
    <t>919 followers</t>
  </si>
  <si>
    <t>308th</t>
  </si>
  <si>
    <t>&lt;a href="https://github.com/qyuhen"&gt;&lt;strong&gt;Q.yuhen&lt;/strong&gt;&lt;/a&gt;</t>
  </si>
  <si>
    <t>309th</t>
  </si>
  <si>
    <t>&lt;a href="https://github.com/joearms"&gt;&lt;strong&gt;joe armstrong&lt;/strong&gt;&lt;/a&gt;</t>
  </si>
  <si>
    <t>918 followers</t>
  </si>
  <si>
    <t>310th</t>
  </si>
  <si>
    <t>&lt;a href="https://github.com/hij1nx"&gt;&lt;strong&gt;paolo fragomeni&lt;/strong&gt;&lt;/a&gt;</t>
  </si>
  <si>
    <t>async.ly</t>
  </si>
  <si>
    <t>917 followers</t>
  </si>
  <si>
    <t>311th</t>
  </si>
  <si>
    <t>&lt;a href="https://github.com/MugunthKumar"&gt;&lt;strong&gt;Mugunth Kumar&lt;/strong&gt;&lt;/a&gt;</t>
  </si>
  <si>
    <t>Steinlogic Consulting and Training Pte Ltd</t>
  </si>
  <si>
    <t>915 followers</t>
  </si>
  <si>
    <t>312th</t>
  </si>
  <si>
    <t>&lt;a href="https://github.com/mperham"&gt;&lt;strong&gt;Mike Perham&lt;/strong&gt;&lt;/a&gt;</t>
  </si>
  <si>
    <t>Contributed Systems</t>
  </si>
  <si>
    <t>912 followers</t>
  </si>
  <si>
    <t>313th</t>
  </si>
  <si>
    <t>&lt;a href="https://github.com/stof"&gt;&lt;strong&gt;Christophe Coevoet&lt;/strong&gt;&lt;/a&gt;</t>
  </si>
  <si>
    <t>Incenteev</t>
  </si>
  <si>
    <t>911 followers</t>
  </si>
  <si>
    <t>314th</t>
  </si>
  <si>
    <t>&lt;a href="https://github.com/qiao"&gt;&lt;strong&gt;Xueqiao Xu&lt;/strong&gt;&lt;/a&gt;</t>
  </si>
  <si>
    <t>315th</t>
  </si>
  <si>
    <t>&lt;a href="https://github.com/orderedlist"&gt;&lt;strong&gt;Steve Smith&lt;/strong&gt;&lt;/a&gt;</t>
  </si>
  <si>
    <t>910 followers</t>
  </si>
  <si>
    <t>316th</t>
  </si>
  <si>
    <t>&lt;a href="https://github.com/jordansissel"&gt;&lt;strong&gt;Jordan Sissel&lt;/strong&gt;&lt;/a&gt;</t>
  </si>
  <si>
    <t>909 followers</t>
  </si>
  <si>
    <t>317th</t>
  </si>
  <si>
    <t>&lt;a href="https://github.com/tonymorris"&gt;&lt;strong&gt;Tony Morris&lt;/strong&gt;&lt;/a&gt;</t>
  </si>
  <si>
    <t>907 followers</t>
  </si>
  <si>
    <t>318th</t>
  </si>
  <si>
    <t>&lt;a href="https://github.com/idiot"&gt;&lt;strong&gt;Visual Idiot&lt;/strong&gt;&lt;/a&gt;</t>
  </si>
  <si>
    <t>904 followers</t>
  </si>
  <si>
    <t>319th</t>
  </si>
  <si>
    <t>&lt;a href="https://github.com/atmos"&gt;&lt;strong&gt;Corey Donohoe&lt;/strong&gt;&lt;/a&gt;</t>
  </si>
  <si>
    <t>901 followers</t>
  </si>
  <si>
    <t>320th</t>
  </si>
  <si>
    <t>&lt;a href="https://github.com/tmcw"&gt;&lt;strong&gt;Tom MacWright&lt;/strong&gt;&lt;/a&gt;</t>
  </si>
  <si>
    <t>Mapbox</t>
  </si>
  <si>
    <t>899 followers</t>
  </si>
  <si>
    <t>321st</t>
  </si>
  <si>
    <t>&lt;a href="https://github.com/sonyxperiadev"&gt;&lt;strong&gt;Sony Xperia Developer World&lt;/strong&gt;&lt;/a&gt;</t>
  </si>
  <si>
    <t>Sony Mobile</t>
  </si>
  <si>
    <t>895 followers</t>
  </si>
  <si>
    <t>322nd</t>
  </si>
  <si>
    <t>&lt;a href="https://github.com/johnmyleswhite"&gt;&lt;strong&gt;John Myles White&lt;/strong&gt;&lt;/a&gt;</t>
  </si>
  <si>
    <t>894 followers</t>
  </si>
  <si>
    <t>323rd</t>
  </si>
  <si>
    <t>&lt;a href="https://github.com/jakevdp"&gt;&lt;strong&gt;Jake Vanderplas&lt;/strong&gt;&lt;/a&gt;</t>
  </si>
  <si>
    <t>University of Washington</t>
  </si>
  <si>
    <t>324th</t>
  </si>
  <si>
    <t>&lt;a href="https://github.com/ramnathv"&gt;&lt;strong&gt;Ramnath Vaidyanathan&lt;/strong&gt;&lt;/a&gt;</t>
  </si>
  <si>
    <t>McGill University</t>
  </si>
  <si>
    <t>893 followers</t>
  </si>
  <si>
    <t>325th</t>
  </si>
  <si>
    <t>&lt;a href="https://github.com/oschina"&gt;&lt;strong&gt;å¼€æº_x0090_ä¸­å›½&lt;/strong&gt;&lt;/a&gt;</t>
  </si>
  <si>
    <t>892 followers</t>
  </si>
  <si>
    <t>326th</t>
  </si>
  <si>
    <t>&lt;a href="https://github.com/ttscoff"&gt;&lt;strong&gt;Brett Terpstra&lt;/strong&gt;&lt;/a&gt;</t>
  </si>
  <si>
    <t>888 followers</t>
  </si>
  <si>
    <t>327th</t>
  </si>
  <si>
    <t>&lt;a href="https://github.com/gabrielemariotti"&gt;&lt;strong&gt;Gabriele Mariotti&lt;/strong&gt;&lt;/a&gt;</t>
  </si>
  <si>
    <t>886 followers</t>
  </si>
  <si>
    <t>328th</t>
  </si>
  <si>
    <t>&lt;a href="https://github.com/Ocramius"&gt;&lt;strong&gt;Marco Pivetta&lt;/strong&gt;&lt;/a&gt;</t>
  </si>
  <si>
    <t>Marco Pivetta Software Development</t>
  </si>
  <si>
    <t>884 followers</t>
  </si>
  <si>
    <t>329th</t>
  </si>
  <si>
    <t>&lt;a href="https://github.com/c9s"&gt;&lt;strong&gt;Yo-An Lin&lt;/strong&gt;&lt;/a&gt;</t>
  </si>
  <si>
    <t>Corneltek</t>
  </si>
  <si>
    <t>882 followers</t>
  </si>
  <si>
    <t>330th</t>
  </si>
  <si>
    <t>&lt;a href="https://github.com/fogus"&gt;&lt;strong&gt;Fogus&lt;/strong&gt;&lt;/a&gt;</t>
  </si>
  <si>
    <t>Cognitect</t>
  </si>
  <si>
    <t>876 followers</t>
  </si>
  <si>
    <t>331st</t>
  </si>
  <si>
    <t>&lt;a href="https://github.com/soulmachine"&gt;&lt;strong&gt;Frank Dai&lt;/strong&gt;&lt;/a&gt;</t>
  </si>
  <si>
    <t>TangoMe Inc.</t>
  </si>
  <si>
    <t>873 followers</t>
  </si>
  <si>
    <t>332nd</t>
  </si>
  <si>
    <t>&lt;a href="https://github.com/markjaquith"&gt;&lt;strong&gt;Mark Jaquith&lt;/strong&gt;&lt;/a&gt;</t>
  </si>
  <si>
    <t>870 followers</t>
  </si>
  <si>
    <t>333rd</t>
  </si>
  <si>
    <t>&lt;a href="https://github.com/brianleroux"&gt;&lt;strong&gt;Brian LeRoux&lt;/strong&gt;&lt;/a&gt;</t>
  </si>
  <si>
    <t>Adobe Systems</t>
  </si>
  <si>
    <t>867 followers</t>
  </si>
  <si>
    <t>334th</t>
  </si>
  <si>
    <t>&lt;a href="https://github.com/whymirror"&gt;&lt;strong&gt;A mirror of _why&amp;#39</t>
  </si>
  <si>
    <t>s executable poetry&lt;/strong&gt;&lt;/a&gt;</t>
  </si>
  <si>
    <t>866 followers</t>
  </si>
  <si>
    <t>335th</t>
  </si>
  <si>
    <t>&lt;a href="https://github.com/atebits"&gt;&lt;strong&gt;Loren Brichter&lt;/strong&gt;&lt;/a&gt;</t>
  </si>
  <si>
    <t>atebits</t>
  </si>
  <si>
    <t>855 followers</t>
  </si>
  <si>
    <t>336th</t>
  </si>
  <si>
    <t>&lt;a href="https://github.com/mixu"&gt;&lt;strong&gt;Mikito Takada&lt;/strong&gt;&lt;/a&gt;</t>
  </si>
  <si>
    <t>852 followers</t>
  </si>
  <si>
    <t>337th</t>
  </si>
  <si>
    <t>&lt;a href="https://github.com/homakov"&gt;&lt;strong&gt;Egor Homakov&lt;/strong&gt;&lt;/a&gt;</t>
  </si>
  <si>
    <t>Sakurity</t>
  </si>
  <si>
    <t>338th</t>
  </si>
  <si>
    <t>&lt;a href="https://github.com/SamyPesse"&gt;&lt;strong&gt;Samy PessÃ©&lt;/strong&gt;&lt;/a&gt;</t>
  </si>
  <si>
    <t>GitBook</t>
  </si>
  <si>
    <t>850 followers</t>
  </si>
  <si>
    <t>339th</t>
  </si>
  <si>
    <t>&lt;a href="https://github.com/aheckmann"&gt;&lt;strong&gt;Aaron Heckmann&lt;/strong&gt;&lt;/a&gt;</t>
  </si>
  <si>
    <t>https:&amp;#x2F</t>
  </si>
  <si>
    <t>847 followers</t>
  </si>
  <si>
    <t>getpebble.com</t>
  </si>
  <si>
    <t>340th</t>
  </si>
  <si>
    <t>&lt;a href="https://github.com/robbyrussell"&gt;&lt;strong&gt;Robby Russell&lt;/strong&gt;&lt;/a&gt;</t>
  </si>
  <si>
    <t>Planet Argon</t>
  </si>
  <si>
    <t>846 followers</t>
  </si>
  <si>
    <t>341st</t>
  </si>
  <si>
    <t>&lt;a href="https://github.com/BrendanEich"&gt;&lt;strong&gt;Brendan Eich&lt;/strong&gt;&lt;/a&gt;</t>
  </si>
  <si>
    <t>841 followers</t>
  </si>
  <si>
    <t>342nd</t>
  </si>
  <si>
    <t>&lt;a href="https://github.com/simonw"&gt;&lt;strong&gt;Simon Willison&lt;/strong&gt;&lt;/a&gt;</t>
  </si>
  <si>
    <t>Eventbrite</t>
  </si>
  <si>
    <t>839 followers</t>
  </si>
  <si>
    <t>343rd</t>
  </si>
  <si>
    <t>&lt;a href="https://github.com/pengwynn"&gt;&lt;strong&gt;Wynn Netherland&lt;/strong&gt;&lt;/a&gt;</t>
  </si>
  <si>
    <t>344th</t>
  </si>
  <si>
    <t>&lt;a href="https://github.com/nathansmith"&gt;&lt;strong&gt;Nathan Smith&lt;/strong&gt;&lt;/a&gt;</t>
  </si>
  <si>
    <t>345th</t>
  </si>
  <si>
    <t>&lt;a href="https://github.com/peachananr"&gt;&lt;strong&gt;Pete R.&lt;/strong&gt;&lt;/a&gt;</t>
  </si>
  <si>
    <t>BucketListly</t>
  </si>
  <si>
    <t>832 followers</t>
  </si>
  <si>
    <t>346th</t>
  </si>
  <si>
    <t>&lt;a href="https://github.com/contra"&gt;&lt;strong&gt;contra&lt;/strong&gt;&lt;/a&gt;</t>
  </si>
  <si>
    <t>Fractal</t>
  </si>
  <si>
    <t>828 followers</t>
  </si>
  <si>
    <t>347th</t>
  </si>
  <si>
    <t>&lt;a href="https://github.com/Dinnerbone"&gt;&lt;strong&gt;Dinner Bone&lt;/strong&gt;&lt;/a&gt;</t>
  </si>
  <si>
    <t>Mojang</t>
  </si>
  <si>
    <t>826 followers</t>
  </si>
  <si>
    <t>348th</t>
  </si>
  <si>
    <t>&lt;a href="https://github.com/LeonidasEsteban"&gt;&lt;strong&gt;Leonidas Esteban&lt;/strong&gt;&lt;/a&gt;</t>
  </si>
  <si>
    <t>Platzi</t>
  </si>
  <si>
    <t>824 followers</t>
  </si>
  <si>
    <t>349th</t>
  </si>
  <si>
    <t>sundarpichai</t>
  </si>
  <si>
    <t>&lt;a href="https://github.com/thomasdavis"&gt;&lt;strong&gt;Thomas Davis&lt;/strong&gt;&lt;/a&gt;</t>
  </si>
  <si>
    <t>Open Source Contributor</t>
  </si>
  <si>
    <t>823 followers</t>
  </si>
  <si>
    <t>350th</t>
  </si>
  <si>
    <t>&lt;a href="https://github.com/rentzsch"&gt;&lt;strong&gt;Jonathan &amp;#39</t>
  </si>
  <si>
    <t>Wolf&amp;#39 Rentzsch&lt;/strong&gt;&lt;/a&gt;</t>
  </si>
  <si>
    <t>822 followers</t>
  </si>
  <si>
    <t>351st</t>
  </si>
  <si>
    <t>&lt;a href="https://github.com/memo"&gt;&lt;strong&gt;Memo Akten&lt;/strong&gt;&lt;/a&gt;</t>
  </si>
  <si>
    <t>820 followers</t>
  </si>
  <si>
    <t>352nd</t>
  </si>
  <si>
    <t>&lt;a href="https://github.com/evilcos"&gt;&lt;strong&gt;evilcos&lt;/strong&gt;&lt;/a&gt;</t>
  </si>
  <si>
    <t>knownsec</t>
  </si>
  <si>
    <t>818 followers</t>
  </si>
  <si>
    <t>353rd</t>
  </si>
  <si>
    <t>&lt;a href="https://github.com/robdodson"&gt;&lt;strong&gt;Rob Dodson&lt;/strong&gt;&lt;/a&gt;</t>
  </si>
  <si>
    <t>354th</t>
  </si>
  <si>
    <t>&lt;a href="https://github.com/joshaber"&gt;&lt;strong&gt;Josh Abernathy&lt;/strong&gt;&lt;/a&gt;</t>
  </si>
  <si>
    <t>355th</t>
  </si>
  <si>
    <t>&lt;a href="https://github.com/binux"&gt;&lt;strong&gt;Roy Binux&lt;/strong&gt;&lt;/a&gt;</t>
  </si>
  <si>
    <t>Baidu</t>
  </si>
  <si>
    <t>816 followers</t>
  </si>
  <si>
    <t>356th</t>
  </si>
  <si>
    <t>&lt;a href="https://github.com/Cocoanetics"&gt;&lt;strong&gt;Oliver Drobnik&lt;/strong&gt;&lt;/a&gt;</t>
  </si>
  <si>
    <t>Drobnik KG</t>
  </si>
  <si>
    <t>815 followers</t>
  </si>
  <si>
    <t>357th</t>
  </si>
  <si>
    <t>&lt;a href="https://github.com/aaronsw"&gt;&lt;strong&gt;Aaron Swartz&lt;/strong&gt;&lt;/a&gt;</t>
  </si>
  <si>
    <t>814 followers</t>
  </si>
  <si>
    <t>358th</t>
  </si>
  <si>
    <t>&lt;a href="https://github.com/sahat"&gt;&lt;strong&gt;Sahat Yalkabov&lt;/strong&gt;&lt;/a&gt;</t>
  </si>
  <si>
    <t>Yahoo!</t>
  </si>
  <si>
    <t>813 followers</t>
  </si>
  <si>
    <t>359th</t>
  </si>
  <si>
    <t>&lt;a href="https://github.com/maryrosecook"&gt;&lt;strong&gt;Mary Rose Cook&lt;/strong&gt;&lt;/a&gt;</t>
  </si>
  <si>
    <t>The Recurse Center (FKA Hacker School)</t>
  </si>
  <si>
    <t>812 followers</t>
  </si>
  <si>
    <t>360th</t>
  </si>
  <si>
    <t>&lt;a href="https://github.com/time4popcorn"&gt;&lt;strong&gt;&lt;/strong&gt;&lt;/a&gt;</t>
  </si>
  <si>
    <t>811 followers</t>
  </si>
  <si>
    <t>361st</t>
  </si>
  <si>
    <t>&lt;a href="https://github.com/shykes"&gt;&lt;strong&gt;Solomon Hykes&lt;/strong&gt;&lt;/a&gt;</t>
  </si>
  <si>
    <t>Docker</t>
  </si>
  <si>
    <t>362nd</t>
  </si>
  <si>
    <t>&lt;a href="https://github.com/Grafikart"&gt;&lt;strong&gt;&lt;/strong&gt;&lt;/a&gt;</t>
  </si>
  <si>
    <t>801 followers</t>
  </si>
  <si>
    <t>363rd</t>
  </si>
  <si>
    <t>&lt;a href="https://github.com/nelstrom"&gt;&lt;strong&gt;Drew Neil&lt;/strong&gt;&lt;/a&gt;</t>
  </si>
  <si>
    <t>800 followers</t>
  </si>
  <si>
    <t>364th</t>
  </si>
  <si>
    <t>&lt;a href="https://github.com/hueniverse"&gt;&lt;strong&gt;Eran Hammer&lt;/strong&gt;&lt;/a&gt;</t>
  </si>
  <si>
    <t>793 followers</t>
  </si>
  <si>
    <t>365th</t>
  </si>
  <si>
    <t>&lt;a href="https://github.com/happypeter"&gt;&lt;strong&gt;Peter Wang&lt;/strong&gt;&lt;/a&gt;</t>
  </si>
  <si>
    <t>haoqicat.com</t>
  </si>
  <si>
    <t>366th</t>
  </si>
  <si>
    <t>&lt;a href="https://github.com/sergeche"&gt;&lt;strong&gt;Sergey Chikuyonok&lt;/strong&gt;&lt;/a&gt;</t>
  </si>
  <si>
    <t>Innova</t>
  </si>
  <si>
    <t>792 followers</t>
  </si>
  <si>
    <t>367th</t>
  </si>
  <si>
    <t>&lt;a href="https://github.com/wesm"&gt;&lt;strong&gt;Wes McKinney&lt;/strong&gt;&lt;/a&gt;</t>
  </si>
  <si>
    <t>Cloudera</t>
  </si>
  <si>
    <t>791 followers</t>
  </si>
  <si>
    <t>368th</t>
  </si>
  <si>
    <t>&lt;a href="https://github.com/andrew"&gt;&lt;strong&gt;Andrew Nesbitt&lt;/strong&gt;&lt;/a&gt;</t>
  </si>
  <si>
    <t>787 followers</t>
  </si>
  <si>
    <t>369th</t>
  </si>
  <si>
    <t>&lt;a href="https://github.com/robbin"&gt;&lt;strong&gt;Robin Fan&lt;/strong&gt;&lt;/a&gt;</t>
  </si>
  <si>
    <t>786 followers</t>
  </si>
  <si>
    <t>370th</t>
  </si>
  <si>
    <t>&lt;a href="https://github.com/orta"&gt;&lt;strong&gt;Orta&lt;/strong&gt;&lt;/a&gt;</t>
  </si>
  <si>
    <t>Artsy.net &amp;amp &amp;amp CocoaPods</t>
  </si>
  <si>
    <t>371st</t>
  </si>
  <si>
    <t>&lt;a href="https://github.com/afabbro"&gt;&lt;strong&gt;Angelina Fabbro&lt;/strong&gt;&lt;/a&gt;</t>
  </si>
  <si>
    <t>781 followers</t>
  </si>
  <si>
    <t>372nd</t>
  </si>
  <si>
    <t>&lt;a href="https://github.com/Raynos"&gt;&lt;strong&gt;Raynos (Jake Verbaten)&lt;/strong&gt;&lt;/a&gt;</t>
  </si>
  <si>
    <t>Uber</t>
  </si>
  <si>
    <t>373rd</t>
  </si>
  <si>
    <t>&lt;a href="https://github.com/tommy351"&gt;&lt;strong&gt;Tommy Chen&lt;/strong&gt;&lt;/a&gt;</t>
  </si>
  <si>
    <t>780 followers</t>
  </si>
  <si>
    <t>374th</t>
  </si>
  <si>
    <t>&lt;a href="https://github.com/jonathanong"&gt;&lt;strong&gt;jongleberry &lt;/strong&gt;&lt;/a&gt;</t>
  </si>
  <si>
    <t>375th</t>
  </si>
  <si>
    <t>&lt;a href="https://github.com/evanphx"&gt;&lt;strong&gt;Evan Phoenix&lt;/strong&gt;&lt;/a&gt;</t>
  </si>
  <si>
    <t>Vektra</t>
  </si>
  <si>
    <t>Leonard Axelsson</t>
  </si>
  <si>
    <t>376th</t>
  </si>
  <si>
    <t>&lt;a href="https://github.com/padolsey"&gt;&lt;strong&gt;James Padolsey&lt;/strong&gt;&lt;/a&gt;</t>
  </si>
  <si>
    <t>779 followers</t>
  </si>
  <si>
    <t>377th</t>
  </si>
  <si>
    <t>&lt;a href="https://github.com/kriswallsmith"&gt;&lt;strong&gt;Kris Wallsmith&lt;/strong&gt;&lt;/a&gt;</t>
  </si>
  <si>
    <t>Consultant</t>
  </si>
  <si>
    <t>778 followers</t>
  </si>
  <si>
    <t>378th</t>
  </si>
  <si>
    <t>&lt;a href="https://github.com/r00k"&gt;&lt;strong&gt;Ben Orenstein&lt;/strong&gt;&lt;/a&gt;</t>
  </si>
  <si>
    <t>thoughtbot</t>
  </si>
  <si>
    <t>379th</t>
  </si>
  <si>
    <t>&lt;a href="https://github.com/juliemr"&gt;&lt;strong&gt;Julie Ralph&lt;/strong&gt;&lt;/a&gt;</t>
  </si>
  <si>
    <t>776 followers</t>
  </si>
  <si>
    <t>380th</t>
  </si>
  <si>
    <t>&lt;a href="https://github.com/honcheng"&gt;&lt;strong&gt;honcheng&lt;/strong&gt;&lt;/a&gt;</t>
  </si>
  <si>
    <t>buUuk Pte Ltd</t>
  </si>
  <si>
    <t>774 followers</t>
  </si>
  <si>
    <t>381st</t>
  </si>
  <si>
    <t>&lt;a href="https://github.com/matthewmccullough"&gt;&lt;strong&gt;Matthew McCullough&lt;/strong&gt;&lt;/a&gt;</t>
  </si>
  <si>
    <t>773 followers</t>
  </si>
  <si>
    <t>382nd</t>
  </si>
  <si>
    <t>&lt;a href="https://github.com/grp"&gt;&lt;strong&gt;Grant Paul&lt;/strong&gt;&lt;/a&gt;</t>
  </si>
  <si>
    <t>772 followers</t>
  </si>
  <si>
    <t>383rd</t>
  </si>
  <si>
    <t>&lt;a href="https://github.com/scrooloose"&gt;&lt;strong&gt;Martin Grenfell&lt;/strong&gt;&lt;/a&gt;</t>
  </si>
  <si>
    <t>771 followers</t>
  </si>
  <si>
    <t>384th</t>
  </si>
  <si>
    <t>&lt;a href="https://github.com/slidenerd"&gt;&lt;strong&gt;Slidenerd&lt;/strong&gt;&lt;/a&gt;</t>
  </si>
  <si>
    <t>youtube.com&amp;#x2F</t>
  </si>
  <si>
    <t>user&amp;#x2F</t>
  </si>
  <si>
    <t>slidenerd&amp;#x2F</t>
  </si>
  <si>
    <t>videos</t>
  </si>
  <si>
    <t>769 followers</t>
  </si>
  <si>
    <t>385th</t>
  </si>
  <si>
    <t>&lt;a href="https://github.com/alganet"&gt;&lt;strong&gt;Alexandre Gomes Gaigalas&lt;/strong&gt;&lt;/a&gt;</t>
  </si>
  <si>
    <t>767 followers</t>
  </si>
  <si>
    <t>386th</t>
  </si>
  <si>
    <t>&lt;a href="https://github.com/pamelafox"&gt;&lt;strong&gt;Pamela Fox&lt;/strong&gt;&lt;/a&gt;</t>
  </si>
  <si>
    <t>764 followers</t>
  </si>
  <si>
    <t>387th</t>
  </si>
  <si>
    <t>&lt;a href="https://github.com/samdark"&gt;&lt;strong&gt;Alexander Makarov&lt;/strong&gt;&lt;/a&gt;</t>
  </si>
  <si>
    <t>Yii</t>
  </si>
  <si>
    <t>Stay.com</t>
  </si>
  <si>
    <t>762 followers</t>
  </si>
  <si>
    <t>388th</t>
  </si>
  <si>
    <t>&lt;a href="https://github.com/markstory"&gt;&lt;strong&gt;Mark Story&lt;/strong&gt;&lt;/a&gt;</t>
  </si>
  <si>
    <t>FreshBooks</t>
  </si>
  <si>
    <t>760 followers</t>
  </si>
  <si>
    <t>389th</t>
  </si>
  <si>
    <t>&lt;a href="https://github.com/jcoglan"&gt;&lt;strong&gt;James Coglan&lt;/strong&gt;&lt;/a&gt;</t>
  </si>
  <si>
    <t>NO RECRUITERS</t>
  </si>
  <si>
    <t>759 followers</t>
  </si>
  <si>
    <t>390th</t>
  </si>
  <si>
    <t>&lt;a href="https://github.com/millermedeiros"&gt;&lt;strong&gt;Miller Medeiros&lt;/strong&gt;&lt;/a&gt;</t>
  </si>
  <si>
    <t>758 followers</t>
  </si>
  <si>
    <t>391st</t>
  </si>
  <si>
    <t>&lt;a href="https://github.com/ryanflorence"&gt;&lt;strong&gt;Ryan Florence&lt;/strong&gt;&lt;/a&gt;</t>
  </si>
  <si>
    <t>Instructure</t>
  </si>
  <si>
    <t>392nd</t>
  </si>
  <si>
    <t>&lt;a href="https://github.com/rafaelfranca"&gt;&lt;strong&gt;Rafael MendonÃ§a FranÃ§a&lt;/strong&gt;&lt;/a&gt;</t>
  </si>
  <si>
    <t>393rd</t>
  </si>
  <si>
    <t>&lt;a href="https://github.com/rs"&gt;&lt;strong&gt;Olivier Poitrey&lt;/strong&gt;&lt;/a&gt;</t>
  </si>
  <si>
    <t>Dailymotion</t>
  </si>
  <si>
    <t>757 followers</t>
  </si>
  <si>
    <t>394th</t>
  </si>
  <si>
    <t>&lt;a href="https://github.com/CakeDC"&gt;&lt;strong&gt;Cake Development Corporation&lt;/strong&gt;&lt;/a&gt;</t>
  </si>
  <si>
    <t>Cake Development Corporation</t>
  </si>
  <si>
    <t>755 followers</t>
  </si>
  <si>
    <t>395th</t>
  </si>
  <si>
    <t>&lt;a href="https://github.com/rnystrom"&gt;&lt;strong&gt;Ryan Nystrom&lt;/strong&gt;&lt;/a&gt;</t>
  </si>
  <si>
    <t>754 followers</t>
  </si>
  <si>
    <t>396th</t>
  </si>
  <si>
    <t>&lt;a href="https://github.com/vmg"&gt;&lt;strong&gt;Vicent Marti&lt;/strong&gt;&lt;/a&gt;</t>
  </si>
  <si>
    <t>397th</t>
  </si>
  <si>
    <t>&lt;a href="https://github.com/jaredhanson"&gt;&lt;strong&gt;Jared Hanson&lt;/strong&gt;&lt;/a&gt;</t>
  </si>
  <si>
    <t>753 followers</t>
  </si>
  <si>
    <t>398th</t>
  </si>
  <si>
    <t>&lt;a href="https://github.com/jed"&gt;&lt;strong&gt;Jed Schmidt&lt;/strong&gt;&lt;/a&gt;</t>
  </si>
  <si>
    <t>399th</t>
  </si>
  <si>
    <t>&lt;a href="https://github.com/malsup"&gt;&lt;strong&gt;Mike Alsup&lt;/strong&gt;&lt;/a&gt;</t>
  </si>
  <si>
    <t>746 followers</t>
  </si>
  <si>
    <t>400th</t>
  </si>
  <si>
    <t>&lt;a href="https://github.com/alsotang"&gt;&lt;strong&gt;alsotang&lt;/strong&gt;&lt;/a&gt;</t>
  </si>
  <si>
    <t>jemimakiss</t>
  </si>
  <si>
    <t>Jemima Kiss</t>
  </si>
  <si>
    <t>744 followers</t>
  </si>
  <si>
    <t>401st</t>
  </si>
  <si>
    <t>&lt;a href="https://github.com/soyjavi"&gt;&lt;strong&gt;Javi JimÃ©nez&lt;/strong&gt;&lt;/a&gt;</t>
  </si>
  <si>
    <t>Tapquo S.L. &amp;amp</t>
  </si>
  <si>
    <t>Zetapath LTD.</t>
  </si>
  <si>
    <t>742 followers</t>
  </si>
  <si>
    <t>402nd</t>
  </si>
  <si>
    <t>&lt;a href="https://github.com/bennadel"&gt;&lt;strong&gt;Ben Nadel&lt;/strong&gt;&lt;/a&gt;</t>
  </si>
  <si>
    <t>Kinky Solutions</t>
  </si>
  <si>
    <t>740 followers</t>
  </si>
  <si>
    <t>403rd</t>
  </si>
  <si>
    <t>&lt;a href="https://github.com/mrmrs"&gt;&lt;strong&gt;Adam Morse&lt;/strong&gt;&lt;/a&gt;</t>
  </si>
  <si>
    <t>Blue Bottle</t>
  </si>
  <si>
    <t>739 followers</t>
  </si>
  <si>
    <t>404th</t>
  </si>
  <si>
    <t>&lt;a href="https://github.com/eduardolundgren"&gt;&lt;strong&gt;Eduardo Lundgren&lt;/strong&gt;&lt;/a&gt;</t>
  </si>
  <si>
    <t>738 followers</t>
  </si>
  <si>
    <t>405th</t>
  </si>
  <si>
    <t>&lt;a href="https://github.com/donnfelker"&gt;&lt;strong&gt;Donn Felker&lt;/strong&gt;&lt;/a&gt;</t>
  </si>
  <si>
    <t>Android Book Author. AndroidJobs.IO. Partner at Agile Medicine. Startup Advisor.</t>
  </si>
  <si>
    <t>406th</t>
  </si>
  <si>
    <t>&lt;a href="https://github.com/comex"&gt;&lt;strong&gt;&lt;/strong&gt;&lt;/a&gt;</t>
  </si>
  <si>
    <t>737 followers</t>
  </si>
  <si>
    <t>407th</t>
  </si>
  <si>
    <t>&lt;a href="https://github.com/munificent"&gt;&lt;strong&gt;Bob Nystrom&lt;/strong&gt;&lt;/a&gt;</t>
  </si>
  <si>
    <t>736 followers</t>
  </si>
  <si>
    <t>408th</t>
  </si>
  <si>
    <t>&lt;a href="https://github.com/kohsuke"&gt;&lt;strong&gt;Kohsuke Kawaguchi&lt;/strong&gt;&lt;/a&gt;</t>
  </si>
  <si>
    <t>CloudBees</t>
  </si>
  <si>
    <t>735 followers</t>
  </si>
  <si>
    <t>409th</t>
  </si>
  <si>
    <t>&lt;a href="https://github.com/xdite"&gt;&lt;strong&gt;Yi-Ting Cheng&lt;/strong&gt;&lt;/a&gt;</t>
  </si>
  <si>
    <t>Rocodev</t>
  </si>
  <si>
    <t>410th</t>
  </si>
  <si>
    <t>&lt;a href="https://github.com/jamis"&gt;&lt;strong&gt;Jamis Buck&lt;/strong&gt;&lt;/a&gt;</t>
  </si>
  <si>
    <t>734 followers</t>
  </si>
  <si>
    <t>411th</t>
  </si>
  <si>
    <t>&lt;a href="https://github.com/lucasr"&gt;&lt;strong&gt;Lucas Rocha&lt;/strong&gt;&lt;/a&gt;</t>
  </si>
  <si>
    <t>412th</t>
  </si>
  <si>
    <t>&lt;a href="https://github.com/fool2fish"&gt;&lt;strong&gt;Zhouxuan Yang&lt;/strong&gt;&lt;/a&gt;</t>
  </si>
  <si>
    <t>733 followers</t>
  </si>
  <si>
    <t>413th</t>
  </si>
  <si>
    <t>&lt;a href="https://github.com/brandonaaron"&gt;&lt;strong&gt;Brandon Aaron&lt;/strong&gt;&lt;/a&gt;</t>
  </si>
  <si>
    <t>732 followers</t>
  </si>
  <si>
    <t>414th</t>
  </si>
  <si>
    <t>&lt;a href="https://github.com/flavienlaurent"&gt;&lt;strong&gt;Flavien Laurent&lt;/strong&gt;&lt;/a&gt;</t>
  </si>
  <si>
    <t>Fourmob</t>
  </si>
  <si>
    <t>415th</t>
  </si>
  <si>
    <t>&lt;a href="https://github.com/tbranyen"&gt;&lt;strong&gt;Tim Branyen&lt;/strong&gt;&lt;/a&gt;</t>
  </si>
  <si>
    <t>728 followers</t>
  </si>
  <si>
    <t>416th</t>
  </si>
  <si>
    <t>&lt;a href="https://github.com/tianyicui"&gt;&lt;strong&gt;Tianyi Cui&lt;/strong&gt;&lt;/a&gt;</t>
  </si>
  <si>
    <t>Jane Street</t>
  </si>
  <si>
    <t>727 followers</t>
  </si>
  <si>
    <t>417th</t>
  </si>
  <si>
    <t>&lt;a href="https://github.com/bobuk"&gt;&lt;strong&gt;Grigory Bakunov&lt;/strong&gt;&lt;/a&gt;</t>
  </si>
  <si>
    <t>726 followers</t>
  </si>
  <si>
    <t>RiotPendragon</t>
  </si>
  <si>
    <t>Steve Mescon</t>
  </si>
  <si>
    <t>418th</t>
  </si>
  <si>
    <t>&lt;a href="https://github.com/tavisrudd"&gt;&lt;strong&gt;Tavis Rudd&lt;/strong&gt;&lt;/a&gt;</t>
  </si>
  <si>
    <t>twitter.com&amp;#x2F</t>
  </si>
  <si>
    <t>tavisrudd&amp;#x2F</t>
  </si>
  <si>
    <t>723 followers</t>
  </si>
  <si>
    <t>419th</t>
  </si>
  <si>
    <t>&lt;a href="https://github.com/imathis"&gt;&lt;strong&gt;Brandon Mathis&lt;/strong&gt;&lt;/a&gt;</t>
  </si>
  <si>
    <t>Compose</t>
  </si>
  <si>
    <t>720 followers</t>
  </si>
  <si>
    <t>420th</t>
  </si>
  <si>
    <t>&lt;a href="https://github.com/purcell"&gt;&lt;strong&gt;Steve Purcell&lt;/strong&gt;&lt;/a&gt;</t>
  </si>
  <si>
    <t>719 followers</t>
  </si>
  <si>
    <t>421st</t>
  </si>
  <si>
    <t>&lt;a href="https://github.com/echen"&gt;&lt;strong&gt;Edwin Chen&lt;/strong&gt;&lt;/a&gt;</t>
  </si>
  <si>
    <t>422nd</t>
  </si>
  <si>
    <t>&lt;a href="https://github.com/nrrrdcore"&gt;&lt;strong&gt;Julie Ann Horvath&lt;/strong&gt;&lt;/a&gt;</t>
  </si>
  <si>
    <t>717 followers</t>
  </si>
  <si>
    <t>423rd</t>
  </si>
  <si>
    <t>&lt;a href="https://github.com/jeremy"&gt;&lt;strong&gt;Jeremy Kemper&lt;/strong&gt;&lt;/a&gt;</t>
  </si>
  <si>
    <t>716 followers</t>
  </si>
  <si>
    <t>424th</t>
  </si>
  <si>
    <t>&lt;a href="https://github.com/balupton"&gt;&lt;strong&gt;Benjamin Lupton&lt;/strong&gt;&lt;/a&gt;</t>
  </si>
  <si>
    <t>Bevry</t>
  </si>
  <si>
    <t>425th</t>
  </si>
  <si>
    <t>&lt;a href="https://github.com/ioerror"&gt;&lt;strong&gt;\033]2</t>
  </si>
  <si>
    <t>Jacob Appelbaum\007&lt;/strong&gt;&lt;/a&gt;</t>
  </si>
  <si>
    <t>The Tor Project</t>
  </si>
  <si>
    <t>426th</t>
  </si>
  <si>
    <t>&lt;a href="https://github.com/kriskowal"&gt;&lt;strong&gt;Kris Kowal&lt;/strong&gt;&lt;/a&gt;</t>
  </si>
  <si>
    <t>715 followers</t>
  </si>
  <si>
    <t>427th</t>
  </si>
  <si>
    <t>&lt;a href="https://github.com/macournoyer"&gt;&lt;strong&gt;Marc-AndrÃ© Cournoyer&lt;/strong&gt;&lt;/a&gt;</t>
  </si>
  <si>
    <t>713 followers</t>
  </si>
  <si>
    <t>428th</t>
  </si>
  <si>
    <t>&lt;a href="https://github.com/ikew0ng"&gt;&lt;strong&gt;ike_w0ng&lt;/strong&gt;&lt;/a&gt;</t>
  </si>
  <si>
    <t>WandouLabs</t>
  </si>
  <si>
    <t>711 followers</t>
  </si>
  <si>
    <t>429th</t>
  </si>
  <si>
    <t>&lt;a href="https://github.com/graydon"&gt;&lt;strong&gt;Graydon Hoare&lt;/strong&gt;&lt;/a&gt;</t>
  </si>
  <si>
    <t>709 followers</t>
  </si>
  <si>
    <t>430th</t>
  </si>
  <si>
    <t>&lt;a href="https://github.com/singwhatiwanna"&gt;&lt;strong&gt;singwhatiwanna&lt;/strong&gt;&lt;/a&gt;</t>
  </si>
  <si>
    <t>707 followers</t>
  </si>
  <si>
    <t>431st</t>
  </si>
  <si>
    <t>&lt;a href="https://github.com/ahejlsberg"&gt;&lt;strong&gt;Anders Hejlsberg&lt;/strong&gt;&lt;/a&gt;</t>
  </si>
  <si>
    <t>432nd</t>
  </si>
  <si>
    <t>&lt;a href="https://github.com/passy"&gt;&lt;strong&gt;Pascal Hartig&lt;/strong&gt;&lt;/a&gt;</t>
  </si>
  <si>
    <t>Twitter UK</t>
  </si>
  <si>
    <t>carnalizer</t>
  </si>
  <si>
    <t>TodoMVC</t>
  </si>
  <si>
    <t>Henrik Pettersson</t>
  </si>
  <si>
    <t>TasteJS</t>
  </si>
  <si>
    <t>Yeoman</t>
  </si>
  <si>
    <t>706 followers</t>
  </si>
  <si>
    <t>433rd</t>
  </si>
  <si>
    <t>&lt;a href="https://github.com/matsko"&gt;&lt;strong&gt;Matias NiemelÃ¤&lt;/strong&gt;&lt;/a&gt;</t>
  </si>
  <si>
    <t>Yearofmoo &amp;#x2F</t>
  </si>
  <si>
    <t>704 followers</t>
  </si>
  <si>
    <t>434th</t>
  </si>
  <si>
    <t>&lt;a href="https://github.com/paulcbetts"&gt;&lt;strong&gt;Paul Betts&lt;/strong&gt;&lt;/a&gt;</t>
  </si>
  <si>
    <t>Tiny Speck</t>
  </si>
  <si>
    <t>435th</t>
  </si>
  <si>
    <t>&lt;a href="https://github.com/flyerhzm"&gt;&lt;strong&gt;Richard Huang&lt;/strong&gt;&lt;/a&gt;</t>
  </si>
  <si>
    <t>Xinmin Labs</t>
  </si>
  <si>
    <t>703 followers</t>
  </si>
  <si>
    <t>436th</t>
  </si>
  <si>
    <t>&lt;a href="https://github.com/beberlei"&gt;&lt;strong&gt;Benjamin Eberlei&lt;/strong&gt;&lt;/a&gt;</t>
  </si>
  <si>
    <t>Qafoo GmbH</t>
  </si>
  <si>
    <t>702 followers</t>
  </si>
  <si>
    <t>437th</t>
  </si>
  <si>
    <t>&lt;a href="https://github.com/mourner"&gt;&lt;strong&gt;Vladimir Agafonkin&lt;/strong&gt;&lt;/a&gt;</t>
  </si>
  <si>
    <t>MapBox</t>
  </si>
  <si>
    <t>438th</t>
  </si>
  <si>
    <t>&lt;a href="https://github.com/DataTables"&gt;&lt;strong&gt;Allan Jardine&lt;/strong&gt;&lt;/a&gt;</t>
  </si>
  <si>
    <t>SpryMedia Ltd</t>
  </si>
  <si>
    <t>439th</t>
  </si>
  <si>
    <t>&lt;a href="https://github.com/benoitc"&gt;&lt;strong&gt;Benoit Chesneau&lt;/strong&gt;&lt;/a&gt;</t>
  </si>
  <si>
    <t>Enki Multimedia</t>
  </si>
  <si>
    <t>701 followers</t>
  </si>
  <si>
    <t>440th</t>
  </si>
  <si>
    <t>&lt;a href="https://github.com/coding-horror"&gt;&lt;strong&gt;Jeff Atwood&lt;/strong&gt;&lt;/a&gt;</t>
  </si>
  <si>
    <t>700 followers</t>
  </si>
  <si>
    <t>441st</t>
  </si>
  <si>
    <t>&lt;a href="https://github.com/emilsjolander"&gt;&lt;strong&gt;Emil SjÃ¶lander&lt;/strong&gt;&lt;/a&gt;</t>
  </si>
  <si>
    <t>Flipboard</t>
  </si>
  <si>
    <t>442nd</t>
  </si>
  <si>
    <t>&lt;a href="https://github.com/bevacqua"&gt;&lt;strong&gt;Nicolas Bevacqua&lt;/strong&gt;&lt;/a&gt;</t>
  </si>
  <si>
    <t>nzgb</t>
  </si>
  <si>
    <t>699 followers</t>
  </si>
  <si>
    <t>443rd</t>
  </si>
  <si>
    <t>&lt;a href="https://github.com/swankjesse"&gt;&lt;strong&gt;Jesse Wilson&lt;/strong&gt;&lt;/a&gt;</t>
  </si>
  <si>
    <t>444th</t>
  </si>
  <si>
    <t>&lt;a href="https://github.com/Ovilia"&gt;&lt;strong&gt;Wenli Zhang&lt;/strong&gt;&lt;/a&gt;</t>
  </si>
  <si>
    <t>Shanghai Jiao Tong University</t>
  </si>
  <si>
    <t>698 followers</t>
  </si>
  <si>
    <t>445th</t>
  </si>
  <si>
    <t>&lt;a href="https://github.com/jzaefferer"&gt;&lt;strong&gt;JÃ¶rn Zaefferer&lt;/strong&gt;&lt;/a&gt;</t>
  </si>
  <si>
    <t>695 followers</t>
  </si>
  <si>
    <t>446th</t>
  </si>
  <si>
    <t>&lt;a href="https://github.com/jakearchibald"&gt;&lt;strong&gt;Jake Archibald&lt;/strong&gt;&lt;/a&gt;</t>
  </si>
  <si>
    <t>692 followers</t>
  </si>
  <si>
    <t>447th</t>
  </si>
  <si>
    <t>&lt;a href="https://github.com/ogrisel"&gt;&lt;strong&gt;Olivier Grisel&lt;/strong&gt;&lt;/a&gt;</t>
  </si>
  <si>
    <t>Inria</t>
  </si>
  <si>
    <t>691 followers</t>
  </si>
  <si>
    <t>448th</t>
  </si>
  <si>
    <t>&lt;a href="https://github.com/headius"&gt;&lt;strong&gt;Charles Oliver Nutter&lt;/strong&gt;&lt;/a&gt;</t>
  </si>
  <si>
    <t>690 followers</t>
  </si>
  <si>
    <t>449th</t>
  </si>
  <si>
    <t>&lt;a href="https://github.com/krzysztofzablocki"&gt;&lt;strong&gt;Krzysztof ZabÅ‚ocki&lt;/strong&gt;&lt;/a&gt;</t>
  </si>
  <si>
    <t>689 followers</t>
  </si>
  <si>
    <t>450th</t>
  </si>
  <si>
    <t>&lt;a href="https://github.com/Gregg"&gt;&lt;strong&gt;Gregg Pollack&lt;/strong&gt;&lt;/a&gt;</t>
  </si>
  <si>
    <t>Envy Labs</t>
  </si>
  <si>
    <t>451st</t>
  </si>
  <si>
    <t>&lt;a href="https://github.com/willdurand"&gt;&lt;strong&gt;William Durand&lt;/strong&gt;&lt;/a&gt;</t>
  </si>
  <si>
    <t>688 followers</t>
  </si>
  <si>
    <t>drewhouston</t>
  </si>
  <si>
    <t>452nd</t>
  </si>
  <si>
    <t>&lt;a href="https://github.com/schneems"&gt;&lt;strong&gt;Richard Schneeman&lt;/strong&gt;&lt;/a&gt;</t>
  </si>
  <si>
    <t>453rd</t>
  </si>
  <si>
    <t>&lt;a href="https://github.com/henriquebastos"&gt;&lt;strong&gt;Henrique Bastos&lt;/strong&gt;&lt;/a&gt;</t>
  </si>
  <si>
    <t>687 followers</t>
  </si>
  <si>
    <t>454th</t>
  </si>
  <si>
    <t>&lt;a href="https://github.com/liaohuqiu"&gt;&lt;strong&gt;Huqiu Liao&lt;/strong&gt;&lt;/a&gt;</t>
  </si>
  <si>
    <t>455th</t>
  </si>
  <si>
    <t>&lt;a href="https://github.com/mattetti"&gt;&lt;strong&gt;Matt Aimonetti&lt;/strong&gt;&lt;/a&gt;</t>
  </si>
  <si>
    <t>684 followers</t>
  </si>
  <si>
    <t>456th</t>
  </si>
  <si>
    <t>&lt;a href="https://github.com/josegonzalez"&gt;&lt;strong&gt;Jose Diaz-Gonzalez&lt;/strong&gt;&lt;/a&gt;</t>
  </si>
  <si>
    <t>SeatGeek</t>
  </si>
  <si>
    <t>457th</t>
  </si>
  <si>
    <t>&lt;a href="https://github.com/masuidrive"&gt;&lt;strong&gt;Yuichiro MASUI&lt;/strong&gt;&lt;/a&gt;</t>
  </si>
  <si>
    <t>Toreta</t>
  </si>
  <si>
    <t>458th</t>
  </si>
  <si>
    <t>&lt;a href="https://github.com/supermarin"&gt;&lt;strong&gt;Marin Usalj&lt;/strong&gt;&lt;/a&gt;</t>
  </si>
  <si>
    <t>Lyft</t>
  </si>
  <si>
    <t>683 followers</t>
  </si>
  <si>
    <t>459th</t>
  </si>
  <si>
    <t>&lt;a href="https://github.com/shu223"&gt;&lt;strong&gt;shu223&lt;/strong&gt;&lt;/a&gt;</t>
  </si>
  <si>
    <t>681 followers</t>
  </si>
  <si>
    <t>460th</t>
  </si>
  <si>
    <t>&lt;a href="https://github.com/davglass"&gt;&lt;strong&gt;Dav Glass&lt;/strong&gt;&lt;/a&gt;</t>
  </si>
  <si>
    <t>Yahoo Inc.</t>
  </si>
  <si>
    <t>461st</t>
  </si>
  <si>
    <t>&lt;a href="https://github.com/joshlong"&gt;&lt;strong&gt;Josh Long&lt;/strong&gt;&lt;/a&gt;</t>
  </si>
  <si>
    <t>the Spring team at Pivotal (http:&amp;#x2F</t>
  </si>
  <si>
    <t>spring.io)</t>
  </si>
  <si>
    <t>462nd</t>
  </si>
  <si>
    <t>&lt;a href="https://github.com/dead-horse"&gt;&lt;strong&gt;Yiyu He&lt;/strong&gt;&lt;/a&gt;</t>
  </si>
  <si>
    <t>680 followers</t>
  </si>
  <si>
    <t>463rd</t>
  </si>
  <si>
    <t>&lt;a href="https://github.com/cameronmcefee"&gt;&lt;strong&gt;Cameron McEfee&lt;/strong&gt;&lt;/a&gt;</t>
  </si>
  <si>
    <t>464th</t>
  </si>
  <si>
    <t>&lt;a href="https://github.com/bkeepers"&gt;&lt;strong&gt;Brandon Keepers&lt;/strong&gt;&lt;/a&gt;</t>
  </si>
  <si>
    <t>679 followers</t>
  </si>
  <si>
    <t>465th</t>
  </si>
  <si>
    <t>&lt;a href="https://github.com/fogleman"&gt;&lt;strong&gt;Michael Fogleman&lt;/strong&gt;&lt;/a&gt;</t>
  </si>
  <si>
    <t>677 followers</t>
  </si>
  <si>
    <t>466th</t>
  </si>
  <si>
    <t>&lt;a href="https://github.com/numbbbbb"&gt;&lt;strong&gt;æ¢_x0081_æ_x009d_°&lt;/strong&gt;&lt;/a&gt;</t>
  </si>
  <si>
    <t>675 followers</t>
  </si>
  <si>
    <t>467th</t>
  </si>
  <si>
    <t>&lt;a href="https://github.com/robb"&gt;&lt;strong&gt;Robert BÃ¶hnke&lt;/strong&gt;&lt;/a&gt;</t>
  </si>
  <si>
    <t>Freelance iOS Developer</t>
  </si>
  <si>
    <t>468th</t>
  </si>
  <si>
    <t>&lt;a href="https://github.com/killme2008"&gt;&lt;strong&gt;dennis zhuang&lt;/strong&gt;&lt;/a&gt;</t>
  </si>
  <si>
    <t>AVOSCloud.com</t>
  </si>
  <si>
    <t>674 followers</t>
  </si>
  <si>
    <t>469th</t>
  </si>
  <si>
    <t>&lt;a href="https://github.com/fredwu"&gt;&lt;strong&gt;Fred Wu&lt;/strong&gt;&lt;/a&gt;</t>
  </si>
  <si>
    <t>Wuit</t>
  </si>
  <si>
    <t>470th</t>
  </si>
  <si>
    <t>&lt;a href="https://github.com/tommcfarlin"&gt;&lt;strong&gt;Tom McFarlin&lt;/strong&gt;&lt;/a&gt;</t>
  </si>
  <si>
    <t>673 followers</t>
  </si>
  <si>
    <t>471st</t>
  </si>
  <si>
    <t>&lt;a href="https://github.com/ianstormtaylor"&gt;&lt;strong&gt;Ian Storm Taylor&lt;/strong&gt;&lt;/a&gt;</t>
  </si>
  <si>
    <t>Segment</t>
  </si>
  <si>
    <t>672 followers</t>
  </si>
  <si>
    <t>472nd</t>
  </si>
  <si>
    <t>&lt;a href="https://github.com/jlongster"&gt;&lt;strong&gt;James Long&lt;/strong&gt;&lt;/a&gt;</t>
  </si>
  <si>
    <t>473rd</t>
  </si>
  <si>
    <t>&lt;a href="https://github.com/jwage"&gt;&lt;strong&gt;Jonathan H. Wage&lt;/strong&gt;&lt;/a&gt;</t>
  </si>
  <si>
    <t>OpenSky</t>
  </si>
  <si>
    <t>474th</t>
  </si>
  <si>
    <t>&lt;a href="https://github.com/gavinandresen"&gt;&lt;strong&gt;Gavin Andresen&lt;/strong&gt;&lt;/a&gt;</t>
  </si>
  <si>
    <t>Clearwing Software</t>
  </si>
  <si>
    <t>671 followers</t>
  </si>
  <si>
    <t>475th</t>
  </si>
  <si>
    <t>&lt;a href="https://github.com/andymatuschak"&gt;&lt;strong&gt;Andy Matuschak&lt;/strong&gt;&lt;/a&gt;</t>
  </si>
  <si>
    <t>667 followers</t>
  </si>
  <si>
    <t>476th</t>
  </si>
  <si>
    <t>&lt;a href="https://github.com/ednapiranha"&gt;&lt;strong&gt;the brain that died&lt;/strong&gt;&lt;/a&gt;</t>
  </si>
  <si>
    <t>477th</t>
  </si>
  <si>
    <t>&lt;a href="https://github.com/geohot"&gt;&lt;strong&gt;George Hotz&lt;/strong&gt;&lt;/a&gt;</t>
  </si>
  <si>
    <t>geohot LLC</t>
  </si>
  <si>
    <t>666 followers</t>
  </si>
  <si>
    <t>478th</t>
  </si>
  <si>
    <t>&lt;a href="https://github.com/schmittjoh"&gt;&lt;strong&gt;Johannes&lt;/strong&gt;&lt;/a&gt;</t>
  </si>
  <si>
    <t>Scrutinizer GmbH</t>
  </si>
  <si>
    <t>664 followers</t>
  </si>
  <si>
    <t>479th</t>
  </si>
  <si>
    <t>&lt;a href="https://github.com/angus-c"&gt;&lt;strong&gt;angus croll&lt;/strong&gt;&lt;/a&gt;</t>
  </si>
  <si>
    <t>662 followers</t>
  </si>
  <si>
    <t>480th</t>
  </si>
  <si>
    <t>&lt;a href="https://github.com/ErisDS"&gt;&lt;strong&gt;Hannah Wolfe&lt;/strong&gt;&lt;/a&gt;</t>
  </si>
  <si>
    <t>Ghost Foundation</t>
  </si>
  <si>
    <t>661 followers</t>
  </si>
  <si>
    <t>481st</t>
  </si>
  <si>
    <t>&lt;a href="https://github.com/akrabat"&gt;&lt;strong&gt;Rob Allen&lt;/strong&gt;&lt;/a&gt;</t>
  </si>
  <si>
    <t>19FT</t>
  </si>
  <si>
    <t>482nd</t>
  </si>
  <si>
    <t>&lt;a href="https://github.com/sephiroth74"&gt;&lt;strong&gt;Alessandro Crugnola&lt;/strong&gt;&lt;/a&gt;</t>
  </si>
  <si>
    <t>Aviary.com</t>
  </si>
  <si>
    <t>483rd</t>
  </si>
  <si>
    <t>&lt;a href="https://github.com/jamesward"&gt;&lt;strong&gt;James Ward&lt;/strong&gt;&lt;/a&gt;</t>
  </si>
  <si>
    <t>658 followers</t>
  </si>
  <si>
    <t>484th</t>
  </si>
  <si>
    <t>&lt;a href="https://github.com/xNotch"&gt;&lt;strong&gt;Markus Persson&lt;/strong&gt;&lt;/a&gt;</t>
  </si>
  <si>
    <t>485th</t>
  </si>
  <si>
    <t>&lt;a href="https://github.com/ericflo"&gt;&lt;strong&gt;Eric Florenzano&lt;/strong&gt;&lt;/a&gt;</t>
  </si>
  <si>
    <t>Gyroscope Innovations</t>
  </si>
  <si>
    <t>657 followers</t>
  </si>
  <si>
    <t>486th</t>
  </si>
  <si>
    <t>&lt;a href="https://github.com/IanLunn"&gt;&lt;strong&gt;Ian Lunn&lt;/strong&gt;&lt;/a&gt;</t>
  </si>
  <si>
    <t>Ian Lunn Design Limited</t>
  </si>
  <si>
    <t>487th</t>
  </si>
  <si>
    <t>&lt;a href="https://github.com/jayli"&gt;&lt;strong&gt;lijing00333&lt;/strong&gt;&lt;/a&gt;</t>
  </si>
  <si>
    <t>Taobao</t>
  </si>
  <si>
    <t>488th</t>
  </si>
  <si>
    <t>&lt;a href="https://github.com/jgm"&gt;&lt;strong&gt;John MacFarlane&lt;/strong&gt;&lt;/a&gt;</t>
  </si>
  <si>
    <t>489th</t>
  </si>
  <si>
    <t>&lt;a href="https://github.com/mikermcneil"&gt;&lt;strong&gt;Mike McNeil&lt;/strong&gt;&lt;/a&gt;</t>
  </si>
  <si>
    <t>Treeline</t>
  </si>
  <si>
    <t>656 followers</t>
  </si>
  <si>
    <t>490th</t>
  </si>
  <si>
    <t>&lt;a href="https://github.com/kejun"&gt;&lt;strong&gt;kejun&lt;/strong&gt;&lt;/a&gt;</t>
  </si>
  <si>
    <t>Douban Inc.</t>
  </si>
  <si>
    <t>491st</t>
  </si>
  <si>
    <t>&lt;a href="https://github.com/jesstess"&gt;&lt;strong&gt;Jessica McKellar&lt;/strong&gt;&lt;/a&gt;</t>
  </si>
  <si>
    <t>654 followers</t>
  </si>
  <si>
    <t>492nd</t>
  </si>
  <si>
    <t>&lt;a href="https://github.com/jvns"&gt;&lt;strong&gt;Julia Evans&lt;/strong&gt;&lt;/a&gt;</t>
  </si>
  <si>
    <t>653 followers</t>
  </si>
  <si>
    <t>493rd</t>
  </si>
  <si>
    <t>&lt;a href="https://github.com/HugoGiraudel"&gt;&lt;strong&gt;Hugo Giraudel&lt;/strong&gt;&lt;/a&gt;</t>
  </si>
  <si>
    <t>494th</t>
  </si>
  <si>
    <t>&lt;a href="https://github.com/BradLarson"&gt;&lt;strong&gt;Brad Larson&lt;/strong&gt;&lt;/a&gt;</t>
  </si>
  <si>
    <t>Sunset Lake Software LLC</t>
  </si>
  <si>
    <t>652 followers</t>
  </si>
  <si>
    <t>495th</t>
  </si>
  <si>
    <t>&lt;a href="https://github.com/djspiewak"&gt;&lt;strong&gt;Daniel Spiewak&lt;/strong&gt;&lt;/a&gt;</t>
  </si>
  <si>
    <t>496th</t>
  </si>
  <si>
    <t>&lt;a href="https://github.com/dustin"&gt;&lt;strong&gt;Dustin Sallings&lt;/strong&gt;&lt;/a&gt;</t>
  </si>
  <si>
    <t>650 followers</t>
  </si>
  <si>
    <t>497th</t>
  </si>
  <si>
    <t>&lt;a href="https://github.com/davecheney"&gt;&lt;strong&gt;Dave Cheney&lt;/strong&gt;&lt;/a&gt;</t>
  </si>
  <si>
    <t>CSRF for social change</t>
  </si>
  <si>
    <t>498th</t>
  </si>
  <si>
    <t>&lt;a href="https://github.com/tarcieri"&gt;&lt;strong&gt;Tony Arcieri&lt;/strong&gt;&lt;/a&gt;</t>
  </si>
  <si>
    <t>646 followers</t>
  </si>
  <si>
    <t>499th</t>
  </si>
  <si>
    <t>&lt;a href="https://github.com/stuarthalloway"&gt;&lt;strong&gt;Stuart Halloway&lt;/strong&gt;&lt;/a&gt;</t>
  </si>
  <si>
    <t>Relevance</t>
  </si>
  <si>
    <t>645 followers</t>
  </si>
  <si>
    <t>500th</t>
  </si>
  <si>
    <t>&lt;a href="https://github.com/jasondavies"&gt;&lt;strong&gt;Jason Davies&lt;/strong&gt;&lt;/a&gt;</t>
  </si>
  <si>
    <t>Jason Davies Ltd</t>
  </si>
  <si>
    <t>501st</t>
  </si>
  <si>
    <t>&lt;a href="https://github.com/GrahamCampbell"&gt;&lt;strong&gt;Graham Campbell&lt;/strong&gt;&lt;/a&gt;</t>
  </si>
  <si>
    <t>502nd</t>
  </si>
  <si>
    <t>&lt;a href="https://github.com/ztellman"&gt;&lt;strong&gt;Zach Tellman&lt;/strong&gt;&lt;/a&gt;</t>
  </si>
  <si>
    <t>643 followers</t>
  </si>
  <si>
    <t>503rd</t>
  </si>
  <si>
    <t>&lt;a href="https://github.com/finscn"&gt;&lt;strong&gt;finscn&lt;/strong&gt;&lt;/a&gt;</t>
  </si>
  <si>
    <t>MW</t>
  </si>
  <si>
    <t>642 followers</t>
  </si>
  <si>
    <t>504th</t>
  </si>
  <si>
    <t>&lt;a href="https://github.com/avelino"&gt;&lt;strong&gt;Thiago Avelino&lt;/strong&gt;&lt;/a&gt;</t>
  </si>
  <si>
    <t>sambaporno.com</t>
  </si>
  <si>
    <t>505th</t>
  </si>
  <si>
    <t>&lt;a href="https://github.com/railstutorial"&gt;&lt;strong&gt;The Ruby on Rails Tutorial&lt;/strong&gt;&lt;/a&gt;</t>
  </si>
  <si>
    <t>Rails Tutorial</t>
  </si>
  <si>
    <t>639 followers</t>
  </si>
  <si>
    <t>506th</t>
  </si>
  <si>
    <t>&lt;a href="https://github.com/caitp"&gt;&lt;strong&gt;â­_x0090_caitpâ­_x0090_&lt;/strong&gt;&lt;/a&gt;</t>
  </si>
  <si>
    <t>637 followers</t>
  </si>
  <si>
    <t>507th</t>
  </si>
  <si>
    <t>&lt;a href="https://github.com/HenrikJoreteg"&gt;&lt;strong&gt;Henrik Joreteg&lt;/strong&gt;&lt;/a&gt;</t>
  </si>
  <si>
    <t>&amp;amp</t>
  </si>
  <si>
    <t>yet (http:&amp;#x2F</t>
  </si>
  <si>
    <t>andyet.net)</t>
  </si>
  <si>
    <t>635 followers</t>
  </si>
  <si>
    <t>508th</t>
  </si>
  <si>
    <t>&lt;a href="https://github.com/chaoslawful"&gt;&lt;strong&gt;Wang</t>
  </si>
  <si>
    <t>Xiaozhe&lt;/strong&gt;&lt;/a&gt;</t>
  </si>
  <si>
    <t>Alibaba Grp.</t>
  </si>
  <si>
    <t>634 followers</t>
  </si>
  <si>
    <t>509th</t>
  </si>
  <si>
    <t>&lt;a href="https://github.com/gregoryyoung"&gt;&lt;strong&gt;Greg Young&lt;/strong&gt;&lt;/a&gt;</t>
  </si>
  <si>
    <t>510th</t>
  </si>
  <si>
    <t>&lt;a href="https://github.com/jamztang"&gt;&lt;strong&gt;James Tang&lt;/strong&gt;&lt;/a&gt;</t>
  </si>
  <si>
    <t>632 followers</t>
  </si>
  <si>
    <t>511th</t>
  </si>
  <si>
    <t>&lt;a href="https://github.com/kishikawakatsumi"&gt;&lt;strong&gt;kishikawa katsumi&lt;/strong&gt;&lt;/a&gt;</t>
  </si>
  <si>
    <t>Realm</t>
  </si>
  <si>
    <t>512th</t>
  </si>
  <si>
    <t>&lt;a href="https://github.com/jnicklas"&gt;&lt;strong&gt;Jonas Nicklas&lt;/strong&gt;&lt;/a&gt;</t>
  </si>
  <si>
    <t>Elabs</t>
  </si>
  <si>
    <t>631 followers</t>
  </si>
  <si>
    <t>513th</t>
  </si>
  <si>
    <t>&lt;a href="https://github.com/chjj"&gt;&lt;strong&gt;Christopher Jeffrey (JJ)&lt;/strong&gt;&lt;/a&gt;</t>
  </si>
  <si>
    <t>Go Daddy</t>
  </si>
  <si>
    <t>514th</t>
  </si>
  <si>
    <t>&lt;a href="https://github.com/toastdriven"&gt;&lt;strong&gt;Daniel Lindsley&lt;/strong&gt;&lt;/a&gt;</t>
  </si>
  <si>
    <t>630 followers</t>
  </si>
  <si>
    <t>515th</t>
  </si>
  <si>
    <t>&lt;a href="https://github.com/aui"&gt;&lt;strong&gt;ç³–é¥¼&lt;/strong&gt;&lt;/a&gt;</t>
  </si>
  <si>
    <t>åŽ¦é—¨-æ¬¢ä¹_x0090_é€›ï¼ˆæ‹›å‰_x008d_ç«¯ï¼‰</t>
  </si>
  <si>
    <t>516th</t>
  </si>
  <si>
    <t>&lt;a href="https://github.com/mubix"&gt;&lt;strong&gt;Rob Fuller&lt;/strong&gt;&lt;/a&gt;</t>
  </si>
  <si>
    <t>517th</t>
  </si>
  <si>
    <t>&lt;a href="https://github.com/magnars"&gt;&lt;strong&gt;Magnar Sveen&lt;/strong&gt;&lt;/a&gt;</t>
  </si>
  <si>
    <t>Kodemaker</t>
  </si>
  <si>
    <t>629 followers</t>
  </si>
  <si>
    <t>518th</t>
  </si>
  <si>
    <t>&lt;a href="https://github.com/cubiq"&gt;&lt;strong&gt;Matteo Spinelli&lt;/strong&gt;&lt;/a&gt;</t>
  </si>
  <si>
    <t>627 followers</t>
  </si>
  <si>
    <t>519th</t>
  </si>
  <si>
    <t>&lt;a href="https://github.com/simurai"&gt;&lt;strong&gt;simurai&lt;/strong&gt;&lt;/a&gt;</t>
  </si>
  <si>
    <t>520th</t>
  </si>
  <si>
    <t>&lt;a href="https://github.com/csjaba"&gt;&lt;strong&gt;jawahar&lt;/strong&gt;&lt;/a&gt;</t>
  </si>
  <si>
    <t>Webtoday busieness</t>
  </si>
  <si>
    <t>521st</t>
  </si>
  <si>
    <t>&lt;a href="https://github.com/bodil"&gt;&lt;strong&gt;Bodil Stokke&lt;/strong&gt;&lt;/a&gt;</t>
  </si>
  <si>
    <t>624 followers</t>
  </si>
  <si>
    <t>522nd</t>
  </si>
  <si>
    <t>&lt;a href="https://github.com/ladyada"&gt;&lt;strong&gt;Limor &amp;quot</t>
  </si>
  <si>
    <t>Ladyada&amp;quot</t>
  </si>
  <si>
    <t>Fried&lt;/strong&gt;&lt;/a&gt;</t>
  </si>
  <si>
    <t>Adafruit Industries</t>
  </si>
  <si>
    <t>623 followers</t>
  </si>
  <si>
    <t>523rd</t>
  </si>
  <si>
    <t>&lt;a href="https://github.com/miloyip"&gt;&lt;strong&gt;Milo Yip&lt;/strong&gt;&lt;/a&gt;</t>
  </si>
  <si>
    <t>Tencent</t>
  </si>
  <si>
    <t>524th</t>
  </si>
  <si>
    <t>&lt;a href="https://github.com/jakiestfu"&gt;&lt;strong&gt;Jacob Kelley&lt;/strong&gt;&lt;/a&gt;</t>
  </si>
  <si>
    <t>Maker Studios</t>
  </si>
  <si>
    <t>525th</t>
  </si>
  <si>
    <t>&lt;a href="https://github.com/fengli"&gt;&lt;strong&gt;Feng LI&lt;/strong&gt;&lt;/a&gt;</t>
  </si>
  <si>
    <t>621 followers</t>
  </si>
  <si>
    <t>526th</t>
  </si>
  <si>
    <t>&lt;a href="https://github.com/ihower"&gt;&lt;strong&gt;Wen-Tien Chang&lt;/strong&gt;&lt;/a&gt;</t>
  </si>
  <si>
    <t>ALPHA Camp</t>
  </si>
  <si>
    <t>619 followers</t>
  </si>
  <si>
    <t>527th</t>
  </si>
  <si>
    <t>&lt;a href="https://github.com/indragiek"&gt;&lt;strong&gt;Indragie Karunaratne&lt;/strong&gt;&lt;/a&gt;</t>
  </si>
  <si>
    <t>615 followers</t>
  </si>
  <si>
    <t>528th</t>
  </si>
  <si>
    <t>&lt;a href="https://github.com/BaiduFE"&gt;&lt;strong&gt;Baidu FEX Team&lt;/strong&gt;&lt;/a&gt;</t>
  </si>
  <si>
    <t>529th</t>
  </si>
  <si>
    <t>&lt;a href="https://github.com/levey"&gt;&lt;strong&gt;Jiangang Zhu&lt;/strong&gt;&lt;/a&gt;</t>
  </si>
  <si>
    <t>Bindo Labs</t>
  </si>
  <si>
    <t>530th</t>
  </si>
  <si>
    <t>&lt;a href="https://github.com/vinta"&gt;&lt;strong&gt;Vinta&lt;/strong&gt;&lt;/a&gt;</t>
  </si>
  <si>
    <t>StreetVoice</t>
  </si>
  <si>
    <t>614 followers</t>
  </si>
  <si>
    <t>531st</t>
  </si>
  <si>
    <t>&lt;a href="https://github.com/omz"&gt;&lt;strong&gt;Ole Zorn&lt;/strong&gt;&lt;/a&gt;</t>
  </si>
  <si>
    <t>omz:software</t>
  </si>
  <si>
    <t>532nd</t>
  </si>
  <si>
    <t>&lt;a href="https://github.com/goldmansachs"&gt;&lt;strong&gt;&lt;/strong&gt;&lt;/a&gt;</t>
  </si>
  <si>
    <t>533rd</t>
  </si>
  <si>
    <t>&lt;a href="https://github.com/lsmith77"&gt;&lt;strong&gt;Lukas Kahwe Smith&lt;/strong&gt;&lt;/a&gt;</t>
  </si>
  <si>
    <t>Liip AG</t>
  </si>
  <si>
    <t>612 followers</t>
  </si>
  <si>
    <t>534th</t>
  </si>
  <si>
    <t>&lt;a href="https://github.com/michaelklishin"&gt;&lt;strong&gt;Michael Klishin&lt;/strong&gt;&lt;/a&gt;</t>
  </si>
  <si>
    <t>611 followers</t>
  </si>
  <si>
    <t>535th</t>
  </si>
  <si>
    <t>&lt;a href="https://github.com/fzaninotto"&gt;&lt;strong&gt;Francois Zaninotto&lt;/strong&gt;&lt;/a&gt;</t>
  </si>
  <si>
    <t>610 followers</t>
  </si>
  <si>
    <t>536th</t>
  </si>
  <si>
    <t>&lt;a href="https://github.com/ornicar"&gt;&lt;strong&gt;Thibault Duplessis&lt;/strong&gt;&lt;/a&gt;</t>
  </si>
  <si>
    <t>Zengularity</t>
  </si>
  <si>
    <t>606 followers</t>
  </si>
  <si>
    <t>537th</t>
  </si>
  <si>
    <t>&lt;a href="https://github.com/0xced"&gt;&lt;strong&gt;CÃ©dric Luthi&lt;/strong&gt;&lt;/a&gt;</t>
  </si>
  <si>
    <t>538th</t>
  </si>
  <si>
    <t>&lt;a href="https://github.com/equus12"&gt;&lt;strong&gt;Choi&lt;/strong&gt;&lt;/a&gt;</t>
  </si>
  <si>
    <t>539th</t>
  </si>
  <si>
    <t>&lt;a href="https://github.com/jtauber"&gt;&lt;strong&gt;James Tauber&lt;/strong&gt;&lt;/a&gt;</t>
  </si>
  <si>
    <t>Eldarion</t>
  </si>
  <si>
    <t>540th</t>
  </si>
  <si>
    <t>&lt;a href="https://github.com/dhg"&gt;&lt;strong&gt;Dave Gamache&lt;/strong&gt;&lt;/a&gt;</t>
  </si>
  <si>
    <t>605 followers</t>
  </si>
  <si>
    <t>541st</t>
  </si>
  <si>
    <t>&lt;a href="https://github.com/robpike"&gt;&lt;strong&gt;Rob Pike&lt;/strong&gt;&lt;/a&gt;</t>
  </si>
  <si>
    <t>542nd</t>
  </si>
  <si>
    <t>&lt;a href="https://github.com/SamSaffron"&gt;&lt;strong&gt;Sam&lt;/strong&gt;&lt;/a&gt;</t>
  </si>
  <si>
    <t>604 followers</t>
  </si>
  <si>
    <t>543rd</t>
  </si>
  <si>
    <t>&lt;a href="https://github.com/tualatrix"&gt;&lt;strong&gt;Tualatrix Chou&lt;/strong&gt;&lt;/a&gt;</t>
  </si>
  <si>
    <t>603 followers</t>
  </si>
  <si>
    <t>544th</t>
  </si>
  <si>
    <t>&lt;a href="https://github.com/jeromeetienne"&gt;&lt;strong&gt;Jerome Etienne&lt;/strong&gt;&lt;/a&gt;</t>
  </si>
  <si>
    <t>Available For Hire</t>
  </si>
  <si>
    <t>601 followers</t>
  </si>
  <si>
    <t>545th</t>
  </si>
  <si>
    <t>&lt;a href="https://github.com/DamianEdwards"&gt;&lt;strong&gt;Damian Edwards&lt;/strong&gt;&lt;/a&gt;</t>
  </si>
  <si>
    <t>600 followers</t>
  </si>
  <si>
    <t>546th</t>
  </si>
  <si>
    <t>&lt;a href="https://github.com/wayneeseguin"&gt;&lt;strong&gt;Wayne E. Seguin&lt;/strong&gt;&lt;/a&gt;</t>
  </si>
  <si>
    <t>starkandwayne.com&amp;#x2F</t>
  </si>
  <si>
    <t>547th</t>
  </si>
  <si>
    <t>&lt;a href="https://github.com/photonstorm"&gt;&lt;strong&gt;Richard Davey&lt;/strong&gt;&lt;/a&gt;</t>
  </si>
  <si>
    <t>Photon Storm Ltd</t>
  </si>
  <si>
    <t>598 followers</t>
  </si>
  <si>
    <t>548th</t>
  </si>
  <si>
    <t>&lt;a href="https://github.com/madeye"&gt;&lt;strong&gt;Max Lv&lt;/strong&gt;&lt;/a&gt;</t>
  </si>
  <si>
    <t>NVIDIA</t>
  </si>
  <si>
    <t>597 followers</t>
  </si>
  <si>
    <t>549th</t>
  </si>
  <si>
    <t>&lt;a href="https://github.com/hzlzh"&gt;&lt;strong&gt;hzlzh&lt;/strong&gt;&lt;/a&gt;</t>
  </si>
  <si>
    <t>WeChat</t>
  </si>
  <si>
    <t>596 followers</t>
  </si>
  <si>
    <t>550th</t>
  </si>
  <si>
    <t>&lt;a href="https://github.com/alexyoung"&gt;&lt;strong&gt;Alex Young&lt;/strong&gt;&lt;/a&gt;</t>
  </si>
  <si>
    <t>papersapp.com</t>
  </si>
  <si>
    <t>595 followers</t>
  </si>
  <si>
    <t>551st</t>
  </si>
  <si>
    <t>&lt;a href="https://github.com/schwa"&gt;&lt;strong&gt;Jonathan Wight&lt;/strong&gt;&lt;/a&gt;</t>
  </si>
  <si>
    <t>594 followers</t>
  </si>
  <si>
    <t>552nd</t>
  </si>
  <si>
    <t>&lt;a href="https://github.com/code4craft"&gt;&lt;strong&gt;Yihua Huang&lt;/strong&gt;&lt;/a&gt;</t>
  </si>
  <si>
    <t>Dianping Tech</t>
  </si>
  <si>
    <t>553rd</t>
  </si>
  <si>
    <t>&lt;a href="https://github.com/vladikoff"&gt;&lt;strong&gt;Vlad Filippov&lt;/strong&gt;&lt;/a&gt;</t>
  </si>
  <si>
    <t>554th</t>
  </si>
  <si>
    <t>&lt;a href="https://github.com/michalbe"&gt;&lt;strong&gt;MichaÅ‚ BudzyÅ„ski&lt;/strong&gt;&lt;/a&gt;</t>
  </si>
  <si>
    <t>590 followers</t>
  </si>
  <si>
    <t>555th</t>
  </si>
  <si>
    <t>&lt;a href="https://github.com/phlipper"&gt;&lt;strong&gt;Phil Cohen&lt;/strong&gt;&lt;/a&gt;</t>
  </si>
  <si>
    <t>589 followers</t>
  </si>
  <si>
    <t>556th</t>
  </si>
  <si>
    <t>&lt;a href="https://github.com/ask"&gt;&lt;strong&gt;Ask Solem Hoel&lt;/strong&gt;&lt;/a&gt;</t>
  </si>
  <si>
    <t>Celery</t>
  </si>
  <si>
    <t>557th</t>
  </si>
  <si>
    <t>&lt;a href="https://github.com/tokuhirom"&gt;&lt;strong&gt;Tokuhiro Matsuno&lt;/strong&gt;&lt;/a&gt;</t>
  </si>
  <si>
    <t>558th</t>
  </si>
  <si>
    <t>&lt;a href="https://github.com/fordream"&gt;&lt;strong&gt;xiaosunabc&lt;/strong&gt;&lt;/a&gt;</t>
  </si>
  <si>
    <t>559th</t>
  </si>
  <si>
    <t>&lt;a href="https://github.com/qrush"&gt;&lt;strong&gt;Nick Quaranto&lt;/strong&gt;&lt;/a&gt;</t>
  </si>
  <si>
    <t>560th</t>
  </si>
  <si>
    <t>&lt;a href="https://github.com/lotem"&gt;&lt;strong&gt;ä½›æŒ¯&lt;/strong&gt;&lt;/a&gt;</t>
  </si>
  <si>
    <t>588 followers</t>
  </si>
  <si>
    <t>561st</t>
  </si>
  <si>
    <t>&lt;a href="https://github.com/paullewis"&gt;&lt;strong&gt;Paul Lewis&lt;/strong&gt;&lt;/a&gt;</t>
  </si>
  <si>
    <t>586 followers</t>
  </si>
  <si>
    <t>562nd</t>
  </si>
  <si>
    <t>&lt;a href="https://github.com/imakewebthings"&gt;&lt;strong&gt;Caleb Troughton&lt;/strong&gt;&lt;/a&gt;</t>
  </si>
  <si>
    <t>New Relic</t>
  </si>
  <si>
    <t>584 followers</t>
  </si>
  <si>
    <t>563rd</t>
  </si>
  <si>
    <t>&lt;a href="https://github.com/dchelimsky"&gt;&lt;strong&gt;David Chelimsky&lt;/strong&gt;&lt;/a&gt;</t>
  </si>
  <si>
    <t>564th</t>
  </si>
  <si>
    <t>&lt;a href="https://github.com/samyk"&gt;&lt;strong&gt;Samy Kamkar&lt;/strong&gt;&lt;/a&gt;</t>
  </si>
  <si>
    <t>583 followers</t>
  </si>
  <si>
    <t>565th</t>
  </si>
  <si>
    <t>&lt;a href="https://github.com/adrianholovaty"&gt;&lt;strong&gt;Adrian Holovaty&lt;/strong&gt;&lt;/a&gt;</t>
  </si>
  <si>
    <t>566th</t>
  </si>
  <si>
    <t>&lt;a href="https://github.com/stefanpenner"&gt;&lt;strong&gt;Stefan Penner&lt;/strong&gt;&lt;/a&gt;</t>
  </si>
  <si>
    <t>582 followers</t>
  </si>
  <si>
    <t>567th</t>
  </si>
  <si>
    <t>&lt;a href="https://github.com/saurik"&gt;&lt;strong&gt;Jay Freeman (saurik)&lt;/strong&gt;&lt;/a&gt;</t>
  </si>
  <si>
    <t>SaurikIT</t>
  </si>
  <si>
    <t>581 followers</t>
  </si>
  <si>
    <t>568th</t>
  </si>
  <si>
    <t>&lt;a href="https://github.com/brianchandotcom"&gt;&lt;strong&gt;Brian Chan&lt;/strong&gt;&lt;/a&gt;</t>
  </si>
  <si>
    <t>569th</t>
  </si>
  <si>
    <t>&lt;a href="https://github.com/chrisdone"&gt;&lt;strong&gt;Chris Done&lt;/strong&gt;&lt;/a&gt;</t>
  </si>
  <si>
    <t>570th</t>
  </si>
  <si>
    <t>&lt;a href="https://github.com/everzet"&gt;&lt;strong&gt;Konstantin Kudryashov&lt;/strong&gt;&lt;/a&gt;</t>
  </si>
  <si>
    <t>inviqa.com</t>
  </si>
  <si>
    <t>580 followers</t>
  </si>
  <si>
    <t>571st</t>
  </si>
  <si>
    <t>&lt;a href="https://github.com/WardCunningham"&gt;&lt;strong&gt;Ward Cunningham&lt;/strong&gt;&lt;/a&gt;</t>
  </si>
  <si>
    <t>Cunningham &amp;amp</t>
  </si>
  <si>
    <t>Cunningham</t>
  </si>
  <si>
    <t>578 followers</t>
  </si>
  <si>
    <t>572nd</t>
  </si>
  <si>
    <t>&lt;a href="https://github.com/wagerfield"&gt;&lt;strong&gt;Matthew Wagerfield&lt;/strong&gt;&lt;/a&gt;</t>
  </si>
  <si>
    <t>577 followers</t>
  </si>
  <si>
    <t>573rd</t>
  </si>
  <si>
    <t>&lt;a href="https://github.com/brendangregg"&gt;&lt;strong&gt;Brendan Gregg&lt;/strong&gt;&lt;/a&gt;</t>
  </si>
  <si>
    <t>574th</t>
  </si>
  <si>
    <t>&lt;a href="https://github.com/weavejester"&gt;&lt;strong&gt;James Reeves&lt;/strong&gt;&lt;/a&gt;</t>
  </si>
  <si>
    <t>Boolean Knot Ltd</t>
  </si>
  <si>
    <t>573 followers</t>
  </si>
  <si>
    <t>575th</t>
  </si>
  <si>
    <t>&lt;a href="https://github.com/kr"&gt;&lt;strong&gt;Keith Rarick&lt;/strong&gt;&lt;/a&gt;</t>
  </si>
  <si>
    <t>572 followers</t>
  </si>
  <si>
    <t>576th</t>
  </si>
  <si>
    <t>&lt;a href="https://github.com/lanxuezaipiao"&gt;&lt;strong&gt;æ•_x008f_æ•_x008f_Alexia&lt;/strong&gt;&lt;/a&gt;</t>
  </si>
  <si>
    <t>ustc(University of Science and Technology of China)</t>
  </si>
  <si>
    <t>571 followers</t>
  </si>
  <si>
    <t>577th</t>
  </si>
  <si>
    <t>&lt;a href="https://github.com/yisibl"&gt;&lt;strong&gt;ä¸€ä¸_x009d_&lt;/strong&gt;&lt;/a&gt;</t>
  </si>
  <si>
    <t>578th</t>
  </si>
  <si>
    <t>&lt;a href="https://github.com/jboner"&gt;&lt;strong&gt;Jonas BonÃ©r&lt;/strong&gt;&lt;/a&gt;</t>
  </si>
  <si>
    <t>Typesafe Inc.</t>
  </si>
  <si>
    <t>579th</t>
  </si>
  <si>
    <t>&lt;a href="https://github.com/rxin"&gt;&lt;strong&gt;Reynold Xin&lt;/strong&gt;&lt;/a&gt;</t>
  </si>
  <si>
    <t>Databricks</t>
  </si>
  <si>
    <t>570 followers</t>
  </si>
  <si>
    <t>580th</t>
  </si>
  <si>
    <t>&lt;a href="https://github.com/jbarnette"&gt;&lt;strong&gt;John Barnette&lt;/strong&gt;&lt;/a&gt;</t>
  </si>
  <si>
    <t>569 followers</t>
  </si>
  <si>
    <t>581st</t>
  </si>
  <si>
    <t>&lt;a href="https://github.com/ddollar"&gt;&lt;strong&gt;David Dollar&lt;/strong&gt;&lt;/a&gt;</t>
  </si>
  <si>
    <t>568 followers</t>
  </si>
  <si>
    <t>582nd</t>
  </si>
  <si>
    <t>&lt;a href="https://github.com/ofTheo"&gt;&lt;strong&gt;Theodore Watson&lt;/strong&gt;&lt;/a&gt;</t>
  </si>
  <si>
    <t>583rd</t>
  </si>
  <si>
    <t>&lt;a href="https://github.com/scottgonzalez"&gt;&lt;strong&gt;Scott GonzÃ¡lez&lt;/strong&gt;&lt;/a&gt;</t>
  </si>
  <si>
    <t>jQuery</t>
  </si>
  <si>
    <t>584th</t>
  </si>
  <si>
    <t>&lt;a href="https://github.com/jennschiffer"&gt;&lt;strong&gt;santa claus&lt;/strong&gt;&lt;/a&gt;</t>
  </si>
  <si>
    <t>585th</t>
  </si>
  <si>
    <t>&lt;a href="https://github.com/offensive-security"&gt;&lt;strong&gt;muts&lt;/strong&gt;&lt;/a&gt;</t>
  </si>
  <si>
    <t>Offensive Security</t>
  </si>
  <si>
    <t>566 followers</t>
  </si>
  <si>
    <t>586th</t>
  </si>
  <si>
    <t>&lt;a href="https://github.com/arunoda"&gt;&lt;strong&gt;Arunoda Susiripala&lt;/strong&gt;&lt;/a&gt;</t>
  </si>
  <si>
    <t>MeteorHacks</t>
  </si>
  <si>
    <t>587th</t>
  </si>
  <si>
    <t>&lt;a href="https://github.com/MengTo"&gt;&lt;strong&gt;Meng To&lt;/strong&gt;&lt;/a&gt;</t>
  </si>
  <si>
    <t>565 followers</t>
  </si>
  <si>
    <t>588th</t>
  </si>
  <si>
    <t>&lt;a href="https://github.com/mmcgrana"&gt;&lt;strong&gt;Mark McGranaghan&lt;/strong&gt;&lt;/a&gt;</t>
  </si>
  <si>
    <t>564 followers</t>
  </si>
  <si>
    <t>589th</t>
  </si>
  <si>
    <t>&lt;a href="https://github.com/mgechev"&gt;&lt;strong&gt;Minko Gechev&lt;/strong&gt;&lt;/a&gt;</t>
  </si>
  <si>
    <t>590th</t>
  </si>
  <si>
    <t>&lt;a href="https://github.com/tmpvar"&gt;&lt;strong&gt;Elijah Insua&lt;/strong&gt;&lt;/a&gt;</t>
  </si>
  <si>
    <t>solids</t>
  </si>
  <si>
    <t>591st</t>
  </si>
  <si>
    <t>&lt;a href="https://github.com/MartianZ"&gt;&lt;strong&gt;Zheng Zhu&lt;/strong&gt;&lt;/a&gt;</t>
  </si>
  <si>
    <t>563 followers</t>
  </si>
  <si>
    <t>592nd</t>
  </si>
  <si>
    <t>&lt;a href="https://github.com/tjfontaine"&gt;&lt;strong&gt;Timothy J Fontaine&lt;/strong&gt;&lt;/a&gt;</t>
  </si>
  <si>
    <t>Ataraxia Consulting</t>
  </si>
  <si>
    <t>593rd</t>
  </si>
  <si>
    <t>&lt;a href="https://github.com/PaulKinlan"&gt;&lt;strong&gt;Paul Kinlan&lt;/strong&gt;&lt;/a&gt;</t>
  </si>
  <si>
    <t>594th</t>
  </si>
  <si>
    <t>&lt;a href="https://github.com/dherman"&gt;&lt;strong&gt;Dave Herman&lt;/strong&gt;&lt;/a&gt;</t>
  </si>
  <si>
    <t>595th</t>
  </si>
  <si>
    <t>&lt;a href="https://github.com/hax"&gt;&lt;strong&gt;HE Shi-Jun&lt;/strong&gt;&lt;/a&gt;</t>
  </si>
  <si>
    <t>562 followers</t>
  </si>
  <si>
    <t>596th</t>
  </si>
  <si>
    <t>&lt;a href="https://github.com/alloy"&gt;&lt;strong&gt;Eloy DurÃ¡n&lt;/strong&gt;&lt;/a&gt;</t>
  </si>
  <si>
    <t>561 followers</t>
  </si>
  <si>
    <t>597th</t>
  </si>
  <si>
    <t>&lt;a href="https://github.com/DHowett"&gt;&lt;strong&gt;Dustin L. Howett&lt;/strong&gt;&lt;/a&gt;</t>
  </si>
  <si>
    <t>HowettNET</t>
  </si>
  <si>
    <t>598th</t>
  </si>
  <si>
    <t>&lt;a href="https://github.com/xumingming"&gt;&lt;strong&gt;James Xu&lt;/strong&gt;&lt;/a&gt;</t>
  </si>
  <si>
    <t>599th</t>
  </si>
  <si>
    <t>&lt;a href="https://github.com/karlseguin"&gt;&lt;strong&gt;Karl Seguin&lt;/strong&gt;&lt;/a&gt;</t>
  </si>
  <si>
    <t>560 followers</t>
  </si>
  <si>
    <t>600th</t>
  </si>
  <si>
    <t>&lt;a href="https://github.com/johnlindquist"&gt;&lt;strong&gt;John Lindquist&lt;/strong&gt;&lt;/a&gt;</t>
  </si>
  <si>
    <t>egghead.io</t>
  </si>
  <si>
    <t>558 followers</t>
  </si>
  <si>
    <t>601st</t>
  </si>
  <si>
    <t>&lt;a href="https://github.com/drewconway"&gt;&lt;strong&gt;Drew Conway&lt;/strong&gt;&lt;/a&gt;</t>
  </si>
  <si>
    <t>602nd</t>
  </si>
  <si>
    <t>&lt;a href="https://github.com/freddix"&gt;&lt;strong&gt;Fryderyk Dziarmagowski&lt;/strong&gt;&lt;/a&gt;</t>
  </si>
  <si>
    <t>557 followers</t>
  </si>
  <si>
    <t>603rd</t>
  </si>
  <si>
    <t>&lt;a href="https://github.com/cheeaun"&gt;&lt;strong&gt;Lim Chee Aun&lt;/strong&gt;&lt;/a&gt;</t>
  </si>
  <si>
    <t>604th</t>
  </si>
  <si>
    <t>&lt;a href="https://github.com/AdamBien"&gt;&lt;strong&gt;Adam Bien&lt;/strong&gt;&lt;/a&gt;</t>
  </si>
  <si>
    <t>adam-bien.com</t>
  </si>
  <si>
    <t>605th</t>
  </si>
  <si>
    <t>&lt;a href="https://github.com/ianb"&gt;&lt;strong&gt;Ian Bicking&lt;/strong&gt;&lt;/a&gt;</t>
  </si>
  <si>
    <t>mozilla.org</t>
  </si>
  <si>
    <t>555 followers</t>
  </si>
  <si>
    <t>606th</t>
  </si>
  <si>
    <t>&lt;a href="https://github.com/evancz"&gt;&lt;strong&gt;Evan Czaplicki&lt;/strong&gt;&lt;/a&gt;</t>
  </si>
  <si>
    <t>607th</t>
  </si>
  <si>
    <t>&lt;a href="https://github.com/carlosazaustre"&gt;&lt;strong&gt;Carlos Azaustre&lt;/strong&gt;&lt;/a&gt;</t>
  </si>
  <si>
    <t>Chefly</t>
  </si>
  <si>
    <t>608th</t>
  </si>
  <si>
    <t>&lt;a href="https://github.com/danielfilho"&gt;&lt;strong&gt;Daniel R. C. Filho&lt;/strong&gt;&lt;/a&gt;</t>
  </si>
  <si>
    <t>Netshoes</t>
  </si>
  <si>
    <t>BrazilJS</t>
  </si>
  <si>
    <t>554 followers</t>
  </si>
  <si>
    <t>609th</t>
  </si>
  <si>
    <t>&lt;a href="https://github.com/nakajima"&gt;&lt;strong&gt;Pat Nakajima&lt;/strong&gt;&lt;/a&gt;</t>
  </si>
  <si>
    <t>553 followers</t>
  </si>
  <si>
    <t>610th</t>
  </si>
  <si>
    <t>&lt;a href="https://github.com/wasabeef"&gt;&lt;strong&gt;Daichi Furiya&lt;/strong&gt;&lt;/a&gt;</t>
  </si>
  <si>
    <t>CyberAgent</t>
  </si>
  <si>
    <t>611th</t>
  </si>
  <si>
    <t>&lt;a href="https://github.com/brosner"&gt;&lt;strong&gt;Brian Rosner&lt;/strong&gt;&lt;/a&gt;</t>
  </si>
  <si>
    <t>612th</t>
  </si>
  <si>
    <t>&lt;a href="https://github.com/4148"&gt;&lt;strong&gt;Angus H.&lt;/strong&gt;&lt;/a&gt;</t>
  </si>
  <si>
    <t>UC Berkeley</t>
  </si>
  <si>
    <t>552 followers</t>
  </si>
  <si>
    <t>613th</t>
  </si>
  <si>
    <t>&lt;a href="https://github.com/carlosantoniodasilva"&gt;&lt;strong&gt;Carlos Antonio da Silva&lt;/strong&gt;&lt;/a&gt;</t>
  </si>
  <si>
    <t>@cantoniodasilva</t>
  </si>
  <si>
    <t>551 followers</t>
  </si>
  <si>
    <t>614th</t>
  </si>
  <si>
    <t>&lt;a href="https://github.com/ai"&gt;&lt;strong&gt;Andrey Sitnik&lt;/strong&gt;&lt;/a&gt;</t>
  </si>
  <si>
    <t>Evil Martians</t>
  </si>
  <si>
    <t>615th</t>
  </si>
  <si>
    <t>&lt;a href="https://github.com/aslakhellesoy"&gt;&lt;strong&gt;Aslak HellesÃ¸y&lt;/strong&gt;&lt;/a&gt;</t>
  </si>
  <si>
    <t>Cucumber Limited</t>
  </si>
  <si>
    <t>616th</t>
  </si>
  <si>
    <t>&lt;a href="https://github.com/wong2"&gt;&lt;strong&gt;Wang DÃ pÃ©ng&lt;/strong&gt;&lt;/a&gt;</t>
  </si>
  <si>
    <t>550 followers</t>
  </si>
  <si>
    <t>617th</t>
  </si>
  <si>
    <t>&lt;a href="https://github.com/EvanDotPro"&gt;&lt;strong&gt;Evan Coury&lt;/strong&gt;&lt;/a&gt;</t>
  </si>
  <si>
    <t>Roave.com</t>
  </si>
  <si>
    <t>618th</t>
  </si>
  <si>
    <t>&lt;a href="https://github.com/lilydjwg"&gt;&lt;strong&gt;ä¾_x009d_äº‘&lt;/strong&gt;&lt;/a&gt;</t>
  </si>
  <si>
    <t>619th</t>
  </si>
  <si>
    <t>&lt;a href="https://github.com/paulp"&gt;&lt;strong&gt;Paul Phillips&lt;/strong&gt;&lt;/a&gt;</t>
  </si>
  <si>
    <t>Unaccompanied</t>
  </si>
  <si>
    <t>549 followers</t>
  </si>
  <si>
    <t>620th</t>
  </si>
  <si>
    <t>&lt;a href="https://github.com/kevinzhow"&gt;&lt;strong&gt;Kevin&lt;/strong&gt;&lt;/a&gt;</t>
  </si>
  <si>
    <t>Catch Inc</t>
  </si>
  <si>
    <t>621st</t>
  </si>
  <si>
    <t>&lt;a href="https://github.com/juliangruber"&gt;&lt;strong&gt;Julian Gruber&lt;/strong&gt;&lt;/a&gt;</t>
  </si>
  <si>
    <t>622nd</t>
  </si>
  <si>
    <t>&lt;a href="https://github.com/SaraJo"&gt;&lt;strong&gt;Sara Chipps&lt;/strong&gt;&lt;/a&gt;</t>
  </si>
  <si>
    <t>547 followers</t>
  </si>
  <si>
    <t>623rd</t>
  </si>
  <si>
    <t>&lt;a href="https://github.com/apotonick"&gt;&lt;strong&gt;Nick Sutterer&lt;/strong&gt;&lt;/a&gt;</t>
  </si>
  <si>
    <t>624th</t>
  </si>
  <si>
    <t>&lt;a href="https://github.com/jamesgolick"&gt;&lt;strong&gt;James Golick&lt;/strong&gt;&lt;/a&gt;</t>
  </si>
  <si>
    <t>Normal</t>
  </si>
  <si>
    <t>625th</t>
  </si>
  <si>
    <t>&lt;a href="https://github.com/madskristensen"&gt;&lt;strong&gt;Mads Kristensen&lt;/strong&gt;&lt;/a&gt;</t>
  </si>
  <si>
    <t>626th</t>
  </si>
  <si>
    <t>&lt;a href="https://github.com/EisenbergEffect"&gt;&lt;strong&gt;Rob Eisenberg&lt;/strong&gt;&lt;/a&gt;</t>
  </si>
  <si>
    <t>Blue Spire</t>
  </si>
  <si>
    <t>627th</t>
  </si>
  <si>
    <t>&lt;a href="https://github.com/chad"&gt;&lt;strong&gt;Chad Fowler&lt;/strong&gt;&lt;/a&gt;</t>
  </si>
  <si>
    <t>546 followers</t>
  </si>
  <si>
    <t>628th</t>
  </si>
  <si>
    <t>&lt;a href="https://github.com/hotoo"&gt;&lt;strong&gt;é—²è€˜â„¢&lt;/strong&gt;&lt;/a&gt;</t>
  </si>
  <si>
    <t>Alipay.com</t>
  </si>
  <si>
    <t>629th</t>
  </si>
  <si>
    <t>&lt;a href="https://github.com/scribu"&gt;&lt;strong&gt;Cristi BurcÄƒ&lt;/strong&gt;&lt;/a&gt;</t>
  </si>
  <si>
    <t>630th</t>
  </si>
  <si>
    <t>&lt;a href="https://github.com/joewalnes"&gt;&lt;strong&gt;Joe Walnes&lt;/strong&gt;&lt;/a&gt;</t>
  </si>
  <si>
    <t>631st</t>
  </si>
  <si>
    <t>&lt;a href="https://github.com/zhangkaitao"&gt;&lt;strong&gt;&lt;/strong&gt;&lt;/a&gt;</t>
  </si>
  <si>
    <t>544 followers</t>
  </si>
  <si>
    <t>632nd</t>
  </si>
  <si>
    <t>&lt;a href="https://github.com/alanhamlett"&gt;&lt;strong&gt;Alan Hamlett&lt;/strong&gt;&lt;/a&gt;</t>
  </si>
  <si>
    <t>633rd</t>
  </si>
  <si>
    <t>&lt;a href="https://github.com/aterrien"&gt;&lt;strong&gt;Anthony Terrien&lt;/strong&gt;&lt;/a&gt;</t>
  </si>
  <si>
    <t>541 followers</t>
  </si>
  <si>
    <t>634th</t>
  </si>
  <si>
    <t>&lt;a href="https://github.com/davedelong"&gt;&lt;strong&gt;Dave DeLong&lt;/strong&gt;&lt;/a&gt;</t>
  </si>
  <si>
    <t>635th</t>
  </si>
  <si>
    <t>&lt;a href="https://github.com/Caged"&gt;&lt;strong&gt;Justin Palmer&lt;/strong&gt;&lt;/a&gt;</t>
  </si>
  <si>
    <t>636th</t>
  </si>
  <si>
    <t>&lt;a href="https://github.com/nex3"&gt;&lt;strong&gt;Natalie Weizenbaum&lt;/strong&gt;&lt;/a&gt;</t>
  </si>
  <si>
    <t>637th</t>
  </si>
  <si>
    <t>&lt;a href="https://github.com/adamwiggins"&gt;&lt;strong&gt;Adam Wiggins&lt;/strong&gt;&lt;/a&gt;</t>
  </si>
  <si>
    <t>638th</t>
  </si>
  <si>
    <t>&lt;a href="https://github.com/Quarx2k"&gt;&lt;strong&gt;Nickolay Semendyaev&lt;/strong&gt;&lt;/a&gt;</t>
  </si>
  <si>
    <t>539 followers</t>
  </si>
  <si>
    <t>639th</t>
  </si>
  <si>
    <t>&lt;a href="https://github.com/dshaw"&gt;&lt;strong&gt;Dan Shaw&lt;/strong&gt;&lt;/a&gt;</t>
  </si>
  <si>
    <t>NodeSource</t>
  </si>
  <si>
    <t>640th</t>
  </si>
  <si>
    <t>&lt;a href="https://github.com/springmeyer"&gt;&lt;strong&gt;Dane Springmeyer&lt;/strong&gt;&lt;/a&gt;</t>
  </si>
  <si>
    <t>641st</t>
  </si>
  <si>
    <t>&lt;a href="https://github.com/easychen"&gt;&lt;strong&gt;Easy&lt;/strong&gt;&lt;/a&gt;</t>
  </si>
  <si>
    <t>GeekCompany.net</t>
  </si>
  <si>
    <t>537 followers</t>
  </si>
  <si>
    <t>642nd</t>
  </si>
  <si>
    <t>&lt;a href="https://github.com/gvanrossum"&gt;&lt;strong&gt;Guido van Rossum&lt;/strong&gt;&lt;/a&gt;</t>
  </si>
  <si>
    <t>643rd</t>
  </si>
  <si>
    <t>&lt;a href="https://github.com/webmozart"&gt;&lt;strong&gt;Bernhard Schussek&lt;/strong&gt;&lt;/a&gt;</t>
  </si>
  <si>
    <t>644th</t>
  </si>
  <si>
    <t>&lt;a href="https://github.com/ericzhang-cn"&gt;&lt;strong&gt;Eric Zhang&lt;/strong&gt;&lt;/a&gt;</t>
  </si>
  <si>
    <t>536 followers</t>
  </si>
  <si>
    <t>645th</t>
  </si>
  <si>
    <t>&lt;a href="https://github.com/philipwalton"&gt;&lt;strong&gt;Philip Walton&lt;/strong&gt;&lt;/a&gt;</t>
  </si>
  <si>
    <t>535 followers</t>
  </si>
  <si>
    <t>646th</t>
  </si>
  <si>
    <t>&lt;a href="https://github.com/finiteloop"&gt;&lt;strong&gt;Bret Taylor&lt;/strong&gt;&lt;/a&gt;</t>
  </si>
  <si>
    <t>534 followers</t>
  </si>
  <si>
    <t>647th</t>
  </si>
  <si>
    <t>&lt;a href="https://github.com/odersky"&gt;&lt;strong&gt;&lt;/strong&gt;&lt;/a&gt;</t>
  </si>
  <si>
    <t>648th</t>
  </si>
  <si>
    <t>&lt;a href="https://github.com/ripienaar"&gt;&lt;strong&gt;R.I.Pienaar&lt;/strong&gt;&lt;/a&gt;</t>
  </si>
  <si>
    <t>533 followers</t>
  </si>
  <si>
    <t>649th</t>
  </si>
  <si>
    <t>&lt;a href="https://github.com/jpetazzo"&gt;&lt;strong&gt;JÃ©rÃ´me Petazzoni&lt;/strong&gt;&lt;/a&gt;</t>
  </si>
  <si>
    <t>650th</t>
  </si>
  <si>
    <t>&lt;a href="https://github.com/silentbicycle"&gt;&lt;strong&gt;Scott Vokes&lt;/strong&gt;&lt;/a&gt;</t>
  </si>
  <si>
    <t>Atomic Object</t>
  </si>
  <si>
    <t>651st</t>
  </si>
  <si>
    <t>&lt;a href="https://github.com/kwhinnery"&gt;&lt;strong&gt;Kevin Whinnery&lt;/strong&gt;&lt;/a&gt;</t>
  </si>
  <si>
    <t>Twilio</t>
  </si>
  <si>
    <t>532 followers</t>
  </si>
  <si>
    <t>652nd</t>
  </si>
  <si>
    <t>&lt;a href="https://github.com/mbleigh"&gt;&lt;strong&gt;Michael Bleigh&lt;/strong&gt;&lt;/a&gt;</t>
  </si>
  <si>
    <t>Divshot</t>
  </si>
  <si>
    <t>653rd</t>
  </si>
  <si>
    <t>&lt;a href="https://github.com/kimchy"&gt;&lt;strong&gt;Shay Banon&lt;/strong&gt;&lt;/a&gt;</t>
  </si>
  <si>
    <t>531 followers</t>
  </si>
  <si>
    <t>654th</t>
  </si>
  <si>
    <t>&lt;a href="https://github.com/hongqn"&gt;&lt;strong&gt;Qiangning Hong&lt;/strong&gt;&lt;/a&gt;</t>
  </si>
  <si>
    <t>655th</t>
  </si>
  <si>
    <t>&lt;a href="https://github.com/tapajos"&gt;&lt;strong&gt;Marcos TapajÃ³s&lt;/strong&gt;&lt;/a&gt;</t>
  </si>
  <si>
    <t>LivingSocial</t>
  </si>
  <si>
    <t>529 followers</t>
  </si>
  <si>
    <t>656th</t>
  </si>
  <si>
    <t>&lt;a href="https://github.com/frsyuki"&gt;&lt;strong&gt;FURUHASHI Sadayuki&lt;/strong&gt;&lt;/a&gt;</t>
  </si>
  <si>
    <t>Treasure Data</t>
  </si>
  <si>
    <t>528 followers</t>
  </si>
  <si>
    <t>657th</t>
  </si>
  <si>
    <t>&lt;a href="https://github.com/audreyr"&gt;&lt;strong&gt;Audrey Roy Greenfeld&lt;/strong&gt;&lt;/a&gt;</t>
  </si>
  <si>
    <t>Cartwheel Web</t>
  </si>
  <si>
    <t>527 followers</t>
  </si>
  <si>
    <t>658th</t>
  </si>
  <si>
    <t>&lt;a href="https://github.com/jiyinyiyong"&gt;&lt;strong&gt;é¢˜å_x008f_¶&lt;/strong&gt;&lt;/a&gt;</t>
  </si>
  <si>
    <t>Teambition</t>
  </si>
  <si>
    <t>659th</t>
  </si>
  <si>
    <t>&lt;a href="https://github.com/pgte"&gt;&lt;strong&gt;Pedro Teixeira&lt;/strong&gt;&lt;/a&gt;</t>
  </si>
  <si>
    <t>YLD</t>
  </si>
  <si>
    <t>526 followers</t>
  </si>
  <si>
    <t>660th</t>
  </si>
  <si>
    <t>&lt;a href="https://github.com/sdiehl"&gt;&lt;strong&gt;Stephen Diehl&lt;/strong&gt;&lt;/a&gt;</t>
  </si>
  <si>
    <t>524 followers</t>
  </si>
  <si>
    <t>661st</t>
  </si>
  <si>
    <t>&lt;a href="https://github.com/borismus"&gt;&lt;strong&gt;Boris Smus&lt;/strong&gt;&lt;/a&gt;</t>
  </si>
  <si>
    <t>662nd</t>
  </si>
  <si>
    <t>&lt;a href="https://github.com/kenwheeler"&gt;&lt;strong&gt;Ken Wheeler&lt;/strong&gt;&lt;/a&gt;</t>
  </si>
  <si>
    <t>Formidable Labs</t>
  </si>
  <si>
    <t>663rd</t>
  </si>
  <si>
    <t>&lt;a href="https://github.com/JEG2"&gt;&lt;strong&gt;James Edward Gray II&lt;/strong&gt;&lt;/a&gt;</t>
  </si>
  <si>
    <t>Gray Productions Software Inc.</t>
  </si>
  <si>
    <t>664th</t>
  </si>
  <si>
    <t>&lt;a href="https://github.com/ivaynberg"&gt;&lt;strong&gt;Igor Vaynberg&lt;/strong&gt;&lt;/a&gt;</t>
  </si>
  <si>
    <t>523 followers</t>
  </si>
  <si>
    <t>665th</t>
  </si>
  <si>
    <t>&lt;a href="https://github.com/winocm"&gt;&lt;strong&gt;winocm&lt;/strong&gt;&lt;/a&gt;</t>
  </si>
  <si>
    <t>Employed.</t>
  </si>
  <si>
    <t>522 followers</t>
  </si>
  <si>
    <t>666th</t>
  </si>
  <si>
    <t>&lt;a href="https://github.com/dodola"&gt;&lt;strong&gt;dodola&lt;/strong&gt;&lt;/a&gt;</t>
  </si>
  <si>
    <t>Sohu</t>
  </si>
  <si>
    <t>521 followers</t>
  </si>
  <si>
    <t>667th</t>
  </si>
  <si>
    <t>&lt;a href="https://github.com/KrauseFx"&gt;&lt;strong&gt;Felix Krause&lt;/strong&gt;&lt;/a&gt;</t>
  </si>
  <si>
    <t>668th</t>
  </si>
  <si>
    <t>&lt;a href="https://github.com/dexteryy"&gt;&lt;strong&gt;Dexter Yang&lt;/strong&gt;&lt;/a&gt;</t>
  </si>
  <si>
    <t>520 followers</t>
  </si>
  <si>
    <t>669th</t>
  </si>
  <si>
    <t>&lt;a href="https://github.com/planetbeing"&gt;&lt;strong&gt;&lt;/strong&gt;&lt;/a&gt;</t>
  </si>
  <si>
    <t>670th</t>
  </si>
  <si>
    <t>&lt;a href="https://github.com/FiloSottile"&gt;&lt;strong&gt;Filippo Valsorda&lt;/strong&gt;&lt;/a&gt;</t>
  </si>
  <si>
    <t>519 followers</t>
  </si>
  <si>
    <t>671st</t>
  </si>
  <si>
    <t>&lt;a href="https://github.com/coleifer"&gt;&lt;strong&gt;Charles Leifer&lt;/strong&gt;&lt;/a&gt;</t>
  </si>
  <si>
    <t>672nd</t>
  </si>
  <si>
    <t>&lt;a href="https://github.com/CamDavidsonPilon"&gt;&lt;strong&gt;Cameron Davidson-Pilon&lt;/strong&gt;&lt;/a&gt;</t>
  </si>
  <si>
    <t>Shopify</t>
  </si>
  <si>
    <t>673rd</t>
  </si>
  <si>
    <t>&lt;a href="https://github.com/svenfuchs"&gt;&lt;strong&gt;Sven Fuchs&lt;/strong&gt;&lt;/a&gt;</t>
  </si>
  <si>
    <t>517 followers</t>
  </si>
  <si>
    <t>674th</t>
  </si>
  <si>
    <t>&lt;a href="https://github.com/peterc"&gt;&lt;strong&gt;Peter Cooper&lt;/strong&gt;&lt;/a&gt;</t>
  </si>
  <si>
    <t>Cooper Press Ltd.</t>
  </si>
  <si>
    <t>675th</t>
  </si>
  <si>
    <t>&lt;a href="https://github.com/ajamaica"&gt;&lt;strong&gt;&lt;/strong&gt;&lt;/a&gt;</t>
  </si>
  <si>
    <t>516 followers</t>
  </si>
  <si>
    <t>676th</t>
  </si>
  <si>
    <t>&lt;a href="https://github.com/ericholscher"&gt;&lt;strong&gt;Eric Holscher&lt;/strong&gt;&lt;/a&gt;</t>
  </si>
  <si>
    <t>677th</t>
  </si>
  <si>
    <t>&lt;a href="https://github.com/vogella"&gt;&lt;strong&gt;Lars Vogel&lt;/strong&gt;&lt;/a&gt;</t>
  </si>
  <si>
    <t>vogella GmbH</t>
  </si>
  <si>
    <t>515 followers</t>
  </si>
  <si>
    <t>678th</t>
  </si>
  <si>
    <t>&lt;a href="https://github.com/kesenhoo"&gt;&lt;strong&gt;HuKai&lt;/strong&gt;&lt;/a&gt;</t>
  </si>
  <si>
    <t>Tencent Inc.</t>
  </si>
  <si>
    <t>679th</t>
  </si>
  <si>
    <t>&lt;a href="https://github.com/mikolalysenko"&gt;&lt;strong&gt;Mikola Lysenko&lt;/strong&gt;&lt;/a&gt;</t>
  </si>
  <si>
    <t>680th</t>
  </si>
  <si>
    <t>&lt;a href="https://github.com/armon"&gt;&lt;strong&gt;Armon Dadgar&lt;/strong&gt;&lt;/a&gt;</t>
  </si>
  <si>
    <t>514 followers</t>
  </si>
  <si>
    <t>681st</t>
  </si>
  <si>
    <t>&lt;a href="https://github.com/jxnblk"&gt;&lt;strong&gt;Brent Jackson&lt;/strong&gt;&lt;/a&gt;</t>
  </si>
  <si>
    <t>682nd</t>
  </si>
  <si>
    <t>&lt;a href="https://github.com/tobi"&gt;&lt;strong&gt;Tobias LÃ¼tke&lt;/strong&gt;&lt;/a&gt;</t>
  </si>
  <si>
    <t>513 followers</t>
  </si>
  <si>
    <t>683rd</t>
  </si>
  <si>
    <t>&lt;a href="https://github.com/auser"&gt;&lt;strong&gt;Ari&lt;/strong&gt;&lt;/a&gt;</t>
  </si>
  <si>
    <t>FullStack.io</t>
  </si>
  <si>
    <t>684th</t>
  </si>
  <si>
    <t>&lt;a href="https://github.com/kitcambridge"&gt;&lt;strong&gt;Kit Cambridge&lt;/strong&gt;&lt;/a&gt;</t>
  </si>
  <si>
    <t>685th</t>
  </si>
  <si>
    <t>&lt;a href="https://github.com/slightlyoff"&gt;&lt;strong&gt;Alex Russell&lt;/strong&gt;&lt;/a&gt;</t>
  </si>
  <si>
    <t>512 followers</t>
  </si>
  <si>
    <t>686th</t>
  </si>
  <si>
    <t>&lt;a href="https://github.com/saberma"&gt;&lt;strong&gt;Saber Ma&lt;/strong&gt;&lt;/a&gt;</t>
  </si>
  <si>
    <t>687th</t>
  </si>
  <si>
    <t>&lt;a href="https://github.com/0xAX"&gt;&lt;strong&gt;0xAX&lt;/strong&gt;&lt;/a&gt;</t>
  </si>
  <si>
    <t>Travelping</t>
  </si>
  <si>
    <t>511 followers</t>
  </si>
  <si>
    <t>688th</t>
  </si>
  <si>
    <t>&lt;a href="https://github.com/nacin"&gt;&lt;strong&gt;Andrew Nacin&lt;/strong&gt;&lt;/a&gt;</t>
  </si>
  <si>
    <t>WordPress &amp;#x2F</t>
  </si>
  <si>
    <t>The White House</t>
  </si>
  <si>
    <t>689th</t>
  </si>
  <si>
    <t>&lt;a href="https://github.com/cvrebert"&gt;&lt;strong&gt;Chris Rebert&lt;/strong&gt;&lt;/a&gt;</t>
  </si>
  <si>
    <t>formerly Hulu.com</t>
  </si>
  <si>
    <t>690th</t>
  </si>
  <si>
    <t>&lt;a href="https://github.com/xinyu198736"&gt;&lt;strong&gt;èŠ‹å¤´&lt;/strong&gt;&lt;/a&gt;</t>
  </si>
  <si>
    <t>å¤§æ_x0090_œè½¦</t>
  </si>
  <si>
    <t>691st</t>
  </si>
  <si>
    <t>&lt;a href="https://github.com/yangfuhai"&gt;&lt;strong&gt;&lt;/strong&gt;&lt;/a&gt;</t>
  </si>
  <si>
    <t>510 followers</t>
  </si>
  <si>
    <t>692nd</t>
  </si>
  <si>
    <t>&lt;a href="https://github.com/rdegges"&gt;&lt;strong&gt;Randall Degges&lt;/strong&gt;&lt;/a&gt;</t>
  </si>
  <si>
    <t>Stormpath</t>
  </si>
  <si>
    <t>509 followers</t>
  </si>
  <si>
    <t>693rd</t>
  </si>
  <si>
    <t>&lt;a href="https://github.com/benschwarz"&gt;&lt;strong&gt;Ben Schwarz&lt;/strong&gt;&lt;/a&gt;</t>
  </si>
  <si>
    <t>694th</t>
  </si>
  <si>
    <t>&lt;a href="https://github.com/davidsonfellipe"&gt;&lt;strong&gt;Davidson Fellipe&lt;/strong&gt;&lt;/a&gt;</t>
  </si>
  <si>
    <t>Globo.com</t>
  </si>
  <si>
    <t>508 followers</t>
  </si>
  <si>
    <t>695th</t>
  </si>
  <si>
    <t>&lt;a href="https://github.com/ralphschindler"&gt;&lt;strong&gt;Ralph Schindler&lt;/strong&gt;&lt;/a&gt;</t>
  </si>
  <si>
    <t>507 followers</t>
  </si>
  <si>
    <t>696th</t>
  </si>
  <si>
    <t>&lt;a href="https://github.com/devinsays"&gt;&lt;strong&gt;Devin Price&lt;/strong&gt;&lt;/a&gt;</t>
  </si>
  <si>
    <t>WP Theming</t>
  </si>
  <si>
    <t>506 followers</t>
  </si>
  <si>
    <t>697th</t>
  </si>
  <si>
    <t>&lt;a href="https://github.com/DanMcInerney"&gt;&lt;strong&gt;Dan McInerney&lt;/strong&gt;&lt;/a&gt;</t>
  </si>
  <si>
    <t>@danhmcinerney</t>
  </si>
  <si>
    <t>505 followers</t>
  </si>
  <si>
    <t>698th</t>
  </si>
  <si>
    <t>&lt;a href="https://github.com/jchris"&gt;&lt;strong&gt;Chris Anderson&lt;/strong&gt;&lt;/a&gt;</t>
  </si>
  <si>
    <t>Couchbase</t>
  </si>
  <si>
    <t>504 followers</t>
  </si>
  <si>
    <t>699th</t>
  </si>
  <si>
    <t>&lt;a href="https://github.com/johnpolacek"&gt;&lt;strong&gt;John Polacek&lt;/strong&gt;&lt;/a&gt;</t>
  </si>
  <si>
    <t>700th</t>
  </si>
  <si>
    <t>&lt;a href="https://github.com/johannilsson"&gt;&lt;strong&gt;Johan Nilsson&lt;/strong&gt;&lt;/a&gt;</t>
  </si>
  <si>
    <t>M4RKUP ARTIST AB</t>
  </si>
  <si>
    <t>701st</t>
  </si>
  <si>
    <t>&lt;a href="https://github.com/zhangxinxu"&gt;&lt;strong&gt;zhangxinxu&lt;/strong&gt;&lt;/a&gt;</t>
  </si>
  <si>
    <t>702nd</t>
  </si>
  <si>
    <t>&lt;a href="https://github.com/ofZach"&gt;&lt;strong&gt;&lt;/strong&gt;&lt;/a&gt;</t>
  </si>
  <si>
    <t>703rd</t>
  </si>
  <si>
    <t>&lt;a href="https://github.com/xushiwei"&gt;&lt;strong&gt;&lt;/strong&gt;&lt;/a&gt;</t>
  </si>
  <si>
    <t>503 followers</t>
  </si>
  <si>
    <t>704th</t>
  </si>
  <si>
    <t>&lt;a href="https://github.com/karmi"&gt;&lt;strong&gt;Karel Minarik&lt;/strong&gt;&lt;/a&gt;</t>
  </si>
  <si>
    <t>Elasticsearch</t>
  </si>
  <si>
    <t>705th</t>
  </si>
  <si>
    <t>&lt;a href="https://github.com/nst"&gt;&lt;strong&gt;Nicolas Seriot&lt;/strong&gt;&lt;/a&gt;</t>
  </si>
  <si>
    <t>502 followers</t>
  </si>
  <si>
    <t>706th</t>
  </si>
  <si>
    <t>&lt;a href="https://github.com/AlanQuatermain"&gt;&lt;strong&gt;Jim Dovey&lt;/strong&gt;&lt;/a&gt;</t>
  </si>
  <si>
    <t>707th</t>
  </si>
  <si>
    <t>&lt;a href="https://github.com/sgolemon"&gt;&lt;strong&gt;Sara Golemon&lt;/strong&gt;&lt;/a&gt;</t>
  </si>
  <si>
    <t>708th</t>
  </si>
  <si>
    <t>&lt;a href="https://github.com/evilsocket"&gt;&lt;strong&gt;Simone Margaritelli&lt;/strong&gt;&lt;/a&gt;</t>
  </si>
  <si>
    <t>Zimperium</t>
  </si>
  <si>
    <t>709th</t>
  </si>
  <si>
    <t>&lt;a href="https://github.com/Vamei"&gt;&lt;strong&gt;Vamei&lt;/strong&gt;&lt;/a&gt;</t>
  </si>
  <si>
    <t>710th</t>
  </si>
  <si>
    <t>&lt;a href="https://github.com/carlosbrando"&gt;&lt;strong&gt;Carlos Brando&lt;/strong&gt;&lt;/a&gt;</t>
  </si>
  <si>
    <t>Enjoei</t>
  </si>
  <si>
    <t>501 followers</t>
  </si>
  <si>
    <t>711th</t>
  </si>
  <si>
    <t>&lt;a href="https://github.com/mitchellsimoens"&gt;&lt;strong&gt;Mitchell Simoens&lt;/strong&gt;&lt;/a&gt;</t>
  </si>
  <si>
    <t>Sencha Inc</t>
  </si>
  <si>
    <t>712th</t>
  </si>
  <si>
    <t>&lt;a href="https://github.com/vjeux"&gt;&lt;strong&gt;Christopher Chedeau&lt;/strong&gt;&lt;/a&gt;</t>
  </si>
  <si>
    <t>713th</t>
  </si>
  <si>
    <t>&lt;a href="https://github.com/lzyy"&gt;&lt;strong&gt;Limboy&lt;/strong&gt;&lt;/a&gt;</t>
  </si>
  <si>
    <t>Mogujie</t>
  </si>
  <si>
    <t>500 followers</t>
  </si>
  <si>
    <t>714th</t>
  </si>
  <si>
    <t>&lt;a href="https://github.com/pippinsplugins"&gt;&lt;strong&gt;Pippin Williamson&lt;/strong&gt;&lt;/a&gt;</t>
  </si>
  <si>
    <t>Pippin&amp;#39</t>
  </si>
  <si>
    <t>s Plugins</t>
  </si>
  <si>
    <t>715th</t>
  </si>
  <si>
    <t>&lt;a href="https://github.com/kazuho"&gt;&lt;strong&gt;Kazuho Oku&lt;/strong&gt;&lt;/a&gt;</t>
  </si>
  <si>
    <t>DeNA Co.</t>
  </si>
  <si>
    <t>Ltd.</t>
  </si>
  <si>
    <t>499 followers</t>
  </si>
  <si>
    <t>716th</t>
  </si>
  <si>
    <t>&lt;a href="https://github.com/mnot"&gt;&lt;strong&gt;Mark Nottingham&lt;/strong&gt;&lt;/a&gt;</t>
  </si>
  <si>
    <t>717th</t>
  </si>
  <si>
    <t>&lt;a href="https://github.com/aporter"&gt;&lt;strong&gt;Adam Porter&lt;/strong&gt;&lt;/a&gt;</t>
  </si>
  <si>
    <t>718th</t>
  </si>
  <si>
    <t>&lt;a href="https://github.com/pedrovgs"&gt;&lt;strong&gt;Pedro Vicente GÃ³mez SÃ¡nchez&lt;/strong&gt;&lt;/a&gt;</t>
  </si>
  <si>
    <t>Karumi</t>
  </si>
  <si>
    <t>719th</t>
  </si>
  <si>
    <t>&lt;a href="https://github.com/n1k0"&gt;&lt;strong&gt;Nicolas Perriault&lt;/strong&gt;&lt;/a&gt;</t>
  </si>
  <si>
    <t>498 followers</t>
  </si>
  <si>
    <t>720th</t>
  </si>
  <si>
    <t>&lt;a href="https://github.com/dankogai"&gt;&lt;strong&gt;Dan Kogai&lt;/strong&gt;&lt;/a&gt;</t>
  </si>
  <si>
    <t>721st</t>
  </si>
  <si>
    <t>&lt;a href="https://github.com/antimatter15"&gt;&lt;strong&gt;Kevin Kwok&lt;/strong&gt;&lt;/a&gt;</t>
  </si>
  <si>
    <t>722nd</t>
  </si>
  <si>
    <t>&lt;a href="https://github.com/bfirsh"&gt;&lt;strong&gt;Ben Firshman&lt;/strong&gt;&lt;/a&gt;</t>
  </si>
  <si>
    <t>723rd</t>
  </si>
  <si>
    <t>&lt;a href="https://github.com/matthewmueller"&gt;&lt;strong&gt;Matthew Mueller&lt;/strong&gt;&lt;/a&gt;</t>
  </si>
  <si>
    <t>Lapwing Labs</t>
  </si>
  <si>
    <t>724th</t>
  </si>
  <si>
    <t>&lt;a href="https://github.com/amueller"&gt;&lt;strong&gt;Andreas Mueller&lt;/strong&gt;&lt;/a&gt;</t>
  </si>
  <si>
    <t>NYU Center for Data Science</t>
  </si>
  <si>
    <t>725th</t>
  </si>
  <si>
    <t>&lt;a href="https://github.com/harperreed"&gt;&lt;strong&gt;Harper Reed&lt;/strong&gt;&lt;/a&gt;</t>
  </si>
  <si>
    <t>Harper Rules</t>
  </si>
  <si>
    <t>497 followers</t>
  </si>
  <si>
    <t>726th</t>
  </si>
  <si>
    <t>&lt;a href="https://github.com/coolwanglu"&gt;&lt;strong&gt;Lu Wang&lt;/strong&gt;&lt;/a&gt;</t>
  </si>
  <si>
    <t>727th</t>
  </si>
  <si>
    <t>&lt;a href="https://github.com/bergie"&gt;&lt;strong&gt;Henri Bergius&lt;/strong&gt;&lt;/a&gt;</t>
  </si>
  <si>
    <t>728th</t>
  </si>
  <si>
    <t>&lt;a href="https://github.com/phoboslab"&gt;&lt;strong&gt;Dominic Szablewski&lt;/strong&gt;&lt;/a&gt;</t>
  </si>
  <si>
    <t>496 followers</t>
  </si>
  <si>
    <t>729th</t>
  </si>
  <si>
    <t>&lt;a href="https://github.com/barryvdh"&gt;&lt;strong&gt;Barry vd. Heuvel&lt;/strong&gt;&lt;/a&gt;</t>
  </si>
  <si>
    <t>Fruitcake Studio</t>
  </si>
  <si>
    <t>495 followers</t>
  </si>
  <si>
    <t>730th</t>
  </si>
  <si>
    <t>&lt;a href="https://github.com/darcyclarke"&gt;&lt;strong&gt;Darcy Clarke&lt;/strong&gt;&lt;/a&gt;</t>
  </si>
  <si>
    <t>731st</t>
  </si>
  <si>
    <t>&lt;a href="https://github.com/alvarotrigo"&gt;&lt;strong&gt;Ã_x0081_lvaro&lt;/strong&gt;&lt;/a&gt;</t>
  </si>
  <si>
    <t>494 followers</t>
  </si>
  <si>
    <t>732nd</t>
  </si>
  <si>
    <t>&lt;a href="https://github.com/ptwobrussell"&gt;&lt;strong&gt;Matthew A. Russell&lt;/strong&gt;&lt;/a&gt;</t>
  </si>
  <si>
    <t>493 followers</t>
  </si>
  <si>
    <t>733rd</t>
  </si>
  <si>
    <t>&lt;a href="https://github.com/sk89q"&gt;&lt;strong&gt;sk89q&lt;/strong&gt;&lt;/a&gt;</t>
  </si>
  <si>
    <t>492 followers</t>
  </si>
  <si>
    <t>734th</t>
  </si>
  <si>
    <t>&lt;a href="https://github.com/wenshao"&gt;&lt;strong&gt;é«˜é“_x0081_&lt;/strong&gt;&lt;/a&gt;</t>
  </si>
  <si>
    <t>Alibaba.com</t>
  </si>
  <si>
    <t>Chris Dixon</t>
  </si>
  <si>
    <t>Drew Houston</t>
  </si>
  <si>
    <t>ZacheryNielson</t>
  </si>
  <si>
    <t>Zac Nielson</t>
  </si>
  <si>
    <t>CEO of @Shots app</t>
  </si>
  <si>
    <t>http://t.co/RPVbfIWjzR</t>
  </si>
  <si>
    <t>Paul Singh</t>
  </si>
  <si>
    <t>&amp;quot;Shrill. Abrasive. Difficult. Not a team player.&amp;quot; Cofounder @thinkup. Humorful feminist. Avatar by @anjocerdena.</t>
  </si>
  <si>
    <t>http://t.co/rDfO7bFNsk</t>
  </si>
  <si>
    <t>Game developer at Mojang, working on Minecraft Pocket Edition.</t>
  </si>
  <si>
    <t>http://t.co/YMzzIZNULV</t>
  </si>
  <si>
    <t>austinnotduncan</t>
  </si>
  <si>
    <t>Austin Evans</t>
  </si>
  <si>
    <t>A Book Apart. A List Apart. An Event Apart. Big Web Show. Designing With Web Standards. Happy Cog.</t>
  </si>
  <si>
    <t>http://t.co/DTN2fH5Q7F</t>
  </si>
  <si>
    <t>Scott Guthrie</t>
  </si>
  <si>
    <t>Security Researcher @quarkslab</t>
  </si>
  <si>
    <t>http://t.co/pLRK2OPTfR</t>
  </si>
  <si>
    <t>@pimskeks @planetbeing @pod2g @MuscleNerd</t>
  </si>
  <si>
    <t>chpwn</t>
  </si>
  <si>
    <t>http://t.co/WwRp7oWz</t>
  </si>
  <si>
    <t>VC @Benchmark, BOD:  @Uber, @Zillow, @OpenTable, @GrubHub, @Hacker0x01, @Nextdoor, @Lindenlab, @Sailthru, @ScaleComputing, @DogVacay, @StitchFix, @Vessel</t>
  </si>
  <si>
    <t>http://t.co/kLcXOMLxIS</t>
  </si>
  <si>
    <t>jimmy_wales</t>
  </si>
  <si>
    <t>Jimmy Wales</t>
  </si>
  <si>
    <t>Where's the kaboom? There was supposed to be an earth-shattering kaboom!</t>
  </si>
  <si>
    <t>http://t.co/kn6m038bNW</t>
  </si>
  <si>
    <t>US</t>
  </si>
  <si>
    <t>Jon Crawford</t>
  </si>
  <si>
    <t>President of Gearbox Software</t>
  </si>
  <si>
    <t>http://t.co/GZU0Ij9B8s</t>
  </si>
  <si>
    <t>zephoria</t>
  </si>
  <si>
    <t>danah boyd</t>
  </si>
  <si>
    <t>Partner at @redpointvc. Investor in @luxevalet @memoir. Ex-Twitter. Partner at @AltaCAsf. @devon's lesser half, co-creator of @milosarver</t>
  </si>
  <si>
    <t>http://t.co/haIAdDTAdB</t>
  </si>
  <si>
    <t>Entrepreneur. Investor. Strategist.</t>
  </si>
  <si>
    <t>http://t.co/WLRaP3gfz3</t>
  </si>
  <si>
    <t>work @google. run the global gaming biz/content team at @youtube. tweets are playful and banter. instagram/snapchat @fwiz are the places to find me.</t>
  </si>
  <si>
    <t>http://t.co/I3uKCLDGFG</t>
  </si>
  <si>
    <t>Founder, CEO at @telegram. Also @durov on Instagram, Snapchat, VK &amp; Facebook.</t>
  </si>
  <si>
    <t>http://t.co/fFWoAUu5kR</t>
  </si>
  <si>
    <t>Studio Design Director @ Treyarch. World famous DJ.</t>
  </si>
  <si>
    <t>http://t.co/zc2YcApVL5</t>
  </si>
  <si>
    <t>So'n Typ aus'm Internet.</t>
  </si>
  <si>
    <t>http://t.co/m7mNG1ncOo</t>
  </si>
  <si>
    <t>Studio Head &amp; Co-founder of @SHGames; Call of Duty AW &amp; MW3. Formerly, Director: Dead Space and 2006 Time Magazine Person of the Year</t>
  </si>
  <si>
    <t>http://t.co/yZwdJehjz1</t>
  </si>
  <si>
    <t>Entrepreneur, programmer, avid student of life. To reach me, email me: derek@sivers.org (I don't check Twitter often.)</t>
  </si>
  <si>
    <t>http://t.co/Z5XJgSJvfA</t>
  </si>
  <si>
    <t>Making new game @bosskey. Codename: BlueStreak. No, not the Martin Lawrence movie. Game is PC first, then we'll see about other platforms. Maybe TRS80 after.</t>
  </si>
  <si>
    <t>http://t.co/9LZfvWCj0y</t>
  </si>
  <si>
    <t>Responsible for http://t.co/1jdIZDnL and stellar.io. Irresponsible about everything else.</t>
  </si>
  <si>
    <t>http://t.co/LUovCmFFoq</t>
  </si>
  <si>
    <t>Dad, husband, writer, citizen, cyclist. Senior editor for tech &amp; society, @HuffingtonPost. Founder @ePluribusUnum. Contact: http://t.co/pEwMJIo8SU or 9178653952</t>
  </si>
  <si>
    <t>http://t.co/7uNyg6zxzU</t>
  </si>
  <si>
    <t>Ex-Twitter.</t>
  </si>
  <si>
    <t>http://t.co/fDpOM1QB6e</t>
  </si>
  <si>
    <t>Game Designer:  70% of my body is made of movies.</t>
  </si>
  <si>
    <t>I'm the guy that made iREB/iFaith/p0sixspwn/sn0wbreeze. I also play with iBoot &amp; dj on the side. Email: iH8sn0w@iH8sn0w.com | PGP: 0x2040547C</t>
  </si>
  <si>
    <t>http://t.co/opy2uKDvEE</t>
  </si>
  <si>
    <t>Oculus VR CTO</t>
  </si>
  <si>
    <t>http://t.co/leDzSXIkkd</t>
  </si>
  <si>
    <t>I live in New Zealand, write web software, maintain Ruby on Rails and have three beautiful daughters.</t>
  </si>
  <si>
    <t>http://t.co/qA6tUW5Fd7</t>
  </si>
  <si>
    <t>Enjoying being retired / New Hobby: Photography</t>
  </si>
  <si>
    <t>http://t.co/Dk2JCGRvXZ</t>
  </si>
  <si>
    <t>Co-founder of @altavistaschool. Formerly {Chief Scientist @Twitter, co-founder @Summize, Chief Architect @AOL}</t>
  </si>
  <si>
    <t>http://t.co/pnzF1vwrR8</t>
  </si>
  <si>
    <t>Enjoyer of life</t>
  </si>
  <si>
    <t>Training for adventure and science. Tea slut. Rear View Mirror: Obama Engineering, Twitter Founding Engineer, http://t.co/vwnEI46Y2a Co-Founder.</t>
  </si>
  <si>
    <t>http://t.co/BYGHuOtLkC</t>
  </si>
  <si>
    <t>CEO / Founder, BrightRoll</t>
  </si>
  <si>
    <t>http://t.co/UqIgI23P7D</t>
  </si>
  <si>
    <t>Director of the World Wide Web Consortium (W3C) w3.org, the place to agree on web standards.  Founded webfoundation.org - let  the web serve humanity</t>
  </si>
  <si>
    <t>http://www.w3.org/People/Berners-Lee/</t>
  </si>
  <si>
    <t>Aspiring to make great games. I like stimulating my brain, my heart, and my stomach. Programming at Hazelight!</t>
  </si>
  <si>
    <t>world class timewaster and feature creeper.Currently working on Minecraft Pocket Edition @Mojang!</t>
  </si>
  <si>
    <t>http://t.co/uDpTWWhKxt</t>
  </si>
  <si>
    <t>I do biz and project stuff at Mojang/Minecraft. My pic represent me to 100%</t>
  </si>
  <si>
    <t>http://t.co/WnPxoIt7fz</t>
  </si>
  <si>
    <t>Creator of @jquery, JavaScript programmer, author, Japanese woodblock nerd (http://t.co/vc69XXB4fq), work at @khanacademy.</t>
  </si>
  <si>
    <t>http://t.co/DhxxrmIfa8</t>
  </si>
  <si>
    <t>Mojang co founder. Currently making the game Scrolls. Check out http://t.co/C3YBRqsdaR</t>
  </si>
  <si>
    <t>Twisting fantasy into reality since 1785!!!</t>
  </si>
  <si>
    <t>http://t.co/9ToPxrapo0</t>
  </si>
  <si>
    <t>Chief Architect, Mojang - Games: http://t.co/PVcvKQFP2P http://t.co/eugIbhk8ZA</t>
  </si>
  <si>
    <t>http://t.co/DnRCK2PuuJ</t>
  </si>
  <si>
    <t>Author of Ben's Blog (http://t.co/I8TLUV7FBI) and HarperBusiness book, THE HARD THING ABOUT HARD THINGS http://t.co/XzH5oPkOvy</t>
  </si>
  <si>
    <t>http://t.co/YnaEOsihq6</t>
  </si>
  <si>
    <t>Co-Creator: Mortal Kombat. Creative Director: NetherRealm Studios</t>
  </si>
  <si>
    <t>http://t.co/fgXLIZV52B</t>
  </si>
  <si>
    <t>CEO of Razer. This is my personal account so please follow @Razer for official updates.FB Page: http://t.co/hwEc3dsivF</t>
  </si>
  <si>
    <t>http://t.co/YjfhBYEn2q</t>
  </si>
  <si>
    <t>programming, philosophy, history, internet, startups, investing</t>
  </si>
  <si>
    <t>http://t.co/YviCcG5pqZ</t>
  </si>
  <si>
    <t>rocket2guns</t>
  </si>
  <si>
    <t>Dean Hall</t>
  </si>
  <si>
    <t>Ceo@salesforce.com</t>
  </si>
  <si>
    <t>http://t.co/tEAWs6keqL</t>
  </si>
  <si>
    <t>LoaiNagati</t>
  </si>
  <si>
    <t>I was the creative director and co-founder of Irrational Games. Current Project:  http://t.co/BJB6O4OxSb Current album: Reflections of a Super Hero.</t>
  </si>
  <si>
    <t>https://t.co/RdE9aTqynj</t>
  </si>
  <si>
    <t>ZeinabSamir</t>
  </si>
  <si>
    <t>Zeinab</t>
  </si>
  <si>
    <t>Building a little bit of your collaborative internet everyday - CTO @zimbra</t>
  </si>
  <si>
    <t>http://t.co/J0KNPBFj1z</t>
  </si>
  <si>
    <t>Apple, Sports, Cars, Science, Scuba, Drums, Photography.</t>
  </si>
  <si>
    <t>http://t.co/atMbcAw8TO</t>
  </si>
  <si>
    <t>Joi Ito</t>
  </si>
  <si>
    <t>Music, Tech, TV, @kate8. 10 years as CTO and co-creator of Pandora.</t>
  </si>
  <si>
    <t>http://t.co/E8Kl1VITdk</t>
  </si>
  <si>
    <t>Game developer at Mojang. Creator of http://t.co/pULBgc8zst (text classification api) and small games at http://t.co/dyERw8w0nU.</t>
  </si>
  <si>
    <t>http://t.co/lNmUesnPqW</t>
  </si>
  <si>
    <t>pmolyneux</t>
  </si>
  <si>
    <t>peter molyneux</t>
  </si>
  <si>
    <t>Patrick Reilly</t>
  </si>
  <si>
    <t>Random musings on any number of topics inspired by real life... CEO at @kismatic the Kubernetes Company</t>
  </si>
  <si>
    <t>http://t.co/cwhmp0yq8F</t>
  </si>
  <si>
    <t>Mad.MAX_VALUE</t>
  </si>
  <si>
    <t>Internet entrepreneur. Let's talk business, social, and whatever is interesting; Now, I'm all about whipclip https://t.co/Hp7FrbnwI2</t>
  </si>
  <si>
    <t>Hi - I am Jeremy Schoemaker. Husband, Father, Author, Blogger, Managing Partner Of ShoeMoney Capital</t>
  </si>
  <si>
    <t>http://t.co/3qevd37KMm</t>
  </si>
  <si>
    <t>mkapor</t>
  </si>
  <si>
    <t>Mitch Kapor</t>
  </si>
  <si>
    <t>M
</t>
  </si>
  <si>
    <t>Passionate indie game maker.</t>
  </si>
  <si>
    <t>http://t.co/lk8wQiZWte</t>
  </si>
  <si>
    <t>sarahcuda</t>
  </si>
  <si>
    <t>Sarah Lacy</t>
  </si>
  <si>
    <t>Minecraft developer for Mojang.</t>
  </si>
  <si>
    <t>http://t.co/D2TXQMUTwn</t>
  </si>
  <si>
    <t>anamitra</t>
  </si>
  <si>
    <t>anamitra banerji</t>
  </si>
  <si>
    <t>using Twitter for me, not for you.</t>
  </si>
  <si>
    <t>http://t.co/R9UtTTxLME</t>
  </si>
  <si>
    <t>Coder, photographer, relentless traveler, beer judge and brewer, Russian, and San Franciscan. Software architect at @AppDynamics.</t>
  </si>
  <si>
    <t>http://t.co/VPi9vzq9Ft</t>
  </si>
  <si>
    <t>England</t>
  </si>
  <si>
    <t>wol_lay</t>
  </si>
  <si>
    <t>Wolfram von Funck</t>
  </si>
  <si>
    <t>jsa</t>
  </si>
  <si>
    <t>James Anderson</t>
  </si>
  <si>
    <t>AquaXetine</t>
  </si>
  <si>
    <t>f</t>
  </si>
  <si>
    <t xml:space="preserve">Portugal </t>
  </si>
  <si>
    <t>Swiftor</t>
  </si>
  <si>
    <t>Joseph Alminawi</t>
  </si>
  <si>
    <t>DaveSumter</t>
  </si>
  <si>
    <t>Creator of Ruby on Rails, Founder &amp; CTO at Basecamp (formerly 37signals), NYT Best-selling author of REWORK and REMOTE, and Le Mans class-winning racing driver.</t>
  </si>
  <si>
    <t>RanaASaid</t>
  </si>
  <si>
    <t>http://t.co/IaAsahpjsQ</t>
  </si>
  <si>
    <t>Rana Said</t>
  </si>
  <si>
    <t>Probably too principled for my own good. Past credits: Evolve (@TurtleRock), League of Legends (@RiotGames), Call of Duty (@Treyarch).</t>
  </si>
  <si>
    <t>AkihiroHino</t>
  </si>
  <si>
    <t>https://t.co/VtRZk0X5pF</t>
  </si>
  <si>
    <t>habibh</t>
  </si>
  <si>
    <t>Habib Haddad</t>
  </si>
  <si>
    <t>Chairman and CEO of #Kaspersky Lab. Waging war against #malware for 26 years. #Infosec, #cybercrime, #cyberwar. Views are my own.</t>
  </si>
  <si>
    <t>http://t.co/vprBFgKl3n</t>
  </si>
  <si>
    <t>UAE</t>
  </si>
  <si>
    <t>ChrisMetzen</t>
  </si>
  <si>
    <t>Chris Metzen</t>
  </si>
  <si>
    <t>Tarek Amr</t>
  </si>
  <si>
    <t>Runs the team building Phone/Tablet/PC versions of Windows.If you have a bug/problem, please tweet @winphonesupport</t>
  </si>
  <si>
    <t>don't fall for scammers</t>
  </si>
  <si>
    <t>http://t.co/5hUnMl7pvz</t>
  </si>
  <si>
    <t>Dan Cederholm</t>
  </si>
  <si>
    <t>Code ninja and music enthusiast. Player of games. Vegetarian. Developer and office DJ at Mojang.</t>
  </si>
  <si>
    <t>http://t.co/Tvt869mX2O</t>
  </si>
  <si>
    <t>Designer @CodePen.Writer @Real_CSS_Tricks.Podcaster @ShopTalkShow.Lead Hucklebucker.</t>
  </si>
  <si>
    <t>http://t.co/YT3rGmqulQ</t>
  </si>
  <si>
    <t>EdmundMcMillenn</t>
  </si>
  <si>
    <t>Edmund McMillen</t>
  </si>
  <si>
    <t>SVP, Android, Chrome &amp; Apps, Google</t>
  </si>
  <si>
    <t>I do development and DevOps related things at Mojang. Currently I spend a lot of time working on Minecraft Realms. I co-founded SweGUG and UsergroupSE.</t>
  </si>
  <si>
    <t>http://t.co/Fij7DIBn9z</t>
  </si>
  <si>
    <t>Head of technology at the Guardian / child wrangler. PGP: 0XF87DA69E</t>
  </si>
  <si>
    <t>http://t.co/hFpoAXG3cg</t>
  </si>
  <si>
    <t>at Riot Games. My journey through Customer Experiences through the eyes of a Player Experience guy</t>
  </si>
  <si>
    <t>http://t.co/OqNASD2HK9</t>
  </si>
  <si>
    <t>BomuBoi</t>
  </si>
  <si>
    <t>Bomb Boy</t>
  </si>
  <si>
    <t>Luke Wroblewski</t>
  </si>
  <si>
    <t>Humanizing technology. Founded: Polar (Google acquired) Bagcheck (Twitter acquired) Wrote: Mobile First, Web Form Design, Site Seeing. Worked: Yahoo, eBay, NCSA</t>
  </si>
  <si>
    <t>http://t.co/xvfIIovxoh</t>
  </si>
  <si>
    <t>Harada_TEKKEN</t>
  </si>
  <si>
    <t>Marco Arment</t>
  </si>
  <si>
    <t>735th</t>
  </si>
  <si>
    <t>&lt;a href="https://github.com/3rd-Eden"&gt;&lt;strong&gt;Arnout Kazemier&lt;/strong&gt;&lt;/a&gt;</t>
  </si>
  <si>
    <t>Observe.it</t>
  </si>
  <si>
    <t>736th</t>
  </si>
  <si>
    <t>&lt;a href="https://github.com/codebutler"&gt;&lt;strong&gt;Eric Butler&lt;/strong&gt;&lt;/a&gt;</t>
  </si>
  <si>
    <t>737th</t>
  </si>
  <si>
    <t>&lt;a href="https://github.com/soimort"&gt;&lt;strong&gt;Mort Yao&lt;/strong&gt;&lt;/a&gt;</t>
  </si>
  <si>
    <t>491 followers</t>
  </si>
  <si>
    <t>738th</t>
  </si>
  <si>
    <t>&lt;a href="https://github.com/lihaoyi"&gt;&lt;strong&gt;Li Haoyi&lt;/strong&gt;&lt;/a&gt;</t>
  </si>
  <si>
    <t>490 followers</t>
  </si>
  <si>
    <t>739th</t>
  </si>
  <si>
    <t>&lt;a href="https://github.com/matyhtf"&gt;&lt;strong&gt;Tianfeng&lt;/strong&gt;&lt;/a&gt;</t>
  </si>
  <si>
    <t>740th</t>
  </si>
  <si>
    <t>&lt;a href="https://github.com/fxn"&gt;&lt;strong&gt;Xavier Noria&lt;/strong&gt;&lt;/a&gt;</t>
  </si>
  <si>
    <t>Rails Core Team Member</t>
  </si>
  <si>
    <t>489 followers</t>
  </si>
  <si>
    <t>741st</t>
  </si>
  <si>
    <t>&lt;a href="https://github.com/sole"&gt;&lt;strong&gt;sole&lt;/strong&gt;&lt;/a&gt;</t>
  </si>
  <si>
    <t>Mozilla Corporation</t>
  </si>
  <si>
    <t>488 followers</t>
  </si>
  <si>
    <t>742nd</t>
  </si>
  <si>
    <t>&lt;a href="https://github.com/rsc"&gt;&lt;strong&gt;Russ Cox&lt;/strong&gt;&lt;/a&gt;</t>
  </si>
  <si>
    <t>743rd</t>
  </si>
  <si>
    <t>&lt;a href="https://github.com/fxsjy"&gt;&lt;strong&gt;Sun Junyi&lt;/strong&gt;&lt;/a&gt;</t>
  </si>
  <si>
    <t>487 followers</t>
  </si>
  <si>
    <t>744th</t>
  </si>
  <si>
    <t>&lt;a href="https://github.com/piscisaureus"&gt;&lt;strong&gt;Bert Belder&lt;/strong&gt;&lt;/a&gt;</t>
  </si>
  <si>
    <t>486 followers</t>
  </si>
  <si>
    <t>745th</t>
  </si>
  <si>
    <t>&lt;a href="https://github.com/stevestreza"&gt;&lt;strong&gt;Steve Streza&lt;/strong&gt;&lt;/a&gt;</t>
  </si>
  <si>
    <t>485 followers</t>
  </si>
  <si>
    <t>746th</t>
  </si>
  <si>
    <t>&lt;a href="https://github.com/sorah"&gt;&lt;strong&gt;Shota Fukumori&lt;/strong&gt;&lt;/a&gt;</t>
  </si>
  <si>
    <t>Cookpad Inc.</t>
  </si>
  <si>
    <t>747th</t>
  </si>
  <si>
    <t>&lt;a href="https://github.com/modocache"&gt;&lt;strong&gt;Brian Gesiak&lt;/strong&gt;&lt;/a&gt;</t>
  </si>
  <si>
    <t>748th</t>
  </si>
  <si>
    <t>&lt;a href="https://github.com/timoxley"&gt;&lt;strong&gt;Tim Oxley&lt;/strong&gt;&lt;/a&gt;</t>
  </si>
  <si>
    <t>nodesource.com</t>
  </si>
  <si>
    <t>749th</t>
  </si>
  <si>
    <t>&lt;a href="https://github.com/bernarddeluna"&gt;&lt;strong&gt;Bernard De Luna&lt;/strong&gt;&lt;/a&gt;</t>
  </si>
  <si>
    <t>484 followers</t>
  </si>
  <si>
    <t>750th</t>
  </si>
  <si>
    <t>&lt;a href="https://github.com/nodester"&gt;&lt;strong&gt;Nodester&lt;/strong&gt;&lt;/a&gt;</t>
  </si>
  <si>
    <t>Nodester</t>
  </si>
  <si>
    <t>482 followers</t>
  </si>
  <si>
    <t>751st</t>
  </si>
  <si>
    <t>&lt;a href="https://github.com/philogb"&gt;&lt;strong&gt;nicolas garcia belmonte&lt;/strong&gt;&lt;/a&gt;</t>
  </si>
  <si>
    <t>483 followers</t>
  </si>
  <si>
    <t>752nd</t>
  </si>
  <si>
    <t>&lt;a href="https://github.com/garann"&gt;&lt;strong&gt;Garann Means&lt;/strong&gt;&lt;/a&gt;</t>
  </si>
  <si>
    <t>753rd</t>
  </si>
  <si>
    <t>&lt;a href="https://github.com/connors"&gt;&lt;strong&gt;Connor Sears&lt;/strong&gt;&lt;/a&gt;</t>
  </si>
  <si>
    <t>754th</t>
  </si>
  <si>
    <t>&lt;a href="https://github.com/cwilso"&gt;&lt;strong&gt;Chris Wilson&lt;/strong&gt;&lt;/a&gt;</t>
  </si>
  <si>
    <t>755th</t>
  </si>
  <si>
    <t>&lt;a href="https://github.com/ccgus"&gt;&lt;strong&gt;August &amp;quot</t>
  </si>
  <si>
    <t>Gus&amp;quot</t>
  </si>
  <si>
    <t>Mueller&lt;/strong&gt;&lt;/a&gt;</t>
  </si>
  <si>
    <t>Flying Meat Inc.</t>
  </si>
  <si>
    <t>756th</t>
  </si>
  <si>
    <t>&lt;a href="https://github.com/jaydson"&gt;&lt;strong&gt;Jaydson Gomes&lt;/strong&gt;&lt;/a&gt;</t>
  </si>
  <si>
    <t>Terra Networks</t>
  </si>
  <si>
    <t>757th</t>
  </si>
  <si>
    <t>&lt;a href="https://github.com/eminetto"&gt;&lt;strong&gt;Elton Minetto&lt;/strong&gt;&lt;/a&gt;</t>
  </si>
  <si>
    <t>Coderockr</t>
  </si>
  <si>
    <t>481 followers</t>
  </si>
  <si>
    <t>758th</t>
  </si>
  <si>
    <t>&lt;a href="https://github.com/darwin"&gt;&lt;strong&gt;Antonin Hildebrand&lt;/strong&gt;&lt;/a&gt;</t>
  </si>
  <si>
    <t>BinaryAge</t>
  </si>
  <si>
    <t>759th</t>
  </si>
  <si>
    <t>&lt;a href="https://github.com/kana"&gt;&lt;strong&gt;Kana Natsuno&lt;/strong&gt;&lt;/a&gt;</t>
  </si>
  <si>
    <t>480 followers</t>
  </si>
  <si>
    <t>760th</t>
  </si>
  <si>
    <t>&lt;a href="https://github.com/mttkay"&gt;&lt;strong&gt;Matthias KÃ¤ppler&lt;/strong&gt;&lt;/a&gt;</t>
  </si>
  <si>
    <t>SoundCloud Ltd.</t>
  </si>
  <si>
    <t>761st</t>
  </si>
  <si>
    <t>&lt;a href="https://github.com/bobthecow"&gt;&lt;strong&gt;Justin Hileman&lt;/strong&gt;&lt;/a&gt;</t>
  </si>
  <si>
    <t>four53</t>
  </si>
  <si>
    <t>479 followers</t>
  </si>
  <si>
    <t>762nd</t>
  </si>
  <si>
    <t>&lt;a href="https://github.com/rcrowley"&gt;&lt;strong&gt;Richard Crowley&lt;/strong&gt;&lt;/a&gt;</t>
  </si>
  <si>
    <t>763rd</t>
  </si>
  <si>
    <t>&lt;a href="https://github.com/DanWahlin"&gt;&lt;strong&gt;Dan Wahlin&lt;/strong&gt;&lt;/a&gt;</t>
  </si>
  <si>
    <t>Wahlin Consulting</t>
  </si>
  <si>
    <t>764th</t>
  </si>
  <si>
    <t>&lt;a href="https://github.com/mcollina"&gt;&lt;strong&gt;Matteo Collina&lt;/strong&gt;&lt;/a&gt;</t>
  </si>
  <si>
    <t>765th</t>
  </si>
  <si>
    <t>&lt;a href="https://github.com/yuanyan"&gt;&lt;strong&gt;å…ƒå½¦&lt;/strong&gt;&lt;/a&gt;</t>
  </si>
  <si>
    <t>478 followers</t>
  </si>
  <si>
    <t>766th</t>
  </si>
  <si>
    <t>&lt;a href="https://github.com/NatashaTheRobot"&gt;&lt;strong&gt;Natasha Murashev&lt;/strong&gt;&lt;/a&gt;</t>
  </si>
  <si>
    <t>767th</t>
  </si>
  <si>
    <t>&lt;a href="https://github.com/JakeLin"&gt;&lt;strong&gt;Jake Lin&lt;/strong&gt;&lt;/a&gt;</t>
  </si>
  <si>
    <t>768th</t>
  </si>
  <si>
    <t>&lt;a href="https://github.com/kaepora"&gt;&lt;strong&gt;Nadim Kobeissi&lt;/strong&gt;&lt;/a&gt;</t>
  </si>
  <si>
    <t>476 followers</t>
  </si>
  <si>
    <t>769th</t>
  </si>
  <si>
    <t>&lt;a href="https://github.com/weaverryan"&gt;&lt;strong&gt;Ryan Weaver&lt;/strong&gt;&lt;/a&gt;</t>
  </si>
  <si>
    <t>KnpLabs &amp;#x2F</t>
  </si>
  <si>
    <t>KnpUniversity</t>
  </si>
  <si>
    <t>475 followers</t>
  </si>
  <si>
    <t>770th</t>
  </si>
  <si>
    <t>&lt;a href="https://github.com/webcoyote"&gt;&lt;strong&gt;Patrick Wyatt&lt;/strong&gt;&lt;/a&gt;</t>
  </si>
  <si>
    <t>473 followers</t>
  </si>
  <si>
    <t>771st</t>
  </si>
  <si>
    <t>&lt;a href="https://github.com/gfx"&gt;&lt;strong&gt;FUJI Goro (gfx)&lt;/strong&gt;&lt;/a&gt;</t>
  </si>
  <si>
    <t>GROUP 1</t>
  </si>
  <si>
    <t>772nd</t>
  </si>
  <si>
    <t>&lt;a href="https://github.com/technicalpickles"&gt;&lt;strong&gt;Josh Nichols&lt;/strong&gt;&lt;/a&gt;</t>
  </si>
  <si>
    <t>773rd</t>
  </si>
  <si>
    <t>&lt;a href="https://github.com/garethr"&gt;&lt;strong&gt;Gareth Rushgrove&lt;/strong&gt;&lt;/a&gt;</t>
  </si>
  <si>
    <t>472 followers</t>
  </si>
  <si>
    <t>774th</t>
  </si>
  <si>
    <t>&lt;a href="https://github.com/jserv"&gt;&lt;strong&gt;Jim Huang&lt;/strong&gt;&lt;/a&gt;</t>
  </si>
  <si>
    <t>SSXelerator</t>
  </si>
  <si>
    <t>775th</t>
  </si>
  <si>
    <t>&lt;a href="https://github.com/keijiro"&gt;&lt;strong&gt;Keijiro Takahashi&lt;/strong&gt;&lt;/a&gt;</t>
  </si>
  <si>
    <t>Unity Technologies Japan</t>
  </si>
  <si>
    <t>776th</t>
  </si>
  <si>
    <t>&lt;a href="https://github.com/mackenziechild"&gt;&lt;strong&gt;Mackenzie Child&lt;/strong&gt;&lt;/a&gt;</t>
  </si>
  <si>
    <t>777th</t>
  </si>
  <si>
    <t>&lt;a href="https://github.com/feelinglucky"&gt;&lt;strong&gt;æ˜ŽåŸŽ&lt;/strong&gt;&lt;/a&gt;</t>
  </si>
  <si>
    <t>471 followers</t>
  </si>
  <si>
    <t>778th</t>
  </si>
  <si>
    <t>&lt;a href="https://github.com/revolunet"&gt;&lt;strong&gt;Julien Bouquillon&lt;/strong&gt;&lt;/a&gt;</t>
  </si>
  <si>
    <t>revolunet</t>
  </si>
  <si>
    <t>469 followers</t>
  </si>
  <si>
    <t>779th</t>
  </si>
  <si>
    <t>&lt;a href="https://github.com/brynary"&gt;&lt;strong&gt;Bryan Helmkamp&lt;/strong&gt;&lt;/a&gt;</t>
  </si>
  <si>
    <t>Code Climate</t>
  </si>
  <si>
    <t>780th</t>
  </si>
  <si>
    <t>&lt;a href="https://github.com/shama"&gt;&lt;strong&gt;Kyle Robinson Young&lt;/strong&gt;&lt;/a&gt;</t>
  </si>
  <si>
    <t>YouNeedABudget</t>
  </si>
  <si>
    <t>468 followers</t>
  </si>
  <si>
    <t>781st</t>
  </si>
  <si>
    <t>&lt;a href="https://github.com/wangkuiyi"&gt;&lt;strong&gt;&lt;/strong&gt;&lt;/a&gt;</t>
  </si>
  <si>
    <t>467 followers</t>
  </si>
  <si>
    <t>782nd</t>
  </si>
  <si>
    <t>&lt;a href="https://github.com/funkatron"&gt;&lt;strong&gt;Ed Finkler&lt;/strong&gt;&lt;/a&gt;</t>
  </si>
  <si>
    <t>783rd</t>
  </si>
  <si>
    <t>&lt;a href="https://github.com/fqrouter"&gt;&lt;strong&gt;Qin Fen&lt;/strong&gt;&lt;/a&gt;</t>
  </si>
  <si>
    <t>784th</t>
  </si>
  <si>
    <t>&lt;a href="https://github.com/bdarnell"&gt;&lt;strong&gt;Ben Darnell&lt;/strong&gt;&lt;/a&gt;</t>
  </si>
  <si>
    <t>785th</t>
  </si>
  <si>
    <t>&lt;a href="https://github.com/guilhermeblanco"&gt;&lt;strong&gt;Guilherme Blanco&lt;/strong&gt;&lt;/a&gt;</t>
  </si>
  <si>
    <t>Carmigo.com</t>
  </si>
  <si>
    <t>786th</t>
  </si>
  <si>
    <t>&lt;a href="https://github.com/posixninja"&gt;&lt;strong&gt;Joshua Hill&lt;/strong&gt;&lt;/a&gt;</t>
  </si>
  <si>
    <t>PosixNinja</t>
  </si>
  <si>
    <t>466 followers</t>
  </si>
  <si>
    <t>787th</t>
  </si>
  <si>
    <t>&lt;a href="https://github.com/chneukirchen"&gt;&lt;strong&gt;Christian Neukirchen&lt;/strong&gt;&lt;/a&gt;</t>
  </si>
  <si>
    <t>anarchaia.org&amp;#x2F</t>
  </si>
  <si>
    <t>788th</t>
  </si>
  <si>
    <t>&lt;a href="https://github.com/yaoweibin"&gt;&lt;strong&gt;Weibin Yao(å§šä¼Ÿæ–Œ)&lt;/strong&gt;&lt;/a&gt;</t>
  </si>
  <si>
    <t>Taobao.com</t>
  </si>
  <si>
    <t>Project Manager for Scrolls, Mojang.</t>
  </si>
  <si>
    <t>http://t.co/csjni5sAnF</t>
  </si>
  <si>
    <t>789th</t>
  </si>
  <si>
    <t>&lt;a href="https://github.com/voodootikigod"&gt;&lt;strong&gt;Chris Williams&lt;/strong&gt;&lt;/a&gt;</t>
  </si>
  <si>
    <t>Emerging Technology Advisors</t>
  </si>
  <si>
    <t>790th</t>
  </si>
  <si>
    <t>&lt;a href="https://github.com/gnuwilliam"&gt;&lt;strong&gt;William Oliveira&lt;/strong&gt;&lt;/a&gt;</t>
  </si>
  <si>
    <t>Startgrid &amp;#x2F</t>
  </si>
  <si>
    <t>BrazilJS Foundation</t>
  </si>
  <si>
    <t>791st</t>
  </si>
  <si>
    <t>GROUP 2</t>
  </si>
  <si>
    <t>&lt;a href="https://github.com/michael"&gt;&lt;strong&gt;Michael Aufreiter&lt;/strong&gt;&lt;/a&gt;</t>
  </si>
  <si>
    <t>Substance</t>
  </si>
  <si>
    <t>792nd</t>
  </si>
  <si>
    <t>&lt;a href="https://github.com/leafo"&gt;&lt;strong&gt;leaf&lt;/strong&gt;&lt;/a&gt;</t>
  </si>
  <si>
    <t>itch.zone</t>
  </si>
  <si>
    <t>465 followers</t>
  </si>
  <si>
    <t>793rd</t>
  </si>
  <si>
    <t>&lt;a href="https://github.com/videlalvaro"&gt;&lt;strong&gt;Alvaro Videla&lt;/strong&gt;&lt;/a&gt;</t>
  </si>
  <si>
    <t>464 followers</t>
  </si>
  <si>
    <t>794th</t>
  </si>
  <si>
    <t>&lt;a href="https://github.com/dscape"&gt;&lt;strong&gt;Nuno Job&lt;/strong&gt;&lt;/a&gt;</t>
  </si>
  <si>
    <t>795th</t>
  </si>
  <si>
    <t>&lt;a href="https://github.com/coreyhaines"&gt;&lt;strong&gt;Corey Haines&lt;/strong&gt;&lt;/a&gt;</t>
  </si>
  <si>
    <t>coreyhaines LLC</t>
  </si>
  <si>
    <t>796th</t>
  </si>
  <si>
    <t>&lt;a href="https://github.com/robey"&gt;&lt;strong&gt;Robey Pointer&lt;/strong&gt;&lt;/a&gt;</t>
  </si>
  <si>
    <t>797th</t>
  </si>
  <si>
    <t>&lt;a href="https://github.com/guilhermechapiewski"&gt;&lt;strong&gt;Guilherme Chapiewski&lt;/strong&gt;&lt;/a&gt;</t>
  </si>
  <si>
    <t>Founder/CEO of Dropbox</t>
  </si>
  <si>
    <t>http://t.co/rdUMjT3VVv</t>
  </si>
  <si>
    <t>798th</t>
  </si>
  <si>
    <t>&lt;a href="https://github.com/mnielsen"&gt;&lt;strong&gt;Michael Nielsen&lt;/strong&gt;&lt;/a&gt;</t>
  </si>
  <si>
    <t>799th</t>
  </si>
  <si>
    <t>&lt;a href="https://github.com/hollance"&gt;&lt;strong&gt;Matthijs Hollemans&lt;/strong&gt;&lt;/a&gt;</t>
  </si>
  <si>
    <t>Indie app developer</t>
  </si>
  <si>
    <t>463 followers</t>
  </si>
  <si>
    <t>800th</t>
  </si>
  <si>
    <t>&lt;a href="https://github.com/mariotaku"&gt;&lt;strong&gt;Mariotaku&lt;/strong&gt;&lt;/a&gt;</t>
  </si>
  <si>
    <t>801st</t>
  </si>
  <si>
    <t>&lt;a href="https://github.com/chrisdickinson"&gt;&lt;strong&gt;Chris Dickinson&lt;/strong&gt;&lt;/a&gt;</t>
  </si>
  <si>
    <t>Walmart Labs</t>
  </si>
  <si>
    <t>462 followers</t>
  </si>
  <si>
    <t>802nd</t>
  </si>
  <si>
    <t>&lt;a href="https://github.com/ksky521"&gt;&lt;strong&gt;ä¸‰æ°´æ¸…&lt;/strong&gt;&lt;/a&gt;</t>
  </si>
  <si>
    <t>803rd</t>
  </si>
  <si>
    <t>&lt;a href="https://github.com/Siedrix"&gt;&lt;strong&gt;Siedrix&lt;/strong&gt;&lt;/a&gt;</t>
  </si>
  <si>
    <t>804th</t>
  </si>
  <si>
    <t>&lt;a href="https://github.com/shichuan"&gt;&lt;strong&gt;Shi Chuan&lt;/strong&gt;&lt;/a&gt;</t>
  </si>
  <si>
    <t>Freelance Developer</t>
  </si>
  <si>
    <t>461 followers</t>
  </si>
  <si>
    <t>805th</t>
  </si>
  <si>
    <t>&lt;a href="https://github.com/ryanseys"&gt;&lt;strong&gt;Ryan Seys&lt;/strong&gt;&lt;/a&gt;</t>
  </si>
  <si>
    <t>806th</t>
  </si>
  <si>
    <t>&lt;a href="https://github.com/daviferreira"&gt;&lt;strong&gt;Davi Ferreira&lt;/strong&gt;&lt;/a&gt;</t>
  </si>
  <si>
    <t>Podio</t>
  </si>
  <si>
    <t>807th</t>
  </si>
  <si>
    <t>&lt;a href="https://github.com/skmetz"&gt;&lt;strong&gt;Sandi Metz&lt;/strong&gt;&lt;/a&gt;</t>
  </si>
  <si>
    <t>TorqueForge</t>
  </si>
  <si>
    <t>808th</t>
  </si>
  <si>
    <t>&lt;a href="https://github.com/sishen"&gt;&lt;strong&gt;Dingding Ye&lt;/strong&gt;&lt;/a&gt;</t>
  </si>
  <si>
    <t>Pragmatic.ly</t>
  </si>
  <si>
    <t>809th</t>
  </si>
  <si>
    <t>&lt;a href="https://github.com/AdamAtomic"&gt;&lt;strong&gt;Adam &amp;#39</t>
  </si>
  <si>
    <t>Atomic&amp;#39</t>
  </si>
  <si>
    <t>Saltsman&lt;/strong&gt;&lt;/a&gt;</t>
  </si>
  <si>
    <t>Semi Secret Software</t>
  </si>
  <si>
    <t>460 followers</t>
  </si>
  <si>
    <t>810th</t>
  </si>
  <si>
    <t>CEO @SHBYCO. Editor @TheApplePost. Favorites are from me, not robots.. Yet.</t>
  </si>
  <si>
    <t>&lt;a href="https://github.com/faux123"&gt;&lt;strong&gt;Paul Reioux&lt;/strong&gt;&lt;/a&gt;</t>
  </si>
  <si>
    <t>Android Hobby</t>
  </si>
  <si>
    <t>http://t.co/bptmGUqve2</t>
  </si>
  <si>
    <t>tha_rami</t>
  </si>
  <si>
    <t>Rami Ismail</t>
  </si>
  <si>
    <t>811th</t>
  </si>
  <si>
    <t>&lt;a href="https://github.com/puffnfresh"&gt;&lt;strong&gt;Brian McKenna&lt;/strong&gt;&lt;/a&gt;</t>
  </si>
  <si>
    <t>SlamData</t>
  </si>
  <si>
    <t>459 followers</t>
  </si>
  <si>
    <t>812th</t>
  </si>
  <si>
    <t>GROUP 3</t>
  </si>
  <si>
    <t>&lt;a href="https://github.com/ericbarnes"&gt;&lt;strong&gt;Eric Barnes&lt;/strong&gt;&lt;/a&gt;</t>
  </si>
  <si>
    <t>UserScape</t>
  </si>
  <si>
    <t>813th</t>
  </si>
  <si>
    <t>&lt;a href="https://github.com/ideawu"&gt;&lt;strong&gt;ideawu&lt;/strong&gt;&lt;/a&gt;</t>
  </si>
  <si>
    <t>C&amp;#x2F</t>
  </si>
  <si>
    <t>Web</t>
  </si>
  <si>
    <t>Mobile</t>
  </si>
  <si>
    <t>457 followers</t>
  </si>
  <si>
    <t>814th</t>
  </si>
  <si>
    <t>&lt;a href="https://github.com/arturoc"&gt;&lt;strong&gt;arturo&lt;/strong&gt;&lt;/a&gt;</t>
  </si>
  <si>
    <t>815th</t>
  </si>
  <si>
    <t>&lt;a href="https://github.com/Hawstein"&gt;&lt;strong&gt;Hawstein&lt;/strong&gt;&lt;/a&gt;</t>
  </si>
  <si>
    <t>Wandou Labs</t>
  </si>
  <si>
    <t>456 followers</t>
  </si>
  <si>
    <t>816th</t>
  </si>
  <si>
    <t>&lt;a href="https://github.com/eshiota"&gt;&lt;strong&gt;Eduardo Shiota Yasuda&lt;/strong&gt;&lt;/a&gt;</t>
  </si>
  <si>
    <t>455 followers</t>
  </si>
  <si>
    <t>817th</t>
  </si>
  <si>
    <t>&lt;a href="https://github.com/jm"&gt;&lt;strong&gt;Jeremy McAnally&lt;/strong&gt;&lt;/a&gt;</t>
  </si>
  <si>
    <t>FireEye &amp;#x2F</t>
  </si>
  <si>
    <t>Mandiant</t>
  </si>
  <si>
    <t>454 followers</t>
  </si>
  <si>
    <t>818th</t>
  </si>
  <si>
    <t>&lt;a href="https://github.com/olivergierke"&gt;&lt;strong&gt;Oliver Gierke&lt;/strong&gt;&lt;/a&gt;</t>
  </si>
  <si>
    <t>Pivotal (formerly SpringSource</t>
  </si>
  <si>
    <t>a division of VMware)</t>
  </si>
  <si>
    <t>819th</t>
  </si>
  <si>
    <t>&lt;a href="https://github.com/Prinzhorn"&gt;&lt;strong&gt;Alexander Prinzhorn&lt;/strong&gt;&lt;/a&gt;</t>
  </si>
  <si>
    <t>453 followers</t>
  </si>
  <si>
    <t>820th</t>
  </si>
  <si>
    <t>&lt;a href="https://github.com/StylingAndroid"&gt;&lt;strong&gt;Mark Allison&lt;/strong&gt;&lt;/a&gt;</t>
  </si>
  <si>
    <t>Styling Android</t>
  </si>
  <si>
    <t>821st</t>
  </si>
  <si>
    <t>&lt;a href="https://github.com/amix"&gt;&lt;strong&gt;Amir Salihefendic&lt;/strong&gt;&lt;/a&gt;</t>
  </si>
  <si>
    <t>Doist: https:&amp;#x2F</t>
  </si>
  <si>
    <t>github.com&amp;#x2F</t>
  </si>
  <si>
    <t>Doist</t>
  </si>
  <si>
    <t>822nd</t>
  </si>
  <si>
    <t>&lt;a href="https://github.com/robertpenner"&gt;&lt;strong&gt;Robert Penner&lt;/strong&gt;&lt;/a&gt;</t>
  </si>
  <si>
    <t>robertpenner.com</t>
  </si>
  <si>
    <t>823rd</t>
  </si>
  <si>
    <t>sama</t>
  </si>
  <si>
    <t>&lt;a href="https://github.com/slavapestov"&gt;&lt;strong&gt;Slava Pestov&lt;/strong&gt;&lt;/a&gt;</t>
  </si>
  <si>
    <t>Sam Altman</t>
  </si>
  <si>
    <t>824th</t>
  </si>
  <si>
    <t>&lt;a href="https://github.com/jmechner"&gt;&lt;strong&gt;Jordan Mechner&lt;/strong&gt;&lt;/a&gt;</t>
  </si>
  <si>
    <t>825th</t>
  </si>
  <si>
    <t>&lt;a href="https://github.com/ole"&gt;&lt;strong&gt;Ole Begemann&lt;/strong&gt;&lt;/a&gt;</t>
  </si>
  <si>
    <t>452 followers</t>
  </si>
  <si>
    <t>826th</t>
  </si>
  <si>
    <t>&lt;a href="https://github.com/jessesquires"&gt;&lt;strong&gt;Jesse Squires&lt;/strong&gt;&lt;/a&gt;</t>
  </si>
  <si>
    <t>Rosetta Stone</t>
  </si>
  <si>
    <t>Managing Director at @1776. Previously: Founder at @disruptioncorp, Partner at @500Startups, EIR at USCIS / DHS, I grow startups and small businesses.</t>
  </si>
  <si>
    <t>http://t.co/ng84CH8bc6</t>
  </si>
  <si>
    <t>827th</t>
  </si>
  <si>
    <t>&lt;a href="https://github.com/abraham"&gt;&lt;strong&gt;Abraham Williams&lt;/strong&gt;&lt;/a&gt;</t>
  </si>
  <si>
    <t>828th</t>
  </si>
  <si>
    <t>&lt;a href="https://github.com/tqchen"&gt;&lt;strong&gt;Tianqi Chen&lt;/strong&gt;&lt;/a&gt;</t>
  </si>
  <si>
    <t>829th</t>
  </si>
  <si>
    <t>&lt;a href="https://github.com/tinyfool"&gt;&lt;strong&gt;HaoPeiqiang&lt;/strong&gt;&lt;/a&gt;</t>
  </si>
  <si>
    <t>451 followers</t>
  </si>
  <si>
    <t>830th</t>
  </si>
  <si>
    <t>&lt;a href="https://github.com/eliben"&gt;&lt;strong&gt;Eli Bendersky&lt;/strong&gt;&lt;/a&gt;</t>
  </si>
  <si>
    <t>831st</t>
  </si>
  <si>
    <t>&lt;a href="https://github.com/justintadlock"&gt;&lt;strong&gt;Justin Tadlock&lt;/strong&gt;&lt;/a&gt;</t>
  </si>
  <si>
    <t>Theme Hybrid</t>
  </si>
  <si>
    <t>832nd</t>
  </si>
  <si>
    <t>&lt;a href="https://github.com/adamstac"&gt;&lt;strong&gt;Adam Stacoviak&lt;/strong&gt;&lt;/a&gt;</t>
  </si>
  <si>
    <t>The Changelog</t>
  </si>
  <si>
    <t>448 followers</t>
  </si>
  <si>
    <t>833rd</t>
  </si>
  <si>
    <t>&lt;a href="https://github.com/dlew"&gt;&lt;strong&gt;Daniel Lew&lt;/strong&gt;&lt;/a&gt;</t>
  </si>
  <si>
    <t>834th</t>
  </si>
  <si>
    <t>&lt;a href="https://github.com/indirect"&gt;&lt;strong&gt;AndrÃ© Arko&lt;/strong&gt;&lt;/a&gt;</t>
  </si>
  <si>
    <t>835th</t>
  </si>
  <si>
    <t>&lt;a href="https://github.com/jamtur01"&gt;&lt;strong&gt;James Turnbull&lt;/strong&gt;&lt;/a&gt;</t>
  </si>
  <si>
    <t>Kickstarter</t>
  </si>
  <si>
    <t>836th</t>
  </si>
  <si>
    <t>&lt;a href="https://github.com/endymuhardin"&gt;&lt;strong&gt;Endy Muhardin&lt;/strong&gt;&lt;/a&gt;</t>
  </si>
  <si>
    <t>ArtiVisi Intermedia</t>
  </si>
  <si>
    <t>447 followers</t>
  </si>
  <si>
    <t>837th</t>
  </si>
  <si>
    <t>&lt;a href="https://github.com/parkr"&gt;&lt;strong&gt;Parker Moore&lt;/strong&gt;&lt;/a&gt;</t>
  </si>
  <si>
    <t>VSCO</t>
  </si>
  <si>
    <t>446 followers</t>
  </si>
  <si>
    <t>838th</t>
  </si>
  <si>
    <t>&lt;a href="https://github.com/fatih"&gt;&lt;strong&gt;Fatih Arslan&lt;/strong&gt;&lt;/a&gt;</t>
  </si>
  <si>
    <t>Koding</t>
  </si>
  <si>
    <t>willsmith</t>
  </si>
  <si>
    <t>839th</t>
  </si>
  <si>
    <t>&lt;a href="https://github.com/darkoperator"&gt;&lt;strong&gt;Carlos Perez&lt;/strong&gt;&lt;/a&gt;</t>
  </si>
  <si>
    <t>445 followers</t>
  </si>
  <si>
    <t>840th</t>
  </si>
  <si>
    <t>&lt;a href="https://github.com/jfrazelle"&gt;&lt;strong&gt;Jessie Frazelle&lt;/strong&gt;&lt;/a&gt;</t>
  </si>
  <si>
    <t>841st</t>
  </si>
  <si>
    <t>&lt;a href="https://github.com/carllerche"&gt;&lt;strong&gt;Carl Lerche&lt;/strong&gt;&lt;/a&gt;</t>
  </si>
  <si>
    <t>444 followers</t>
  </si>
  <si>
    <t>842nd</t>
  </si>
  <si>
    <t>&lt;a href="https://github.com/gitster"&gt;&lt;strong&gt;Junio C Hamano&lt;/strong&gt;&lt;/a&gt;</t>
  </si>
  <si>
    <t>843rd</t>
  </si>
  <si>
    <t>&lt;a href="https://github.com/be5invis"&gt;&lt;strong&gt;Belleve Invis&lt;/strong&gt;&lt;/a&gt;</t>
  </si>
  <si>
    <t>University of Science and Technology of China</t>
  </si>
  <si>
    <t>Technology video producer on YouTube. I make things.</t>
  </si>
  <si>
    <t>School of Chemistry and Materials Science</t>
  </si>
  <si>
    <t>http://t.co/Zst3Z9UC3K</t>
  </si>
  <si>
    <t>844th</t>
  </si>
  <si>
    <t>&lt;a href="https://github.com/defunctzombie"&gt;&lt;strong&gt;Roman Shtylman&lt;/strong&gt;&lt;/a&gt;</t>
  </si>
  <si>
    <t>courseoff</t>
  </si>
  <si>
    <t>443 followers</t>
  </si>
  <si>
    <t>GROPUP 4</t>
  </si>
  <si>
    <t>845th</t>
  </si>
  <si>
    <t>&lt;a href="https://github.com/hehead"&gt;&lt;strong&gt;&lt;/strong&gt;&lt;/a&gt;</t>
  </si>
  <si>
    <t>442 followers</t>
  </si>
  <si>
    <t>846th</t>
  </si>
  <si>
    <t>&lt;a href="https://github.com/ColinEberhardt"&gt;&lt;strong&gt;Colin Eberhardt&lt;/strong&gt;&lt;/a&gt;</t>
  </si>
  <si>
    <t>Scott Logic</t>
  </si>
  <si>
    <t>441 followers</t>
  </si>
  <si>
    <t>847th</t>
  </si>
  <si>
    <t>&lt;a href="https://github.com/pokeb"&gt;&lt;strong&gt;Ben Copsey&lt;/strong&gt;&lt;/a&gt;</t>
  </si>
  <si>
    <t>All-Seeing Interactive Ltd</t>
  </si>
  <si>
    <t>848th</t>
  </si>
  <si>
    <t>&lt;a href="https://github.com/kellabyte"&gt;&lt;strong&gt;Kelly Sommers&lt;/strong&gt;&lt;/a&gt;</t>
  </si>
  <si>
    <t>849th</t>
  </si>
  <si>
    <t>&lt;a href="https://github.com/Wilto"&gt;&lt;strong&gt;Mat Marquis&lt;/strong&gt;&lt;/a&gt;</t>
  </si>
  <si>
    <t>850th</t>
  </si>
  <si>
    <t>&lt;a href="https://github.com/muaz-khan"&gt;&lt;strong&gt;Muaz Khan&lt;/strong&gt;&lt;/a&gt;</t>
  </si>
  <si>
    <t>WebRTC</t>
  </si>
  <si>
    <t>851st</t>
  </si>
  <si>
    <t>&lt;a href="https://github.com/dfm"&gt;&lt;strong&gt;Dan Foreman-Mackey&lt;/strong&gt;&lt;/a&gt;</t>
  </si>
  <si>
    <t>852nd</t>
  </si>
  <si>
    <t>&lt;a href="https://github.com/nikodemus"&gt;&lt;strong&gt;Nikodemus Siivola&lt;/strong&gt;&lt;/a&gt;</t>
  </si>
  <si>
    <t>ZenRobotics Ltd. http:&amp;#x2F</t>
  </si>
  <si>
    <t>www.zenrobotics.com&amp;#x2F</t>
  </si>
  <si>
    <t>853rd</t>
  </si>
  <si>
    <t>&lt;a href="https://github.com/lavabit"&gt;&lt;strong&gt;Lavabit LLC&lt;/strong&gt;&lt;/a&gt;</t>
  </si>
  <si>
    <t>Lavabit LLC</t>
  </si>
  <si>
    <t>854th</t>
  </si>
  <si>
    <t>&lt;a href="https://github.com/derickr"&gt;&lt;strong&gt;Derick Rethans&lt;/strong&gt;&lt;/a&gt;</t>
  </si>
  <si>
    <t>440 followers</t>
  </si>
  <si>
    <t>855th</t>
  </si>
  <si>
    <t>&lt;a href="https://github.com/nhaarman"&gt;&lt;strong&gt;Niek Haarman&lt;/strong&gt;&lt;/a&gt;</t>
  </si>
  <si>
    <t>Label305</t>
  </si>
  <si>
    <t>856th</t>
  </si>
  <si>
    <t>&lt;a href="https://github.com/mikepenz"&gt;&lt;strong&gt;Mike Penz&lt;/strong&gt;&lt;/a&gt;</t>
  </si>
  <si>
    <t>lanora.io</t>
  </si>
  <si>
    <t>857th</t>
  </si>
  <si>
    <t>&lt;a href="https://github.com/andyque"&gt;&lt;strong&gt;å­_x0090_é¾™å±±äºº&lt;/strong&gt;&lt;/a&gt;</t>
  </si>
  <si>
    <t>cocos2d-x team</t>
  </si>
  <si>
    <t>439 followers</t>
  </si>
  <si>
    <t>858th</t>
  </si>
  <si>
    <t>&lt;a href="https://github.com/ramalho"&gt;&lt;strong&gt;Luciano Ramalho&lt;/strong&gt;&lt;/a&gt;</t>
  </si>
  <si>
    <t>Oficinas Turing</t>
  </si>
  <si>
    <t>reckless</t>
  </si>
  <si>
    <t>859th</t>
  </si>
  <si>
    <t>nilay patel</t>
  </si>
  <si>
    <t>&lt;a href="https://github.com/prime31"&gt;&lt;strong&gt;Mike&lt;/strong&gt;&lt;/a&gt;</t>
  </si>
  <si>
    <t>I live in Seattle and build a few products for Microsoft</t>
  </si>
  <si>
    <t>prime31</t>
  </si>
  <si>
    <t>http://t.co/rkquDCVhAW</t>
  </si>
  <si>
    <t>860th</t>
  </si>
  <si>
    <t>&lt;a href="https://github.com/fperez"&gt;&lt;strong&gt;Fernando Perez&lt;/strong&gt;&lt;/a&gt;</t>
  </si>
  <si>
    <t>University of California</t>
  </si>
  <si>
    <t>Berkeley.</t>
  </si>
  <si>
    <t>438 followers</t>
  </si>
  <si>
    <t>861st</t>
  </si>
  <si>
    <t>&lt;a href="https://github.com/jeffknupp"&gt;&lt;strong&gt;Jeff Knupp&lt;/strong&gt;&lt;/a&gt;</t>
  </si>
  <si>
    <t>AppNexus</t>
  </si>
  <si>
    <t>862nd</t>
  </si>
  <si>
    <t>&lt;a href="https://github.com/aFarkas"&gt;&lt;strong&gt;Alexander Farkas&lt;/strong&gt;&lt;/a&gt;</t>
  </si>
  <si>
    <t>437 followers</t>
  </si>
  <si>
    <t>863rd</t>
  </si>
  <si>
    <t>&lt;a href="https://github.com/adactio"&gt;&lt;strong&gt;Jeremy Keith&lt;/strong&gt;&lt;/a&gt;</t>
  </si>
  <si>
    <t>864th</t>
  </si>
  <si>
    <t>&lt;a href="https://github.com/yanhaijing"&gt;&lt;strong&gt;é¢œæµ·é•œ&lt;/strong&gt;&lt;/a&gt;</t>
  </si>
  <si>
    <t>865th</t>
  </si>
  <si>
    <t>&lt;a href="https://github.com/spastorino"&gt;&lt;strong&gt;Santiago Pastorino&lt;/strong&gt;&lt;/a&gt;</t>
  </si>
  <si>
    <t>WyeWorks</t>
  </si>
  <si>
    <t>436 followers</t>
  </si>
  <si>
    <t>866th</t>
  </si>
  <si>
    <t>&lt;a href="https://github.com/robrix"&gt;&lt;strong&gt;Rob Rix&lt;/strong&gt;&lt;/a&gt;</t>
  </si>
  <si>
    <t>867th</t>
  </si>
  <si>
    <t>&lt;a href="https://github.com/hsbt"&gt;&lt;strong&gt;SHIBATA Hiroshi&lt;/strong&gt;&lt;/a&gt;</t>
  </si>
  <si>
    <t>GMO Pepabo</t>
  </si>
  <si>
    <t>868th</t>
  </si>
  <si>
    <t>&lt;a href="https://github.com/afollestad"&gt;&lt;strong&gt;Aidan Follestad&lt;/strong&gt;&lt;/a&gt;</t>
  </si>
  <si>
    <t>Ricco Solutions LLC</t>
  </si>
  <si>
    <t>869th</t>
  </si>
  <si>
    <t>&lt;a href="https://github.com/qii"&gt;&lt;strong&gt;qii&lt;/strong&gt;&lt;/a&gt;</t>
  </si>
  <si>
    <t>435 followers</t>
  </si>
  <si>
    <t>870th</t>
  </si>
  <si>
    <t>&lt;a href="https://github.com/maxzhang"&gt;&lt;strong&gt;maxzhang&lt;/strong&gt;&lt;/a&gt;</t>
  </si>
  <si>
    <t>360.cn</t>
  </si>
  <si>
    <t>871st</t>
  </si>
  <si>
    <t>&lt;a href="https://github.com/subtleGradient"&gt;&lt;strong&gt;Thomas Aylott&lt;/strong&gt;&lt;/a&gt;</t>
  </si>
  <si>
    <t>872nd</t>
  </si>
  <si>
    <t>&lt;a href="https://github.com/julianduque"&gt;&lt;strong&gt;Julian Duque&lt;/strong&gt;&lt;/a&gt;</t>
  </si>
  <si>
    <t>873rd</t>
  </si>
  <si>
    <t>&lt;a href="https://github.com/ujihisa"&gt;&lt;strong&gt;&lt;/strong&gt;&lt;/a&gt;</t>
  </si>
  <si>
    <t>HootSuite Media inc</t>
  </si>
  <si>
    <t>434 followers</t>
  </si>
  <si>
    <t>874th</t>
  </si>
  <si>
    <t>&lt;a href="https://github.com/johndbritton"&gt;&lt;strong&gt;John Britton&lt;/strong&gt;&lt;/a&gt;</t>
  </si>
  <si>
    <t>875th</t>
  </si>
  <si>
    <t>&lt;a href="https://github.com/FooBarWidget"&gt;&lt;strong&gt;Hongli Lai&lt;/strong&gt;&lt;/a&gt;</t>
  </si>
  <si>
    <t>Phusion (www.phusion.nl)</t>
  </si>
  <si>
    <t>433 followers</t>
  </si>
  <si>
    <t>876th</t>
  </si>
  <si>
    <t>&lt;a href="https://github.com/nesquena"&gt;&lt;strong&gt;Nathan Esquenazi&lt;/strong&gt;&lt;/a&gt;</t>
  </si>
  <si>
    <t>Founder @ CodePath</t>
  </si>
  <si>
    <t>877th</t>
  </si>
  <si>
    <t>&lt;a href="https://github.com/TiuTalk"&gt;&lt;strong&gt;Thiago Belem&lt;/strong&gt;&lt;/a&gt;</t>
  </si>
  <si>
    <t>Assando Sites</t>
  </si>
  <si>
    <t>878th</t>
  </si>
  <si>
    <t>&lt;a href="https://github.com/kachayev"&gt;&lt;strong&gt;Alexey Kachayev&lt;/strong&gt;&lt;/a&gt;</t>
  </si>
  <si>
    <t>attendify.com</t>
  </si>
  <si>
    <t>432 followers</t>
  </si>
  <si>
    <t>879th</t>
  </si>
  <si>
    <t>&lt;a href="https://github.com/robotlolita"&gt;&lt;strong&gt;(SoreÎ»\a)&lt;/strong&gt;&lt;/a&gt;</t>
  </si>
  <si>
    <t>Origami Tower</t>
  </si>
  <si>
    <t>br</t>
  </si>
  <si>
    <t>Brenda Romero</t>
  </si>
  <si>
    <t>880th</t>
  </si>
  <si>
    <t>&lt;a href="https://github.com/davies"&gt;&lt;strong&gt;Davies Liu&lt;/strong&gt;&lt;/a&gt;</t>
  </si>
  <si>
    <t>431 followers</t>
  </si>
  <si>
    <t>881st</t>
  </si>
  <si>
    <t>&lt;a href="https://github.com/rockbot"&gt;&lt;strong&gt;Raquel VÃ©lez&lt;/strong&gt;&lt;/a&gt;</t>
  </si>
  <si>
    <t>882nd</t>
  </si>
  <si>
    <t>&lt;a href="https://github.com/Valloric"&gt;&lt;strong&gt;Val Markovic&lt;/strong&gt;&lt;/a&gt;</t>
  </si>
  <si>
    <t>883rd</t>
  </si>
  <si>
    <t>&lt;a href="https://github.com/GeekZooStudio"&gt;&lt;strong&gt;GeekZooStudio Products&lt;/strong&gt;&lt;/a&gt;</t>
  </si>
  <si>
    <t>Geek Zoo Studio</t>
  </si>
  <si>
    <t>884th</t>
  </si>
  <si>
    <t>&lt;a href="https://github.com/lifo"&gt;&lt;strong&gt;Pratik&lt;/strong&gt;&lt;/a&gt;</t>
  </si>
  <si>
    <t>37signals</t>
  </si>
  <si>
    <t>885th</t>
  </si>
  <si>
    <t>&lt;a href="https://github.com/postmodern"&gt;&lt;strong&gt;Postmodern&lt;/strong&gt;&lt;/a&gt;</t>
  </si>
  <si>
    <t>430 followers</t>
  </si>
  <si>
    <t>886th</t>
  </si>
  <si>
    <t>&lt;a href="https://github.com/lukeredpath"&gt;&lt;strong&gt;Luke Redpath&lt;/strong&gt;&lt;/a&gt;</t>
  </si>
  <si>
    <t>LJR Software Limited</t>
  </si>
  <si>
    <t>429 followers</t>
  </si>
  <si>
    <t>887th</t>
  </si>
  <si>
    <t>&lt;a href="https://github.com/maddox"&gt;&lt;strong&gt;Jon Maddox&lt;/strong&gt;&lt;/a&gt;</t>
  </si>
  <si>
    <t>Ramy Raoof</t>
  </si>
  <si>
    <t>Information &amp; Communication Technologies for Human Rights | Free and Open Source | Privacy &amp; Security, Online &amp; Offline | Digital Rights</t>
  </si>
  <si>
    <t>888th</t>
  </si>
  <si>
    <t>http://t.co/QGEAeg7PJr</t>
  </si>
  <si>
    <t>&lt;a href="https://github.com/kartik-v"&gt;&lt;strong&gt;Kartik Visweswaran&lt;/strong&gt;&lt;/a&gt;</t>
  </si>
  <si>
    <t>889th</t>
  </si>
  <si>
    <t>travisk</t>
  </si>
  <si>
    <t>travis kalanick</t>
  </si>
  <si>
    <t>You know, the @Wikipedia and @Wikia guy.  Free speech activist, entrepreneur.</t>
  </si>
  <si>
    <t>http://t.co/RFNOTdr60k</t>
  </si>
  <si>
    <t>larryellison</t>
  </si>
  <si>
    <t>Larry Ellison</t>
  </si>
  <si>
    <t>&lt;a href="https://github.com/antoniolg"&gt;&lt;strong&gt;Antonio Leiva&lt;/strong&gt;&lt;/a&gt;</t>
  </si>
  <si>
    <t>Plex</t>
  </si>
  <si>
    <t>890th</t>
  </si>
  <si>
    <t>&lt;a href="https://github.com/gka"&gt;&lt;strong&gt;Gregor Aisch&lt;/strong&gt;&lt;/a&gt;</t>
  </si>
  <si>
    <t>The New York Times</t>
  </si>
  <si>
    <t>891st</t>
  </si>
  <si>
    <t>&lt;a href="https://github.com/mgcrea"&gt;&lt;strong&gt;Olivier Louvignes&lt;/strong&gt;&lt;/a&gt;</t>
  </si>
  <si>
    <t>892nd</t>
  </si>
  <si>
    <t>&lt;a href="https://github.com/pauldix"&gt;&lt;strong&gt;Paul Dix&lt;/strong&gt;&lt;/a&gt;</t>
  </si>
  <si>
    <t>InfluxDB</t>
  </si>
  <si>
    <t>893rd</t>
  </si>
  <si>
    <t>&lt;a href="https://github.com/netojoaobatista"&gt;&lt;strong&gt;JoÃ£o Batista Neto&lt;/strong&gt;&lt;/a&gt;</t>
  </si>
  <si>
    <t>iMasters</t>
  </si>
  <si>
    <t>Mother of dragons. Very rawr.Founder of @Storenvy. Humorist. Loves a good API &amp; a good IPA. Please introduce yourself if you follow me.</t>
  </si>
  <si>
    <t>428 followers</t>
  </si>
  <si>
    <t>http://t.co/nIjEhtCNzy</t>
  </si>
  <si>
    <t>894th</t>
  </si>
  <si>
    <t>&lt;a href="https://github.com/koenbok"&gt;&lt;strong&gt;Koen Bok&lt;/strong&gt;&lt;/a&gt;</t>
  </si>
  <si>
    <t>Podium</t>
  </si>
  <si>
    <t>Sofa</t>
  </si>
  <si>
    <t>895th</t>
  </si>
  <si>
    <t>&lt;a href="https://github.com/stevedekorte"&gt;&lt;strong&gt;Steve Dekorte&lt;/strong&gt;&lt;/a&gt;</t>
  </si>
  <si>
    <t>voluntary.net</t>
  </si>
  <si>
    <t>896th</t>
  </si>
  <si>
    <t>&lt;a href="https://github.com/Hexxeh"&gt;&lt;strong&gt;Liam McLoughlin&lt;/strong&gt;&lt;/a&gt;</t>
  </si>
  <si>
    <t>427 followers</t>
  </si>
  <si>
    <t>897th</t>
  </si>
  <si>
    <t>&lt;a href="https://github.com/blakewatters"&gt;&lt;strong&gt;Blake Watters&lt;/strong&gt;&lt;/a&gt;</t>
  </si>
  <si>
    <t>Layer</t>
  </si>
  <si>
    <t>898th</t>
  </si>
  <si>
    <t>harrymccracken</t>
  </si>
  <si>
    <t>&lt;a href="https://github.com/mcxiaoke"&gt;&lt;strong&gt;Xiaoke Zhang&lt;/strong&gt;&lt;/a&gt;</t>
  </si>
  <si>
    <t>CatCastle Inc.</t>
  </si>
  <si>
    <t>Harry McCracken</t>
  </si>
  <si>
    <t>899th</t>
  </si>
  <si>
    <t>&lt;a href="https://github.com/philips"&gt;&lt;strong&gt;Brandon Philips&lt;/strong&gt;&lt;/a&gt;</t>
  </si>
  <si>
    <t>CoreOS</t>
  </si>
  <si>
    <t>Inc</t>
  </si>
  <si>
    <t>900th</t>
  </si>
  <si>
    <t>&lt;a href="https://github.com/sr"&gt;&lt;strong&gt;Simon Rozet&lt;/strong&gt;&lt;/a&gt;</t>
  </si>
  <si>
    <t>901st</t>
  </si>
  <si>
    <t>&lt;a href="https://github.com/fsouza"&gt;&lt;strong&gt;Francisco Souza&lt;/strong&gt;&lt;/a&gt;</t>
  </si>
  <si>
    <t>902nd</t>
  </si>
  <si>
    <t>&lt;a href="https://github.com/alvagante"&gt;&lt;strong&gt;Alessandro Franceschi&lt;/strong&gt;&lt;/a&gt;</t>
  </si>
  <si>
    <t>Lab42</t>
  </si>
  <si>
    <t>426 followers</t>
  </si>
  <si>
    <t>TOTAL # IN EACH GROUP</t>
  </si>
  <si>
    <t>903rd</t>
  </si>
  <si>
    <t>&lt;a href="https://github.com/cinder"&gt;&lt;strong&gt;&lt;/strong&gt;&lt;/a&gt;</t>
  </si>
  <si>
    <t>904th</t>
  </si>
  <si>
    <t>&lt;a href="https://github.com/STRd6"&gt;&lt;strong&gt;Daniel X Moore&lt;/strong&gt;&lt;/a&gt;</t>
  </si>
  <si>
    <t>Fog Creek</t>
  </si>
  <si>
    <t>905th</t>
  </si>
  <si>
    <t>&lt;a href="https://github.com/pluskid"&gt;&lt;strong&gt;Chiyuan Zhang&lt;/strong&gt;&lt;/a&gt;</t>
  </si>
  <si>
    <t>906th</t>
  </si>
  <si>
    <t>&lt;a href="https://github.com/joshbuddy"&gt;&lt;strong&gt;Joshua Hull&lt;/strong&gt;&lt;/a&gt;</t>
  </si>
  <si>
    <t>G1</t>
  </si>
  <si>
    <t>907th</t>
  </si>
  <si>
    <t>&lt;a href="https://github.com/robertdavidgraham"&gt;&lt;strong&gt;Robert David Graham&lt;/strong&gt;&lt;/a&gt;</t>
  </si>
  <si>
    <t>425 followers</t>
  </si>
  <si>
    <t>908th</t>
  </si>
  <si>
    <t>G2</t>
  </si>
  <si>
    <t>&lt;a href="https://github.com/vbuterin"&gt;&lt;strong&gt;&lt;/strong&gt;&lt;/a&gt;</t>
  </si>
  <si>
    <t>social media scholar, youth researcher &amp; advocate | Microsoft Research, Data &amp; Society, Harvard's Berkman Center | zephoria@zephoria.org</t>
  </si>
  <si>
    <t>909th</t>
  </si>
  <si>
    <t>http://t.co/pgbH7LaULl</t>
  </si>
  <si>
    <t>&lt;a href="https://github.com/trek"&gt;&lt;strong&gt;Trek Glowacki&lt;/strong&gt;&lt;/a&gt;</t>
  </si>
  <si>
    <t>Groupon</t>
  </si>
  <si>
    <t>G3</t>
  </si>
  <si>
    <t>910th</t>
  </si>
  <si>
    <t>&lt;a href="https://github.com/ouyangzhiping"&gt;&lt;strong&gt;Zhiping Yang&lt;/strong&gt;&lt;/a&gt;</t>
  </si>
  <si>
    <t>www.anrengroup.com</t>
  </si>
  <si>
    <t>G4</t>
  </si>
  <si>
    <t>911th</t>
  </si>
  <si>
    <t>&lt;a href="https://github.com/freexperia"&gt;&lt;strong&gt;jerpelea&lt;/strong&gt;&lt;/a&gt;</t>
  </si>
  <si>
    <t>912th</t>
  </si>
  <si>
    <t>&lt;a href="https://github.com/yusukebe"&gt;&lt;strong&gt;Yusuke Wada&lt;/strong&gt;&lt;/a&gt;</t>
  </si>
  <si>
    <t>Wadit Inc.</t>
  </si>
  <si>
    <t>424 followers</t>
  </si>
  <si>
    <t>913th</t>
  </si>
  <si>
    <t>&lt;a href="https://github.com/quirkey"&gt;&lt;strong&gt;Aaron Quint&lt;/strong&gt;&lt;/a&gt;</t>
  </si>
  <si>
    <t>Paperless Post &amp;#x2F</t>
  </si>
  <si>
    <t>Quirkey NYC</t>
  </si>
  <si>
    <t>423 followers</t>
  </si>
  <si>
    <t>914th</t>
  </si>
  <si>
    <t>&lt;a href="https://github.com/zpao"&gt;&lt;strong&gt;Paul Oâ€™Shannessy&lt;/strong&gt;&lt;/a&gt;</t>
  </si>
  <si>
    <t>915th</t>
  </si>
  <si>
    <t>&lt;a href="https://github.com/defnull"&gt;&lt;strong&gt;Marcel Hellkamp&lt;/strong&gt;&lt;/a&gt;</t>
  </si>
  <si>
    <t>GWDG GÃ¶ttingen</t>
  </si>
  <si>
    <t>422 followers</t>
  </si>
  <si>
    <t>916th</t>
  </si>
  <si>
    <t>&lt;a href="https://github.com/ryanseddon"&gt;&lt;strong&gt;Ryan Seddon&lt;/strong&gt;&lt;/a&gt;</t>
  </si>
  <si>
    <t>917th</t>
  </si>
  <si>
    <t>&lt;a href="https://github.com/stefanesser"&gt;&lt;strong&gt;Stefan Esser&lt;/strong&gt;&lt;/a&gt;</t>
  </si>
  <si>
    <t>SektionEins GmbH</t>
  </si>
  <si>
    <t>421 followers</t>
  </si>
  <si>
    <t>918th</t>
  </si>
  <si>
    <t>&lt;a href="https://github.com/rednaxelafx"&gt;&lt;strong&gt;Krystal Mok&lt;/strong&gt;&lt;/a&gt;</t>
  </si>
  <si>
    <t>Azul Systems</t>
  </si>
  <si>
    <t>919th</t>
  </si>
  <si>
    <t>&lt;a href="https://github.com/ezmobius"&gt;&lt;strong&gt;Ezra Zygmuntowicz&lt;/strong&gt;&lt;/a&gt;</t>
  </si>
  <si>
    <t>Stuffstr PBC</t>
  </si>
  <si>
    <t>920th</t>
  </si>
  <si>
    <t>&lt;a href="https://github.com/Lokaltog"&gt;&lt;strong&gt;Kim SilkebÃ¦kken&lt;/strong&gt;&lt;/a&gt;</t>
  </si>
  <si>
    <t>Dyktig AS</t>
  </si>
  <si>
    <t>420 followers</t>
  </si>
  <si>
    <t>921st</t>
  </si>
  <si>
    <t>&lt;a href="https://github.com/apenwarr"&gt;&lt;strong&gt;&lt;/strong&gt;&lt;/a&gt;</t>
  </si>
  <si>
    <t>PLEASE DON&amp;#39</t>
  </si>
  <si>
    <t>T SEND ME GITHUB MAIL. Email is fine. Thanks.</t>
  </si>
  <si>
    <t>922nd</t>
  </si>
  <si>
    <t>&lt;a href="https://github.com/luin"&gt;&lt;strong&gt;Zihua Li&lt;/strong&gt;&lt;/a&gt;</t>
  </si>
  <si>
    <t>923rd</t>
  </si>
  <si>
    <t>&lt;a href="https://github.com/trevnorris"&gt;&lt;strong&gt;Trevor Norris&lt;/strong&gt;&lt;/a&gt;</t>
  </si>
  <si>
    <t>Chief Executive @RocketWerkz Video Games Studio. Nasty tweets to me about DayZ result in an autoblock. Be friendly!</t>
  </si>
  <si>
    <t>924th</t>
  </si>
  <si>
    <t>&lt;a href="https://github.com/mikejolley"&gt;&lt;strong&gt;Mike Jolley&lt;/strong&gt;&lt;/a&gt;</t>
  </si>
  <si>
    <t>WooThemes</t>
  </si>
  <si>
    <t>925th</t>
  </si>
  <si>
    <t>&lt;a href="https://github.com/ProLoser"&gt;&lt;strong&gt;Dean Sofer&lt;/strong&gt;&lt;/a&gt;</t>
  </si>
  <si>
    <t>Townsquared</t>
  </si>
  <si>
    <t>419 followers</t>
  </si>
  <si>
    <t>926th</t>
  </si>
  <si>
    <t>&lt;a href="https://github.com/yiminghe"&gt;&lt;strong&gt;yiminghe&lt;/strong&gt;&lt;/a&gt;</t>
  </si>
  <si>
    <t>927th</t>
  </si>
  <si>
    <t>&lt;a href="https://github.com/twada"&gt;&lt;strong&gt;Takuto Wada&lt;/strong&gt;&lt;/a&gt;</t>
  </si>
  <si>
    <t>Towersquest Inc.</t>
  </si>
  <si>
    <t>928th</t>
  </si>
  <si>
    <t>&lt;a href="https://github.com/benedmunds"&gt;&lt;strong&gt;Ben Edmunds&lt;/strong&gt;&lt;/a&gt;</t>
  </si>
  <si>
    <t>418 followers</t>
  </si>
  <si>
    <t>929th</t>
  </si>
  <si>
    <t>&lt;a href="https://github.com/ricardoquesada"&gt;&lt;strong&gt;Ricardo Quesada&lt;/strong&gt;&lt;/a&gt;</t>
  </si>
  <si>
    <t>930th</t>
  </si>
  <si>
    <t>&lt;a href="https://github.com/JaviSoto"&gt;&lt;strong&gt;Javier Soto&lt;/strong&gt;&lt;/a&gt;</t>
  </si>
  <si>
    <t>931st</t>
  </si>
  <si>
    <t>&lt;a href="https://github.com/huichen"&gt;&lt;strong&gt;Hui Chen&lt;/strong&gt;&lt;/a&gt;</t>
  </si>
  <si>
    <t>417 followers</t>
  </si>
  <si>
    <t>932nd</t>
  </si>
  <si>
    <t>&lt;a href="https://github.com/rniemeyer"&gt;&lt;strong&gt;Ryan Niemeyer&lt;/strong&gt;&lt;/a&gt;</t>
  </si>
  <si>
    <t>933rd</t>
  </si>
  <si>
    <t>&lt;a href="https://github.com/Jinjiang"&gt;&lt;strong&gt;å‹¾ä¸‰è‚¡å››&lt;/strong&gt;&lt;/a&gt;</t>
  </si>
  <si>
    <t>Maxthon Browser</t>
  </si>
  <si>
    <t>934th</t>
  </si>
  <si>
    <t>&lt;a href="https://github.com/obviousjim"&gt;&lt;strong&gt;James George&lt;/strong&gt;&lt;/a&gt;</t>
  </si>
  <si>
    <t>935th</t>
  </si>
  <si>
    <t>&lt;a href="https://github.com/akira-cn"&gt;&lt;strong&gt;æœˆå½±&lt;/strong&gt;&lt;/a&gt;</t>
  </si>
  <si>
    <t>416 followers</t>
  </si>
  <si>
    <t>936th</t>
  </si>
  <si>
    <t>&lt;a href="https://github.com/econchick"&gt;&lt;strong&gt;Lynn Root&lt;/strong&gt;&lt;/a&gt;</t>
  </si>
  <si>
    <t>Spotify</t>
  </si>
  <si>
    <t>937th</t>
  </si>
  <si>
    <t>&lt;a href="https://github.com/batterseapower"&gt;&lt;strong&gt;Max Bolingbroke&lt;/strong&gt;&lt;/a&gt;</t>
  </si>
  <si>
    <t>938th</t>
  </si>
  <si>
    <t>&lt;a href="https://github.com/tomchristie"&gt;&lt;strong&gt;Tom Christie&lt;/strong&gt;&lt;/a&gt;</t>
  </si>
  <si>
    <t>DabApps</t>
  </si>
  <si>
    <t>939th</t>
  </si>
  <si>
    <t>&lt;a href="https://github.com/alteredq"&gt;&lt;strong&gt;AlteredQualia&lt;/strong&gt;&lt;/a&gt;</t>
  </si>
  <si>
    <t>415 followers</t>
  </si>
  <si>
    <t>940th</t>
  </si>
  <si>
    <t>&lt;a href="https://github.com/youxiachai"&gt;&lt;strong&gt;youxiachai&lt;/strong&gt;&lt;/a&gt;</t>
  </si>
  <si>
    <t>941st</t>
  </si>
  <si>
    <t>&lt;a href="https://github.com/madhums"&gt;&lt;strong&gt;Madhusudhan Srinivasa&lt;/strong&gt;&lt;/a&gt;</t>
  </si>
  <si>
    <t>ibogost</t>
  </si>
  <si>
    <t>Changer</t>
  </si>
  <si>
    <t>Ian Bogost</t>
  </si>
  <si>
    <t>942nd</t>
  </si>
  <si>
    <t>&lt;a href="https://github.com/toji"&gt;&lt;strong&gt;Brandon Jones&lt;/strong&gt;&lt;/a&gt;</t>
  </si>
  <si>
    <t>943rd</t>
  </si>
  <si>
    <t>&lt;a href="https://github.com/simonmar"&gt;&lt;strong&gt;Simon Marlow&lt;/strong&gt;&lt;/a&gt;</t>
  </si>
  <si>
    <t>Facebook UK Ltd.</t>
  </si>
  <si>
    <t>944th</t>
  </si>
  <si>
    <t>&lt;a href="https://github.com/jwiegley"&gt;&lt;strong&gt;John Wiegley&lt;/strong&gt;&lt;/a&gt;</t>
  </si>
  <si>
    <t>BAE Systems</t>
  </si>
  <si>
    <t>414 followers</t>
  </si>
  <si>
    <t>945th</t>
  </si>
  <si>
    <t>&lt;a href="https://github.com/franciscofranco"&gt;&lt;strong&gt;Francisco Franco&lt;/strong&gt;&lt;/a&gt;</t>
  </si>
  <si>
    <t>Self-employed &amp;amp</t>
  </si>
  <si>
    <t>consultor @ Wizi</t>
  </si>
  <si>
    <t>946th</t>
  </si>
  <si>
    <t>&lt;a href="https://github.com/r7kamura"&gt;&lt;strong&gt;Ryo Nakamura&lt;/strong&gt;&lt;/a&gt;</t>
  </si>
  <si>
    <t>Increments Inc.</t>
  </si>
  <si>
    <t>947th</t>
  </si>
  <si>
    <t>&lt;a href="https://github.com/heynemann"&gt;&lt;strong&gt;Bernardo Heynemann&lt;/strong&gt;&lt;/a&gt;</t>
  </si>
  <si>
    <t>413 followers</t>
  </si>
  <si>
    <t>948th</t>
  </si>
  <si>
    <t>&lt;a href="https://github.com/PascalPrecht"&gt;&lt;strong&gt;Pascal Precht&lt;/strong&gt;&lt;/a&gt;</t>
  </si>
  <si>
    <t>thoughtram</t>
  </si>
  <si>
    <t>949th</t>
  </si>
  <si>
    <t>&lt;a href="https://github.com/agl"&gt;&lt;strong&gt;Adam Langley&lt;/strong&gt;&lt;/a&gt;</t>
  </si>
  <si>
    <t>950th</t>
  </si>
  <si>
    <t>&lt;a href="https://github.com/astuetz"&gt;&lt;strong&gt;Andreas StÃ¼tz&lt;/strong&gt;&lt;/a&gt;</t>
  </si>
  <si>
    <t>412 followers</t>
  </si>
  <si>
    <t>951st</t>
  </si>
  <si>
    <t>&lt;a href="https://github.com/mame"&gt;&lt;strong&gt;Yusuke Endoh&lt;/strong&gt;&lt;/a&gt;</t>
  </si>
  <si>
    <t>952nd</t>
  </si>
  <si>
    <t>&lt;a href="https://github.com/dcneiner"&gt;&lt;strong&gt;Doug Neiner&lt;/strong&gt;&lt;/a&gt;</t>
  </si>
  <si>
    <t>LeanKit</t>
  </si>
  <si>
    <t>953rd</t>
  </si>
  <si>
    <t>&lt;a href="https://github.com/msurguy"&gt;&lt;strong&gt;Maksim Surguy&lt;/strong&gt;&lt;/a&gt;</t>
  </si>
  <si>
    <t>Bootsnipp</t>
  </si>
  <si>
    <t>954th</t>
  </si>
  <si>
    <t>&lt;a href="https://github.com/kelseyhightower"&gt;&lt;strong&gt;Kelsey Hightower&lt;/strong&gt;&lt;/a&gt;</t>
  </si>
  <si>
    <t>955th</t>
  </si>
  <si>
    <t>No!</t>
  </si>
  <si>
    <t>&lt;a href="https://github.com/bryanveloso"&gt;&lt;strong&gt;Bryan Veloso&lt;/strong&gt;&lt;/a&gt;</t>
  </si>
  <si>
    <t>Twitch &amp;#x2F</t>
  </si>
  <si>
    <t>Hello! Base</t>
  </si>
  <si>
    <t>411 followers</t>
  </si>
  <si>
    <t>jeff</t>
  </si>
  <si>
    <t>956th</t>
  </si>
  <si>
    <t>Jeff Clavier</t>
  </si>
  <si>
    <t>&lt;a href="https://github.com/kakutani"&gt;&lt;strong&gt;Kakutani Shintaro&lt;/strong&gt;&lt;/a&gt;</t>
  </si>
  <si>
    <t>Ruby-no-Kai</t>
  </si>
  <si>
    <t>957th</t>
  </si>
  <si>
    <t>&lt;a href="https://github.com/fatiherikli"&gt;&lt;strong&gt;Fatih Erikli&lt;/strong&gt;&lt;/a&gt;</t>
  </si>
  <si>
    <t>Hipo</t>
  </si>
  <si>
    <t>958th</t>
  </si>
  <si>
    <t>&lt;a href="https://github.com/lyricat"&gt;&lt;strong&gt;Lyric Wai&lt;/strong&gt;&lt;/a&gt;</t>
  </si>
  <si>
    <t>410 followers</t>
  </si>
  <si>
    <t>959th</t>
  </si>
  <si>
    <t>&lt;a href="https://github.com/zygmuntz"&gt;&lt;strong&gt;Zygmunt ZajÄ…c&lt;/strong&gt;&lt;/a&gt;</t>
  </si>
  <si>
    <t>960th</t>
  </si>
  <si>
    <t>&lt;a href="https://github.com/prakhar1989"&gt;&lt;strong&gt;Prakhar Srivastav&lt;/strong&gt;&lt;/a&gt;</t>
  </si>
  <si>
    <t>961st</t>
  </si>
  <si>
    <t>&lt;a href="https://github.com/jamesmontemagno"&gt;&lt;strong&gt;James Montemagno&lt;/strong&gt;&lt;/a&gt;</t>
  </si>
  <si>
    <t>962nd</t>
  </si>
  <si>
    <t>&lt;a href="https://github.com/altercation"&gt;&lt;strong&gt;Ethan Schoonover&lt;/strong&gt;&lt;/a&gt;</t>
  </si>
  <si>
    <t>409 followers</t>
  </si>
  <si>
    <t>963rd</t>
  </si>
  <si>
    <t>&lt;a href="https://github.com/xaviershay"&gt;&lt;strong&gt;Xavier Shay&lt;/strong&gt;&lt;/a&gt;</t>
  </si>
  <si>
    <t>408 followers</t>
  </si>
  <si>
    <t>964th</t>
  </si>
  <si>
    <t>&lt;a href="https://github.com/brianmario"&gt;&lt;strong&gt;Brian Lopez&lt;/strong&gt;&lt;/a&gt;</t>
  </si>
  <si>
    <t>965th</t>
  </si>
  <si>
    <t>&lt;a href="https://github.com/kylef"&gt;&lt;strong&gt;Kyle Fuller&lt;/strong&gt;&lt;/a&gt;</t>
  </si>
  <si>
    <t>Apiary</t>
  </si>
  <si>
    <t>966th</t>
  </si>
  <si>
    <t>&lt;a href="https://github.com/hasinhayder"&gt;&lt;strong&gt;Hasin Hayder&lt;/strong&gt;&lt;/a&gt;</t>
  </si>
  <si>
    <t>Leevio [http:&amp;#x2F</t>
  </si>
  <si>
    <t>leevio.com]</t>
  </si>
  <si>
    <t>407 followers</t>
  </si>
  <si>
    <t>967th</t>
  </si>
  <si>
    <t>&lt;a href="https://github.com/jbogard"&gt;&lt;strong&gt;Jimmy Bogard&lt;/strong&gt;&lt;/a&gt;</t>
  </si>
  <si>
    <t>Headspring</t>
  </si>
  <si>
    <t>968th</t>
  </si>
  <si>
    <t>&lt;a href="https://github.com/dmytrodanylyk"&gt;&lt;strong&gt;Dmytro Danylyk&lt;/strong&gt;&lt;/a&gt;</t>
  </si>
  <si>
    <t>Lemberg Solutions Limited</t>
  </si>
  <si>
    <t>969th</t>
  </si>
  <si>
    <t>&lt;a href="https://github.com/markdalgleish"&gt;&lt;strong&gt;Mark Dalgleish&lt;/strong&gt;&lt;/a&gt;</t>
  </si>
  <si>
    <t>406 followers</t>
  </si>
  <si>
    <t>Director, MIT Media Lab</t>
  </si>
  <si>
    <t>970th</t>
  </si>
  <si>
    <t>http://t.co/JzxzXU9Y9H</t>
  </si>
  <si>
    <t>fart</t>
  </si>
  <si>
    <t>&lt;a href="https://github.com/andrewsmedina"&gt;&lt;strong&gt;Andrews Medina&lt;/strong&gt;&lt;/a&gt;</t>
  </si>
  <si>
    <t>jon hendren</t>
  </si>
  <si>
    <t>globo.com</t>
  </si>
  <si>
    <t>971st</t>
  </si>
  <si>
    <t>&lt;a href="https://github.com/shenfeng"&gt;&lt;strong&gt;Feng Shen&lt;/strong&gt;&lt;/a&gt;</t>
  </si>
  <si>
    <t>åœ¨è·¯ä¸Š</t>
  </si>
  <si>
    <t>972nd</t>
  </si>
  <si>
    <t>&lt;a href="https://github.com/TTimo"&gt;&lt;strong&gt;Timothee &amp;quot</t>
  </si>
  <si>
    <t>TTimo&amp;quot</t>
  </si>
  <si>
    <t>Besset&lt;/strong&gt;&lt;/a&gt;</t>
  </si>
  <si>
    <t>405 followers</t>
  </si>
  <si>
    <t>973rd</t>
  </si>
  <si>
    <t>&lt;a href="https://github.com/mikechambers"&gt;&lt;strong&gt;Mike Chambers&lt;/strong&gt;&lt;/a&gt;</t>
  </si>
  <si>
    <t>974th</t>
  </si>
  <si>
    <t>&lt;a href="https://github.com/soveran"&gt;&lt;strong&gt;Michel Martens&lt;/strong&gt;&lt;/a&gt;</t>
  </si>
  <si>
    <t>openredis</t>
  </si>
  <si>
    <t>975th</t>
  </si>
  <si>
    <t>&lt;a href="https://github.com/sergiolopes"&gt;&lt;strong&gt;SÃ©rgio Lopes&lt;/strong&gt;&lt;/a&gt;</t>
  </si>
  <si>
    <t>Caelum</t>
  </si>
  <si>
    <t>976th</t>
  </si>
  <si>
    <t>&lt;a href="https://github.com/mateiz"&gt;&lt;strong&gt;Matei Zaharia&lt;/strong&gt;&lt;/a&gt;</t>
  </si>
  <si>
    <t>Databricks Inc.</t>
  </si>
  <si>
    <t>977th</t>
  </si>
  <si>
    <t>&lt;a href="https://github.com/snoyberg"&gt;&lt;strong&gt;Michael Snoyman&lt;/strong&gt;&lt;/a&gt;</t>
  </si>
  <si>
    <t>FP Complete</t>
  </si>
  <si>
    <t>978th</t>
  </si>
  <si>
    <t>&lt;a href="https://github.com/estelle"&gt;&lt;strong&gt;Estelle Weyl&lt;/strong&gt;&lt;/a&gt;</t>
  </si>
  <si>
    <t>Standardista</t>
  </si>
  <si>
    <t>404 followers</t>
  </si>
  <si>
    <t>979th</t>
  </si>
  <si>
    <t>&lt;a href="https://github.com/wyouflf"&gt;&lt;strong&gt;wyouflf&lt;/strong&gt;&lt;/a&gt;</t>
  </si>
  <si>
    <t>980th</t>
  </si>
  <si>
    <t>photomatt</t>
  </si>
  <si>
    <t>Matt Mullenweg</t>
  </si>
  <si>
    <t>Designer @ 22cans</t>
  </si>
  <si>
    <t>dens</t>
  </si>
  <si>
    <t>Dennis Crowley</t>
  </si>
  <si>
    <t>&lt;a href="https://github.com/cpw"&gt;&lt;strong&gt;cpw&lt;/strong&gt;&lt;/a&gt;</t>
  </si>
  <si>
    <t>403 followers</t>
  </si>
  <si>
    <t>981st</t>
  </si>
  <si>
    <t>&lt;a href="https://github.com/sorbits"&gt;&lt;strong&gt;Allan Odgaard&lt;/strong&gt;&lt;/a&gt;</t>
  </si>
  <si>
    <t>MacroMates</t>
  </si>
  <si>
    <t>982nd</t>
  </si>
  <si>
    <t>&lt;a href="https://github.com/sgonzalez"&gt;&lt;strong&gt;Santiago Gonzalez&lt;/strong&gt;&lt;/a&gt;</t>
  </si>
  <si>
    <t>MapleBit</t>
  </si>
  <si>
    <t>983rd</t>
  </si>
  <si>
    <t>&lt;a href="https://github.com/chriseidhof"&gt;&lt;strong&gt;Chris Eidhof&lt;/strong&gt;&lt;/a&gt;</t>
  </si>
  <si>
    <t>984th</t>
  </si>
  <si>
    <t>&lt;a href="https://github.com/timbl"&gt;&lt;strong&gt;Tim Berners-Lee&lt;/strong&gt;&lt;/a&gt;</t>
  </si>
  <si>
    <t>985th</t>
  </si>
  <si>
    <t>Arubin</t>
  </si>
  <si>
    <t>&lt;a href="https://github.com/viljamis"&gt;&lt;strong&gt;Viljami Salminen&lt;/strong&gt;&lt;/a&gt;</t>
  </si>
  <si>
    <t>Andy Rubin</t>
  </si>
  <si>
    <t>402 followers</t>
  </si>
  <si>
    <t>986th</t>
  </si>
  <si>
    <t>&lt;a href="https://github.com/kraih"&gt;&lt;strong&gt;Sebastian Riedel&lt;/strong&gt;&lt;/a&gt;</t>
  </si>
  <si>
    <t>987th</t>
  </si>
  <si>
    <t>&lt;a href="https://github.com/jnewland"&gt;&lt;strong&gt;Jesse Newland&lt;/strong&gt;&lt;/a&gt;</t>
  </si>
  <si>
    <t>988th</t>
  </si>
  <si>
    <t>&lt;a href="https://github.com/mariusae"&gt;&lt;strong&gt;marius a. eriksen&lt;/strong&gt;&lt;/a&gt;</t>
  </si>
  <si>
    <t>twitter</t>
  </si>
  <si>
    <t>989th</t>
  </si>
  <si>
    <t>&lt;a href="https://github.com/hollyschinsky"&gt;&lt;strong&gt;Holly Schinsky&lt;/strong&gt;&lt;/a&gt;</t>
  </si>
  <si>
    <t>990th</t>
  </si>
  <si>
    <t>&lt;a href="https://github.com/ahmetalpbalkan"&gt;&lt;strong&gt;Ahmet Alp Balkan&lt;/strong&gt;&lt;/a&gt;</t>
  </si>
  <si>
    <t>Microsoft Azure</t>
  </si>
  <si>
    <t>991st</t>
  </si>
  <si>
    <t>&lt;a href="https://github.com/md-5"&gt;&lt;strong&gt;&lt;/strong&gt;&lt;/a&gt;</t>
  </si>
  <si>
    <t>SpigotMC</t>
  </si>
  <si>
    <t>992nd</t>
  </si>
  <si>
    <t>&lt;a href="https://github.com/amasad"&gt;&lt;strong&gt;Amjad Masad&lt;/strong&gt;&lt;/a&gt;</t>
  </si>
  <si>
    <t>993rd</t>
  </si>
  <si>
    <t>&lt;a href="https://github.com/ahoward"&gt;&lt;strong&gt;ara.t.howard&lt;/strong&gt;&lt;/a&gt;</t>
  </si>
  <si>
    <t>dojo4.com</t>
  </si>
  <si>
    <t>401 followers</t>
  </si>
  <si>
    <t>994th</t>
  </si>
  <si>
    <t>&lt;a href="https://github.com/cho45"&gt;&lt;strong&gt;cho45&lt;/strong&gt;&lt;/a&gt;</t>
  </si>
  <si>
    <t>995th</t>
  </si>
  <si>
    <t>&lt;a href="https://github.com/junegunn"&gt;&lt;strong&gt;Junegunn Choi&lt;/strong&gt;&lt;/a&gt;</t>
  </si>
  <si>
    <t>996th</t>
  </si>
  <si>
    <t>&lt;a href="https://github.com/yusuke"&gt;&lt;strong&gt;Yusuke Yamamoto&lt;/strong&gt;&lt;/a&gt;</t>
  </si>
  <si>
    <t>Samuraism Inc.</t>
  </si>
  <si>
    <t>997th</t>
  </si>
  <si>
    <t>&lt;a href="https://github.com/grugq"&gt;&lt;strong&gt;thaddeus t. grugq&lt;/strong&gt;&lt;/a&gt;</t>
  </si>
  <si>
    <t>Independent Security Researcher</t>
  </si>
  <si>
    <t>998th</t>
  </si>
  <si>
    <t>&lt;a href="https://github.com/eddiemachado"&gt;&lt;strong&gt;Eddie Machado&lt;/strong&gt;&lt;/a&gt;</t>
  </si>
  <si>
    <t>Themble</t>
  </si>
  <si>
    <t>400 followers</t>
  </si>
  <si>
    <t>999th</t>
  </si>
  <si>
    <t>j_smedley</t>
  </si>
  <si>
    <t>&lt;a href="https://github.com/mangini"&gt;&lt;strong&gt;Renato Mangini&lt;/strong&gt;&lt;/a&gt;</t>
  </si>
  <si>
    <t>John Smedley</t>
  </si>
  <si>
    <t>1000th</t>
  </si>
  <si>
    <t>&lt;a href="https://github.com/migurski"&gt;&lt;strong&gt;&lt;/strong&gt;&lt;/a&gt;</t>
  </si>
  <si>
    <t>SamFURUKAWA</t>
  </si>
  <si>
    <t>PG_kamiya</t>
  </si>
  <si>
    <t>l2k</t>
  </si>
  <si>
    <t>I'm the founder of CrowdFlower/Dolores Labs.</t>
  </si>
  <si>
    <t>http://t.co/R5ZmGFr5ti</t>
  </si>
  <si>
    <t>aaronwall</t>
  </si>
  <si>
    <t>aaron wall</t>
  </si>
  <si>
    <t>just another pog trying to avoid the slammer / chief data scientist @yieldbot</t>
  </si>
  <si>
    <t>http://t.co/SqJo3VaJa4</t>
  </si>
  <si>
    <t>Lotus founder, investor in social impact startups</t>
  </si>
  <si>
    <t>http://t.co/GFXeajXNsA</t>
  </si>
  <si>
    <t>I'm the founder of Pando</t>
  </si>
  <si>
    <t>http://t.co/CLSInUat7M</t>
  </si>
  <si>
    <t>tinyBuild</t>
  </si>
  <si>
    <t>tinyBuildGAMES</t>
  </si>
  <si>
    <t>Jonathan_Blow</t>
  </si>
  <si>
    <t>Jonathan Blow</t>
  </si>
  <si>
    <t>partner at foundation capital. board member at kik, custora. first PM at twitter. started twitter ads. built bits of overture and yahoo.</t>
  </si>
  <si>
    <t>http://t.co/Zgo2AkSobl</t>
  </si>
  <si>
    <t>kevin</t>
  </si>
  <si>
    <t>Kevin S.</t>
  </si>
  <si>
    <t>Oscar Yasser (Akira)</t>
  </si>
  <si>
    <t>Goldman44</t>
  </si>
  <si>
    <t>Jason Goldman</t>
  </si>
  <si>
    <t>CEO at Pocket Supernova Inc (@VideoSelfieApp, @WatchMeApp) | @500Startups B6 - Serial Tech Entrepreneur | VideoGames, Gadgets, Japan, Mobile | Bio on my website</t>
  </si>
  <si>
    <t>http://t.co/3l1v0jVsXh</t>
  </si>
  <si>
    <t>stephenlrose</t>
  </si>
  <si>
    <t>I'm developing Cube World, a voxel-based exploration RPG.</t>
  </si>
  <si>
    <t>https://t.co/LJtXOhZR3g</t>
  </si>
  <si>
    <t>Stephen  Rose</t>
  </si>
  <si>
    <t>Democratizing professional learning. CEO of Pluralsight.</t>
  </si>
  <si>
    <t>http://t.co/xW7BPrARY0</t>
  </si>
  <si>
    <t>pgeuder</t>
  </si>
  <si>
    <t>JeremyCMorgan</t>
  </si>
  <si>
    <t>Pentadact</t>
  </si>
  <si>
    <t>Tom Francis</t>
  </si>
  <si>
    <t>t</t>
  </si>
  <si>
    <t>started @thinkspacehq, @spacelounges. my purpose in life is to make people happy.</t>
  </si>
  <si>
    <t>http://t.co/OGDw572cTo</t>
  </si>
  <si>
    <t>tanakaryusaku</t>
  </si>
  <si>
    <t>iPhone&amp;iCloud hacker ! Aquaxetine@gmail.com..The greatest trick of the devil is not that he simulates. But that he lets everyone think that he does not exist</t>
  </si>
  <si>
    <t>http://t.co/SCjl913x65</t>
  </si>
  <si>
    <t>Figuring things out in the intersection of code, design and capital. Managing product + Engineering at @1776.</t>
  </si>
  <si>
    <t>http://t.co/ydJSdWhdG9</t>
  </si>
  <si>
    <t>Chris Remo</t>
  </si>
  <si>
    <t>Bringing gamers together, GameOn Community founder, Devourer of Ethiopian cuisine. Email: joseph@swiftor.tv</t>
  </si>
  <si>
    <t>http://t.co/Ty4UMSIBup</t>
  </si>
  <si>
    <t>petecashmore</t>
  </si>
  <si>
    <t>Pete Cashmore</t>
  </si>
  <si>
    <t>Coder.. Maker of http://t.co/TLLmPQQrIf.</t>
  </si>
  <si>
    <t>http://t.co/TLLmPQQrIf</t>
  </si>
  <si>
    <t>Co-Founder of EduKitten, iOS developer, officeboy among others.</t>
  </si>
  <si>
    <t>http://t.co/9HyelO8AP5</t>
  </si>
  <si>
    <t>Entrepreneur, investor, co-founder &amp; ceo of @WamdaME, founder @Yamli and @YallaStartup. Community builder - YGL</t>
  </si>
  <si>
    <t>http://t.co/Wb4TVpXEB2</t>
  </si>
  <si>
    <t>Senior Vice President, Story and Franchise Development, Blizzard Entertainment</t>
  </si>
  <si>
    <t>MSc. Data Mining, @OKFN Ambassador, Data Scientist at @bid_X and @GlobalVoices author, Open Data, Information Retrieval, Data Journalism, Pythonist</t>
  </si>
  <si>
    <t>http://t.co/sfXJ8KI2P5</t>
  </si>
  <si>
    <t>Co-Founder of Dribbble. Designer, author &amp; speaker at SimpleBits. Cautious adventurer. Dad in real life. Likes banjos &amp; ampersands.</t>
  </si>
  <si>
    <t>http://t.co/cCe8eBlfNC</t>
  </si>
  <si>
    <t>Andrew Chen</t>
  </si>
  <si>
    <t>I like tech. Ex-venture capital and ads. Essays: http://t.co/C3BLJOhwoS</t>
  </si>
  <si>
    <t>http://t.co/C3BLJOhwoS</t>
  </si>
  <si>
    <t>I made The Binding of Meat Boy: The Movie! currently working on a new Super Meat Boy and Binding of Isaac: afterbirth!</t>
  </si>
  <si>
    <t>http://t.co/vPHq7RcjVy</t>
  </si>
  <si>
    <t>cofounder @doordash</t>
  </si>
  <si>
    <t>http://t.co/b6rOHtBDQe</t>
  </si>
  <si>
    <t>Web standards, HTML/CSS, microformats, community, writing, speaking, signing guy. Husband, father, agnostic in principle, atheist in practice. #663399becca</t>
  </si>
  <si>
    <t>http://t.co/dAKLMgZvcy</t>
  </si>
  <si>
    <t>Hello! I make graphics for Scrolls, that Mojang game! ..Yeah, that other one. I specialize in animation. 'sup. (music making is also a hobby, cool, huh)</t>
  </si>
  <si>
    <t>ryan</t>
  </si>
  <si>
    <t>Ryan Block</t>
  </si>
  <si>
    <t>Founder. Product at Aol. Fighter of entropy. Lover of atoms + electrons. Master photobomber. Co-host of @MVPtheshow. Sic transit gloria mundi.</t>
  </si>
  <si>
    <t>http://t.co/vMqcKddBnL</t>
  </si>
  <si>
    <t>Suburban zoologist.</t>
  </si>
  <si>
    <t>http://t.co/uJY2D2tEgI</t>
  </si>
  <si>
    <t>Chief Executive Business &amp; Development Guy at indie game studio @Vlambeer. Creator of presskit() &amp; distribute(). Drinks only real cane sugar coke.</t>
  </si>
  <si>
    <t>http://t.co/lnxZEhYFWO</t>
  </si>
  <si>
    <t>@ycombinator</t>
  </si>
  <si>
    <t>http://t.co/HVrEYZgup2</t>
  </si>
  <si>
    <t>Editor-in-chief of The Verge. I am in love with spectacle.</t>
  </si>
  <si>
    <t>http://t.co/pIqnvbJbRA</t>
  </si>
  <si>
    <t>Game Designer, writer, speaker. Romero Games &amp; Loot Drop. Grateful game industry lifer (1981). Wizardry, Train, D&amp;D, Jagged Alliance...</t>
  </si>
  <si>
    <t>http://t.co/AWBQC5ZUkt</t>
  </si>
  <si>
    <t>Uber CEO.  Serial entrepreneur.</t>
  </si>
  <si>
    <t>http://t.co/vxeZbyEbYJ</t>
  </si>
  <si>
    <t>http://t.co/j6iuRaAIX0</t>
  </si>
  <si>
    <t>@FastCompany technology editor. @Technologizer founder. Boy journalist. Bon vivant. Northern Californian.</t>
  </si>
  <si>
    <t>http://t.co/VqGlSazjBH</t>
  </si>
  <si>
    <t>Team Lead for the Bukkit Project in his free time. http://t.co/UY1i5lxPoy | http://t.co/fAjwfGyOmo</t>
  </si>
  <si>
    <t>http://t.co/UY1i5lxPoy</t>
  </si>
  <si>
    <t>@GeorgiaTech Professor, @TheAtlantic Contributing Editor, Author (My books: http://t.co/GmigYjeWFO), Game Designer</t>
  </si>
  <si>
    <t>http://t.co/cnyXPTieVA</t>
  </si>
  <si>
    <t>Founder of SoftTech VC, one of the original micro-VC firms. Invested in 150+ startups. Dad of 2, wino, skier, diver, happily living in Palo Alto&amp;Kirkwood.</t>
  </si>
  <si>
    <t>http://t.co/5lg9ROlHDp</t>
  </si>
  <si>
    <t>silicon valley's most influential thought leader. @devops badboy</t>
  </si>
  <si>
    <t>http://t.co/TU9ztPepMA</t>
  </si>
  <si>
    <t>@WordPress, @Automattic, @Jetpack, @Akismet, @SimplenoteApp, @Cloudup, @VaultPress... Let's work together: http://t.co/4eFwfVkOEw</t>
  </si>
  <si>
    <t>http://t.co/gsR2ZYTCNh</t>
  </si>
  <si>
    <t>I like snowboards, foursquare and unemployment.</t>
  </si>
  <si>
    <t>http://t.co/DfSa4IQHzZ</t>
  </si>
  <si>
    <t>Percent of all fresh water on Earth that is in icecaps and glaciers:99.5 %</t>
  </si>
  <si>
    <t>http://t.co/SadmYTHtlF</t>
  </si>
  <si>
    <t>President, Daybreak Game Company Opinions expressed are my own and don't represent Daybreak Games</t>
  </si>
  <si>
    <t>http://t.co/wuH5cYI5cC</t>
  </si>
  <si>
    <t>Innovation Ronin &amp; Espresso Cyclist. MD, Innovation Labs Asia. Armed with a Smartphone. Read my book yet? http://t.co/MQlcXPBfko</t>
  </si>
  <si>
    <t>http://t.co/7Y0I26SncY</t>
  </si>
  <si>
    <t>pithy self depreciating remark</t>
  </si>
  <si>
    <t>http://t.co/KB4jKuAKkp</t>
  </si>
  <si>
    <t>Indie game developer and publisher known for No Time To Explain and SpeedRunners tweets by crew including @aNichiporchik @TomBrienTweets @RaveofRavendale</t>
  </si>
  <si>
    <t>http://t.co/h70e53wVH5</t>
  </si>
  <si>
    <t>Game designer, previously of Braid, now of The Witness.  Partner in IndieFund.</t>
  </si>
  <si>
    <t>http://t.co/8W5iCb79th</t>
  </si>
  <si>
    <t>ceo &amp; cofounder at instagram</t>
  </si>
  <si>
    <t>@WhiteHouse Chief Digital Officer. Tweets may be archived. More at http://t.co/eVVzoATsAR.</t>
  </si>
  <si>
    <t>http://t.co/IxLjEAKXX4</t>
  </si>
  <si>
    <t>I am the Windows and devices guy at Microsoft. Love all things Chicago #BlackHawks and #DaBears. Check out my latest webcast at http://t.co/NTmXGCsTpC</t>
  </si>
  <si>
    <t>http://t.co/IjHhDz4At1</t>
  </si>
  <si>
    <t>Designer/writer/programmer of @GunpointGame, Floating Point, and now @HeatSig. More about those, my short stories, and other stuff I do on my blog (below).</t>
  </si>
  <si>
    <t>http://t.co/jHQeyCeWXT</t>
  </si>
  <si>
    <t>Werner</t>
  </si>
  <si>
    <t>Werner Vogels</t>
  </si>
  <si>
    <t>CTO @ Amazon</t>
  </si>
  <si>
    <t>http://t.co/XJnom3L170</t>
  </si>
  <si>
    <t>Making games at @camposanto and hosting podcasts at @idlethumbs. Composer on Gone Home, Thirty Flights of Loving, Spacebase DF-9, Captain Bubblenaut.</t>
  </si>
  <si>
    <t>http://t.co/JFImGSN8Si</t>
  </si>
  <si>
    <t>CEO and Founder of http://t.co/XlFrQdve.  Professional account is @mashable</t>
  </si>
  <si>
    <t>http://t.co/Y0m5Lo7i5Y</t>
  </si>
  <si>
    <t>Tantek Celik</t>
  </si>
  <si>
    <t>G</t>
  </si>
  <si>
    <t>S</t>
  </si>
  <si>
    <t>15-02-1900</t>
  </si>
  <si>
    <t>23-01-1900</t>
  </si>
  <si>
    <t>Technical</t>
  </si>
  <si>
    <t>Executive</t>
  </si>
  <si>
    <t>Writer</t>
  </si>
  <si>
    <t>Internet</t>
  </si>
  <si>
    <t>Dev</t>
  </si>
  <si>
    <t>05-08-1900</t>
  </si>
  <si>
    <t>Des</t>
  </si>
  <si>
    <t>Res</t>
  </si>
  <si>
    <t>Inven</t>
  </si>
  <si>
    <t>Fou</t>
  </si>
  <si>
    <t>Exe</t>
  </si>
  <si>
    <t>Entr</t>
  </si>
  <si>
    <t>Aut</t>
  </si>
  <si>
    <t>Edi</t>
  </si>
  <si>
    <t>Jou</t>
  </si>
  <si>
    <t>Col</t>
  </si>
  <si>
    <t>Inves</t>
  </si>
  <si>
    <t>Bus</t>
  </si>
  <si>
    <t>Spe</t>
  </si>
  <si>
    <t>Pod</t>
  </si>
  <si>
    <t>Pre</t>
  </si>
  <si>
    <t>Blo</t>
  </si>
  <si>
    <t>IntAct</t>
  </si>
  <si>
    <t>20-07-1900</t>
  </si>
  <si>
    <t>DevSO</t>
  </si>
  <si>
    <t>PopSo</t>
  </si>
  <si>
    <t>DevGh</t>
  </si>
  <si>
    <t>PopGh</t>
  </si>
  <si>
    <t>commits</t>
  </si>
  <si>
    <t>QNS</t>
  </si>
  <si>
    <t>ANS</t>
  </si>
  <si>
    <t>GHACT</t>
  </si>
  <si>
    <t>GHPOP</t>
  </si>
  <si>
    <t>SOACT</t>
  </si>
  <si>
    <t>SOPOP</t>
  </si>
  <si>
    <t>GHDEV</t>
  </si>
  <si>
    <t>SODEV</t>
  </si>
  <si>
    <t>COMMITS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</si>
</sst>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-&quot;mm&quot;-&quot;yyyy"/>
    <numFmt numFmtId="165" formatCode="M/d/yyyy"/>
    <numFmt numFmtId="166" formatCode="m/d/yyyy h:mm:ss"/>
  </numFmts>
  <fonts count="15">
    <font>
      <sz val="10.0"/>
      <color rgb="FF000000"/>
      <name val="Arial"/>
    </font>
    <font>
      <sz val="11.0"/>
    </font>
    <font>
      <b/>
    </font>
    <font/>
    <font>
      <sz val="10.0"/>
    </font>
    <font>
      <sz val="11.0"/>
      <color rgb="FF333333"/>
    </font>
    <font>
      <u/>
      <color rgb="FF0000FF"/>
    </font>
    <font>
      <u/>
      <sz val="11.0"/>
      <color rgb="FF0000FF"/>
    </font>
    <font>
      <sz val="11.0"/>
      <color rgb="FFFF0000"/>
    </font>
    <font>
      <color rgb="FFE06666"/>
    </font>
    <font>
      <u/>
      <color rgb="FF0000FF"/>
    </font>
    <font>
      <i/>
    </font>
    <font>
      <u/>
      <color rgb="FF0000FF"/>
    </font>
    <font>
      <color rgb="FFFF0000"/>
    </font>
    <font>
      <b/>
      <sz val="10.0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CFE2F3"/>
        <bgColor rgb="FFCFE2F3"/>
      </patternFill>
    </fill>
    <fill>
      <patternFill patternType="solid">
        <fgColor rgb="FFB7E1CD"/>
        <bgColor rgb="FFB7E1CD"/>
      </patternFill>
    </fill>
  </fills>
  <borders count="5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1" numFmtId="0" xfId="0" applyAlignment="1" applyFont="1">
      <alignment/>
    </xf>
    <xf borderId="0" fillId="0" fontId="3" numFmtId="0" xfId="0" applyAlignment="1" applyFont="1">
      <alignment/>
    </xf>
    <xf borderId="0" fillId="0" fontId="3" numFmtId="164" xfId="0" applyFont="1" applyNumberFormat="1"/>
    <xf borderId="0" fillId="0" fontId="2" numFmtId="164" xfId="0" applyAlignment="1" applyFont="1" applyNumberForma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2" fontId="1" numFmtId="0" xfId="0" applyFill="1" applyFont="1"/>
    <xf borderId="0" fillId="0" fontId="1" numFmtId="0" xfId="0" applyFont="1"/>
    <xf borderId="0" fillId="2" fontId="1" numFmtId="0" xfId="0" applyFont="1"/>
    <xf borderId="0" fillId="0" fontId="2" numFmtId="164" xfId="0" applyAlignment="1" applyFont="1" applyNumberFormat="1">
      <alignment/>
    </xf>
    <xf borderId="0" fillId="0" fontId="2" numFmtId="0" xfId="0" applyAlignment="1" applyFont="1">
      <alignment/>
    </xf>
    <xf borderId="0" fillId="0" fontId="1" numFmtId="11" xfId="0" applyAlignment="1" applyFont="1" applyNumberFormat="1">
      <alignment/>
    </xf>
    <xf borderId="0" fillId="0" fontId="3" numFmtId="164" xfId="0" applyAlignment="1" applyFont="1" applyNumberFormat="1">
      <alignment/>
    </xf>
    <xf borderId="0" fillId="0" fontId="3" numFmtId="164" xfId="0" applyAlignment="1" applyFont="1" applyNumberFormat="1">
      <alignment/>
    </xf>
    <xf borderId="0" fillId="0" fontId="3" numFmtId="164" xfId="0" applyFont="1" applyNumberFormat="1"/>
    <xf borderId="0" fillId="0" fontId="3" numFmtId="0" xfId="0" applyFont="1"/>
    <xf borderId="0" fillId="2" fontId="1" numFmtId="0" xfId="0" applyAlignment="1" applyFont="1">
      <alignment/>
    </xf>
    <xf borderId="0" fillId="2" fontId="5" numFmtId="164" xfId="0" applyAlignment="1" applyFont="1" applyNumberFormat="1">
      <alignment horizontal="left"/>
    </xf>
    <xf borderId="0" fillId="2" fontId="4" numFmtId="0" xfId="0" applyAlignment="1" applyFont="1">
      <alignment horizontal="right"/>
    </xf>
    <xf borderId="0" fillId="2" fontId="4" numFmtId="164" xfId="0" applyAlignment="1" applyFont="1" applyNumberFormat="1">
      <alignment horizontal="left"/>
    </xf>
    <xf borderId="0" fillId="0" fontId="3" numFmtId="0" xfId="0" applyAlignment="1" applyFont="1">
      <alignment/>
    </xf>
    <xf borderId="0" fillId="0" fontId="3" numFmtId="10" xfId="0" applyAlignment="1" applyFont="1" applyNumberFormat="1">
      <alignment/>
    </xf>
    <xf borderId="0" fillId="0" fontId="2" numFmtId="0" xfId="0" applyFont="1"/>
    <xf borderId="0" fillId="0" fontId="6" numFmtId="0" xfId="0" applyAlignment="1" applyFont="1">
      <alignment/>
    </xf>
    <xf borderId="0" fillId="0" fontId="7" numFmtId="0" xfId="0" applyAlignment="1" applyFont="1">
      <alignment/>
    </xf>
    <xf borderId="0" fillId="0" fontId="8" numFmtId="0" xfId="0" applyAlignment="1" applyFont="1">
      <alignment/>
    </xf>
    <xf borderId="0" fillId="2" fontId="8" numFmtId="0" xfId="0" applyFont="1"/>
    <xf borderId="0" fillId="2" fontId="8" numFmtId="0" xfId="0" applyFont="1"/>
    <xf borderId="0" fillId="0" fontId="4" numFmtId="0" xfId="0" applyAlignment="1" applyFont="1">
      <alignment/>
    </xf>
    <xf borderId="0" fillId="0" fontId="9" numFmtId="0" xfId="0" applyAlignment="1" applyFont="1">
      <alignment/>
    </xf>
    <xf borderId="0" fillId="3" fontId="3" numFmtId="0" xfId="0" applyAlignment="1" applyFill="1" applyFont="1">
      <alignment/>
    </xf>
    <xf borderId="0" fillId="3" fontId="3" numFmtId="0" xfId="0" applyFont="1"/>
    <xf borderId="0" fillId="3" fontId="9" numFmtId="0" xfId="0" applyFont="1"/>
    <xf borderId="0" fillId="4" fontId="3" numFmtId="0" xfId="0" applyAlignment="1" applyFill="1" applyFont="1">
      <alignment/>
    </xf>
    <xf borderId="0" fillId="4" fontId="3" numFmtId="0" xfId="0" applyFont="1"/>
    <xf borderId="0" fillId="4" fontId="9" numFmtId="0" xfId="0" applyFont="1"/>
    <xf borderId="0" fillId="5" fontId="3" numFmtId="0" xfId="0" applyAlignment="1" applyFill="1" applyFont="1">
      <alignment/>
    </xf>
    <xf borderId="0" fillId="5" fontId="3" numFmtId="0" xfId="0" applyFont="1"/>
    <xf borderId="0" fillId="5" fontId="9" numFmtId="0" xfId="0" applyFont="1"/>
    <xf borderId="0" fillId="0" fontId="9" numFmtId="0" xfId="0" applyFont="1"/>
    <xf borderId="0" fillId="0" fontId="2" numFmtId="0" xfId="0" applyFont="1"/>
    <xf borderId="0" fillId="2" fontId="5" numFmtId="165" xfId="0" applyAlignment="1" applyFont="1" applyNumberFormat="1">
      <alignment horizontal="left"/>
    </xf>
    <xf borderId="0" fillId="2" fontId="5" numFmtId="14" xfId="0" applyAlignment="1" applyFont="1" applyNumberFormat="1">
      <alignment horizontal="left"/>
    </xf>
    <xf borderId="0" fillId="0" fontId="4" numFmtId="0" xfId="0" applyAlignment="1" applyFont="1">
      <alignment/>
    </xf>
    <xf borderId="0" fillId="2" fontId="4" numFmtId="166" xfId="0" applyAlignment="1" applyFont="1" applyNumberFormat="1">
      <alignment horizontal="left"/>
    </xf>
    <xf borderId="0" fillId="0" fontId="8" numFmtId="0" xfId="0" applyAlignment="1" applyFont="1">
      <alignment/>
    </xf>
    <xf borderId="0" fillId="0" fontId="3" numFmtId="0" xfId="0" applyAlignment="1" applyFont="1">
      <alignment/>
    </xf>
    <xf borderId="0" fillId="0" fontId="10" numFmtId="0" xfId="0" applyAlignment="1" applyFont="1">
      <alignment/>
    </xf>
    <xf borderId="0" fillId="2" fontId="4" numFmtId="0" xfId="0" applyAlignment="1" applyFont="1">
      <alignment/>
    </xf>
    <xf borderId="0" fillId="0" fontId="3" numFmtId="10" xfId="0" applyFont="1" applyNumberFormat="1"/>
    <xf borderId="0" fillId="0" fontId="11" numFmtId="0" xfId="0" applyAlignment="1" applyFont="1">
      <alignment/>
    </xf>
    <xf borderId="0" fillId="0" fontId="3" numFmtId="0" xfId="0" applyAlignment="1" applyFont="1">
      <alignment/>
    </xf>
    <xf borderId="0" fillId="0" fontId="12" numFmtId="0" xfId="0" applyAlignment="1" applyFont="1">
      <alignment/>
    </xf>
    <xf borderId="0" fillId="6" fontId="1" numFmtId="0" xfId="0" applyAlignment="1" applyFill="1" applyFont="1">
      <alignment/>
    </xf>
    <xf borderId="0" fillId="6" fontId="1" numFmtId="0" xfId="0" applyFont="1"/>
    <xf borderId="0" fillId="6" fontId="1" numFmtId="0" xfId="0" applyFont="1"/>
    <xf borderId="0" fillId="6" fontId="8" numFmtId="0" xfId="0" applyFont="1"/>
    <xf borderId="0" fillId="6" fontId="8" numFmtId="0" xfId="0" applyFont="1"/>
    <xf borderId="0" fillId="6" fontId="3" numFmtId="0" xfId="0" applyFont="1"/>
    <xf borderId="0" fillId="6" fontId="1" numFmtId="11" xfId="0" applyAlignment="1" applyFont="1" applyNumberFormat="1">
      <alignment/>
    </xf>
    <xf borderId="1" fillId="0" fontId="3" numFmtId="0" xfId="0" applyAlignment="1" applyBorder="1" applyFont="1">
      <alignment horizontal="right"/>
    </xf>
    <xf borderId="1" fillId="0" fontId="4" numFmtId="0" xfId="0" applyAlignment="1" applyBorder="1" applyFont="1">
      <alignment horizontal="right"/>
    </xf>
    <xf borderId="0" fillId="0" fontId="13" numFmtId="0" xfId="0" applyFont="1"/>
    <xf borderId="1" fillId="0" fontId="1" numFmtId="0" xfId="0" applyAlignment="1" applyBorder="1" applyFont="1">
      <alignment/>
    </xf>
    <xf borderId="1" fillId="0" fontId="4" numFmtId="0" xfId="0" applyAlignment="1" applyBorder="1" applyFont="1">
      <alignment/>
    </xf>
    <xf borderId="1" fillId="0" fontId="3" numFmtId="0" xfId="0" applyAlignment="1" applyBorder="1" applyFont="1">
      <alignment vertical="top"/>
    </xf>
    <xf borderId="2" fillId="0" fontId="1" numFmtId="0" xfId="0" applyAlignment="1" applyBorder="1" applyFont="1">
      <alignment/>
    </xf>
    <xf borderId="3" fillId="0" fontId="3" numFmtId="0" xfId="0" applyBorder="1" applyFont="1"/>
    <xf borderId="4" fillId="0" fontId="3" numFmtId="0" xfId="0" applyBorder="1" applyFont="1"/>
    <xf borderId="1" fillId="0" fontId="14" numFmtId="0" xfId="0" applyAlignment="1" applyBorder="1" applyFont="1">
      <alignment/>
    </xf>
    <xf borderId="0" fillId="0" fontId="4" numFmtId="0" xfId="0" applyAlignment="1" applyFont="1">
      <alignment horizontal="right"/>
    </xf>
    <xf borderId="0" fillId="7" fontId="4" numFmtId="0" xfId="0" applyAlignment="1" applyFill="1" applyFont="1">
      <alignment horizontal="right"/>
    </xf>
  </cellXfs>
  <cellStyles count="1">
    <cellStyle xfId="0" name="Normal" builtinId="0"/>
  </cellStyles>
  <dxfs count="3">
    <dxf>
      <font/>
      <fill>
        <patternFill patternType="solid">
          <fgColor rgb="FFF4C7C3"/>
          <bgColor rgb="FFF4C7C3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  <dxf>
      <font/>
      <fill>
        <patternFill patternType="solid">
          <fgColor rgb="FFFCE8B2"/>
          <bgColor rgb="FFFCE8B2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1.xml"/><Relationship Id="rId21" Type="http://schemas.openxmlformats.org/officeDocument/2006/relationships/worksheet" Target="worksheets/sheet7.xml"/><Relationship Id="rId11" Type="http://schemas.openxmlformats.org/officeDocument/2006/relationships/worksheet" Target="worksheets/sheet18.xml"/><Relationship Id="rId10" Type="http://schemas.openxmlformats.org/officeDocument/2006/relationships/worksheet" Target="worksheets/sheet1.xml"/><Relationship Id="rId13" Type="http://schemas.openxmlformats.org/officeDocument/2006/relationships/worksheet" Target="worksheets/sheet16.xml"/><Relationship Id="rId12" Type="http://schemas.openxmlformats.org/officeDocument/2006/relationships/worksheet" Target="worksheets/sheet13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6.xml"/><Relationship Id="rId16" Type="http://schemas.openxmlformats.org/officeDocument/2006/relationships/worksheet" Target="worksheets/sheet19.xml"/><Relationship Id="rId19" Type="http://schemas.openxmlformats.org/officeDocument/2006/relationships/worksheet" Target="worksheets/sheet5.xml"/><Relationship Id="rId18" Type="http://schemas.openxmlformats.org/officeDocument/2006/relationships/worksheet" Target="worksheets/sheet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7.xml"/><Relationship Id="rId4" Type="http://schemas.openxmlformats.org/officeDocument/2006/relationships/worksheet" Target="worksheets/sheet14.xml"/><Relationship Id="rId9" Type="http://schemas.openxmlformats.org/officeDocument/2006/relationships/worksheet" Target="worksheets/sheet8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9.xml"/><Relationship Id="rId8" Type="http://schemas.openxmlformats.org/officeDocument/2006/relationships/worksheet" Target="worksheets/sheet12.xml"/></Relationships>
</file>

<file path=xl/drawings/_rels/worksheet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01.png"/><Relationship Id="rId2" Type="http://schemas.openxmlformats.org/officeDocument/2006/relationships/image" Target="../media/image00.png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152400</xdr:colOff>
      <xdr:row>208</xdr:row>
      <xdr:rowOff>152400</xdr:rowOff>
    </xdr:from>
    <xdr:to>
      <xdr:col>4</xdr:col>
      <xdr:colOff>400050</xdr:colOff>
      <xdr:row>222</xdr:row>
      <xdr:rowOff>104775</xdr:rowOff>
    </xdr:to>
    <xdr:pic>
      <xdr:nvPicPr>
        <xdr:cNvPr id="0" name="image01.pn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524375" cy="27527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152400</xdr:colOff>
      <xdr:row>206</xdr:row>
      <xdr:rowOff>9525</xdr:rowOff>
    </xdr:from>
    <xdr:to>
      <xdr:col>9</xdr:col>
      <xdr:colOff>419100</xdr:colOff>
      <xdr:row>226</xdr:row>
      <xdr:rowOff>47625</xdr:rowOff>
    </xdr:to>
    <xdr:pic>
      <xdr:nvPicPr>
        <xdr:cNvPr id="0" name="image00.png" title="Image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315075" cy="4038600"/>
        </a:xfrm>
        <a:prstGeom prst="rect">
          <a:avLst/>
        </a:prstGeom>
        <a:noFill/>
      </xdr:spPr>
    </xdr:pic>
    <xdr:clientData fLocksWithSheet="0"/>
  </xdr:twoCellAnchor>
</xdr:wsDr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twitter.com/jdalton" TargetMode="External"/><Relationship Id="rId2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://Pragmatic.ly" TargetMode="External"/><Relationship Id="rId42" Type="http://schemas.openxmlformats.org/officeDocument/2006/relationships/hyperlink" Target="http://lanora.io" TargetMode="External"/><Relationship Id="rId41" Type="http://schemas.openxmlformats.org/officeDocument/2006/relationships/hyperlink" Target="http://robertpenner.com" TargetMode="External"/><Relationship Id="rId44" Type="http://schemas.openxmlformats.org/officeDocument/2006/relationships/hyperlink" Target="http://attendify.com" TargetMode="External"/><Relationship Id="rId43" Type="http://schemas.openxmlformats.org/officeDocument/2006/relationships/hyperlink" Target="http://360.cn" TargetMode="External"/><Relationship Id="rId46" Type="http://schemas.openxmlformats.org/officeDocument/2006/relationships/hyperlink" Target="http://Globo.com" TargetMode="External"/><Relationship Id="rId45" Type="http://schemas.openxmlformats.org/officeDocument/2006/relationships/hyperlink" Target="http://voluntary.net" TargetMode="External"/><Relationship Id="rId1" Type="http://schemas.openxmlformats.org/officeDocument/2006/relationships/hyperlink" Target="http://Segment.com" TargetMode="External"/><Relationship Id="rId2" Type="http://schemas.openxmlformats.org/officeDocument/2006/relationships/hyperlink" Target="http://ejoy.com" TargetMode="External"/><Relationship Id="rId3" Type="http://schemas.openxmlformats.org/officeDocument/2006/relationships/hyperlink" Target="http://Thread.com" TargetMode="External"/><Relationship Id="rId4" Type="http://schemas.openxmlformats.org/officeDocument/2006/relationships/hyperlink" Target="http://thePHP.cc" TargetMode="External"/><Relationship Id="rId9" Type="http://schemas.openxmlformats.org/officeDocument/2006/relationships/hyperlink" Target="http://Salesforce.com" TargetMode="External"/><Relationship Id="rId48" Type="http://schemas.openxmlformats.org/officeDocument/2006/relationships/hyperlink" Target="http://Globo.com" TargetMode="External"/><Relationship Id="rId47" Type="http://schemas.openxmlformats.org/officeDocument/2006/relationships/hyperlink" Target="http://www.anrengroup.com" TargetMode="External"/><Relationship Id="rId49" Type="http://schemas.openxmlformats.org/officeDocument/2006/relationships/hyperlink" Target="http://globo.com" TargetMode="External"/><Relationship Id="rId5" Type="http://schemas.openxmlformats.org/officeDocument/2006/relationships/hyperlink" Target="http://www.liaoxuefeng.com" TargetMode="External"/><Relationship Id="rId6" Type="http://schemas.openxmlformats.org/officeDocument/2006/relationships/hyperlink" Target="http://blueimp.net" TargetMode="External"/><Relationship Id="rId7" Type="http://schemas.openxmlformats.org/officeDocument/2006/relationships/hyperlink" Target="http://qunar.com" TargetMode="External"/><Relationship Id="rId8" Type="http://schemas.openxmlformats.org/officeDocument/2006/relationships/hyperlink" Target="http://yuehu.io" TargetMode="External"/><Relationship Id="rId31" Type="http://schemas.openxmlformats.org/officeDocument/2006/relationships/hyperlink" Target="http://Alipay.com" TargetMode="External"/><Relationship Id="rId30" Type="http://schemas.openxmlformats.org/officeDocument/2006/relationships/hyperlink" Target="http://Roave.com" TargetMode="External"/><Relationship Id="rId33" Type="http://schemas.openxmlformats.org/officeDocument/2006/relationships/hyperlink" Target="http://FullStack.io" TargetMode="External"/><Relationship Id="rId32" Type="http://schemas.openxmlformats.org/officeDocument/2006/relationships/hyperlink" Target="http://GeekCompany.net" TargetMode="External"/><Relationship Id="rId35" Type="http://schemas.openxmlformats.org/officeDocument/2006/relationships/hyperlink" Target="http://Alibaba.com" TargetMode="External"/><Relationship Id="rId34" Type="http://schemas.openxmlformats.org/officeDocument/2006/relationships/hyperlink" Target="http://Globo.com" TargetMode="External"/><Relationship Id="rId37" Type="http://schemas.openxmlformats.org/officeDocument/2006/relationships/hyperlink" Target="http://nodesource.com" TargetMode="External"/><Relationship Id="rId36" Type="http://schemas.openxmlformats.org/officeDocument/2006/relationships/hyperlink" Target="http://Observe.it" TargetMode="External"/><Relationship Id="rId39" Type="http://schemas.openxmlformats.org/officeDocument/2006/relationships/hyperlink" Target="http://Taobao.com" TargetMode="External"/><Relationship Id="rId38" Type="http://schemas.openxmlformats.org/officeDocument/2006/relationships/hyperlink" Target="http://Carmigo.com" TargetMode="External"/><Relationship Id="rId20" Type="http://schemas.openxmlformats.org/officeDocument/2006/relationships/hyperlink" Target="http://haoqicat.com" TargetMode="External"/><Relationship Id="rId22" Type="http://schemas.openxmlformats.org/officeDocument/2006/relationships/hyperlink" Target="http://AVOSCloud.com" TargetMode="External"/><Relationship Id="rId21" Type="http://schemas.openxmlformats.org/officeDocument/2006/relationships/hyperlink" Target="http://Stay.com" TargetMode="External"/><Relationship Id="rId24" Type="http://schemas.openxmlformats.org/officeDocument/2006/relationships/hyperlink" Target="http://sambaporno.com" TargetMode="External"/><Relationship Id="rId23" Type="http://schemas.openxmlformats.org/officeDocument/2006/relationships/hyperlink" Target="http://Aviary.com" TargetMode="External"/><Relationship Id="rId26" Type="http://schemas.openxmlformats.org/officeDocument/2006/relationships/hyperlink" Target="http://inviqa.com" TargetMode="External"/><Relationship Id="rId25" Type="http://schemas.openxmlformats.org/officeDocument/2006/relationships/hyperlink" Target="http://papersapp.com" TargetMode="External"/><Relationship Id="rId28" Type="http://schemas.openxmlformats.org/officeDocument/2006/relationships/hyperlink" Target="http://adam-bien.com" TargetMode="External"/><Relationship Id="rId27" Type="http://schemas.openxmlformats.org/officeDocument/2006/relationships/hyperlink" Target="http://egghead.io" TargetMode="External"/><Relationship Id="rId29" Type="http://schemas.openxmlformats.org/officeDocument/2006/relationships/hyperlink" Target="http://mozilla.org" TargetMode="External"/><Relationship Id="rId51" Type="http://schemas.openxmlformats.org/officeDocument/2006/relationships/drawing" Target="../drawings/worksheetdrawing11.xml"/><Relationship Id="rId50" Type="http://schemas.openxmlformats.org/officeDocument/2006/relationships/hyperlink" Target="http://dojo4.com" TargetMode="External"/><Relationship Id="rId11" Type="http://schemas.openxmlformats.org/officeDocument/2006/relationships/hyperlink" Target="http://yuantiku.com" TargetMode="External"/><Relationship Id="rId10" Type="http://schemas.openxmlformats.org/officeDocument/2006/relationships/hyperlink" Target="http://JohnPapa.net" TargetMode="External"/><Relationship Id="rId13" Type="http://schemas.openxmlformats.org/officeDocument/2006/relationships/hyperlink" Target="http://Printio.ru" TargetMode="External"/><Relationship Id="rId12" Type="http://schemas.openxmlformats.org/officeDocument/2006/relationships/hyperlink" Target="http://loiane.com" TargetMode="External"/><Relationship Id="rId15" Type="http://schemas.openxmlformats.org/officeDocument/2006/relationships/hyperlink" Target="http://require.io" TargetMode="External"/><Relationship Id="rId14" Type="http://schemas.openxmlformats.org/officeDocument/2006/relationships/hyperlink" Target="http://pingan.com" TargetMode="External"/><Relationship Id="rId17" Type="http://schemas.openxmlformats.org/officeDocument/2006/relationships/hyperlink" Target="http://gskinner.com" TargetMode="External"/><Relationship Id="rId16" Type="http://schemas.openxmlformats.org/officeDocument/2006/relationships/hyperlink" Target="http://www.suning.com" TargetMode="External"/><Relationship Id="rId19" Type="http://schemas.openxmlformats.org/officeDocument/2006/relationships/hyperlink" Target="http://getpebble.com" TargetMode="External"/><Relationship Id="rId18" Type="http://schemas.openxmlformats.org/officeDocument/2006/relationships/hyperlink" Target="http://async.ly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://t.co/YMzzIZNULV" TargetMode="External"/><Relationship Id="rId42" Type="http://schemas.openxmlformats.org/officeDocument/2006/relationships/hyperlink" Target="http://t.co/pLRK2OPTfR" TargetMode="External"/><Relationship Id="rId41" Type="http://schemas.openxmlformats.org/officeDocument/2006/relationships/hyperlink" Target="http://t.co/DTN2fH5Q7F" TargetMode="External"/><Relationship Id="rId44" Type="http://schemas.openxmlformats.org/officeDocument/2006/relationships/hyperlink" Target="http://t.co/kLcXOMLxIS" TargetMode="External"/><Relationship Id="rId43" Type="http://schemas.openxmlformats.org/officeDocument/2006/relationships/hyperlink" Target="http://t.co/WwRp7oWz" TargetMode="External"/><Relationship Id="rId46" Type="http://schemas.openxmlformats.org/officeDocument/2006/relationships/hyperlink" Target="http://t.co/GZU0Ij9B8s" TargetMode="External"/><Relationship Id="rId45" Type="http://schemas.openxmlformats.org/officeDocument/2006/relationships/hyperlink" Target="http://t.co/kn6m038bNW" TargetMode="External"/><Relationship Id="rId107" Type="http://schemas.openxmlformats.org/officeDocument/2006/relationships/hyperlink" Target="http://t.co/pgbH7LaULl" TargetMode="External"/><Relationship Id="rId106" Type="http://schemas.openxmlformats.org/officeDocument/2006/relationships/hyperlink" Target="http://t.co/nIjEhtCNzy" TargetMode="External"/><Relationship Id="rId105" Type="http://schemas.openxmlformats.org/officeDocument/2006/relationships/hyperlink" Target="http://t.co/RFNOTdr60k" TargetMode="External"/><Relationship Id="rId104" Type="http://schemas.openxmlformats.org/officeDocument/2006/relationships/hyperlink" Target="http://t.co/QGEAeg7PJr" TargetMode="External"/><Relationship Id="rId109" Type="http://schemas.openxmlformats.org/officeDocument/2006/relationships/hyperlink" Target="http://t.co/R5ZmGFr5ti" TargetMode="External"/><Relationship Id="rId108" Type="http://schemas.openxmlformats.org/officeDocument/2006/relationships/hyperlink" Target="http://t.co/JzxzXU9Y9H" TargetMode="External"/><Relationship Id="rId48" Type="http://schemas.openxmlformats.org/officeDocument/2006/relationships/hyperlink" Target="http://t.co/WLRaP3gfz3" TargetMode="External"/><Relationship Id="rId47" Type="http://schemas.openxmlformats.org/officeDocument/2006/relationships/hyperlink" Target="http://t.co/haIAdDTAdB" TargetMode="External"/><Relationship Id="rId49" Type="http://schemas.openxmlformats.org/officeDocument/2006/relationships/hyperlink" Target="http://t.co/I3uKCLDGFG" TargetMode="External"/><Relationship Id="rId103" Type="http://schemas.openxmlformats.org/officeDocument/2006/relationships/hyperlink" Target="http://t.co/rkquDCVhAW" TargetMode="External"/><Relationship Id="rId102" Type="http://schemas.openxmlformats.org/officeDocument/2006/relationships/hyperlink" Target="http://t.co/Zst3Z9UC3K" TargetMode="External"/><Relationship Id="rId101" Type="http://schemas.openxmlformats.org/officeDocument/2006/relationships/hyperlink" Target="http://t.co/ng84CH8bc6" TargetMode="External"/><Relationship Id="rId100" Type="http://schemas.openxmlformats.org/officeDocument/2006/relationships/hyperlink" Target="http://t.co/bptmGUqve2" TargetMode="External"/><Relationship Id="rId31" Type="http://schemas.openxmlformats.org/officeDocument/2006/relationships/hyperlink" Target="http://t.co/x141WkUVqw" TargetMode="External"/><Relationship Id="rId30" Type="http://schemas.openxmlformats.org/officeDocument/2006/relationships/hyperlink" Target="http://t.co/MJ0ZfAuE1h" TargetMode="External"/><Relationship Id="rId33" Type="http://schemas.openxmlformats.org/officeDocument/2006/relationships/hyperlink" Target="http://t.co/jy7N1nog89" TargetMode="External"/><Relationship Id="rId32" Type="http://schemas.openxmlformats.org/officeDocument/2006/relationships/hyperlink" Target="http://t.co/XwSU05yI" TargetMode="External"/><Relationship Id="rId35" Type="http://schemas.openxmlformats.org/officeDocument/2006/relationships/hyperlink" Target="http://t.co/WvM6CbtgLN" TargetMode="External"/><Relationship Id="rId34" Type="http://schemas.openxmlformats.org/officeDocument/2006/relationships/hyperlink" Target="http://t.co/UMBNtf23la" TargetMode="External"/><Relationship Id="rId37" Type="http://schemas.openxmlformats.org/officeDocument/2006/relationships/hyperlink" Target="http://t.co/pCe8yDtBnJ" TargetMode="External"/><Relationship Id="rId36" Type="http://schemas.openxmlformats.org/officeDocument/2006/relationships/hyperlink" Target="http://t.co/gC1NnB1hgl" TargetMode="External"/><Relationship Id="rId39" Type="http://schemas.openxmlformats.org/officeDocument/2006/relationships/hyperlink" Target="http://t.co/rDfO7bFNsk" TargetMode="External"/><Relationship Id="rId38" Type="http://schemas.openxmlformats.org/officeDocument/2006/relationships/hyperlink" Target="http://t.co/RPVbfIWjzR" TargetMode="External"/><Relationship Id="rId20" Type="http://schemas.openxmlformats.org/officeDocument/2006/relationships/hyperlink" Target="http://t.co/rKHKcaAhGh" TargetMode="External"/><Relationship Id="rId22" Type="http://schemas.openxmlformats.org/officeDocument/2006/relationships/hyperlink" Target="http://t.co/QtNr5qQEsH" TargetMode="External"/><Relationship Id="rId21" Type="http://schemas.openxmlformats.org/officeDocument/2006/relationships/hyperlink" Target="http://t.co/jYUjQPkB20" TargetMode="External"/><Relationship Id="rId24" Type="http://schemas.openxmlformats.org/officeDocument/2006/relationships/hyperlink" Target="http://t.co/VszEG6eVka" TargetMode="External"/><Relationship Id="rId23" Type="http://schemas.openxmlformats.org/officeDocument/2006/relationships/hyperlink" Target="http://t.co/wnYPGNS2zb" TargetMode="External"/><Relationship Id="rId129" Type="http://schemas.openxmlformats.org/officeDocument/2006/relationships/hyperlink" Target="http://t.co/dAKLMgZvcy" TargetMode="External"/><Relationship Id="rId128" Type="http://schemas.openxmlformats.org/officeDocument/2006/relationships/hyperlink" Target="http://t.co/b6rOHtBDQe" TargetMode="External"/><Relationship Id="rId127" Type="http://schemas.openxmlformats.org/officeDocument/2006/relationships/hyperlink" Target="http://t.co/vPHq7RcjVy" TargetMode="External"/><Relationship Id="rId126" Type="http://schemas.openxmlformats.org/officeDocument/2006/relationships/hyperlink" Target="http://t.co/C3BLJOhwoS" TargetMode="External"/><Relationship Id="rId26" Type="http://schemas.openxmlformats.org/officeDocument/2006/relationships/hyperlink" Target="https://t.co/FaRu2aXVom" TargetMode="External"/><Relationship Id="rId121" Type="http://schemas.openxmlformats.org/officeDocument/2006/relationships/hyperlink" Target="http://t.co/TLLmPQQrIf" TargetMode="External"/><Relationship Id="rId25" Type="http://schemas.openxmlformats.org/officeDocument/2006/relationships/hyperlink" Target="http://t.co/1hCOwM99ax" TargetMode="External"/><Relationship Id="rId120" Type="http://schemas.openxmlformats.org/officeDocument/2006/relationships/hyperlink" Target="http://t.co/Ty4UMSIBup" TargetMode="External"/><Relationship Id="rId28" Type="http://schemas.openxmlformats.org/officeDocument/2006/relationships/hyperlink" Target="http://t.co/X82dxpiV3a" TargetMode="External"/><Relationship Id="rId27" Type="http://schemas.openxmlformats.org/officeDocument/2006/relationships/hyperlink" Target="http://t.co/B0xcyHEFo4" TargetMode="External"/><Relationship Id="rId125" Type="http://schemas.openxmlformats.org/officeDocument/2006/relationships/hyperlink" Target="http://t.co/cCe8eBlfNC" TargetMode="External"/><Relationship Id="rId29" Type="http://schemas.openxmlformats.org/officeDocument/2006/relationships/hyperlink" Target="http://t.co/8DxRcIoTTH" TargetMode="External"/><Relationship Id="rId124" Type="http://schemas.openxmlformats.org/officeDocument/2006/relationships/hyperlink" Target="http://t.co/sfXJ8KI2P5" TargetMode="External"/><Relationship Id="rId123" Type="http://schemas.openxmlformats.org/officeDocument/2006/relationships/hyperlink" Target="http://t.co/Wb4TVpXEB2" TargetMode="External"/><Relationship Id="rId122" Type="http://schemas.openxmlformats.org/officeDocument/2006/relationships/hyperlink" Target="http://t.co/9HyelO8AP5" TargetMode="External"/><Relationship Id="rId95" Type="http://schemas.openxmlformats.org/officeDocument/2006/relationships/hyperlink" Target="http://t.co/hFpoAXG3cg" TargetMode="External"/><Relationship Id="rId94" Type="http://schemas.openxmlformats.org/officeDocument/2006/relationships/hyperlink" Target="http://t.co/Fij7DIBn9z" TargetMode="External"/><Relationship Id="rId97" Type="http://schemas.openxmlformats.org/officeDocument/2006/relationships/hyperlink" Target="http://t.co/xvfIIovxoh" TargetMode="External"/><Relationship Id="rId96" Type="http://schemas.openxmlformats.org/officeDocument/2006/relationships/hyperlink" Target="http://t.co/OqNASD2HK9" TargetMode="External"/><Relationship Id="rId11" Type="http://schemas.openxmlformats.org/officeDocument/2006/relationships/hyperlink" Target="http://t.co/vcdjm548Rd" TargetMode="External"/><Relationship Id="rId99" Type="http://schemas.openxmlformats.org/officeDocument/2006/relationships/hyperlink" Target="http://t.co/rdUMjT3VVv" TargetMode="External"/><Relationship Id="rId10" Type="http://schemas.openxmlformats.org/officeDocument/2006/relationships/hyperlink" Target="http://t.co/84mHDZpXNN" TargetMode="External"/><Relationship Id="rId98" Type="http://schemas.openxmlformats.org/officeDocument/2006/relationships/hyperlink" Target="http://t.co/csjni5sAnF" TargetMode="External"/><Relationship Id="rId13" Type="http://schemas.openxmlformats.org/officeDocument/2006/relationships/hyperlink" Target="http://t.co/RHopQRlgL9" TargetMode="External"/><Relationship Id="rId12" Type="http://schemas.openxmlformats.org/officeDocument/2006/relationships/hyperlink" Target="http://t.co/6VFfcWHhw1" TargetMode="External"/><Relationship Id="rId91" Type="http://schemas.openxmlformats.org/officeDocument/2006/relationships/hyperlink" Target="http://t.co/5hUnMl7pvz" TargetMode="External"/><Relationship Id="rId90" Type="http://schemas.openxmlformats.org/officeDocument/2006/relationships/hyperlink" Target="http://t.co/vprBFgKl3n" TargetMode="External"/><Relationship Id="rId93" Type="http://schemas.openxmlformats.org/officeDocument/2006/relationships/hyperlink" Target="http://t.co/YT3rGmqulQ" TargetMode="External"/><Relationship Id="rId92" Type="http://schemas.openxmlformats.org/officeDocument/2006/relationships/hyperlink" Target="http://t.co/Tvt869mX2O" TargetMode="External"/><Relationship Id="rId118" Type="http://schemas.openxmlformats.org/officeDocument/2006/relationships/hyperlink" Target="http://t.co/SCjl913x65" TargetMode="External"/><Relationship Id="rId117" Type="http://schemas.openxmlformats.org/officeDocument/2006/relationships/hyperlink" Target="http://t.co/OGDw572cTo" TargetMode="External"/><Relationship Id="rId116" Type="http://schemas.openxmlformats.org/officeDocument/2006/relationships/hyperlink" Target="http://t.co/xW7BPrARY0" TargetMode="External"/><Relationship Id="rId115" Type="http://schemas.openxmlformats.org/officeDocument/2006/relationships/hyperlink" Target="https://t.co/LJtXOhZR3g" TargetMode="External"/><Relationship Id="rId119" Type="http://schemas.openxmlformats.org/officeDocument/2006/relationships/hyperlink" Target="http://t.co/ydJSdWhdG9" TargetMode="External"/><Relationship Id="rId15" Type="http://schemas.openxmlformats.org/officeDocument/2006/relationships/hyperlink" Target="http://t.co/qLrEcN8dQa" TargetMode="External"/><Relationship Id="rId110" Type="http://schemas.openxmlformats.org/officeDocument/2006/relationships/hyperlink" Target="http://t.co/SqJo3VaJa4" TargetMode="External"/><Relationship Id="rId14" Type="http://schemas.openxmlformats.org/officeDocument/2006/relationships/hyperlink" Target="http://t.co/hhrgrNvfPO" TargetMode="External"/><Relationship Id="rId17" Type="http://schemas.openxmlformats.org/officeDocument/2006/relationships/hyperlink" Target="http://t.co/9LMfkpJHb8" TargetMode="External"/><Relationship Id="rId16" Type="http://schemas.openxmlformats.org/officeDocument/2006/relationships/hyperlink" Target="http://t.co/gLPzwNRqGR" TargetMode="External"/><Relationship Id="rId19" Type="http://schemas.openxmlformats.org/officeDocument/2006/relationships/hyperlink" Target="http://t.co/AvBTBiv8hn" TargetMode="External"/><Relationship Id="rId114" Type="http://schemas.openxmlformats.org/officeDocument/2006/relationships/hyperlink" Target="http://t.co/3l1v0jVsXh" TargetMode="External"/><Relationship Id="rId18" Type="http://schemas.openxmlformats.org/officeDocument/2006/relationships/hyperlink" Target="http://t.co/SC5hOkCXSu" TargetMode="External"/><Relationship Id="rId113" Type="http://schemas.openxmlformats.org/officeDocument/2006/relationships/hyperlink" Target="http://t.co/Zgo2AkSobl" TargetMode="External"/><Relationship Id="rId112" Type="http://schemas.openxmlformats.org/officeDocument/2006/relationships/hyperlink" Target="http://t.co/CLSInUat7M" TargetMode="External"/><Relationship Id="rId111" Type="http://schemas.openxmlformats.org/officeDocument/2006/relationships/hyperlink" Target="http://t.co/GFXeajXNsA" TargetMode="External"/><Relationship Id="rId84" Type="http://schemas.openxmlformats.org/officeDocument/2006/relationships/hyperlink" Target="http://t.co/lk8wQiZWte" TargetMode="External"/><Relationship Id="rId83" Type="http://schemas.openxmlformats.org/officeDocument/2006/relationships/hyperlink" Target="http://t.co/3qevd37KMm" TargetMode="External"/><Relationship Id="rId86" Type="http://schemas.openxmlformats.org/officeDocument/2006/relationships/hyperlink" Target="http://t.co/R9UtTTxLME" TargetMode="External"/><Relationship Id="rId85" Type="http://schemas.openxmlformats.org/officeDocument/2006/relationships/hyperlink" Target="http://t.co/D2TXQMUTwn" TargetMode="External"/><Relationship Id="rId88" Type="http://schemas.openxmlformats.org/officeDocument/2006/relationships/hyperlink" Target="http://t.co/IaAsahpjsQ" TargetMode="External"/><Relationship Id="rId150" Type="http://schemas.openxmlformats.org/officeDocument/2006/relationships/hyperlink" Target="http://t.co/8W5iCb79th" TargetMode="External"/><Relationship Id="rId87" Type="http://schemas.openxmlformats.org/officeDocument/2006/relationships/hyperlink" Target="http://t.co/VPi9vzq9Ft" TargetMode="External"/><Relationship Id="rId89" Type="http://schemas.openxmlformats.org/officeDocument/2006/relationships/hyperlink" Target="https://t.co/VtRZk0X5pF" TargetMode="External"/><Relationship Id="rId80" Type="http://schemas.openxmlformats.org/officeDocument/2006/relationships/hyperlink" Target="http://t.co/E8Kl1VITdk" TargetMode="External"/><Relationship Id="rId82" Type="http://schemas.openxmlformats.org/officeDocument/2006/relationships/hyperlink" Target="http://t.co/cwhmp0yq8F" TargetMode="External"/><Relationship Id="rId81" Type="http://schemas.openxmlformats.org/officeDocument/2006/relationships/hyperlink" Target="http://t.co/lNmUesnPqW" TargetMode="External"/><Relationship Id="rId1" Type="http://schemas.openxmlformats.org/officeDocument/2006/relationships/hyperlink" Target="http://t.co/dtudepUWZI" TargetMode="External"/><Relationship Id="rId2" Type="http://schemas.openxmlformats.org/officeDocument/2006/relationships/hyperlink" Target="http://t.co/5086iX7oyT" TargetMode="External"/><Relationship Id="rId3" Type="http://schemas.openxmlformats.org/officeDocument/2006/relationships/hyperlink" Target="http://t.co/havf8hMO4h" TargetMode="External"/><Relationship Id="rId149" Type="http://schemas.openxmlformats.org/officeDocument/2006/relationships/hyperlink" Target="http://t.co/h70e53wVH5" TargetMode="External"/><Relationship Id="rId4" Type="http://schemas.openxmlformats.org/officeDocument/2006/relationships/hyperlink" Target="http://t.co/GUXh9Byhr4" TargetMode="External"/><Relationship Id="rId148" Type="http://schemas.openxmlformats.org/officeDocument/2006/relationships/hyperlink" Target="http://t.co/KB4jKuAKkp" TargetMode="External"/><Relationship Id="rId9" Type="http://schemas.openxmlformats.org/officeDocument/2006/relationships/hyperlink" Target="http://t.co/s1Nfo3C6Z8" TargetMode="External"/><Relationship Id="rId143" Type="http://schemas.openxmlformats.org/officeDocument/2006/relationships/hyperlink" Target="http://t.co/gsR2ZYTCNh" TargetMode="External"/><Relationship Id="rId142" Type="http://schemas.openxmlformats.org/officeDocument/2006/relationships/hyperlink" Target="http://t.co/TU9ztPepMA" TargetMode="External"/><Relationship Id="rId141" Type="http://schemas.openxmlformats.org/officeDocument/2006/relationships/hyperlink" Target="http://t.co/5lg9ROlHDp" TargetMode="External"/><Relationship Id="rId140" Type="http://schemas.openxmlformats.org/officeDocument/2006/relationships/hyperlink" Target="http://t.co/cnyXPTieVA" TargetMode="External"/><Relationship Id="rId5" Type="http://schemas.openxmlformats.org/officeDocument/2006/relationships/hyperlink" Target="http://t.co/QtNr5qQEsH" TargetMode="External"/><Relationship Id="rId147" Type="http://schemas.openxmlformats.org/officeDocument/2006/relationships/hyperlink" Target="http://t.co/7Y0I26SncY" TargetMode="External"/><Relationship Id="rId6" Type="http://schemas.openxmlformats.org/officeDocument/2006/relationships/hyperlink" Target="http://t.co/rM9N1bQpLr" TargetMode="External"/><Relationship Id="rId146" Type="http://schemas.openxmlformats.org/officeDocument/2006/relationships/hyperlink" Target="http://t.co/wuH5cYI5cC" TargetMode="External"/><Relationship Id="rId7" Type="http://schemas.openxmlformats.org/officeDocument/2006/relationships/hyperlink" Target="http://t.co/zJOC4bh4Tv" TargetMode="External"/><Relationship Id="rId145" Type="http://schemas.openxmlformats.org/officeDocument/2006/relationships/hyperlink" Target="http://t.co/SadmYTHtlF" TargetMode="External"/><Relationship Id="rId8" Type="http://schemas.openxmlformats.org/officeDocument/2006/relationships/hyperlink" Target="http://t.co/KWE5X1k0pH" TargetMode="External"/><Relationship Id="rId144" Type="http://schemas.openxmlformats.org/officeDocument/2006/relationships/hyperlink" Target="http://t.co/DfSa4IQHzZ" TargetMode="External"/><Relationship Id="rId73" Type="http://schemas.openxmlformats.org/officeDocument/2006/relationships/hyperlink" Target="http://t.co/fgXLIZV52B" TargetMode="External"/><Relationship Id="rId72" Type="http://schemas.openxmlformats.org/officeDocument/2006/relationships/hyperlink" Target="http://t.co/YnaEOsihq6" TargetMode="External"/><Relationship Id="rId75" Type="http://schemas.openxmlformats.org/officeDocument/2006/relationships/hyperlink" Target="http://t.co/YviCcG5pqZ" TargetMode="External"/><Relationship Id="rId74" Type="http://schemas.openxmlformats.org/officeDocument/2006/relationships/hyperlink" Target="http://t.co/YjfhBYEn2q" TargetMode="External"/><Relationship Id="rId77" Type="http://schemas.openxmlformats.org/officeDocument/2006/relationships/hyperlink" Target="https://t.co/RdE9aTqynj" TargetMode="External"/><Relationship Id="rId76" Type="http://schemas.openxmlformats.org/officeDocument/2006/relationships/hyperlink" Target="http://t.co/tEAWs6keqL" TargetMode="External"/><Relationship Id="rId79" Type="http://schemas.openxmlformats.org/officeDocument/2006/relationships/hyperlink" Target="http://t.co/atMbcAw8TO" TargetMode="External"/><Relationship Id="rId78" Type="http://schemas.openxmlformats.org/officeDocument/2006/relationships/hyperlink" Target="http://t.co/J0KNPBFj1z" TargetMode="External"/><Relationship Id="rId71" Type="http://schemas.openxmlformats.org/officeDocument/2006/relationships/hyperlink" Target="http://t.co/DnRCK2PuuJ" TargetMode="External"/><Relationship Id="rId70" Type="http://schemas.openxmlformats.org/officeDocument/2006/relationships/hyperlink" Target="http://t.co/9ToPxrapo0" TargetMode="External"/><Relationship Id="rId139" Type="http://schemas.openxmlformats.org/officeDocument/2006/relationships/hyperlink" Target="http://t.co/UY1i5lxPoy" TargetMode="External"/><Relationship Id="rId138" Type="http://schemas.openxmlformats.org/officeDocument/2006/relationships/hyperlink" Target="http://t.co/VqGlSazjBH" TargetMode="External"/><Relationship Id="rId137" Type="http://schemas.openxmlformats.org/officeDocument/2006/relationships/hyperlink" Target="http://t.co/j6iuRaAIX0" TargetMode="External"/><Relationship Id="rId132" Type="http://schemas.openxmlformats.org/officeDocument/2006/relationships/hyperlink" Target="http://t.co/lnxZEhYFWO" TargetMode="External"/><Relationship Id="rId131" Type="http://schemas.openxmlformats.org/officeDocument/2006/relationships/hyperlink" Target="http://t.co/uJY2D2tEgI" TargetMode="External"/><Relationship Id="rId130" Type="http://schemas.openxmlformats.org/officeDocument/2006/relationships/hyperlink" Target="http://t.co/vMqcKddBnL" TargetMode="External"/><Relationship Id="rId136" Type="http://schemas.openxmlformats.org/officeDocument/2006/relationships/hyperlink" Target="http://t.co/vxeZbyEbYJ" TargetMode="External"/><Relationship Id="rId135" Type="http://schemas.openxmlformats.org/officeDocument/2006/relationships/hyperlink" Target="http://t.co/AWBQC5ZUkt" TargetMode="External"/><Relationship Id="rId134" Type="http://schemas.openxmlformats.org/officeDocument/2006/relationships/hyperlink" Target="http://t.co/pIqnvbJbRA" TargetMode="External"/><Relationship Id="rId133" Type="http://schemas.openxmlformats.org/officeDocument/2006/relationships/hyperlink" Target="http://t.co/HVrEYZgup2" TargetMode="External"/><Relationship Id="rId62" Type="http://schemas.openxmlformats.org/officeDocument/2006/relationships/hyperlink" Target="http://t.co/Dk2JCGRvXZ" TargetMode="External"/><Relationship Id="rId61" Type="http://schemas.openxmlformats.org/officeDocument/2006/relationships/hyperlink" Target="http://t.co/qA6tUW5Fd7" TargetMode="External"/><Relationship Id="rId64" Type="http://schemas.openxmlformats.org/officeDocument/2006/relationships/hyperlink" Target="http://t.co/BYGHuOtLkC" TargetMode="External"/><Relationship Id="rId63" Type="http://schemas.openxmlformats.org/officeDocument/2006/relationships/hyperlink" Target="http://t.co/pnzF1vwrR8" TargetMode="External"/><Relationship Id="rId66" Type="http://schemas.openxmlformats.org/officeDocument/2006/relationships/hyperlink" Target="http://www.w3.org/People/Berners-Lee/" TargetMode="External"/><Relationship Id="rId65" Type="http://schemas.openxmlformats.org/officeDocument/2006/relationships/hyperlink" Target="http://t.co/UqIgI23P7D" TargetMode="External"/><Relationship Id="rId68" Type="http://schemas.openxmlformats.org/officeDocument/2006/relationships/hyperlink" Target="http://t.co/WnPxoIt7fz" TargetMode="External"/><Relationship Id="rId67" Type="http://schemas.openxmlformats.org/officeDocument/2006/relationships/hyperlink" Target="http://t.co/uDpTWWhKxt" TargetMode="External"/><Relationship Id="rId60" Type="http://schemas.openxmlformats.org/officeDocument/2006/relationships/hyperlink" Target="http://t.co/leDzSXIkkd" TargetMode="External"/><Relationship Id="rId69" Type="http://schemas.openxmlformats.org/officeDocument/2006/relationships/hyperlink" Target="http://t.co/DhxxrmIfa8" TargetMode="External"/><Relationship Id="rId51" Type="http://schemas.openxmlformats.org/officeDocument/2006/relationships/hyperlink" Target="http://t.co/zc2YcApVL5" TargetMode="External"/><Relationship Id="rId50" Type="http://schemas.openxmlformats.org/officeDocument/2006/relationships/hyperlink" Target="http://t.co/fFWoAUu5kR" TargetMode="External"/><Relationship Id="rId53" Type="http://schemas.openxmlformats.org/officeDocument/2006/relationships/hyperlink" Target="http://t.co/yZwdJehjz1" TargetMode="External"/><Relationship Id="rId52" Type="http://schemas.openxmlformats.org/officeDocument/2006/relationships/hyperlink" Target="http://t.co/m7mNG1ncOo" TargetMode="External"/><Relationship Id="rId55" Type="http://schemas.openxmlformats.org/officeDocument/2006/relationships/hyperlink" Target="http://t.co/9LZfvWCj0y" TargetMode="External"/><Relationship Id="rId54" Type="http://schemas.openxmlformats.org/officeDocument/2006/relationships/hyperlink" Target="http://t.co/Z5XJgSJvfA" TargetMode="External"/><Relationship Id="rId57" Type="http://schemas.openxmlformats.org/officeDocument/2006/relationships/hyperlink" Target="http://t.co/7uNyg6zxzU" TargetMode="External"/><Relationship Id="rId56" Type="http://schemas.openxmlformats.org/officeDocument/2006/relationships/hyperlink" Target="http://t.co/LUovCmFFoq" TargetMode="External"/><Relationship Id="rId59" Type="http://schemas.openxmlformats.org/officeDocument/2006/relationships/hyperlink" Target="http://t.co/opy2uKDvEE" TargetMode="External"/><Relationship Id="rId154" Type="http://schemas.openxmlformats.org/officeDocument/2006/relationships/hyperlink" Target="http://t.co/XJnom3L170" TargetMode="External"/><Relationship Id="rId58" Type="http://schemas.openxmlformats.org/officeDocument/2006/relationships/hyperlink" Target="http://t.co/fDpOM1QB6e" TargetMode="External"/><Relationship Id="rId153" Type="http://schemas.openxmlformats.org/officeDocument/2006/relationships/hyperlink" Target="http://t.co/jHQeyCeWXT" TargetMode="External"/><Relationship Id="rId152" Type="http://schemas.openxmlformats.org/officeDocument/2006/relationships/hyperlink" Target="http://t.co/IjHhDz4At1" TargetMode="External"/><Relationship Id="rId151" Type="http://schemas.openxmlformats.org/officeDocument/2006/relationships/hyperlink" Target="http://t.co/IxLjEAKXX4" TargetMode="External"/><Relationship Id="rId157" Type="http://schemas.openxmlformats.org/officeDocument/2006/relationships/drawing" Target="../drawings/worksheetdrawing14.xml"/><Relationship Id="rId156" Type="http://schemas.openxmlformats.org/officeDocument/2006/relationships/hyperlink" Target="http://t.co/Y0m5Lo7i5Y" TargetMode="External"/><Relationship Id="rId155" Type="http://schemas.openxmlformats.org/officeDocument/2006/relationships/hyperlink" Target="http://t.co/JFImGSN8Si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Tweets.count.T.RT" TargetMode="External"/><Relationship Id="rId2" Type="http://schemas.openxmlformats.org/officeDocument/2006/relationships/hyperlink" Target="http://Tweets.count.T.RT" TargetMode="External"/><Relationship Id="rId3" Type="http://schemas.openxmlformats.org/officeDocument/2006/relationships/hyperlink" Target="http://Tweets.count.T.RT" TargetMode="External"/><Relationship Id="rId4" Type="http://schemas.openxmlformats.org/officeDocument/2006/relationships/hyperlink" Target="http://Tweets.count.T.RT" TargetMode="External"/><Relationship Id="rId5" Type="http://schemas.openxmlformats.org/officeDocument/2006/relationships/hyperlink" Target="http://Tweets.count.T.RT" TargetMode="External"/><Relationship Id="rId6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2</v>
      </c>
      <c r="B1" s="2" t="s">
        <v>16</v>
      </c>
    </row>
    <row r="2">
      <c r="A2" s="4" t="s">
        <v>21</v>
      </c>
      <c r="B2" s="4">
        <v>0.0143210905712</v>
      </c>
      <c r="C2" t="str">
        <f t="shared" ref="C2:C201" si="1">B2*10000</f>
        <v>143.2109057</v>
      </c>
    </row>
    <row r="3">
      <c r="A3" s="4" t="s">
        <v>41</v>
      </c>
      <c r="B3" s="4">
        <v>0.0131426659603</v>
      </c>
      <c r="C3" t="str">
        <f t="shared" si="1"/>
        <v>131.4266596</v>
      </c>
    </row>
    <row r="4">
      <c r="A4" s="4" t="s">
        <v>51</v>
      </c>
      <c r="B4" s="4">
        <v>0.0129817832225</v>
      </c>
      <c r="C4" t="str">
        <f t="shared" si="1"/>
        <v>129.8178322</v>
      </c>
    </row>
    <row r="5">
      <c r="A5" s="4" t="s">
        <v>52</v>
      </c>
      <c r="B5" s="4">
        <v>0.0127443738476</v>
      </c>
      <c r="C5" t="str">
        <f t="shared" si="1"/>
        <v>127.4437385</v>
      </c>
    </row>
    <row r="6">
      <c r="A6" s="4" t="s">
        <v>53</v>
      </c>
      <c r="B6" s="4">
        <v>0.0125426532594</v>
      </c>
      <c r="C6" t="str">
        <f t="shared" si="1"/>
        <v>125.4265326</v>
      </c>
    </row>
    <row r="7">
      <c r="A7" s="4" t="s">
        <v>54</v>
      </c>
      <c r="B7" s="4">
        <v>0.0124847284436</v>
      </c>
      <c r="C7" t="str">
        <f t="shared" si="1"/>
        <v>124.8472844</v>
      </c>
    </row>
    <row r="8">
      <c r="A8" s="4" t="s">
        <v>55</v>
      </c>
      <c r="B8" s="4">
        <v>0.0115384838253</v>
      </c>
      <c r="C8" t="str">
        <f t="shared" si="1"/>
        <v>115.3848383</v>
      </c>
    </row>
    <row r="9">
      <c r="A9" s="4" t="s">
        <v>56</v>
      </c>
      <c r="B9" s="4">
        <v>0.0111382186081</v>
      </c>
      <c r="C9" t="str">
        <f t="shared" si="1"/>
        <v>111.3821861</v>
      </c>
    </row>
    <row r="10">
      <c r="A10" s="4" t="s">
        <v>57</v>
      </c>
      <c r="B10" s="4">
        <v>0.0110096897644</v>
      </c>
      <c r="C10" t="str">
        <f t="shared" si="1"/>
        <v>110.0968976</v>
      </c>
    </row>
    <row r="11">
      <c r="A11" s="4" t="s">
        <v>58</v>
      </c>
      <c r="B11" s="4">
        <v>0.0109575434302</v>
      </c>
      <c r="C11" t="str">
        <f t="shared" si="1"/>
        <v>109.5754343</v>
      </c>
    </row>
    <row r="12">
      <c r="A12" s="4" t="s">
        <v>59</v>
      </c>
      <c r="B12" s="4">
        <v>0.0105540270215</v>
      </c>
      <c r="C12" t="str">
        <f t="shared" si="1"/>
        <v>105.5402702</v>
      </c>
    </row>
    <row r="13">
      <c r="A13" s="4" t="s">
        <v>60</v>
      </c>
      <c r="B13" s="4">
        <v>0.0105315283086</v>
      </c>
      <c r="C13" t="str">
        <f t="shared" si="1"/>
        <v>105.3152831</v>
      </c>
    </row>
    <row r="14">
      <c r="A14" s="4" t="s">
        <v>61</v>
      </c>
      <c r="B14" s="4">
        <v>0.0104272970625</v>
      </c>
      <c r="C14" t="str">
        <f t="shared" si="1"/>
        <v>104.2729706</v>
      </c>
    </row>
    <row r="15">
      <c r="A15" s="4" t="s">
        <v>62</v>
      </c>
      <c r="B15" s="4">
        <v>0.0103934036398</v>
      </c>
      <c r="C15" t="str">
        <f t="shared" si="1"/>
        <v>103.9340364</v>
      </c>
    </row>
    <row r="16">
      <c r="A16" s="4" t="s">
        <v>63</v>
      </c>
      <c r="B16" s="4">
        <v>0.0103893091956</v>
      </c>
      <c r="C16" t="str">
        <f t="shared" si="1"/>
        <v>103.893092</v>
      </c>
    </row>
    <row r="17">
      <c r="A17" s="4" t="s">
        <v>64</v>
      </c>
      <c r="B17" s="4">
        <v>0.0101169893831</v>
      </c>
      <c r="C17" t="str">
        <f t="shared" si="1"/>
        <v>101.1698938</v>
      </c>
    </row>
    <row r="18">
      <c r="A18" s="4" t="s">
        <v>65</v>
      </c>
      <c r="B18" s="4">
        <v>0.0100412502767</v>
      </c>
      <c r="C18" t="str">
        <f t="shared" si="1"/>
        <v>100.4125028</v>
      </c>
    </row>
    <row r="19">
      <c r="A19" s="4" t="s">
        <v>66</v>
      </c>
      <c r="B19" s="4">
        <v>0.00965685443539</v>
      </c>
      <c r="C19" t="str">
        <f t="shared" si="1"/>
        <v>96.56854435</v>
      </c>
    </row>
    <row r="20">
      <c r="A20" s="4" t="s">
        <v>67</v>
      </c>
      <c r="B20" s="4">
        <v>0.00959153430614</v>
      </c>
      <c r="C20" t="str">
        <f t="shared" si="1"/>
        <v>95.91534306</v>
      </c>
    </row>
    <row r="21">
      <c r="A21" s="4" t="s">
        <v>68</v>
      </c>
      <c r="B21" s="4">
        <v>0.00935242953328</v>
      </c>
      <c r="C21" t="str">
        <f t="shared" si="1"/>
        <v>93.52429533</v>
      </c>
    </row>
    <row r="22">
      <c r="A22" s="4" t="s">
        <v>69</v>
      </c>
      <c r="B22" s="4">
        <v>0.00932340438884</v>
      </c>
      <c r="C22" t="str">
        <f t="shared" si="1"/>
        <v>93.23404389</v>
      </c>
    </row>
    <row r="23">
      <c r="A23" s="4" t="s">
        <v>70</v>
      </c>
      <c r="B23" s="4">
        <v>0.00929005292351</v>
      </c>
      <c r="C23" t="str">
        <f t="shared" si="1"/>
        <v>92.90052924</v>
      </c>
    </row>
    <row r="24">
      <c r="A24" s="4" t="s">
        <v>71</v>
      </c>
      <c r="B24" s="4">
        <v>0.00927604464025</v>
      </c>
      <c r="C24" t="str">
        <f t="shared" si="1"/>
        <v>92.7604464</v>
      </c>
    </row>
    <row r="25">
      <c r="A25" s="4" t="s">
        <v>72</v>
      </c>
      <c r="B25" s="4">
        <v>0.00915367626574</v>
      </c>
      <c r="C25" t="str">
        <f t="shared" si="1"/>
        <v>91.53676266</v>
      </c>
    </row>
    <row r="26">
      <c r="A26" s="4" t="s">
        <v>73</v>
      </c>
      <c r="B26" s="4">
        <v>0.0091361551498</v>
      </c>
      <c r="C26" t="str">
        <f t="shared" si="1"/>
        <v>91.3615515</v>
      </c>
    </row>
    <row r="27">
      <c r="A27" s="4" t="s">
        <v>74</v>
      </c>
      <c r="B27" s="4">
        <v>0.00898757022203</v>
      </c>
      <c r="C27" t="str">
        <f t="shared" si="1"/>
        <v>89.87570222</v>
      </c>
    </row>
    <row r="28">
      <c r="A28" s="4" t="s">
        <v>75</v>
      </c>
      <c r="B28" s="4">
        <v>0.00895861777812</v>
      </c>
      <c r="C28" t="str">
        <f t="shared" si="1"/>
        <v>89.58617778</v>
      </c>
    </row>
    <row r="29">
      <c r="A29" s="4" t="s">
        <v>76</v>
      </c>
      <c r="B29" s="4">
        <v>0.00889226913252</v>
      </c>
      <c r="C29" t="str">
        <f t="shared" si="1"/>
        <v>88.92269133</v>
      </c>
    </row>
    <row r="30">
      <c r="A30" s="4" t="s">
        <v>77</v>
      </c>
      <c r="B30" s="4">
        <v>0.00888551456121</v>
      </c>
      <c r="C30" t="str">
        <f t="shared" si="1"/>
        <v>88.85514561</v>
      </c>
    </row>
    <row r="31">
      <c r="A31" s="4" t="s">
        <v>78</v>
      </c>
      <c r="B31" s="4">
        <v>0.00873648321574</v>
      </c>
      <c r="C31" t="str">
        <f t="shared" si="1"/>
        <v>87.36483216</v>
      </c>
    </row>
    <row r="32">
      <c r="A32" s="4" t="s">
        <v>79</v>
      </c>
      <c r="B32" s="4">
        <v>0.00853292337914</v>
      </c>
      <c r="C32" t="str">
        <f t="shared" si="1"/>
        <v>85.32923379</v>
      </c>
    </row>
    <row r="33">
      <c r="A33" s="4" t="s">
        <v>80</v>
      </c>
      <c r="B33" s="4">
        <v>0.00839453923863</v>
      </c>
      <c r="C33" t="str">
        <f t="shared" si="1"/>
        <v>83.94539239</v>
      </c>
    </row>
    <row r="34">
      <c r="A34" s="4" t="s">
        <v>81</v>
      </c>
      <c r="B34" s="4">
        <v>0.00832290232269</v>
      </c>
      <c r="C34" t="str">
        <f t="shared" si="1"/>
        <v>83.22902323</v>
      </c>
    </row>
    <row r="35">
      <c r="A35" s="4" t="s">
        <v>82</v>
      </c>
      <c r="B35" s="4">
        <v>0.00829035607004</v>
      </c>
      <c r="C35" t="str">
        <f t="shared" si="1"/>
        <v>82.9035607</v>
      </c>
    </row>
    <row r="36">
      <c r="A36" s="4" t="s">
        <v>83</v>
      </c>
      <c r="B36" s="4">
        <v>0.00816533740767</v>
      </c>
      <c r="C36" t="str">
        <f t="shared" si="1"/>
        <v>81.65337408</v>
      </c>
    </row>
    <row r="37">
      <c r="A37" s="4" t="s">
        <v>84</v>
      </c>
      <c r="B37" s="4">
        <v>0.00813808988991</v>
      </c>
      <c r="C37" t="str">
        <f t="shared" si="1"/>
        <v>81.3808989</v>
      </c>
    </row>
    <row r="38">
      <c r="A38" s="4" t="s">
        <v>85</v>
      </c>
      <c r="B38" s="4">
        <v>0.00800970514819</v>
      </c>
      <c r="C38" t="str">
        <f t="shared" si="1"/>
        <v>80.09705148</v>
      </c>
    </row>
    <row r="39">
      <c r="A39" s="4" t="s">
        <v>86</v>
      </c>
      <c r="B39" s="4">
        <v>0.00794768670681</v>
      </c>
      <c r="C39" t="str">
        <f t="shared" si="1"/>
        <v>79.47686707</v>
      </c>
    </row>
    <row r="40">
      <c r="A40" s="4" t="s">
        <v>87</v>
      </c>
      <c r="B40" s="4">
        <v>0.00774778018561</v>
      </c>
      <c r="C40" t="str">
        <f t="shared" si="1"/>
        <v>77.47780186</v>
      </c>
    </row>
    <row r="41">
      <c r="A41" s="4" t="s">
        <v>88</v>
      </c>
      <c r="B41" s="4">
        <v>0.00749780385237</v>
      </c>
      <c r="C41" t="str">
        <f t="shared" si="1"/>
        <v>74.97803852</v>
      </c>
    </row>
    <row r="42">
      <c r="A42" s="4" t="s">
        <v>89</v>
      </c>
      <c r="B42" s="4">
        <v>0.00744971497732</v>
      </c>
      <c r="C42" t="str">
        <f t="shared" si="1"/>
        <v>74.49714977</v>
      </c>
    </row>
    <row r="43">
      <c r="A43" s="4" t="s">
        <v>90</v>
      </c>
      <c r="B43" s="4">
        <v>0.00742638550208</v>
      </c>
      <c r="C43" t="str">
        <f t="shared" si="1"/>
        <v>74.26385502</v>
      </c>
    </row>
    <row r="44">
      <c r="A44" s="4" t="s">
        <v>92</v>
      </c>
      <c r="B44" s="4">
        <v>0.00730853716314</v>
      </c>
      <c r="C44" t="str">
        <f t="shared" si="1"/>
        <v>73.08537163</v>
      </c>
    </row>
    <row r="45">
      <c r="A45" s="4" t="s">
        <v>93</v>
      </c>
      <c r="B45" s="4">
        <v>0.0071937897933</v>
      </c>
      <c r="C45" t="str">
        <f t="shared" si="1"/>
        <v>71.93789793</v>
      </c>
    </row>
    <row r="46">
      <c r="A46" s="4" t="s">
        <v>94</v>
      </c>
      <c r="B46" s="4">
        <v>0.00719182692151</v>
      </c>
      <c r="C46" t="str">
        <f t="shared" si="1"/>
        <v>71.91826922</v>
      </c>
    </row>
    <row r="47">
      <c r="A47" s="4" t="s">
        <v>95</v>
      </c>
      <c r="B47" s="4">
        <v>0.00713805283714</v>
      </c>
      <c r="C47" t="str">
        <f t="shared" si="1"/>
        <v>71.38052837</v>
      </c>
    </row>
    <row r="48">
      <c r="A48" s="4" t="s">
        <v>96</v>
      </c>
      <c r="B48" s="4">
        <v>0.00705211308678</v>
      </c>
      <c r="C48" t="str">
        <f t="shared" si="1"/>
        <v>70.52113087</v>
      </c>
    </row>
    <row r="49">
      <c r="A49" s="4" t="s">
        <v>97</v>
      </c>
      <c r="B49" s="4">
        <v>0.00702257416303</v>
      </c>
      <c r="C49" t="str">
        <f t="shared" si="1"/>
        <v>70.22574163</v>
      </c>
    </row>
    <row r="50">
      <c r="A50" s="4" t="s">
        <v>98</v>
      </c>
      <c r="B50" s="4">
        <v>0.0069981028997</v>
      </c>
      <c r="C50" t="str">
        <f t="shared" si="1"/>
        <v>69.981029</v>
      </c>
    </row>
    <row r="51">
      <c r="A51" s="4" t="s">
        <v>99</v>
      </c>
      <c r="B51" s="4">
        <v>0.00698306850196</v>
      </c>
      <c r="C51" t="str">
        <f t="shared" si="1"/>
        <v>69.83068502</v>
      </c>
    </row>
    <row r="52">
      <c r="A52" s="4" t="s">
        <v>100</v>
      </c>
      <c r="B52" s="4">
        <v>0.00696159994712</v>
      </c>
      <c r="C52" t="str">
        <f t="shared" si="1"/>
        <v>69.61599947</v>
      </c>
    </row>
    <row r="53">
      <c r="A53" s="4" t="s">
        <v>101</v>
      </c>
      <c r="B53" s="4">
        <v>0.00693139371691</v>
      </c>
      <c r="C53" t="str">
        <f t="shared" si="1"/>
        <v>69.31393717</v>
      </c>
    </row>
    <row r="54">
      <c r="A54" s="4" t="s">
        <v>102</v>
      </c>
      <c r="B54" s="4">
        <v>0.00681966427643</v>
      </c>
      <c r="C54" t="str">
        <f t="shared" si="1"/>
        <v>68.19664276</v>
      </c>
    </row>
    <row r="55">
      <c r="A55" s="4" t="s">
        <v>103</v>
      </c>
      <c r="B55" s="4">
        <v>0.00658485648354</v>
      </c>
      <c r="C55" t="str">
        <f t="shared" si="1"/>
        <v>65.84856484</v>
      </c>
    </row>
    <row r="56">
      <c r="A56" s="4" t="s">
        <v>104</v>
      </c>
      <c r="B56" s="4">
        <v>0.00653767830153</v>
      </c>
      <c r="C56" t="str">
        <f t="shared" si="1"/>
        <v>65.37678302</v>
      </c>
    </row>
    <row r="57">
      <c r="A57" s="4" t="s">
        <v>105</v>
      </c>
      <c r="B57" s="4">
        <v>0.00652714640702</v>
      </c>
      <c r="C57" t="str">
        <f t="shared" si="1"/>
        <v>65.27146407</v>
      </c>
    </row>
    <row r="58">
      <c r="A58" s="4" t="s">
        <v>106</v>
      </c>
      <c r="B58" s="4">
        <v>0.00649785873344</v>
      </c>
      <c r="C58" t="str">
        <f t="shared" si="1"/>
        <v>64.97858733</v>
      </c>
    </row>
    <row r="59">
      <c r="A59" s="4" t="s">
        <v>107</v>
      </c>
      <c r="B59" s="4">
        <v>0.00646757956195</v>
      </c>
      <c r="C59" t="str">
        <f t="shared" si="1"/>
        <v>64.67579562</v>
      </c>
    </row>
    <row r="60">
      <c r="A60" s="4" t="s">
        <v>108</v>
      </c>
      <c r="B60" s="4">
        <v>0.0064424269621</v>
      </c>
      <c r="C60" t="str">
        <f t="shared" si="1"/>
        <v>64.42426962</v>
      </c>
    </row>
    <row r="61">
      <c r="A61" s="4" t="s">
        <v>112</v>
      </c>
      <c r="B61" s="4">
        <v>0.00642525339536</v>
      </c>
      <c r="C61" t="str">
        <f t="shared" si="1"/>
        <v>64.25253395</v>
      </c>
    </row>
    <row r="62">
      <c r="A62" s="4" t="s">
        <v>118</v>
      </c>
      <c r="B62" s="4">
        <v>0.0064056873874</v>
      </c>
      <c r="C62" t="str">
        <f t="shared" si="1"/>
        <v>64.05687387</v>
      </c>
    </row>
    <row r="63">
      <c r="A63" s="4" t="s">
        <v>124</v>
      </c>
      <c r="B63" s="4">
        <v>0.00627971226073</v>
      </c>
      <c r="C63" t="str">
        <f t="shared" si="1"/>
        <v>62.79712261</v>
      </c>
    </row>
    <row r="64">
      <c r="A64" s="4" t="s">
        <v>130</v>
      </c>
      <c r="B64" s="4">
        <v>0.00624260056395</v>
      </c>
      <c r="C64" t="str">
        <f t="shared" si="1"/>
        <v>62.42600564</v>
      </c>
    </row>
    <row r="65">
      <c r="A65" s="4" t="s">
        <v>135</v>
      </c>
      <c r="B65" s="4">
        <v>0.00623683386607</v>
      </c>
      <c r="C65" t="str">
        <f t="shared" si="1"/>
        <v>62.36833866</v>
      </c>
    </row>
    <row r="66">
      <c r="A66" s="4" t="s">
        <v>138</v>
      </c>
      <c r="B66" s="4">
        <v>0.00591046453927</v>
      </c>
      <c r="C66" t="str">
        <f t="shared" si="1"/>
        <v>59.10464539</v>
      </c>
    </row>
    <row r="67">
      <c r="A67" s="4" t="s">
        <v>139</v>
      </c>
      <c r="B67" s="4">
        <v>0.00587580632865</v>
      </c>
      <c r="C67" t="str">
        <f t="shared" si="1"/>
        <v>58.75806329</v>
      </c>
    </row>
    <row r="68">
      <c r="A68" s="4" t="s">
        <v>140</v>
      </c>
      <c r="B68" s="4">
        <v>0.00581676707859</v>
      </c>
      <c r="C68" t="str">
        <f t="shared" si="1"/>
        <v>58.16767079</v>
      </c>
    </row>
    <row r="69">
      <c r="A69" s="4" t="s">
        <v>142</v>
      </c>
      <c r="B69" s="4">
        <v>0.00581156659058</v>
      </c>
      <c r="C69" t="str">
        <f t="shared" si="1"/>
        <v>58.11566591</v>
      </c>
    </row>
    <row r="70">
      <c r="A70" s="4" t="s">
        <v>149</v>
      </c>
      <c r="B70" s="4">
        <v>0.00566896861717</v>
      </c>
      <c r="C70" t="str">
        <f t="shared" si="1"/>
        <v>56.68968617</v>
      </c>
    </row>
    <row r="71">
      <c r="A71" s="4" t="s">
        <v>157</v>
      </c>
      <c r="B71" s="4">
        <v>0.00563478131084</v>
      </c>
      <c r="C71" t="str">
        <f t="shared" si="1"/>
        <v>56.34781311</v>
      </c>
    </row>
    <row r="72">
      <c r="A72" s="4" t="s">
        <v>164</v>
      </c>
      <c r="B72" s="4">
        <v>0.00546313092245</v>
      </c>
      <c r="C72" t="str">
        <f t="shared" si="1"/>
        <v>54.63130922</v>
      </c>
    </row>
    <row r="73">
      <c r="A73" s="4" t="s">
        <v>171</v>
      </c>
      <c r="B73" s="4">
        <v>0.00536750016891</v>
      </c>
      <c r="C73" t="str">
        <f t="shared" si="1"/>
        <v>53.67500169</v>
      </c>
    </row>
    <row r="74">
      <c r="A74" s="4" t="s">
        <v>176</v>
      </c>
      <c r="B74" s="4">
        <v>0.00523263727816</v>
      </c>
      <c r="C74" t="str">
        <f t="shared" si="1"/>
        <v>52.32637278</v>
      </c>
    </row>
    <row r="75">
      <c r="A75" s="4" t="s">
        <v>181</v>
      </c>
      <c r="B75" s="4">
        <v>0.00516253558975</v>
      </c>
      <c r="C75" t="str">
        <f t="shared" si="1"/>
        <v>51.6253559</v>
      </c>
    </row>
    <row r="76">
      <c r="A76" s="4" t="s">
        <v>186</v>
      </c>
      <c r="B76" s="4">
        <v>0.00515718673031</v>
      </c>
      <c r="C76" t="str">
        <f t="shared" si="1"/>
        <v>51.5718673</v>
      </c>
    </row>
    <row r="77">
      <c r="A77" s="4" t="s">
        <v>187</v>
      </c>
      <c r="B77" s="4">
        <v>0.00513772851372</v>
      </c>
      <c r="C77" t="str">
        <f t="shared" si="1"/>
        <v>51.37728514</v>
      </c>
    </row>
    <row r="78">
      <c r="A78" s="4" t="s">
        <v>189</v>
      </c>
      <c r="B78" s="4">
        <v>0.00513336285908</v>
      </c>
      <c r="C78" t="str">
        <f t="shared" si="1"/>
        <v>51.33362859</v>
      </c>
    </row>
    <row r="79">
      <c r="A79" s="4" t="s">
        <v>191</v>
      </c>
      <c r="B79" s="4">
        <v>0.00513333775925</v>
      </c>
      <c r="C79" t="str">
        <f t="shared" si="1"/>
        <v>51.33337759</v>
      </c>
    </row>
    <row r="80">
      <c r="A80" s="4" t="s">
        <v>192</v>
      </c>
      <c r="B80" s="4">
        <v>0.00504559851953</v>
      </c>
      <c r="C80" t="str">
        <f t="shared" si="1"/>
        <v>50.4559852</v>
      </c>
    </row>
    <row r="81">
      <c r="A81" s="4" t="s">
        <v>194</v>
      </c>
      <c r="B81" s="4">
        <v>0.00496926797406</v>
      </c>
      <c r="C81" t="str">
        <f t="shared" si="1"/>
        <v>49.69267974</v>
      </c>
    </row>
    <row r="82">
      <c r="A82" s="4" t="s">
        <v>195</v>
      </c>
      <c r="B82" s="4">
        <v>0.00495303097992</v>
      </c>
      <c r="C82" t="str">
        <f t="shared" si="1"/>
        <v>49.5303098</v>
      </c>
    </row>
    <row r="83">
      <c r="A83" s="4" t="s">
        <v>196</v>
      </c>
      <c r="B83" s="4">
        <v>0.00489196085925</v>
      </c>
      <c r="C83" t="str">
        <f t="shared" si="1"/>
        <v>48.91960859</v>
      </c>
    </row>
    <row r="84">
      <c r="A84" s="4" t="s">
        <v>197</v>
      </c>
      <c r="B84" s="4">
        <v>0.00487324195632</v>
      </c>
      <c r="C84" t="str">
        <f t="shared" si="1"/>
        <v>48.73241956</v>
      </c>
    </row>
    <row r="85">
      <c r="A85" s="4" t="s">
        <v>198</v>
      </c>
      <c r="B85" s="4">
        <v>0.00481698123215</v>
      </c>
      <c r="C85" t="str">
        <f t="shared" si="1"/>
        <v>48.16981232</v>
      </c>
    </row>
    <row r="86">
      <c r="A86" s="4" t="s">
        <v>203</v>
      </c>
      <c r="B86" s="4">
        <v>0.00474444831007</v>
      </c>
      <c r="C86" t="str">
        <f t="shared" si="1"/>
        <v>47.4444831</v>
      </c>
    </row>
    <row r="87">
      <c r="A87" s="4" t="s">
        <v>206</v>
      </c>
      <c r="B87" s="4">
        <v>0.00468440877478</v>
      </c>
      <c r="C87" t="str">
        <f t="shared" si="1"/>
        <v>46.84408775</v>
      </c>
    </row>
    <row r="88">
      <c r="A88" s="4" t="s">
        <v>208</v>
      </c>
      <c r="B88" s="4">
        <v>0.00467649151023</v>
      </c>
      <c r="C88" t="str">
        <f t="shared" si="1"/>
        <v>46.7649151</v>
      </c>
    </row>
    <row r="89">
      <c r="A89" s="4" t="s">
        <v>209</v>
      </c>
      <c r="B89" s="4">
        <v>0.00450249359326</v>
      </c>
      <c r="C89" t="str">
        <f t="shared" si="1"/>
        <v>45.02493593</v>
      </c>
    </row>
    <row r="90">
      <c r="A90" s="4" t="s">
        <v>210</v>
      </c>
      <c r="B90" s="4">
        <v>0.00447854670872</v>
      </c>
      <c r="C90" t="str">
        <f t="shared" si="1"/>
        <v>44.78546709</v>
      </c>
    </row>
    <row r="91">
      <c r="A91" s="4" t="s">
        <v>211</v>
      </c>
      <c r="B91" s="4">
        <v>0.00447656669152</v>
      </c>
      <c r="C91" t="str">
        <f t="shared" si="1"/>
        <v>44.76566692</v>
      </c>
    </row>
    <row r="92">
      <c r="A92" s="4" t="s">
        <v>212</v>
      </c>
      <c r="B92" s="4">
        <v>0.00447239869821</v>
      </c>
      <c r="C92" t="str">
        <f t="shared" si="1"/>
        <v>44.72398698</v>
      </c>
    </row>
    <row r="93">
      <c r="A93" s="4" t="s">
        <v>213</v>
      </c>
      <c r="B93" s="4">
        <v>0.0044631700126</v>
      </c>
      <c r="C93" t="str">
        <f t="shared" si="1"/>
        <v>44.63170013</v>
      </c>
    </row>
    <row r="94">
      <c r="A94" s="4" t="s">
        <v>215</v>
      </c>
      <c r="B94" s="4">
        <v>0.00445676886831</v>
      </c>
      <c r="C94" t="str">
        <f t="shared" si="1"/>
        <v>44.56768868</v>
      </c>
    </row>
    <row r="95">
      <c r="A95" s="4" t="s">
        <v>217</v>
      </c>
      <c r="B95" s="4">
        <v>0.0044485466043</v>
      </c>
      <c r="C95" t="str">
        <f t="shared" si="1"/>
        <v>44.48546604</v>
      </c>
    </row>
    <row r="96">
      <c r="A96" s="4" t="s">
        <v>218</v>
      </c>
      <c r="B96" s="4">
        <v>0.00442824092684</v>
      </c>
      <c r="C96" t="str">
        <f t="shared" si="1"/>
        <v>44.28240927</v>
      </c>
    </row>
    <row r="97">
      <c r="A97" s="4" t="s">
        <v>219</v>
      </c>
      <c r="B97" s="4">
        <v>0.00442084493835</v>
      </c>
      <c r="C97" t="str">
        <f t="shared" si="1"/>
        <v>44.20844938</v>
      </c>
    </row>
    <row r="98">
      <c r="A98" s="4" t="s">
        <v>220</v>
      </c>
      <c r="B98" s="4">
        <v>0.00441445680162</v>
      </c>
      <c r="C98" t="str">
        <f t="shared" si="1"/>
        <v>44.14456802</v>
      </c>
    </row>
    <row r="99">
      <c r="A99" s="4" t="s">
        <v>221</v>
      </c>
      <c r="B99" s="4">
        <v>0.0043636649349</v>
      </c>
      <c r="C99" t="str">
        <f t="shared" si="1"/>
        <v>43.63664935</v>
      </c>
    </row>
    <row r="100">
      <c r="A100" s="4" t="s">
        <v>222</v>
      </c>
      <c r="B100" s="4">
        <v>0.00432503024324</v>
      </c>
      <c r="C100" t="str">
        <f t="shared" si="1"/>
        <v>43.25030243</v>
      </c>
    </row>
    <row r="101">
      <c r="A101" s="4" t="s">
        <v>223</v>
      </c>
      <c r="B101" s="4">
        <v>0.00431628483161</v>
      </c>
      <c r="C101" t="str">
        <f t="shared" si="1"/>
        <v>43.16284832</v>
      </c>
    </row>
    <row r="102">
      <c r="A102" s="4" t="s">
        <v>224</v>
      </c>
      <c r="B102" s="4">
        <v>0.00427978663488</v>
      </c>
      <c r="C102" t="str">
        <f t="shared" si="1"/>
        <v>42.79786635</v>
      </c>
    </row>
    <row r="103">
      <c r="A103" s="4" t="s">
        <v>225</v>
      </c>
      <c r="B103" s="4">
        <v>0.00427558680783</v>
      </c>
      <c r="C103" t="str">
        <f t="shared" si="1"/>
        <v>42.75586808</v>
      </c>
    </row>
    <row r="104">
      <c r="A104" s="4" t="s">
        <v>226</v>
      </c>
      <c r="B104" s="4">
        <v>0.0042748117204</v>
      </c>
      <c r="C104" t="str">
        <f t="shared" si="1"/>
        <v>42.7481172</v>
      </c>
    </row>
    <row r="105">
      <c r="A105" s="4" t="s">
        <v>227</v>
      </c>
      <c r="B105" s="4">
        <v>0.00419847423532</v>
      </c>
      <c r="C105" t="str">
        <f t="shared" si="1"/>
        <v>41.98474235</v>
      </c>
    </row>
    <row r="106">
      <c r="A106" s="4" t="s">
        <v>228</v>
      </c>
      <c r="B106" s="4">
        <v>0.00416185287501</v>
      </c>
      <c r="C106" t="str">
        <f t="shared" si="1"/>
        <v>41.61852875</v>
      </c>
    </row>
    <row r="107">
      <c r="A107" s="4" t="s">
        <v>229</v>
      </c>
      <c r="B107" s="4">
        <v>0.00407762754585</v>
      </c>
      <c r="C107" t="str">
        <f t="shared" si="1"/>
        <v>40.77627546</v>
      </c>
    </row>
    <row r="108">
      <c r="A108" s="4" t="s">
        <v>230</v>
      </c>
      <c r="B108" s="4">
        <v>0.00407520937244</v>
      </c>
      <c r="C108" t="str">
        <f t="shared" si="1"/>
        <v>40.75209372</v>
      </c>
    </row>
    <row r="109">
      <c r="A109" s="4" t="s">
        <v>231</v>
      </c>
      <c r="B109" s="4">
        <v>0.00403185605188</v>
      </c>
      <c r="C109" t="str">
        <f t="shared" si="1"/>
        <v>40.31856052</v>
      </c>
    </row>
    <row r="110">
      <c r="A110" s="4" t="s">
        <v>232</v>
      </c>
      <c r="B110" s="4">
        <v>0.00392824685168</v>
      </c>
      <c r="C110" t="str">
        <f t="shared" si="1"/>
        <v>39.28246852</v>
      </c>
    </row>
    <row r="111">
      <c r="A111" s="4" t="s">
        <v>233</v>
      </c>
      <c r="B111" s="4">
        <v>0.00392141824951</v>
      </c>
      <c r="C111" t="str">
        <f t="shared" si="1"/>
        <v>39.2141825</v>
      </c>
    </row>
    <row r="112">
      <c r="A112" s="4" t="s">
        <v>234</v>
      </c>
      <c r="B112" s="4">
        <v>0.00390642276138</v>
      </c>
      <c r="C112" t="str">
        <f t="shared" si="1"/>
        <v>39.06422761</v>
      </c>
    </row>
    <row r="113">
      <c r="A113" s="4" t="s">
        <v>235</v>
      </c>
      <c r="B113" s="4">
        <v>0.003890860709</v>
      </c>
      <c r="C113" t="str">
        <f t="shared" si="1"/>
        <v>38.90860709</v>
      </c>
    </row>
    <row r="114">
      <c r="A114" s="4" t="s">
        <v>236</v>
      </c>
      <c r="B114" s="4">
        <v>0.0038727196365</v>
      </c>
      <c r="C114" t="str">
        <f t="shared" si="1"/>
        <v>38.72719637</v>
      </c>
    </row>
    <row r="115">
      <c r="A115" s="4" t="s">
        <v>237</v>
      </c>
      <c r="B115" s="4">
        <v>0.00385978057255</v>
      </c>
      <c r="C115" t="str">
        <f t="shared" si="1"/>
        <v>38.59780573</v>
      </c>
    </row>
    <row r="116">
      <c r="A116" s="4" t="s">
        <v>238</v>
      </c>
      <c r="B116" s="4">
        <v>0.00373337157246</v>
      </c>
      <c r="C116" t="str">
        <f t="shared" si="1"/>
        <v>37.33371572</v>
      </c>
    </row>
    <row r="117">
      <c r="A117" s="4" t="s">
        <v>239</v>
      </c>
      <c r="B117" s="4">
        <v>0.00370958227977</v>
      </c>
      <c r="C117" t="str">
        <f t="shared" si="1"/>
        <v>37.0958228</v>
      </c>
    </row>
    <row r="118">
      <c r="A118" s="4" t="s">
        <v>240</v>
      </c>
      <c r="B118" s="4">
        <v>0.00364616416291</v>
      </c>
      <c r="C118" t="str">
        <f t="shared" si="1"/>
        <v>36.46164163</v>
      </c>
    </row>
    <row r="119">
      <c r="A119" s="4" t="s">
        <v>241</v>
      </c>
      <c r="B119" s="4">
        <v>0.00362850109246</v>
      </c>
      <c r="C119" t="str">
        <f t="shared" si="1"/>
        <v>36.28501092</v>
      </c>
    </row>
    <row r="120">
      <c r="A120" s="4" t="s">
        <v>242</v>
      </c>
      <c r="B120" s="4">
        <v>0.00357784347518</v>
      </c>
      <c r="C120" t="str">
        <f t="shared" si="1"/>
        <v>35.77843475</v>
      </c>
    </row>
    <row r="121">
      <c r="A121" s="4" t="s">
        <v>243</v>
      </c>
      <c r="B121" s="4">
        <v>0.0034800242204</v>
      </c>
      <c r="C121" t="str">
        <f t="shared" si="1"/>
        <v>34.8002422</v>
      </c>
    </row>
    <row r="122">
      <c r="A122" s="4" t="s">
        <v>245</v>
      </c>
      <c r="B122" s="4">
        <v>0.00347234619996</v>
      </c>
      <c r="C122" t="str">
        <f t="shared" si="1"/>
        <v>34.723462</v>
      </c>
    </row>
    <row r="123">
      <c r="A123" s="4" t="s">
        <v>247</v>
      </c>
      <c r="B123" s="4">
        <v>0.00343536765358</v>
      </c>
      <c r="C123" t="str">
        <f t="shared" si="1"/>
        <v>34.35367654</v>
      </c>
    </row>
    <row r="124">
      <c r="A124" s="4" t="s">
        <v>248</v>
      </c>
      <c r="B124" s="4">
        <v>0.00343525123569</v>
      </c>
      <c r="C124" t="str">
        <f t="shared" si="1"/>
        <v>34.35251236</v>
      </c>
    </row>
    <row r="125">
      <c r="A125" s="4" t="s">
        <v>249</v>
      </c>
      <c r="B125" s="4">
        <v>0.00341662949851</v>
      </c>
      <c r="C125" t="str">
        <f t="shared" si="1"/>
        <v>34.16629499</v>
      </c>
    </row>
    <row r="126">
      <c r="A126" s="4" t="s">
        <v>252</v>
      </c>
      <c r="B126" s="4">
        <v>0.00340774857551</v>
      </c>
      <c r="C126" t="str">
        <f t="shared" si="1"/>
        <v>34.07748576</v>
      </c>
    </row>
    <row r="127">
      <c r="A127" s="4" t="s">
        <v>253</v>
      </c>
      <c r="B127" s="4">
        <v>0.00338696036717</v>
      </c>
      <c r="C127" t="str">
        <f t="shared" si="1"/>
        <v>33.86960367</v>
      </c>
    </row>
    <row r="128">
      <c r="A128" s="4" t="s">
        <v>254</v>
      </c>
      <c r="B128" s="4">
        <v>0.00336351518536</v>
      </c>
      <c r="C128" t="str">
        <f t="shared" si="1"/>
        <v>33.63515185</v>
      </c>
    </row>
    <row r="129">
      <c r="A129" s="4" t="s">
        <v>255</v>
      </c>
      <c r="B129" s="4">
        <v>0.00330980223828</v>
      </c>
      <c r="C129" t="str">
        <f t="shared" si="1"/>
        <v>33.09802238</v>
      </c>
    </row>
    <row r="130">
      <c r="A130" s="4" t="s">
        <v>256</v>
      </c>
      <c r="B130" s="4">
        <v>0.00327768196657</v>
      </c>
      <c r="C130" t="str">
        <f t="shared" si="1"/>
        <v>32.77681967</v>
      </c>
    </row>
    <row r="131">
      <c r="A131" s="4" t="s">
        <v>257</v>
      </c>
      <c r="B131" s="4">
        <v>0.0032351708316</v>
      </c>
      <c r="C131" t="str">
        <f t="shared" si="1"/>
        <v>32.35170832</v>
      </c>
    </row>
    <row r="132">
      <c r="A132" s="4" t="s">
        <v>258</v>
      </c>
      <c r="B132" s="4">
        <v>0.00309664247827</v>
      </c>
      <c r="C132" t="str">
        <f t="shared" si="1"/>
        <v>30.96642478</v>
      </c>
    </row>
    <row r="133">
      <c r="A133" s="4" t="s">
        <v>259</v>
      </c>
      <c r="B133" s="4">
        <v>0.00307176474182</v>
      </c>
      <c r="C133" t="str">
        <f t="shared" si="1"/>
        <v>30.71764742</v>
      </c>
    </row>
    <row r="134">
      <c r="A134" s="4" t="s">
        <v>260</v>
      </c>
      <c r="B134" s="4">
        <v>0.00306496219249</v>
      </c>
      <c r="C134" t="str">
        <f t="shared" si="1"/>
        <v>30.64962192</v>
      </c>
    </row>
    <row r="135">
      <c r="A135" s="4" t="s">
        <v>261</v>
      </c>
      <c r="B135" s="4">
        <v>0.00306173258016</v>
      </c>
      <c r="C135" t="str">
        <f t="shared" si="1"/>
        <v>30.6173258</v>
      </c>
    </row>
    <row r="136">
      <c r="A136" s="4" t="s">
        <v>262</v>
      </c>
      <c r="B136" s="4">
        <v>0.0030355244344</v>
      </c>
      <c r="C136" t="str">
        <f t="shared" si="1"/>
        <v>30.35524434</v>
      </c>
    </row>
    <row r="137">
      <c r="A137" s="4" t="s">
        <v>263</v>
      </c>
      <c r="B137" s="4">
        <v>0.00302211150316</v>
      </c>
      <c r="C137" t="str">
        <f t="shared" si="1"/>
        <v>30.22111503</v>
      </c>
    </row>
    <row r="138">
      <c r="A138" s="4" t="s">
        <v>264</v>
      </c>
      <c r="B138" s="4">
        <v>0.00297724785231</v>
      </c>
      <c r="C138" t="str">
        <f t="shared" si="1"/>
        <v>29.77247852</v>
      </c>
    </row>
    <row r="139">
      <c r="A139" s="4" t="s">
        <v>265</v>
      </c>
      <c r="B139" s="4">
        <v>0.00295457302134</v>
      </c>
      <c r="C139" t="str">
        <f t="shared" si="1"/>
        <v>29.54573021</v>
      </c>
    </row>
    <row r="140">
      <c r="A140" s="4" t="s">
        <v>266</v>
      </c>
      <c r="B140" s="4">
        <v>0.00293266543311</v>
      </c>
      <c r="C140" t="str">
        <f t="shared" si="1"/>
        <v>29.32665433</v>
      </c>
    </row>
    <row r="141">
      <c r="A141" s="4" t="s">
        <v>267</v>
      </c>
      <c r="B141" s="4">
        <v>0.00292757789137</v>
      </c>
      <c r="C141" t="str">
        <f t="shared" si="1"/>
        <v>29.27577891</v>
      </c>
    </row>
    <row r="142">
      <c r="A142" s="4" t="s">
        <v>268</v>
      </c>
      <c r="B142" s="4">
        <v>0.00292585826912</v>
      </c>
      <c r="C142" t="str">
        <f t="shared" si="1"/>
        <v>29.25858269</v>
      </c>
    </row>
    <row r="143">
      <c r="A143" s="4" t="s">
        <v>269</v>
      </c>
      <c r="B143" s="4">
        <v>0.0029235172949</v>
      </c>
      <c r="C143" t="str">
        <f t="shared" si="1"/>
        <v>29.23517295</v>
      </c>
    </row>
    <row r="144">
      <c r="A144" s="4" t="s">
        <v>272</v>
      </c>
      <c r="B144" s="4">
        <v>0.00289533079639</v>
      </c>
      <c r="C144" t="str">
        <f t="shared" si="1"/>
        <v>28.95330796</v>
      </c>
    </row>
    <row r="145">
      <c r="A145" s="4" t="s">
        <v>273</v>
      </c>
      <c r="B145" s="4">
        <v>0.00288411950709</v>
      </c>
      <c r="C145" t="str">
        <f t="shared" si="1"/>
        <v>28.84119507</v>
      </c>
    </row>
    <row r="146">
      <c r="A146" s="4" t="s">
        <v>274</v>
      </c>
      <c r="B146" s="4">
        <v>0.00285930819084</v>
      </c>
      <c r="C146" t="str">
        <f t="shared" si="1"/>
        <v>28.59308191</v>
      </c>
    </row>
    <row r="147">
      <c r="A147" s="4" t="s">
        <v>275</v>
      </c>
      <c r="B147" s="4">
        <v>0.00282736702278</v>
      </c>
      <c r="C147" t="str">
        <f t="shared" si="1"/>
        <v>28.27367023</v>
      </c>
    </row>
    <row r="148">
      <c r="A148" s="4" t="s">
        <v>276</v>
      </c>
      <c r="B148" s="4">
        <v>0.00282502488026</v>
      </c>
      <c r="C148" t="str">
        <f t="shared" si="1"/>
        <v>28.2502488</v>
      </c>
    </row>
    <row r="149">
      <c r="A149" s="4" t="s">
        <v>277</v>
      </c>
      <c r="B149" s="4">
        <v>0.002815825583</v>
      </c>
      <c r="C149" t="str">
        <f t="shared" si="1"/>
        <v>28.15825583</v>
      </c>
    </row>
    <row r="150">
      <c r="A150" s="4" t="s">
        <v>278</v>
      </c>
      <c r="B150" s="4">
        <v>0.00281435343651</v>
      </c>
      <c r="C150" t="str">
        <f t="shared" si="1"/>
        <v>28.14353437</v>
      </c>
    </row>
    <row r="151">
      <c r="A151" s="4" t="s">
        <v>279</v>
      </c>
      <c r="B151" s="4">
        <v>0.00280892930782</v>
      </c>
      <c r="C151" t="str">
        <f t="shared" si="1"/>
        <v>28.08929308</v>
      </c>
    </row>
    <row r="152">
      <c r="A152" s="4" t="s">
        <v>280</v>
      </c>
      <c r="B152" s="4">
        <v>0.00278407210585</v>
      </c>
      <c r="C152" t="str">
        <f t="shared" si="1"/>
        <v>27.84072106</v>
      </c>
    </row>
    <row r="153">
      <c r="A153" s="4" t="s">
        <v>281</v>
      </c>
      <c r="B153" s="4">
        <v>0.00278236536612</v>
      </c>
      <c r="C153" t="str">
        <f t="shared" si="1"/>
        <v>27.82365366</v>
      </c>
    </row>
    <row r="154">
      <c r="A154" s="4" t="s">
        <v>284</v>
      </c>
      <c r="B154" s="4">
        <v>0.00276110163369</v>
      </c>
      <c r="C154" t="str">
        <f t="shared" si="1"/>
        <v>27.61101634</v>
      </c>
    </row>
    <row r="155">
      <c r="A155" s="4" t="s">
        <v>285</v>
      </c>
      <c r="B155" s="4">
        <v>0.00271490255272</v>
      </c>
      <c r="C155" t="str">
        <f t="shared" si="1"/>
        <v>27.14902553</v>
      </c>
    </row>
    <row r="156">
      <c r="A156" s="4" t="s">
        <v>286</v>
      </c>
      <c r="B156" s="4">
        <v>0.00268793189927</v>
      </c>
      <c r="C156" t="str">
        <f t="shared" si="1"/>
        <v>26.87931899</v>
      </c>
    </row>
    <row r="157">
      <c r="A157" s="4" t="s">
        <v>287</v>
      </c>
      <c r="B157" s="4">
        <v>0.00268118420911</v>
      </c>
      <c r="C157" t="str">
        <f t="shared" si="1"/>
        <v>26.81184209</v>
      </c>
    </row>
    <row r="158">
      <c r="A158" s="4" t="s">
        <v>288</v>
      </c>
      <c r="B158" s="4">
        <v>0.00267364827182</v>
      </c>
      <c r="C158" t="str">
        <f t="shared" si="1"/>
        <v>26.73648272</v>
      </c>
    </row>
    <row r="159">
      <c r="A159" s="4" t="s">
        <v>289</v>
      </c>
      <c r="B159" s="4">
        <v>0.0026481426228</v>
      </c>
      <c r="C159" t="str">
        <f t="shared" si="1"/>
        <v>26.48142623</v>
      </c>
    </row>
    <row r="160">
      <c r="A160" s="4" t="s">
        <v>290</v>
      </c>
      <c r="B160" s="4">
        <v>0.00255362455716</v>
      </c>
      <c r="C160" t="str">
        <f t="shared" si="1"/>
        <v>25.53624557</v>
      </c>
    </row>
    <row r="161">
      <c r="A161" s="4" t="s">
        <v>291</v>
      </c>
      <c r="B161" s="4">
        <v>0.00252641264527</v>
      </c>
      <c r="C161" t="str">
        <f t="shared" si="1"/>
        <v>25.26412645</v>
      </c>
    </row>
    <row r="162">
      <c r="A162" s="4" t="s">
        <v>292</v>
      </c>
      <c r="B162" s="4">
        <v>0.00245974311619</v>
      </c>
      <c r="C162" t="str">
        <f t="shared" si="1"/>
        <v>24.59743116</v>
      </c>
    </row>
    <row r="163">
      <c r="A163" s="4" t="s">
        <v>293</v>
      </c>
      <c r="B163" s="4">
        <v>0.00233489709734</v>
      </c>
      <c r="C163" t="str">
        <f t="shared" si="1"/>
        <v>23.34897097</v>
      </c>
    </row>
    <row r="164">
      <c r="A164" s="4" t="s">
        <v>294</v>
      </c>
      <c r="B164" s="4">
        <v>0.00231462424993</v>
      </c>
      <c r="C164" t="str">
        <f t="shared" si="1"/>
        <v>23.1462425</v>
      </c>
    </row>
    <row r="165">
      <c r="A165" s="4" t="s">
        <v>295</v>
      </c>
      <c r="B165" s="4">
        <v>0.00230895954725</v>
      </c>
      <c r="C165" t="str">
        <f t="shared" si="1"/>
        <v>23.08959547</v>
      </c>
    </row>
    <row r="166">
      <c r="A166" s="4" t="s">
        <v>298</v>
      </c>
      <c r="B166" s="4">
        <v>0.00227129776991</v>
      </c>
      <c r="C166" t="str">
        <f t="shared" si="1"/>
        <v>22.7129777</v>
      </c>
    </row>
    <row r="167">
      <c r="A167" s="4" t="s">
        <v>299</v>
      </c>
      <c r="B167" s="4">
        <v>0.00222818549827</v>
      </c>
      <c r="C167" t="str">
        <f t="shared" si="1"/>
        <v>22.28185498</v>
      </c>
    </row>
    <row r="168">
      <c r="A168" s="4" t="s">
        <v>300</v>
      </c>
      <c r="B168" s="4">
        <v>0.00213205563435</v>
      </c>
      <c r="C168" t="str">
        <f t="shared" si="1"/>
        <v>21.32055634</v>
      </c>
    </row>
    <row r="169">
      <c r="A169" s="4" t="s">
        <v>301</v>
      </c>
      <c r="B169" s="4">
        <v>0.00209967344554</v>
      </c>
      <c r="C169" t="str">
        <f t="shared" si="1"/>
        <v>20.99673446</v>
      </c>
    </row>
    <row r="170">
      <c r="A170" s="4" t="s">
        <v>302</v>
      </c>
      <c r="B170" s="4">
        <v>0.00206692560092</v>
      </c>
      <c r="C170" t="str">
        <f t="shared" si="1"/>
        <v>20.66925601</v>
      </c>
    </row>
    <row r="171">
      <c r="A171" s="4" t="s">
        <v>303</v>
      </c>
      <c r="B171" s="4">
        <v>0.00202743593158</v>
      </c>
      <c r="C171" t="str">
        <f t="shared" si="1"/>
        <v>20.27435932</v>
      </c>
    </row>
    <row r="172">
      <c r="A172" s="4" t="s">
        <v>304</v>
      </c>
      <c r="B172" s="4">
        <v>0.00201783000627</v>
      </c>
      <c r="C172" t="str">
        <f t="shared" si="1"/>
        <v>20.17830006</v>
      </c>
    </row>
    <row r="173">
      <c r="A173" s="4" t="s">
        <v>305</v>
      </c>
      <c r="B173" s="4">
        <v>0.00196801607749</v>
      </c>
      <c r="C173" t="str">
        <f t="shared" si="1"/>
        <v>19.68016077</v>
      </c>
    </row>
    <row r="174">
      <c r="A174" s="4" t="s">
        <v>306</v>
      </c>
      <c r="B174" s="4">
        <v>0.0019368890267</v>
      </c>
      <c r="C174" t="str">
        <f t="shared" si="1"/>
        <v>19.36889027</v>
      </c>
    </row>
    <row r="175">
      <c r="A175" s="4" t="s">
        <v>307</v>
      </c>
      <c r="B175" s="4">
        <v>0.00190991286596</v>
      </c>
      <c r="C175" t="str">
        <f t="shared" si="1"/>
        <v>19.09912866</v>
      </c>
    </row>
    <row r="176">
      <c r="A176" s="4" t="s">
        <v>308</v>
      </c>
      <c r="B176" s="4">
        <v>0.00190430152332</v>
      </c>
      <c r="C176" t="str">
        <f t="shared" si="1"/>
        <v>19.04301523</v>
      </c>
    </row>
    <row r="177">
      <c r="A177" s="4" t="s">
        <v>309</v>
      </c>
      <c r="B177" s="4">
        <v>0.00189886387989</v>
      </c>
      <c r="C177" t="str">
        <f t="shared" si="1"/>
        <v>18.9886388</v>
      </c>
    </row>
    <row r="178">
      <c r="A178" s="4" t="s">
        <v>310</v>
      </c>
      <c r="B178" s="4">
        <v>0.00189062068662</v>
      </c>
      <c r="C178" t="str">
        <f t="shared" si="1"/>
        <v>18.90620687</v>
      </c>
    </row>
    <row r="179">
      <c r="A179" s="4" t="s">
        <v>311</v>
      </c>
      <c r="B179" s="4">
        <v>0.00186106524727</v>
      </c>
      <c r="C179" t="str">
        <f t="shared" si="1"/>
        <v>18.61065247</v>
      </c>
    </row>
    <row r="180">
      <c r="A180" s="4" t="s">
        <v>312</v>
      </c>
      <c r="B180" s="4">
        <v>0.00180974382789</v>
      </c>
      <c r="C180" t="str">
        <f t="shared" si="1"/>
        <v>18.09743828</v>
      </c>
    </row>
    <row r="181">
      <c r="A181" s="4" t="s">
        <v>314</v>
      </c>
      <c r="B181" s="4">
        <v>0.00177337484402</v>
      </c>
      <c r="C181" t="str">
        <f t="shared" si="1"/>
        <v>17.73374844</v>
      </c>
    </row>
    <row r="182">
      <c r="A182" s="4" t="s">
        <v>316</v>
      </c>
      <c r="B182" s="4">
        <v>0.00175629739905</v>
      </c>
      <c r="C182" t="str">
        <f t="shared" si="1"/>
        <v>17.56297399</v>
      </c>
    </row>
    <row r="183">
      <c r="A183" s="4" t="s">
        <v>317</v>
      </c>
      <c r="B183" s="4">
        <v>0.00169507619263</v>
      </c>
      <c r="C183" t="str">
        <f t="shared" si="1"/>
        <v>16.95076193</v>
      </c>
    </row>
    <row r="184">
      <c r="A184" s="4" t="s">
        <v>318</v>
      </c>
      <c r="B184" s="4">
        <v>0.00162475490917</v>
      </c>
      <c r="C184" t="str">
        <f t="shared" si="1"/>
        <v>16.24754909</v>
      </c>
    </row>
    <row r="185">
      <c r="A185" s="4" t="s">
        <v>319</v>
      </c>
      <c r="B185" s="4">
        <v>0.00161265203295</v>
      </c>
      <c r="C185" t="str">
        <f t="shared" si="1"/>
        <v>16.12652033</v>
      </c>
    </row>
    <row r="186">
      <c r="A186" s="4" t="s">
        <v>320</v>
      </c>
      <c r="B186" s="4">
        <v>0.00153465134879</v>
      </c>
      <c r="C186" t="str">
        <f t="shared" si="1"/>
        <v>15.34651349</v>
      </c>
    </row>
    <row r="187">
      <c r="A187" s="4" t="s">
        <v>321</v>
      </c>
      <c r="B187" s="4">
        <v>0.00142536410637</v>
      </c>
      <c r="C187" t="str">
        <f t="shared" si="1"/>
        <v>14.25364106</v>
      </c>
    </row>
    <row r="188">
      <c r="A188" s="4" t="s">
        <v>322</v>
      </c>
      <c r="B188" s="4">
        <v>0.00137479075127</v>
      </c>
      <c r="C188" t="str">
        <f t="shared" si="1"/>
        <v>13.74790751</v>
      </c>
    </row>
    <row r="189">
      <c r="A189" s="4" t="s">
        <v>323</v>
      </c>
      <c r="B189" s="4">
        <v>0.00128471773434</v>
      </c>
      <c r="C189" t="str">
        <f t="shared" si="1"/>
        <v>12.84717734</v>
      </c>
    </row>
    <row r="190">
      <c r="A190" s="4" t="s">
        <v>324</v>
      </c>
      <c r="B190" s="4">
        <v>0.00124878883526</v>
      </c>
      <c r="C190" t="str">
        <f t="shared" si="1"/>
        <v>12.48788835</v>
      </c>
    </row>
    <row r="191">
      <c r="A191" s="4" t="s">
        <v>326</v>
      </c>
      <c r="B191" s="4">
        <v>0.00123846576744</v>
      </c>
      <c r="C191" t="str">
        <f t="shared" si="1"/>
        <v>12.38465767</v>
      </c>
    </row>
    <row r="192">
      <c r="A192" s="4" t="s">
        <v>327</v>
      </c>
      <c r="B192" s="4">
        <v>0.00120540737206</v>
      </c>
      <c r="C192" t="str">
        <f t="shared" si="1"/>
        <v>12.05407372</v>
      </c>
    </row>
    <row r="193">
      <c r="A193" s="4" t="s">
        <v>328</v>
      </c>
      <c r="B193" s="4">
        <v>0.00120439705101</v>
      </c>
      <c r="C193" t="str">
        <f t="shared" si="1"/>
        <v>12.04397051</v>
      </c>
    </row>
    <row r="194">
      <c r="A194" s="4" t="s">
        <v>329</v>
      </c>
      <c r="B194" s="4">
        <v>0.00118905961942</v>
      </c>
      <c r="C194" t="str">
        <f t="shared" si="1"/>
        <v>11.89059619</v>
      </c>
    </row>
    <row r="195">
      <c r="A195" s="4" t="s">
        <v>332</v>
      </c>
      <c r="B195" s="4">
        <v>0.00115399745097</v>
      </c>
      <c r="C195" t="str">
        <f t="shared" si="1"/>
        <v>11.53997451</v>
      </c>
    </row>
    <row r="196">
      <c r="A196" s="4" t="s">
        <v>333</v>
      </c>
      <c r="B196" s="4">
        <v>0.0011293445104</v>
      </c>
      <c r="C196" t="str">
        <f t="shared" si="1"/>
        <v>11.2934451</v>
      </c>
    </row>
    <row r="197">
      <c r="A197" s="4" t="s">
        <v>334</v>
      </c>
      <c r="B197" s="4">
        <v>0.00108156718694</v>
      </c>
      <c r="C197" t="str">
        <f t="shared" si="1"/>
        <v>10.81567187</v>
      </c>
    </row>
    <row r="198">
      <c r="A198" s="4" t="s">
        <v>335</v>
      </c>
      <c r="B198" s="4">
        <v>0.00107942899015</v>
      </c>
      <c r="C198" t="str">
        <f t="shared" si="1"/>
        <v>10.7942899</v>
      </c>
    </row>
    <row r="199">
      <c r="A199" s="4" t="s">
        <v>336</v>
      </c>
      <c r="B199" s="4">
        <v>0.00104862362578</v>
      </c>
      <c r="C199" t="str">
        <f t="shared" si="1"/>
        <v>10.48623626</v>
      </c>
    </row>
    <row r="200">
      <c r="A200" s="4" t="s">
        <v>337</v>
      </c>
      <c r="B200" s="4">
        <v>9.53023786074E-4</v>
      </c>
      <c r="C200" t="str">
        <f t="shared" si="1"/>
        <v>9.530237861</v>
      </c>
    </row>
    <row r="201">
      <c r="A201" s="4" t="s">
        <v>338</v>
      </c>
      <c r="B201" s="4">
        <v>0.0</v>
      </c>
      <c r="C201" t="str">
        <f t="shared" si="1"/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/>
      <c r="B1" s="3" t="s">
        <v>1</v>
      </c>
      <c r="C1" s="3" t="s">
        <v>584</v>
      </c>
      <c r="D1" s="3" t="s">
        <v>585</v>
      </c>
      <c r="E1" s="3" t="s">
        <v>527</v>
      </c>
      <c r="F1" s="3" t="s">
        <v>586</v>
      </c>
      <c r="G1" s="3" t="s">
        <v>587</v>
      </c>
      <c r="H1" s="3" t="s">
        <v>588</v>
      </c>
      <c r="I1" s="3" t="s">
        <v>589</v>
      </c>
      <c r="J1" s="3" t="s">
        <v>590</v>
      </c>
      <c r="K1" s="3" t="s">
        <v>591</v>
      </c>
      <c r="L1" s="3" t="s">
        <v>592</v>
      </c>
      <c r="M1" s="3" t="s">
        <v>593</v>
      </c>
      <c r="N1" s="3" t="s">
        <v>594</v>
      </c>
      <c r="O1" s="3" t="s">
        <v>595</v>
      </c>
      <c r="P1" s="3" t="s">
        <v>596</v>
      </c>
      <c r="Q1" s="3" t="s">
        <v>597</v>
      </c>
      <c r="R1" s="3" t="s">
        <v>598</v>
      </c>
      <c r="S1" s="3" t="s">
        <v>599</v>
      </c>
      <c r="T1" s="3" t="s">
        <v>600</v>
      </c>
      <c r="U1" s="3" t="s">
        <v>601</v>
      </c>
      <c r="V1" s="3" t="s">
        <v>602</v>
      </c>
      <c r="W1" s="3" t="s">
        <v>603</v>
      </c>
    </row>
    <row r="2">
      <c r="A2" s="3" t="s">
        <v>1</v>
      </c>
      <c r="B2" s="3">
        <v>1.0</v>
      </c>
      <c r="C2" s="3">
        <v>-0.04555</v>
      </c>
      <c r="D2" s="3">
        <v>0.135216</v>
      </c>
      <c r="E2" s="3">
        <v>0.003739</v>
      </c>
      <c r="F2" s="3">
        <v>-0.0816</v>
      </c>
      <c r="G2" s="3">
        <v>-0.10438</v>
      </c>
      <c r="H2" s="3">
        <v>-0.08657</v>
      </c>
      <c r="I2" s="3">
        <v>-0.0779</v>
      </c>
      <c r="J2" s="3">
        <v>-0.08766</v>
      </c>
      <c r="K2" s="3">
        <v>-0.07602</v>
      </c>
      <c r="L2" s="3">
        <v>-0.07192</v>
      </c>
      <c r="M2" s="3">
        <v>-0.06497</v>
      </c>
      <c r="N2" s="3">
        <v>-0.0745</v>
      </c>
      <c r="O2" s="3">
        <v>-0.2096</v>
      </c>
      <c r="P2" s="3">
        <v>-0.1916</v>
      </c>
      <c r="Q2" s="3">
        <v>-0.0926</v>
      </c>
      <c r="R2" s="3">
        <v>-0.06668</v>
      </c>
      <c r="S2" s="3">
        <v>-0.07486</v>
      </c>
      <c r="T2" s="3">
        <v>-0.14302</v>
      </c>
      <c r="U2" s="3">
        <v>-0.08904</v>
      </c>
      <c r="V2" s="3">
        <v>-0.0638</v>
      </c>
      <c r="W2" s="3">
        <v>-0.08728</v>
      </c>
    </row>
    <row r="3">
      <c r="A3" s="3" t="s">
        <v>584</v>
      </c>
      <c r="B3" s="3">
        <v>-0.04555</v>
      </c>
      <c r="C3" s="3">
        <v>1.0</v>
      </c>
      <c r="D3" s="3">
        <v>0.149354</v>
      </c>
      <c r="E3" s="3">
        <v>0.10905</v>
      </c>
      <c r="F3" s="3">
        <v>0.030406</v>
      </c>
      <c r="G3" s="3">
        <v>-0.02443</v>
      </c>
      <c r="H3" s="3">
        <v>-0.019</v>
      </c>
      <c r="I3" s="3">
        <v>0.17996</v>
      </c>
      <c r="J3" s="3">
        <v>-0.00396</v>
      </c>
      <c r="K3" s="3">
        <v>0.331948</v>
      </c>
      <c r="L3" s="3">
        <v>-0.00653</v>
      </c>
      <c r="M3" s="3">
        <v>0.026847</v>
      </c>
      <c r="N3" s="3">
        <v>0.012028</v>
      </c>
      <c r="O3" s="3">
        <v>0.110927</v>
      </c>
      <c r="P3" s="3">
        <v>0.189475</v>
      </c>
      <c r="Q3" s="3">
        <v>0.078298</v>
      </c>
      <c r="R3" s="3">
        <v>0.102704</v>
      </c>
      <c r="S3" s="3">
        <v>0.118786</v>
      </c>
      <c r="T3" s="3">
        <v>0.142653</v>
      </c>
      <c r="U3" s="3">
        <v>0.115575</v>
      </c>
      <c r="V3" s="3">
        <v>0.165342</v>
      </c>
      <c r="W3" s="3">
        <v>0.118085</v>
      </c>
    </row>
    <row r="4">
      <c r="A4" s="3" t="s">
        <v>585</v>
      </c>
      <c r="B4" s="3">
        <v>0.135216</v>
      </c>
      <c r="C4" s="3">
        <v>0.149354</v>
      </c>
      <c r="D4" s="3">
        <v>1.0</v>
      </c>
      <c r="E4" s="3">
        <v>0.348793</v>
      </c>
      <c r="F4" s="3">
        <v>0.015292</v>
      </c>
      <c r="G4" s="3">
        <v>-0.01672</v>
      </c>
      <c r="H4" s="3">
        <v>0.037804</v>
      </c>
      <c r="I4" s="3">
        <v>0.043286</v>
      </c>
      <c r="J4" s="3">
        <v>0.038997</v>
      </c>
      <c r="K4" s="3">
        <v>0.013227</v>
      </c>
      <c r="L4" s="3">
        <v>-0.00423</v>
      </c>
      <c r="M4" s="3">
        <v>-0.00902</v>
      </c>
      <c r="N4" s="3">
        <v>-0.00625</v>
      </c>
      <c r="O4" s="3">
        <v>-0.0398</v>
      </c>
      <c r="P4" s="3">
        <v>0.039656</v>
      </c>
      <c r="Q4" s="3">
        <v>-0.02024</v>
      </c>
      <c r="R4" s="3">
        <v>-0.01415</v>
      </c>
      <c r="S4" s="3">
        <v>-0.00261</v>
      </c>
      <c r="T4" s="3">
        <v>0.047537</v>
      </c>
      <c r="U4" s="3">
        <v>-0.01614</v>
      </c>
      <c r="V4" s="3">
        <v>0.020907</v>
      </c>
      <c r="W4" s="3">
        <v>0.005942</v>
      </c>
    </row>
    <row r="5">
      <c r="A5" s="3" t="s">
        <v>527</v>
      </c>
      <c r="B5" s="3">
        <v>0.003739</v>
      </c>
      <c r="C5" s="3">
        <v>0.10905</v>
      </c>
      <c r="D5" s="3">
        <v>0.348793</v>
      </c>
      <c r="E5" s="3">
        <v>1.0</v>
      </c>
      <c r="F5" s="3">
        <v>0.019789</v>
      </c>
      <c r="G5" s="3">
        <v>-0.0239</v>
      </c>
      <c r="H5" s="3">
        <v>0.008153</v>
      </c>
      <c r="I5" s="3">
        <v>0.040076</v>
      </c>
      <c r="J5" s="3">
        <v>0.010793</v>
      </c>
      <c r="K5" s="3">
        <v>-0.04165</v>
      </c>
      <c r="L5" s="3">
        <v>-0.01372</v>
      </c>
      <c r="M5" s="3">
        <v>-0.01353</v>
      </c>
      <c r="N5" s="3">
        <v>-0.01512</v>
      </c>
      <c r="O5" s="3">
        <v>-0.12987</v>
      </c>
      <c r="P5" s="3">
        <v>-0.08907</v>
      </c>
      <c r="Q5" s="3">
        <v>-0.03375</v>
      </c>
      <c r="R5" s="3">
        <v>-0.04464</v>
      </c>
      <c r="S5" s="3">
        <v>-0.0317</v>
      </c>
      <c r="T5" s="3">
        <v>-0.06797</v>
      </c>
      <c r="U5" s="3">
        <v>-0.06659</v>
      </c>
      <c r="V5" s="3">
        <v>-0.03793</v>
      </c>
      <c r="W5" s="3">
        <v>-0.06261</v>
      </c>
    </row>
    <row r="6">
      <c r="A6" s="3" t="s">
        <v>586</v>
      </c>
      <c r="B6" s="3">
        <v>-0.0816</v>
      </c>
      <c r="C6" s="3">
        <v>0.030406</v>
      </c>
      <c r="D6" s="3">
        <v>0.015292</v>
      </c>
      <c r="E6" s="3">
        <v>0.019789</v>
      </c>
      <c r="F6" s="3">
        <v>1.0</v>
      </c>
      <c r="G6" s="3">
        <v>0.801106</v>
      </c>
      <c r="H6" s="3">
        <v>0.713286</v>
      </c>
      <c r="I6" s="3">
        <v>0.779461</v>
      </c>
      <c r="J6" s="3">
        <v>0.732901</v>
      </c>
      <c r="K6" s="3">
        <v>0.560619</v>
      </c>
      <c r="L6" s="3">
        <v>0.82095</v>
      </c>
      <c r="M6" s="3">
        <v>0.780609</v>
      </c>
      <c r="N6" s="3">
        <v>0.865694</v>
      </c>
      <c r="O6" s="3">
        <v>0.270848</v>
      </c>
      <c r="P6" s="3">
        <v>0.334269</v>
      </c>
      <c r="Q6" s="3">
        <v>0.293168</v>
      </c>
      <c r="R6" s="3">
        <v>0.068383</v>
      </c>
      <c r="S6" s="3">
        <v>0.161312</v>
      </c>
      <c r="T6" s="3">
        <v>0.633182</v>
      </c>
      <c r="U6" s="3">
        <v>-0.00391</v>
      </c>
      <c r="V6" s="3">
        <v>-0.02393</v>
      </c>
      <c r="W6" s="3">
        <v>0.100752</v>
      </c>
    </row>
    <row r="7">
      <c r="A7" s="3" t="s">
        <v>587</v>
      </c>
      <c r="B7" s="3">
        <v>-0.10438</v>
      </c>
      <c r="C7" s="3">
        <v>-0.02443</v>
      </c>
      <c r="D7" s="3">
        <v>-0.01672</v>
      </c>
      <c r="E7" s="3">
        <v>-0.0239</v>
      </c>
      <c r="F7" s="3">
        <v>0.801106</v>
      </c>
      <c r="G7" s="3">
        <v>1.0</v>
      </c>
      <c r="H7" s="3">
        <v>0.808465</v>
      </c>
      <c r="I7" s="3">
        <v>0.648759</v>
      </c>
      <c r="J7" s="3">
        <v>0.812505</v>
      </c>
      <c r="K7" s="3">
        <v>0.472287</v>
      </c>
      <c r="L7" s="3">
        <v>0.802438</v>
      </c>
      <c r="M7" s="3">
        <v>0.826764</v>
      </c>
      <c r="N7" s="3">
        <v>0.838693</v>
      </c>
      <c r="O7" s="3">
        <v>0.035394</v>
      </c>
      <c r="P7" s="3">
        <v>0.119442</v>
      </c>
      <c r="Q7" s="3">
        <v>0.205737</v>
      </c>
      <c r="R7" s="3">
        <v>0.10129</v>
      </c>
      <c r="S7" s="3">
        <v>0.138366</v>
      </c>
      <c r="T7" s="3">
        <v>0.440354</v>
      </c>
      <c r="U7" s="3">
        <v>0.020103</v>
      </c>
      <c r="V7" s="3">
        <v>0.023013</v>
      </c>
      <c r="W7" s="3">
        <v>0.122704</v>
      </c>
    </row>
    <row r="8">
      <c r="A8" s="3" t="s">
        <v>588</v>
      </c>
      <c r="B8" s="3">
        <v>-0.08657</v>
      </c>
      <c r="C8" s="3">
        <v>-0.019</v>
      </c>
      <c r="D8" s="3">
        <v>0.037804</v>
      </c>
      <c r="E8" s="3">
        <v>0.008153</v>
      </c>
      <c r="F8" s="3">
        <v>0.713286</v>
      </c>
      <c r="G8" s="3">
        <v>0.808465</v>
      </c>
      <c r="H8" s="3">
        <v>1.0</v>
      </c>
      <c r="I8" s="3">
        <v>0.719277</v>
      </c>
      <c r="J8" s="3">
        <v>0.998549</v>
      </c>
      <c r="K8" s="3">
        <v>0.422898</v>
      </c>
      <c r="L8" s="3">
        <v>0.907487</v>
      </c>
      <c r="M8" s="3">
        <v>0.793141</v>
      </c>
      <c r="N8" s="3">
        <v>0.879389</v>
      </c>
      <c r="O8" s="3">
        <v>0.22946</v>
      </c>
      <c r="P8" s="3">
        <v>0.277838</v>
      </c>
      <c r="Q8" s="3">
        <v>0.371853</v>
      </c>
      <c r="R8" s="3">
        <v>0.198299</v>
      </c>
      <c r="S8" s="3">
        <v>0.272015</v>
      </c>
      <c r="T8" s="3">
        <v>0.394647</v>
      </c>
      <c r="U8" s="3">
        <v>0.135165</v>
      </c>
      <c r="V8" s="3">
        <v>0.128851</v>
      </c>
      <c r="W8" s="3">
        <v>0.160486</v>
      </c>
    </row>
    <row r="9">
      <c r="A9" s="3" t="s">
        <v>589</v>
      </c>
      <c r="B9" s="3">
        <v>-0.0779</v>
      </c>
      <c r="C9" s="3">
        <v>0.17996</v>
      </c>
      <c r="D9" s="3">
        <v>0.043286</v>
      </c>
      <c r="E9" s="3">
        <v>0.040076</v>
      </c>
      <c r="F9" s="3">
        <v>0.779461</v>
      </c>
      <c r="G9" s="3">
        <v>0.648759</v>
      </c>
      <c r="H9" s="3">
        <v>0.719277</v>
      </c>
      <c r="I9" s="3">
        <v>1.0</v>
      </c>
      <c r="J9" s="3">
        <v>0.755643</v>
      </c>
      <c r="K9" s="3">
        <v>0.610715</v>
      </c>
      <c r="L9" s="3">
        <v>0.832794</v>
      </c>
      <c r="M9" s="3">
        <v>0.772447</v>
      </c>
      <c r="N9" s="3">
        <v>0.843174</v>
      </c>
      <c r="O9" s="3">
        <v>0.199162</v>
      </c>
      <c r="P9" s="3">
        <v>0.244496</v>
      </c>
      <c r="Q9" s="3">
        <v>0.221264</v>
      </c>
      <c r="R9" s="3">
        <v>0.011266</v>
      </c>
      <c r="S9" s="3">
        <v>0.097605</v>
      </c>
      <c r="T9" s="3">
        <v>0.34631</v>
      </c>
      <c r="U9" s="3">
        <v>-0.05779</v>
      </c>
      <c r="V9" s="3">
        <v>-0.0719</v>
      </c>
      <c r="W9" s="3">
        <v>-0.02289</v>
      </c>
    </row>
    <row r="10">
      <c r="A10" s="3" t="s">
        <v>590</v>
      </c>
      <c r="B10" s="3">
        <v>-0.08766</v>
      </c>
      <c r="C10" s="3">
        <v>-0.00396</v>
      </c>
      <c r="D10" s="3">
        <v>0.038997</v>
      </c>
      <c r="E10" s="3">
        <v>0.010793</v>
      </c>
      <c r="F10" s="3">
        <v>0.732901</v>
      </c>
      <c r="G10" s="3">
        <v>0.812505</v>
      </c>
      <c r="H10" s="3">
        <v>0.998549</v>
      </c>
      <c r="I10" s="3">
        <v>0.755643</v>
      </c>
      <c r="J10" s="3">
        <v>1.0</v>
      </c>
      <c r="K10" s="3">
        <v>0.446044</v>
      </c>
      <c r="L10" s="3">
        <v>0.920127</v>
      </c>
      <c r="M10" s="3">
        <v>0.807644</v>
      </c>
      <c r="N10" s="3">
        <v>0.894441</v>
      </c>
      <c r="O10" s="3">
        <v>0.23796</v>
      </c>
      <c r="P10" s="3">
        <v>0.288534</v>
      </c>
      <c r="Q10" s="3">
        <v>0.373376</v>
      </c>
      <c r="R10" s="3">
        <v>0.186227</v>
      </c>
      <c r="S10" s="3">
        <v>0.265373</v>
      </c>
      <c r="T10" s="3">
        <v>0.409722</v>
      </c>
      <c r="U10" s="3">
        <v>0.119033</v>
      </c>
      <c r="V10" s="3">
        <v>0.111443</v>
      </c>
      <c r="W10" s="3">
        <v>0.146851</v>
      </c>
    </row>
    <row r="11">
      <c r="A11" s="3" t="s">
        <v>591</v>
      </c>
      <c r="B11" s="3">
        <v>-0.07602</v>
      </c>
      <c r="C11" s="3">
        <v>0.331948</v>
      </c>
      <c r="D11" s="3">
        <v>0.013227</v>
      </c>
      <c r="E11" s="3">
        <v>-0.04165</v>
      </c>
      <c r="F11" s="3">
        <v>0.560619</v>
      </c>
      <c r="G11" s="3">
        <v>0.472287</v>
      </c>
      <c r="H11" s="3">
        <v>0.422898</v>
      </c>
      <c r="I11" s="3">
        <v>0.610715</v>
      </c>
      <c r="J11" s="3">
        <v>0.446044</v>
      </c>
      <c r="K11" s="3">
        <v>1.0</v>
      </c>
      <c r="L11" s="3">
        <v>0.488357</v>
      </c>
      <c r="M11" s="3">
        <v>0.504191</v>
      </c>
      <c r="N11" s="3">
        <v>0.510999</v>
      </c>
      <c r="O11" s="3">
        <v>0.06748</v>
      </c>
      <c r="P11" s="3">
        <v>0.237253</v>
      </c>
      <c r="Q11" s="3">
        <v>0.043063</v>
      </c>
      <c r="R11" s="3">
        <v>-0.0705</v>
      </c>
      <c r="S11" s="3">
        <v>-0.01619</v>
      </c>
      <c r="T11" s="3">
        <v>0.320099</v>
      </c>
      <c r="U11" s="3">
        <v>-0.09089</v>
      </c>
      <c r="V11" s="3">
        <v>-0.07793</v>
      </c>
      <c r="W11" s="3">
        <v>-0.01703</v>
      </c>
    </row>
    <row r="12">
      <c r="A12" s="3" t="s">
        <v>592</v>
      </c>
      <c r="B12" s="3">
        <v>-0.07192</v>
      </c>
      <c r="C12" s="3">
        <v>-0.00653</v>
      </c>
      <c r="D12" s="3">
        <v>-0.00423</v>
      </c>
      <c r="E12" s="3">
        <v>-0.01372</v>
      </c>
      <c r="F12" s="3">
        <v>0.82095</v>
      </c>
      <c r="G12" s="3">
        <v>0.802438</v>
      </c>
      <c r="H12" s="3">
        <v>0.907487</v>
      </c>
      <c r="I12" s="3">
        <v>0.832794</v>
      </c>
      <c r="J12" s="3">
        <v>0.920127</v>
      </c>
      <c r="K12" s="3">
        <v>0.488357</v>
      </c>
      <c r="L12" s="3">
        <v>1.0</v>
      </c>
      <c r="M12" s="3">
        <v>0.898225</v>
      </c>
      <c r="N12" s="3">
        <v>0.989544</v>
      </c>
      <c r="O12" s="3">
        <v>0.334461</v>
      </c>
      <c r="P12" s="3">
        <v>0.362963</v>
      </c>
      <c r="Q12" s="3">
        <v>0.389011</v>
      </c>
      <c r="R12" s="3">
        <v>0.148821</v>
      </c>
      <c r="S12" s="3">
        <v>0.24725</v>
      </c>
      <c r="T12" s="3">
        <v>0.433579</v>
      </c>
      <c r="U12" s="3">
        <v>0.071791</v>
      </c>
      <c r="V12" s="3">
        <v>0.046844</v>
      </c>
      <c r="W12" s="3">
        <v>0.082989</v>
      </c>
    </row>
    <row r="13">
      <c r="A13" s="3" t="s">
        <v>593</v>
      </c>
      <c r="B13" s="3">
        <v>-0.06497</v>
      </c>
      <c r="C13" s="3">
        <v>0.026847</v>
      </c>
      <c r="D13" s="3">
        <v>-0.00902</v>
      </c>
      <c r="E13" s="3">
        <v>-0.01353</v>
      </c>
      <c r="F13" s="3">
        <v>0.780609</v>
      </c>
      <c r="G13" s="3">
        <v>0.826764</v>
      </c>
      <c r="H13" s="3">
        <v>0.793141</v>
      </c>
      <c r="I13" s="3">
        <v>0.772447</v>
      </c>
      <c r="J13" s="3">
        <v>0.807644</v>
      </c>
      <c r="K13" s="3">
        <v>0.504191</v>
      </c>
      <c r="L13" s="3">
        <v>0.898225</v>
      </c>
      <c r="M13" s="3">
        <v>1.0</v>
      </c>
      <c r="N13" s="3">
        <v>0.922867</v>
      </c>
      <c r="O13" s="3">
        <v>0.149782</v>
      </c>
      <c r="P13" s="3">
        <v>0.202879</v>
      </c>
      <c r="Q13" s="3">
        <v>0.211326</v>
      </c>
      <c r="R13" s="3">
        <v>0.026488</v>
      </c>
      <c r="S13" s="3">
        <v>0.102182</v>
      </c>
      <c r="T13" s="3">
        <v>0.308311</v>
      </c>
      <c r="U13" s="3">
        <v>-0.0366</v>
      </c>
      <c r="V13" s="3">
        <v>-0.04768</v>
      </c>
      <c r="W13" s="3">
        <v>-0.00358</v>
      </c>
    </row>
    <row r="14">
      <c r="A14" s="3" t="s">
        <v>594</v>
      </c>
      <c r="B14" s="3">
        <v>-0.0745</v>
      </c>
      <c r="C14" s="3">
        <v>0.012028</v>
      </c>
      <c r="D14" s="3">
        <v>-0.00625</v>
      </c>
      <c r="E14" s="3">
        <v>-0.01512</v>
      </c>
      <c r="F14" s="3">
        <v>0.865694</v>
      </c>
      <c r="G14" s="3">
        <v>0.838693</v>
      </c>
      <c r="H14" s="3">
        <v>0.879389</v>
      </c>
      <c r="I14" s="3">
        <v>0.843174</v>
      </c>
      <c r="J14" s="3">
        <v>0.894441</v>
      </c>
      <c r="K14" s="3">
        <v>0.510999</v>
      </c>
      <c r="L14" s="3">
        <v>0.989544</v>
      </c>
      <c r="M14" s="3">
        <v>0.922867</v>
      </c>
      <c r="N14" s="3">
        <v>1.0</v>
      </c>
      <c r="O14" s="3">
        <v>0.274612</v>
      </c>
      <c r="P14" s="3">
        <v>0.313353</v>
      </c>
      <c r="Q14" s="3">
        <v>0.320906</v>
      </c>
      <c r="R14" s="3">
        <v>0.082549</v>
      </c>
      <c r="S14" s="3">
        <v>0.179647</v>
      </c>
      <c r="T14" s="3">
        <v>0.42915</v>
      </c>
      <c r="U14" s="3">
        <v>0.004237</v>
      </c>
      <c r="V14" s="3">
        <v>-0.01725</v>
      </c>
      <c r="W14" s="3">
        <v>0.036475</v>
      </c>
    </row>
    <row r="15">
      <c r="A15" s="3" t="s">
        <v>595</v>
      </c>
      <c r="B15" s="3">
        <v>-0.2096</v>
      </c>
      <c r="C15" s="3">
        <v>0.110927</v>
      </c>
      <c r="D15" s="3">
        <v>-0.0398</v>
      </c>
      <c r="E15" s="3">
        <v>-0.12987</v>
      </c>
      <c r="F15" s="3">
        <v>0.270848</v>
      </c>
      <c r="G15" s="3">
        <v>0.035394</v>
      </c>
      <c r="H15" s="3">
        <v>0.22946</v>
      </c>
      <c r="I15" s="3">
        <v>0.199162</v>
      </c>
      <c r="J15" s="3">
        <v>0.23796</v>
      </c>
      <c r="K15" s="3">
        <v>0.06748</v>
      </c>
      <c r="L15" s="3">
        <v>0.334461</v>
      </c>
      <c r="M15" s="3">
        <v>0.149782</v>
      </c>
      <c r="N15" s="3">
        <v>0.274612</v>
      </c>
      <c r="O15" s="3">
        <v>1.0</v>
      </c>
      <c r="P15" s="3">
        <v>0.81219</v>
      </c>
      <c r="Q15" s="3">
        <v>0.715046</v>
      </c>
      <c r="R15" s="3">
        <v>0.585511</v>
      </c>
      <c r="S15" s="3">
        <v>0.630074</v>
      </c>
      <c r="T15" s="3">
        <v>0.692164</v>
      </c>
      <c r="U15" s="3">
        <v>0.664629</v>
      </c>
      <c r="V15" s="3">
        <v>0.562971</v>
      </c>
      <c r="W15" s="3">
        <v>0.617968</v>
      </c>
    </row>
    <row r="16">
      <c r="A16" s="3" t="s">
        <v>596</v>
      </c>
      <c r="B16" s="3">
        <v>-0.1916</v>
      </c>
      <c r="C16" s="3">
        <v>0.189475</v>
      </c>
      <c r="D16" s="3">
        <v>0.039656</v>
      </c>
      <c r="E16" s="3">
        <v>-0.08907</v>
      </c>
      <c r="F16" s="3">
        <v>0.334269</v>
      </c>
      <c r="G16" s="3">
        <v>0.119442</v>
      </c>
      <c r="H16" s="3">
        <v>0.277838</v>
      </c>
      <c r="I16" s="3">
        <v>0.244496</v>
      </c>
      <c r="J16" s="3">
        <v>0.288534</v>
      </c>
      <c r="K16" s="3">
        <v>0.237253</v>
      </c>
      <c r="L16" s="3">
        <v>0.362963</v>
      </c>
      <c r="M16" s="3">
        <v>0.202879</v>
      </c>
      <c r="N16" s="3">
        <v>0.313353</v>
      </c>
      <c r="O16" s="3">
        <v>0.81219</v>
      </c>
      <c r="P16" s="3">
        <v>1.0</v>
      </c>
      <c r="Q16" s="3">
        <v>0.654225</v>
      </c>
      <c r="R16" s="3">
        <v>0.486469</v>
      </c>
      <c r="S16" s="3">
        <v>0.534185</v>
      </c>
      <c r="T16" s="3">
        <v>0.737028</v>
      </c>
      <c r="U16" s="3">
        <v>0.599439</v>
      </c>
      <c r="V16" s="3">
        <v>0.478084</v>
      </c>
      <c r="W16" s="3">
        <v>0.582614</v>
      </c>
    </row>
    <row r="17">
      <c r="A17" s="3" t="s">
        <v>597</v>
      </c>
      <c r="B17" s="3">
        <v>-0.0926</v>
      </c>
      <c r="C17" s="3">
        <v>0.078298</v>
      </c>
      <c r="D17" s="3">
        <v>-0.02024</v>
      </c>
      <c r="E17" s="3">
        <v>-0.03375</v>
      </c>
      <c r="F17" s="3">
        <v>0.293168</v>
      </c>
      <c r="G17" s="3">
        <v>0.205737</v>
      </c>
      <c r="H17" s="3">
        <v>0.371853</v>
      </c>
      <c r="I17" s="3">
        <v>0.221264</v>
      </c>
      <c r="J17" s="3">
        <v>0.373376</v>
      </c>
      <c r="K17" s="3">
        <v>0.043063</v>
      </c>
      <c r="L17" s="3">
        <v>0.389011</v>
      </c>
      <c r="M17" s="3">
        <v>0.211326</v>
      </c>
      <c r="N17" s="3">
        <v>0.320906</v>
      </c>
      <c r="O17" s="3">
        <v>0.715046</v>
      </c>
      <c r="P17" s="3">
        <v>0.654225</v>
      </c>
      <c r="Q17" s="3">
        <v>1.0</v>
      </c>
      <c r="R17" s="3">
        <v>0.938358</v>
      </c>
      <c r="S17" s="3">
        <v>0.966105</v>
      </c>
      <c r="T17" s="3">
        <v>0.806617</v>
      </c>
      <c r="U17" s="3">
        <v>0.924471</v>
      </c>
      <c r="V17" s="3">
        <v>0.891427</v>
      </c>
      <c r="W17" s="3">
        <v>0.921441</v>
      </c>
    </row>
    <row r="18">
      <c r="A18" s="3" t="s">
        <v>598</v>
      </c>
      <c r="B18" s="3">
        <v>-0.06668</v>
      </c>
      <c r="C18" s="3">
        <v>0.102704</v>
      </c>
      <c r="D18" s="3">
        <v>-0.01415</v>
      </c>
      <c r="E18" s="3">
        <v>-0.04464</v>
      </c>
      <c r="F18" s="3">
        <v>0.068383</v>
      </c>
      <c r="G18" s="3">
        <v>0.10129</v>
      </c>
      <c r="H18" s="3">
        <v>0.198299</v>
      </c>
      <c r="I18" s="3">
        <v>0.011266</v>
      </c>
      <c r="J18" s="3">
        <v>0.186227</v>
      </c>
      <c r="K18" s="3">
        <v>-0.0705</v>
      </c>
      <c r="L18" s="3">
        <v>0.148821</v>
      </c>
      <c r="M18" s="3">
        <v>0.026488</v>
      </c>
      <c r="N18" s="3">
        <v>0.082549</v>
      </c>
      <c r="O18" s="3">
        <v>0.585511</v>
      </c>
      <c r="P18" s="3">
        <v>0.486469</v>
      </c>
      <c r="Q18" s="3">
        <v>0.938358</v>
      </c>
      <c r="R18" s="3">
        <v>1.0</v>
      </c>
      <c r="S18" s="3">
        <v>0.99194</v>
      </c>
      <c r="T18" s="3">
        <v>0.679706</v>
      </c>
      <c r="U18" s="3">
        <v>0.968823</v>
      </c>
      <c r="V18" s="3">
        <v>0.979561</v>
      </c>
      <c r="W18" s="3">
        <v>0.94737</v>
      </c>
    </row>
    <row r="19">
      <c r="A19" s="3" t="s">
        <v>599</v>
      </c>
      <c r="B19" s="3">
        <v>-0.07486</v>
      </c>
      <c r="C19" s="3">
        <v>0.118786</v>
      </c>
      <c r="D19" s="3">
        <v>-0.00261</v>
      </c>
      <c r="E19" s="3">
        <v>-0.0317</v>
      </c>
      <c r="F19" s="3">
        <v>0.161312</v>
      </c>
      <c r="G19" s="3">
        <v>0.138366</v>
      </c>
      <c r="H19" s="3">
        <v>0.272015</v>
      </c>
      <c r="I19" s="3">
        <v>0.097605</v>
      </c>
      <c r="J19" s="3">
        <v>0.265373</v>
      </c>
      <c r="K19" s="3">
        <v>-0.01619</v>
      </c>
      <c r="L19" s="3">
        <v>0.24725</v>
      </c>
      <c r="M19" s="3">
        <v>0.102182</v>
      </c>
      <c r="N19" s="3">
        <v>0.179647</v>
      </c>
      <c r="O19" s="3">
        <v>0.630074</v>
      </c>
      <c r="P19" s="3">
        <v>0.534185</v>
      </c>
      <c r="Q19" s="3">
        <v>0.966105</v>
      </c>
      <c r="R19" s="3">
        <v>0.99194</v>
      </c>
      <c r="S19" s="3">
        <v>1.0</v>
      </c>
      <c r="T19" s="3">
        <v>0.723471</v>
      </c>
      <c r="U19" s="3">
        <v>0.962895</v>
      </c>
      <c r="V19" s="3">
        <v>0.967854</v>
      </c>
      <c r="W19" s="3">
        <v>0.941936</v>
      </c>
    </row>
    <row r="20">
      <c r="A20" s="3" t="s">
        <v>600</v>
      </c>
      <c r="B20" s="3">
        <v>-0.14302</v>
      </c>
      <c r="C20" s="3">
        <v>0.142653</v>
      </c>
      <c r="D20" s="3">
        <v>0.047537</v>
      </c>
      <c r="E20" s="3">
        <v>-0.06797</v>
      </c>
      <c r="F20" s="3">
        <v>0.633182</v>
      </c>
      <c r="G20" s="3">
        <v>0.440354</v>
      </c>
      <c r="H20" s="3">
        <v>0.394647</v>
      </c>
      <c r="I20" s="3">
        <v>0.34631</v>
      </c>
      <c r="J20" s="3">
        <v>0.409722</v>
      </c>
      <c r="K20" s="3">
        <v>0.320099</v>
      </c>
      <c r="L20" s="3">
        <v>0.433579</v>
      </c>
      <c r="M20" s="3">
        <v>0.308311</v>
      </c>
      <c r="N20" s="3">
        <v>0.42915</v>
      </c>
      <c r="O20" s="3">
        <v>0.692164</v>
      </c>
      <c r="P20" s="3">
        <v>0.737028</v>
      </c>
      <c r="Q20" s="3">
        <v>0.806617</v>
      </c>
      <c r="R20" s="3">
        <v>0.679706</v>
      </c>
      <c r="S20" s="3">
        <v>0.723471</v>
      </c>
      <c r="T20" s="3">
        <v>1.0</v>
      </c>
      <c r="U20" s="3">
        <v>0.700395</v>
      </c>
      <c r="V20" s="3">
        <v>0.644987</v>
      </c>
      <c r="W20" s="3">
        <v>0.803042</v>
      </c>
    </row>
    <row r="21">
      <c r="A21" s="3" t="s">
        <v>601</v>
      </c>
      <c r="B21" s="3">
        <v>-0.08904</v>
      </c>
      <c r="C21" s="3">
        <v>0.115575</v>
      </c>
      <c r="D21" s="3">
        <v>-0.01614</v>
      </c>
      <c r="E21" s="3">
        <v>-0.06659</v>
      </c>
      <c r="F21" s="3">
        <v>-0.00391</v>
      </c>
      <c r="G21" s="3">
        <v>0.020103</v>
      </c>
      <c r="H21" s="3">
        <v>0.135165</v>
      </c>
      <c r="I21" s="3">
        <v>-0.05779</v>
      </c>
      <c r="J21" s="3">
        <v>0.119033</v>
      </c>
      <c r="K21" s="3">
        <v>-0.09089</v>
      </c>
      <c r="L21" s="3">
        <v>0.071791</v>
      </c>
      <c r="M21" s="3">
        <v>-0.0366</v>
      </c>
      <c r="N21" s="3">
        <v>0.004237</v>
      </c>
      <c r="O21" s="3">
        <v>0.664629</v>
      </c>
      <c r="P21" s="3">
        <v>0.599439</v>
      </c>
      <c r="Q21" s="3">
        <v>0.924471</v>
      </c>
      <c r="R21" s="3">
        <v>0.968823</v>
      </c>
      <c r="S21" s="3">
        <v>0.962895</v>
      </c>
      <c r="T21" s="3">
        <v>0.700395</v>
      </c>
      <c r="U21" s="3">
        <v>1.0</v>
      </c>
      <c r="V21" s="3">
        <v>0.981642</v>
      </c>
      <c r="W21" s="3">
        <v>0.968898</v>
      </c>
    </row>
    <row r="22">
      <c r="A22" s="3" t="s">
        <v>602</v>
      </c>
      <c r="B22" s="3">
        <v>-0.0638</v>
      </c>
      <c r="C22" s="3">
        <v>0.165342</v>
      </c>
      <c r="D22" s="3">
        <v>0.020907</v>
      </c>
      <c r="E22" s="3">
        <v>-0.03793</v>
      </c>
      <c r="F22" s="3">
        <v>-0.02393</v>
      </c>
      <c r="G22" s="3">
        <v>0.023013</v>
      </c>
      <c r="H22" s="3">
        <v>0.128851</v>
      </c>
      <c r="I22" s="3">
        <v>-0.0719</v>
      </c>
      <c r="J22" s="3">
        <v>0.111443</v>
      </c>
      <c r="K22" s="3">
        <v>-0.07793</v>
      </c>
      <c r="L22" s="3">
        <v>0.046844</v>
      </c>
      <c r="M22" s="3">
        <v>-0.04768</v>
      </c>
      <c r="N22" s="3">
        <v>-0.01725</v>
      </c>
      <c r="O22" s="3">
        <v>0.562971</v>
      </c>
      <c r="P22" s="3">
        <v>0.478084</v>
      </c>
      <c r="Q22" s="3">
        <v>0.891427</v>
      </c>
      <c r="R22" s="3">
        <v>0.979561</v>
      </c>
      <c r="S22" s="3">
        <v>0.967854</v>
      </c>
      <c r="T22" s="3">
        <v>0.644987</v>
      </c>
      <c r="U22" s="3">
        <v>0.981642</v>
      </c>
      <c r="V22" s="3">
        <v>1.0</v>
      </c>
      <c r="W22" s="3">
        <v>0.953499</v>
      </c>
    </row>
    <row r="23">
      <c r="A23" s="3" t="s">
        <v>603</v>
      </c>
      <c r="B23" s="3">
        <v>-0.08728</v>
      </c>
      <c r="C23" s="3">
        <v>0.118085</v>
      </c>
      <c r="D23" s="3">
        <v>0.005942</v>
      </c>
      <c r="E23" s="3">
        <v>-0.06261</v>
      </c>
      <c r="F23" s="3">
        <v>0.100752</v>
      </c>
      <c r="G23" s="3">
        <v>0.122704</v>
      </c>
      <c r="H23" s="3">
        <v>0.160486</v>
      </c>
      <c r="I23" s="3">
        <v>-0.02289</v>
      </c>
      <c r="J23" s="3">
        <v>0.146851</v>
      </c>
      <c r="K23" s="3">
        <v>-0.01703</v>
      </c>
      <c r="L23" s="3">
        <v>0.082989</v>
      </c>
      <c r="M23" s="3">
        <v>-0.00358</v>
      </c>
      <c r="N23" s="3">
        <v>0.036475</v>
      </c>
      <c r="O23" s="3">
        <v>0.617968</v>
      </c>
      <c r="P23" s="3">
        <v>0.582614</v>
      </c>
      <c r="Q23" s="3">
        <v>0.921441</v>
      </c>
      <c r="R23" s="3">
        <v>0.94737</v>
      </c>
      <c r="S23" s="3">
        <v>0.941936</v>
      </c>
      <c r="T23" s="3">
        <v>0.803042</v>
      </c>
      <c r="U23" s="3">
        <v>0.968898</v>
      </c>
      <c r="V23" s="3">
        <v>0.953499</v>
      </c>
      <c r="W23" s="3">
        <v>1.0</v>
      </c>
    </row>
  </sheetData>
  <conditionalFormatting sqref="B:E">
    <cfRule type="notContainsBlanks" dxfId="0" priority="1">
      <formula>LEN(TRIM(B1))&gt;0</formula>
    </cfRule>
  </conditionalFormatting>
  <conditionalFormatting sqref="F:N">
    <cfRule type="notContainsBlanks" dxfId="1" priority="2">
      <formula>LEN(TRIM(F1))&gt;0</formula>
    </cfRule>
  </conditionalFormatting>
  <conditionalFormatting sqref="O:W">
    <cfRule type="notContainsBlanks" dxfId="2" priority="3">
      <formula>LEN(TRIM(O1))&gt;0</formula>
    </cfRule>
  </conditionalFormatting>
  <conditionalFormatting sqref="2:5">
    <cfRule type="notContainsBlanks" dxfId="0" priority="4">
      <formula>LEN(TRIM(A2))&gt;0</formula>
    </cfRule>
  </conditionalFormatting>
  <conditionalFormatting sqref="6:14">
    <cfRule type="notContainsBlanks" dxfId="1" priority="5">
      <formula>LEN(TRIM(A6))&gt;0</formula>
    </cfRule>
  </conditionalFormatting>
  <conditionalFormatting sqref="15:23">
    <cfRule type="notContainsBlanks" dxfId="2" priority="6">
      <formula>LEN(TRIM(A15))&gt;0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7.0"/>
  </cols>
  <sheetData>
    <row r="1">
      <c r="A1" s="4" t="s">
        <v>158</v>
      </c>
      <c r="B1" s="4" t="s">
        <v>672</v>
      </c>
      <c r="C1" s="2" t="s">
        <v>162</v>
      </c>
      <c r="D1" s="2" t="s">
        <v>163</v>
      </c>
      <c r="E1" s="2" t="s">
        <v>165</v>
      </c>
      <c r="F1" s="2" t="s">
        <v>166</v>
      </c>
      <c r="G1" s="2" t="s">
        <v>167</v>
      </c>
      <c r="H1" s="2" t="s">
        <v>47</v>
      </c>
      <c r="I1" s="2" t="s">
        <v>168</v>
      </c>
      <c r="J1" s="2" t="s">
        <v>169</v>
      </c>
      <c r="K1" s="2" t="s">
        <v>170</v>
      </c>
      <c r="L1" s="2" t="s">
        <v>146</v>
      </c>
    </row>
    <row r="2">
      <c r="A2" s="4" t="s">
        <v>315</v>
      </c>
      <c r="B2" s="4">
        <v>1.0</v>
      </c>
      <c r="C2" s="4">
        <v>15.0</v>
      </c>
      <c r="D2" s="4">
        <v>133.0</v>
      </c>
      <c r="E2" s="21">
        <v>784899.0</v>
      </c>
      <c r="F2" s="21">
        <v>1781.0</v>
      </c>
      <c r="G2" s="4">
        <v>3478.0</v>
      </c>
      <c r="H2" s="21">
        <v>34135.0</v>
      </c>
      <c r="I2" s="21">
        <v>3244.0</v>
      </c>
      <c r="J2" s="21">
        <v>1300.0</v>
      </c>
      <c r="K2" s="21">
        <v>181987.0</v>
      </c>
      <c r="L2" s="47">
        <v>39660.598969907405</v>
      </c>
    </row>
    <row r="3">
      <c r="A3" s="4" t="s">
        <v>341</v>
      </c>
      <c r="B3" s="4">
        <v>6380.0</v>
      </c>
      <c r="C3" s="4">
        <v>7.0</v>
      </c>
      <c r="D3" s="4">
        <v>110.0</v>
      </c>
      <c r="E3" s="4">
        <v>14286.0</v>
      </c>
      <c r="F3" s="4">
        <v>22.0</v>
      </c>
      <c r="G3" s="4">
        <v>110.0</v>
      </c>
      <c r="H3" s="21">
        <v>14208.0</v>
      </c>
      <c r="I3" s="21">
        <v>161.0</v>
      </c>
      <c r="J3" s="21">
        <v>94.0</v>
      </c>
      <c r="K3" s="21">
        <v>15264.0</v>
      </c>
      <c r="L3" s="47">
        <v>39706.193449074075</v>
      </c>
    </row>
    <row r="4">
      <c r="A4" s="4" t="s">
        <v>343</v>
      </c>
      <c r="B4" s="4">
        <v>4.0</v>
      </c>
      <c r="C4" s="4">
        <v>12.0</v>
      </c>
      <c r="D4" s="4">
        <v>176.0</v>
      </c>
      <c r="E4" s="21">
        <v>276565.0</v>
      </c>
      <c r="F4" s="4">
        <v>196.0</v>
      </c>
      <c r="G4" s="4">
        <v>423.0</v>
      </c>
      <c r="H4" s="21">
        <v>24160.0</v>
      </c>
      <c r="I4" s="21">
        <v>769.0</v>
      </c>
      <c r="J4" s="21">
        <v>95.0</v>
      </c>
      <c r="K4" s="21">
        <v>59890.0</v>
      </c>
      <c r="L4" s="47">
        <v>39660.598969907405</v>
      </c>
    </row>
    <row r="5">
      <c r="A5" s="4" t="s">
        <v>345</v>
      </c>
      <c r="B5" s="4">
        <v>13842.0</v>
      </c>
      <c r="C5" s="4">
        <v>9.0</v>
      </c>
      <c r="D5" s="4">
        <v>17.0</v>
      </c>
      <c r="E5" s="21">
        <v>15496.0</v>
      </c>
      <c r="F5" s="4">
        <v>10.0</v>
      </c>
      <c r="G5" s="4">
        <v>42.0</v>
      </c>
      <c r="H5" s="21">
        <v>4276.0</v>
      </c>
      <c r="I5" s="21">
        <v>45.0</v>
      </c>
      <c r="J5" s="21">
        <v>2.0</v>
      </c>
      <c r="K5" s="21">
        <v>6833.0</v>
      </c>
      <c r="L5" s="47">
        <v>39707.87587962963</v>
      </c>
    </row>
    <row r="6">
      <c r="A6" s="4" t="s">
        <v>357</v>
      </c>
      <c r="B6" s="4">
        <v>3160471.0</v>
      </c>
      <c r="C6" s="4">
        <v>0.0</v>
      </c>
      <c r="D6" s="4">
        <v>1.0</v>
      </c>
      <c r="E6" s="21">
        <v>0.0</v>
      </c>
      <c r="F6" s="4">
        <v>0.0</v>
      </c>
      <c r="G6" s="4">
        <v>0.0</v>
      </c>
      <c r="H6" s="4">
        <v>141.0</v>
      </c>
      <c r="I6" s="4">
        <v>0.0</v>
      </c>
      <c r="J6" s="4">
        <v>0.0</v>
      </c>
      <c r="K6" s="4">
        <v>111.0</v>
      </c>
      <c r="L6" s="47">
        <v>41643.598020833335</v>
      </c>
    </row>
    <row r="7">
      <c r="A7" s="4" t="s">
        <v>375</v>
      </c>
      <c r="B7" s="4">
        <v>4241945.0</v>
      </c>
      <c r="C7" s="4">
        <v>0.0</v>
      </c>
      <c r="D7" s="4">
        <v>0.0</v>
      </c>
      <c r="E7" s="21">
        <v>0.0</v>
      </c>
      <c r="F7" s="4">
        <v>0.0</v>
      </c>
      <c r="G7" s="4">
        <v>0.0</v>
      </c>
      <c r="H7" s="4">
        <v>1.0</v>
      </c>
      <c r="I7" s="4">
        <v>0.0</v>
      </c>
      <c r="J7" s="4">
        <v>0.0</v>
      </c>
      <c r="K7" s="4">
        <v>0.0</v>
      </c>
      <c r="L7" s="47">
        <v>41955.07252314815</v>
      </c>
    </row>
    <row r="8">
      <c r="A8" s="4" t="s">
        <v>406</v>
      </c>
      <c r="B8" s="4">
        <v>260774.0</v>
      </c>
      <c r="C8" s="4">
        <v>1.0</v>
      </c>
      <c r="D8" s="4">
        <v>1.0</v>
      </c>
      <c r="E8" s="4">
        <v>46.0</v>
      </c>
      <c r="F8" s="4">
        <v>1.0</v>
      </c>
      <c r="G8" s="4">
        <v>0.0</v>
      </c>
      <c r="H8" s="4">
        <v>156.0</v>
      </c>
      <c r="I8" s="4">
        <v>30.0</v>
      </c>
      <c r="J8" s="4">
        <v>0.0</v>
      </c>
      <c r="K8" s="4">
        <v>30.0</v>
      </c>
      <c r="L8" s="47">
        <v>40206.356041666666</v>
      </c>
    </row>
    <row r="9">
      <c r="A9" s="4" t="s">
        <v>412</v>
      </c>
      <c r="B9" s="4">
        <v>3289933.0</v>
      </c>
      <c r="C9" s="4">
        <v>0.0</v>
      </c>
      <c r="D9" s="4">
        <v>0.0</v>
      </c>
      <c r="E9" s="4">
        <v>0.0</v>
      </c>
      <c r="F9" s="4">
        <v>0.0</v>
      </c>
      <c r="G9" s="4">
        <v>0.0</v>
      </c>
      <c r="H9" s="4">
        <v>1.0</v>
      </c>
      <c r="I9" s="4">
        <v>0.0</v>
      </c>
      <c r="J9" s="4">
        <v>0.0</v>
      </c>
      <c r="K9" s="4">
        <v>5.0</v>
      </c>
      <c r="L9" s="47">
        <v>41679.642800925925</v>
      </c>
    </row>
    <row r="10">
      <c r="A10" s="4" t="s">
        <v>422</v>
      </c>
      <c r="B10" s="4">
        <v>775156.0</v>
      </c>
      <c r="C10" s="4">
        <v>1.0</v>
      </c>
      <c r="D10" s="4">
        <v>13.0</v>
      </c>
      <c r="E10" s="4">
        <v>639.0</v>
      </c>
      <c r="F10" s="4">
        <v>0.0</v>
      </c>
      <c r="G10" s="4">
        <v>3.0</v>
      </c>
      <c r="H10" s="4">
        <v>1161.0</v>
      </c>
      <c r="I10" s="4">
        <v>15.0</v>
      </c>
      <c r="J10" s="4">
        <v>9.0</v>
      </c>
      <c r="K10" s="4">
        <v>469.0</v>
      </c>
      <c r="L10" s="47">
        <v>40692.55554398148</v>
      </c>
    </row>
    <row r="11">
      <c r="A11" s="4" t="s">
        <v>443</v>
      </c>
      <c r="B11" s="4">
        <v>1161161.0</v>
      </c>
      <c r="C11" s="4">
        <v>0.0</v>
      </c>
      <c r="D11" s="4">
        <v>0.0</v>
      </c>
      <c r="E11" s="4">
        <v>0.0</v>
      </c>
      <c r="F11" s="4">
        <v>0.0</v>
      </c>
      <c r="G11" s="4">
        <v>0.0</v>
      </c>
      <c r="H11" s="4">
        <v>1.0</v>
      </c>
      <c r="I11" s="4">
        <v>0.0</v>
      </c>
      <c r="J11" s="4">
        <v>0.0</v>
      </c>
      <c r="K11" s="4">
        <v>35.0</v>
      </c>
      <c r="L11" s="47">
        <v>40928.74376157407</v>
      </c>
    </row>
    <row r="12">
      <c r="A12" s="4" t="s">
        <v>465</v>
      </c>
      <c r="B12" s="4">
        <v>1031790.0</v>
      </c>
      <c r="C12" s="4">
        <v>2.0</v>
      </c>
      <c r="D12" s="4">
        <v>0.0</v>
      </c>
      <c r="E12" s="21">
        <v>48998.0</v>
      </c>
      <c r="F12" s="21">
        <v>247.0</v>
      </c>
      <c r="G12" s="21">
        <v>277.0</v>
      </c>
      <c r="H12" s="4">
        <v>1490.0</v>
      </c>
      <c r="I12" s="4">
        <v>9.0</v>
      </c>
      <c r="J12" s="4">
        <v>0.0</v>
      </c>
      <c r="K12" s="4">
        <v>380.0</v>
      </c>
      <c r="L12" s="47">
        <v>40853.11929398148</v>
      </c>
    </row>
    <row r="13">
      <c r="A13" s="4" t="s">
        <v>471</v>
      </c>
      <c r="B13" s="4">
        <v>520236.0</v>
      </c>
      <c r="C13" s="4">
        <v>0.0</v>
      </c>
      <c r="D13" s="4">
        <v>4.0</v>
      </c>
      <c r="E13" s="4">
        <v>0.0</v>
      </c>
      <c r="F13" s="4">
        <v>0.0</v>
      </c>
      <c r="G13" s="4">
        <v>0.0</v>
      </c>
      <c r="H13" s="4">
        <v>31.0</v>
      </c>
      <c r="I13" s="4">
        <v>0.0</v>
      </c>
      <c r="J13" s="4">
        <v>0.0</v>
      </c>
      <c r="K13" s="4">
        <v>6.0</v>
      </c>
      <c r="L13" s="47">
        <v>40507.58127314815</v>
      </c>
    </row>
    <row r="14">
      <c r="A14" s="4" t="s">
        <v>487</v>
      </c>
      <c r="B14" s="4">
        <v>275733.0</v>
      </c>
      <c r="C14" s="4">
        <v>3.0</v>
      </c>
      <c r="D14" s="4">
        <v>10.0</v>
      </c>
      <c r="E14" s="4">
        <v>6844.0</v>
      </c>
      <c r="F14" s="4">
        <v>3.0</v>
      </c>
      <c r="G14" s="4">
        <v>10.0</v>
      </c>
      <c r="H14" s="4">
        <v>509.0</v>
      </c>
      <c r="I14" s="4">
        <v>16.0</v>
      </c>
      <c r="J14" s="4">
        <v>3.0</v>
      </c>
      <c r="K14" s="4">
        <v>61.0</v>
      </c>
      <c r="L14" s="47">
        <v>40227.093819444446</v>
      </c>
    </row>
    <row r="15">
      <c r="A15" s="4" t="s">
        <v>609</v>
      </c>
      <c r="B15" s="4">
        <v>4822999.0</v>
      </c>
      <c r="C15" s="4">
        <v>0.0</v>
      </c>
      <c r="D15" s="4">
        <v>0.0</v>
      </c>
      <c r="E15" s="4">
        <v>0.0</v>
      </c>
      <c r="F15" s="4">
        <v>0.0</v>
      </c>
      <c r="G15" s="4">
        <v>0.0</v>
      </c>
      <c r="H15" s="4">
        <v>1.0</v>
      </c>
      <c r="I15" s="4">
        <v>0.0</v>
      </c>
      <c r="J15" s="4">
        <v>0.0</v>
      </c>
      <c r="K15" s="4">
        <v>0.0</v>
      </c>
      <c r="L15" s="47">
        <v>42117.32032407408</v>
      </c>
    </row>
    <row r="16">
      <c r="A16" s="4" t="s">
        <v>677</v>
      </c>
      <c r="B16" s="4">
        <v>1162584.0</v>
      </c>
      <c r="C16" s="4">
        <v>0.0</v>
      </c>
      <c r="D16" s="4">
        <v>0.0</v>
      </c>
      <c r="E16" s="4">
        <v>0.0</v>
      </c>
      <c r="F16" s="4">
        <v>0.0</v>
      </c>
      <c r="G16" s="4">
        <v>0.0</v>
      </c>
      <c r="H16" s="4">
        <v>1.0</v>
      </c>
      <c r="I16" s="4">
        <v>0.0</v>
      </c>
      <c r="J16" s="4">
        <v>0.0</v>
      </c>
      <c r="K16" s="4">
        <v>2.0</v>
      </c>
      <c r="L16" s="47">
        <v>40929.73005787037</v>
      </c>
    </row>
    <row r="17">
      <c r="A17" s="4" t="s">
        <v>568</v>
      </c>
      <c r="B17" s="4">
        <v>6524.0</v>
      </c>
      <c r="C17" s="4">
        <v>0.0</v>
      </c>
      <c r="D17" s="4">
        <v>10.0</v>
      </c>
      <c r="E17" s="4">
        <v>0.0</v>
      </c>
      <c r="F17" s="4">
        <v>0.0</v>
      </c>
      <c r="G17" s="4">
        <v>0.0</v>
      </c>
      <c r="H17" s="21">
        <v>25409.0</v>
      </c>
      <c r="I17" s="4">
        <v>3.0</v>
      </c>
      <c r="J17" s="4">
        <v>0.0</v>
      </c>
      <c r="K17" s="4">
        <v>32671.0</v>
      </c>
      <c r="L17" s="47">
        <v>39706.4999537037</v>
      </c>
    </row>
    <row r="18">
      <c r="A18" s="4" t="s">
        <v>678</v>
      </c>
      <c r="B18" s="4">
        <v>89484.0</v>
      </c>
      <c r="C18" s="4">
        <v>11.0</v>
      </c>
      <c r="D18" s="4">
        <v>108.0</v>
      </c>
      <c r="E18" s="21">
        <v>341651.0</v>
      </c>
      <c r="F18" s="21">
        <v>247.0</v>
      </c>
      <c r="G18" s="21">
        <v>871.0</v>
      </c>
      <c r="H18" s="21">
        <v>23132.0</v>
      </c>
      <c r="I18" s="4">
        <v>185.0</v>
      </c>
      <c r="J18" s="4">
        <v>19.0</v>
      </c>
      <c r="K18" s="4">
        <v>10610.0</v>
      </c>
      <c r="L18" s="47">
        <v>39913.6222337963</v>
      </c>
    </row>
    <row r="19">
      <c r="A19" s="4" t="s">
        <v>679</v>
      </c>
      <c r="B19" s="4">
        <v>3312197.0</v>
      </c>
      <c r="C19" s="4">
        <v>0.0</v>
      </c>
      <c r="D19" s="4">
        <v>0.0</v>
      </c>
      <c r="E19" s="4">
        <v>0.0</v>
      </c>
      <c r="F19" s="4">
        <v>0.0</v>
      </c>
      <c r="G19" s="4">
        <v>0.0</v>
      </c>
      <c r="H19" s="21">
        <v>1.0</v>
      </c>
      <c r="I19" s="4">
        <v>0.0</v>
      </c>
      <c r="J19" s="4">
        <v>0.0</v>
      </c>
      <c r="K19" s="4">
        <v>2.0</v>
      </c>
      <c r="L19" s="47">
        <v>41685.01571759259</v>
      </c>
    </row>
    <row r="20">
      <c r="A20" s="4" t="s">
        <v>680</v>
      </c>
      <c r="B20" s="4">
        <v>363927.0</v>
      </c>
      <c r="C20" s="4">
        <v>1.0</v>
      </c>
      <c r="D20" s="4">
        <v>10.0</v>
      </c>
      <c r="E20" s="21">
        <v>2860.0</v>
      </c>
      <c r="F20" s="21">
        <v>10.0</v>
      </c>
      <c r="G20" s="21">
        <v>28.0</v>
      </c>
      <c r="H20" s="21">
        <v>860.0</v>
      </c>
      <c r="I20" s="4">
        <v>25.0</v>
      </c>
      <c r="J20" s="4">
        <v>1.0</v>
      </c>
      <c r="K20" s="4">
        <v>518.0</v>
      </c>
      <c r="L20" s="47">
        <v>40339.844560185185</v>
      </c>
    </row>
    <row r="21">
      <c r="A21" s="4" t="s">
        <v>681</v>
      </c>
      <c r="B21" s="4">
        <v>231105.0</v>
      </c>
      <c r="C21" s="4">
        <v>0.0</v>
      </c>
      <c r="D21" s="4">
        <v>16.0</v>
      </c>
      <c r="E21" s="4">
        <v>0.0</v>
      </c>
      <c r="F21" s="4">
        <v>0.0</v>
      </c>
      <c r="G21" s="4">
        <v>0.0</v>
      </c>
      <c r="H21" s="21">
        <v>1399.0</v>
      </c>
      <c r="I21" s="4">
        <v>48.0</v>
      </c>
      <c r="J21" s="4">
        <v>3.0</v>
      </c>
      <c r="K21" s="4">
        <v>78.0</v>
      </c>
      <c r="L21" s="47">
        <v>40161.369571759256</v>
      </c>
    </row>
    <row r="22">
      <c r="A22" s="4" t="s">
        <v>682</v>
      </c>
      <c r="B22" s="4">
        <v>188512.0</v>
      </c>
      <c r="C22" s="4">
        <v>10.0</v>
      </c>
      <c r="D22" s="4">
        <v>104.0</v>
      </c>
      <c r="E22" s="4">
        <v>24277.0</v>
      </c>
      <c r="F22" s="4">
        <v>23.0</v>
      </c>
      <c r="G22" s="4">
        <v>81.0</v>
      </c>
      <c r="H22" s="21">
        <v>4395.0</v>
      </c>
      <c r="I22" s="4">
        <v>403.0</v>
      </c>
      <c r="J22" s="4">
        <v>67.0</v>
      </c>
      <c r="K22" s="4">
        <v>1208.0</v>
      </c>
      <c r="L22" s="47">
        <v>40098.648368055554</v>
      </c>
    </row>
    <row r="23">
      <c r="A23" s="4" t="s">
        <v>683</v>
      </c>
      <c r="B23" s="4">
        <v>4572930.0</v>
      </c>
      <c r="C23" s="4">
        <v>0.0</v>
      </c>
      <c r="D23" s="4">
        <v>0.0</v>
      </c>
      <c r="E23" s="4">
        <v>0.0</v>
      </c>
      <c r="F23" s="4">
        <v>0.0</v>
      </c>
      <c r="G23" s="4">
        <v>0.0</v>
      </c>
      <c r="H23" s="21">
        <v>1.0</v>
      </c>
      <c r="I23" s="4">
        <v>0.0</v>
      </c>
      <c r="J23" s="4">
        <v>0.0</v>
      </c>
      <c r="K23" s="4">
        <v>0.0</v>
      </c>
      <c r="L23" s="47">
        <v>42051.76662037037</v>
      </c>
    </row>
    <row r="24">
      <c r="A24" s="4" t="s">
        <v>684</v>
      </c>
      <c r="B24" s="4">
        <v>845452.0</v>
      </c>
      <c r="C24" s="4">
        <v>1.0</v>
      </c>
      <c r="D24" s="4">
        <v>0.0</v>
      </c>
      <c r="E24" s="4">
        <v>948.0</v>
      </c>
      <c r="F24" s="4">
        <v>2.0</v>
      </c>
      <c r="G24" s="4">
        <v>2.0</v>
      </c>
      <c r="H24" s="4">
        <v>13.0</v>
      </c>
      <c r="I24" s="4">
        <v>0.0</v>
      </c>
      <c r="J24" s="4">
        <v>0.0</v>
      </c>
      <c r="K24" s="4">
        <v>3.0</v>
      </c>
      <c r="L24" s="47">
        <v>40738.90619212963</v>
      </c>
    </row>
    <row r="25">
      <c r="A25" s="4" t="s">
        <v>685</v>
      </c>
      <c r="B25" s="4">
        <v>456784.0</v>
      </c>
      <c r="C25" s="4">
        <v>0.0</v>
      </c>
      <c r="D25" s="4">
        <v>1.0</v>
      </c>
      <c r="E25" s="4">
        <v>0.0</v>
      </c>
      <c r="F25" s="4">
        <v>0.0</v>
      </c>
      <c r="G25" s="4">
        <v>0.0</v>
      </c>
      <c r="H25" s="4">
        <v>36.0</v>
      </c>
      <c r="I25" s="4">
        <v>0.0</v>
      </c>
      <c r="J25" s="4">
        <v>0.0</v>
      </c>
      <c r="K25" s="4">
        <v>53.0</v>
      </c>
      <c r="L25" s="47">
        <v>40445.01163194444</v>
      </c>
    </row>
    <row r="26">
      <c r="A26" s="4" t="s">
        <v>686</v>
      </c>
      <c r="B26" s="4">
        <v>308364.0</v>
      </c>
      <c r="C26" s="4">
        <v>3.0</v>
      </c>
      <c r="D26" s="4">
        <v>5.0</v>
      </c>
      <c r="E26" s="4">
        <v>4011.0</v>
      </c>
      <c r="F26" s="4">
        <v>1.0</v>
      </c>
      <c r="G26" s="4">
        <v>5.0</v>
      </c>
      <c r="H26" s="4">
        <v>385.0</v>
      </c>
      <c r="I26" s="4">
        <v>71.0</v>
      </c>
      <c r="J26" s="4">
        <v>7.0</v>
      </c>
      <c r="K26" s="4">
        <v>35.0</v>
      </c>
      <c r="L26" s="47">
        <v>40271.69311342593</v>
      </c>
    </row>
    <row r="27">
      <c r="A27" s="4" t="s">
        <v>688</v>
      </c>
      <c r="B27" s="4">
        <v>706866.0</v>
      </c>
      <c r="C27" s="4">
        <v>10.0</v>
      </c>
      <c r="D27" s="4">
        <v>16.0</v>
      </c>
      <c r="E27" s="4">
        <v>7786.0</v>
      </c>
      <c r="F27" s="4">
        <v>5.0</v>
      </c>
      <c r="G27" s="4">
        <v>21.0</v>
      </c>
      <c r="H27" s="4">
        <v>1598.0</v>
      </c>
      <c r="I27" s="4">
        <v>206.0</v>
      </c>
      <c r="J27" s="4">
        <v>8.0</v>
      </c>
      <c r="K27" s="4">
        <v>71.0</v>
      </c>
      <c r="L27" s="47">
        <v>40646.89050925926</v>
      </c>
    </row>
    <row r="28">
      <c r="A28" s="4" t="s">
        <v>690</v>
      </c>
      <c r="B28" s="4">
        <v>1134081.0</v>
      </c>
      <c r="C28" s="4">
        <v>0.0</v>
      </c>
      <c r="D28" s="4">
        <v>2.0</v>
      </c>
      <c r="E28" s="4">
        <v>0.0</v>
      </c>
      <c r="F28" s="4">
        <v>0.0</v>
      </c>
      <c r="G28" s="4">
        <v>0.0</v>
      </c>
      <c r="H28" s="4">
        <v>21.0</v>
      </c>
      <c r="I28" s="4">
        <v>0.0</v>
      </c>
      <c r="J28" s="4">
        <v>0.0</v>
      </c>
      <c r="K28" s="4">
        <v>0.0</v>
      </c>
      <c r="L28" s="47">
        <v>40914.435069444444</v>
      </c>
    </row>
    <row r="29">
      <c r="A29" s="4" t="s">
        <v>691</v>
      </c>
      <c r="B29" s="4">
        <v>1265687.0</v>
      </c>
      <c r="C29" s="4">
        <v>2.0</v>
      </c>
      <c r="D29" s="4">
        <v>8.0</v>
      </c>
      <c r="E29" s="4">
        <v>952.0</v>
      </c>
      <c r="F29" s="4">
        <v>2.0</v>
      </c>
      <c r="G29" s="4">
        <v>4.0</v>
      </c>
      <c r="H29" s="4">
        <v>208.0</v>
      </c>
      <c r="I29" s="4">
        <v>25.0</v>
      </c>
      <c r="J29" s="4">
        <v>0.0</v>
      </c>
      <c r="K29" s="4">
        <v>24.0</v>
      </c>
      <c r="L29" s="47">
        <v>40981.22605324074</v>
      </c>
    </row>
    <row r="30">
      <c r="A30" s="4" t="s">
        <v>692</v>
      </c>
      <c r="B30" s="4">
        <v>475818.0</v>
      </c>
      <c r="C30" s="4">
        <v>4.0</v>
      </c>
      <c r="D30" s="4">
        <v>10.0</v>
      </c>
      <c r="E30" s="4">
        <v>2058.0</v>
      </c>
      <c r="F30" s="4">
        <v>8.0</v>
      </c>
      <c r="G30" s="4">
        <v>19.0</v>
      </c>
      <c r="H30" s="4">
        <v>525.0</v>
      </c>
      <c r="I30" s="4">
        <v>8.0</v>
      </c>
      <c r="J30" s="4">
        <v>0.0</v>
      </c>
      <c r="K30" s="4">
        <v>122.0</v>
      </c>
      <c r="L30" s="47">
        <v>40465.56275462963</v>
      </c>
    </row>
    <row r="31">
      <c r="A31" s="4" t="s">
        <v>693</v>
      </c>
      <c r="B31" s="4">
        <v>1857798.0</v>
      </c>
      <c r="C31" s="4">
        <v>0.0</v>
      </c>
      <c r="D31" s="4">
        <v>0.0</v>
      </c>
      <c r="E31" s="4">
        <v>0.0</v>
      </c>
      <c r="F31" s="4">
        <v>0.0</v>
      </c>
      <c r="G31" s="4">
        <v>0.0</v>
      </c>
      <c r="H31" s="4">
        <v>1.0</v>
      </c>
      <c r="I31" s="4">
        <v>0.0</v>
      </c>
      <c r="J31" s="4">
        <v>0.0</v>
      </c>
      <c r="K31" s="4">
        <v>0.0</v>
      </c>
      <c r="L31" s="47">
        <v>41240.85759259259</v>
      </c>
    </row>
    <row r="32">
      <c r="A32" s="4" t="s">
        <v>694</v>
      </c>
      <c r="B32" s="4">
        <v>173533.0</v>
      </c>
      <c r="C32" s="4">
        <v>0.0</v>
      </c>
      <c r="D32" s="4">
        <v>1.0</v>
      </c>
      <c r="E32" s="4">
        <v>0.0</v>
      </c>
      <c r="F32" s="4">
        <v>0.0</v>
      </c>
      <c r="G32" s="4">
        <v>0.0</v>
      </c>
      <c r="H32" s="4">
        <v>63.0</v>
      </c>
      <c r="I32" s="4">
        <v>3.0</v>
      </c>
      <c r="J32" s="4">
        <v>0.0</v>
      </c>
      <c r="K32" s="4">
        <v>64.0</v>
      </c>
      <c r="L32" s="47">
        <v>40071.24880787037</v>
      </c>
    </row>
    <row r="33">
      <c r="A33" s="4" t="s">
        <v>695</v>
      </c>
      <c r="B33" s="4">
        <v>201724.0</v>
      </c>
      <c r="C33" s="4">
        <v>4.0</v>
      </c>
      <c r="D33" s="4">
        <v>116.0</v>
      </c>
      <c r="E33" s="4">
        <v>3576.0</v>
      </c>
      <c r="F33" s="4">
        <v>4.0</v>
      </c>
      <c r="G33" s="4">
        <v>14.0</v>
      </c>
      <c r="H33" s="4">
        <v>2272.0</v>
      </c>
      <c r="I33" s="4">
        <v>221.0</v>
      </c>
      <c r="J33" s="4">
        <v>7.0</v>
      </c>
      <c r="K33" s="4">
        <v>352.0</v>
      </c>
      <c r="L33" s="47">
        <v>40120.591527777775</v>
      </c>
    </row>
    <row r="34">
      <c r="A34" s="4" t="s">
        <v>696</v>
      </c>
      <c r="B34" s="4">
        <v>2419363.0</v>
      </c>
      <c r="C34" s="4">
        <v>1.0</v>
      </c>
      <c r="D34" s="4">
        <v>0.0</v>
      </c>
      <c r="E34" s="4">
        <v>1083.0</v>
      </c>
      <c r="F34" s="4">
        <v>0.0</v>
      </c>
      <c r="G34" s="4">
        <v>0.0</v>
      </c>
      <c r="H34" s="4">
        <v>3.0</v>
      </c>
      <c r="I34" s="4">
        <v>0.0</v>
      </c>
      <c r="J34" s="4">
        <v>0.0</v>
      </c>
      <c r="K34" s="4">
        <v>8.0</v>
      </c>
      <c r="L34" s="47">
        <v>41419.068333333336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/>
      <c r="B1" s="3" t="s">
        <v>508</v>
      </c>
      <c r="C1" s="3" t="s">
        <v>509</v>
      </c>
      <c r="D1" s="3" t="s">
        <v>510</v>
      </c>
      <c r="E1" s="3" t="s">
        <v>511</v>
      </c>
      <c r="F1" s="3" t="s">
        <v>1</v>
      </c>
      <c r="G1" s="3" t="s">
        <v>584</v>
      </c>
      <c r="H1" s="3" t="s">
        <v>585</v>
      </c>
      <c r="I1" s="3" t="s">
        <v>527</v>
      </c>
      <c r="J1" s="3" t="s">
        <v>586</v>
      </c>
      <c r="K1" s="3" t="s">
        <v>587</v>
      </c>
      <c r="L1" s="3" t="s">
        <v>588</v>
      </c>
      <c r="M1" s="3" t="s">
        <v>589</v>
      </c>
      <c r="N1" s="3" t="s">
        <v>590</v>
      </c>
      <c r="O1" s="3" t="s">
        <v>591</v>
      </c>
      <c r="P1" s="3" t="s">
        <v>592</v>
      </c>
      <c r="Q1" s="3" t="s">
        <v>593</v>
      </c>
      <c r="R1" s="3" t="s">
        <v>594</v>
      </c>
      <c r="S1" s="3" t="s">
        <v>595</v>
      </c>
      <c r="T1" s="3" t="s">
        <v>596</v>
      </c>
      <c r="U1" s="3" t="s">
        <v>597</v>
      </c>
      <c r="V1" s="3" t="s">
        <v>598</v>
      </c>
      <c r="W1" s="3" t="s">
        <v>599</v>
      </c>
      <c r="X1" s="3" t="s">
        <v>600</v>
      </c>
      <c r="Y1" s="3" t="s">
        <v>601</v>
      </c>
      <c r="Z1" s="3" t="s">
        <v>602</v>
      </c>
      <c r="AA1" s="3" t="s">
        <v>603</v>
      </c>
    </row>
    <row r="2">
      <c r="A2" s="3" t="s">
        <v>508</v>
      </c>
      <c r="B2" s="3">
        <v>1.0</v>
      </c>
      <c r="C2" s="3">
        <v>0.202928</v>
      </c>
      <c r="D2" s="3">
        <v>-0.16733</v>
      </c>
      <c r="E2" s="3">
        <v>-0.16884</v>
      </c>
      <c r="F2" s="3">
        <v>0.999983</v>
      </c>
      <c r="G2" s="3">
        <v>-0.16733</v>
      </c>
      <c r="H2" s="3">
        <v>0.289046</v>
      </c>
      <c r="I2" s="3">
        <v>0.153183</v>
      </c>
      <c r="J2" s="3">
        <v>-0.00157</v>
      </c>
      <c r="K2" s="3">
        <v>-0.11685</v>
      </c>
      <c r="L2" s="3">
        <v>-0.05371</v>
      </c>
      <c r="M2" s="3">
        <v>-0.08717</v>
      </c>
      <c r="N2" s="3">
        <v>-0.08348</v>
      </c>
      <c r="O2" s="3">
        <v>-0.24322</v>
      </c>
      <c r="P2" s="3">
        <v>-0.15542</v>
      </c>
      <c r="Q2" s="3">
        <v>-0.10579</v>
      </c>
      <c r="R2" s="3">
        <v>-0.15082</v>
      </c>
      <c r="S2" s="3">
        <v>-0.18559</v>
      </c>
      <c r="T2" s="3">
        <v>-0.167</v>
      </c>
      <c r="U2" s="3">
        <v>-0.15166</v>
      </c>
      <c r="V2" s="3">
        <v>-0.11711</v>
      </c>
      <c r="W2" s="3">
        <v>-0.12156</v>
      </c>
      <c r="X2" s="3">
        <v>-0.08836</v>
      </c>
      <c r="Y2" s="3">
        <v>-0.12572</v>
      </c>
      <c r="Z2" s="3">
        <v>-0.03923</v>
      </c>
      <c r="AA2" s="3">
        <v>-0.0082</v>
      </c>
    </row>
    <row r="3">
      <c r="A3" s="3" t="s">
        <v>509</v>
      </c>
      <c r="B3" s="3">
        <v>0.202928</v>
      </c>
      <c r="C3" s="3">
        <v>1.0</v>
      </c>
      <c r="D3" s="3">
        <v>0.303154</v>
      </c>
      <c r="E3" s="3">
        <v>0.24648</v>
      </c>
      <c r="F3" s="3">
        <v>0.201679</v>
      </c>
      <c r="G3" s="3">
        <v>0.303154</v>
      </c>
      <c r="H3" s="3">
        <v>0.584736</v>
      </c>
      <c r="I3" s="3">
        <v>0.983486</v>
      </c>
      <c r="J3" s="3">
        <v>0.258361</v>
      </c>
      <c r="K3" s="3">
        <v>0.059217</v>
      </c>
      <c r="L3" s="3">
        <v>-0.00954</v>
      </c>
      <c r="M3" s="3">
        <v>0.047238</v>
      </c>
      <c r="N3" s="3">
        <v>0.033101</v>
      </c>
      <c r="O3" s="3">
        <v>-0.11123</v>
      </c>
      <c r="P3" s="3">
        <v>-0.02921</v>
      </c>
      <c r="Q3" s="3">
        <v>-0.06866</v>
      </c>
      <c r="R3" s="3">
        <v>0.074323</v>
      </c>
      <c r="S3" s="3">
        <v>-0.07564</v>
      </c>
      <c r="T3" s="3">
        <v>0.068574</v>
      </c>
      <c r="U3" s="3">
        <v>-0.05266</v>
      </c>
      <c r="V3" s="3">
        <v>0.026804</v>
      </c>
      <c r="W3" s="3">
        <v>-0.03021</v>
      </c>
      <c r="X3" s="3">
        <v>0.074388</v>
      </c>
      <c r="Y3" s="3">
        <v>-0.00835</v>
      </c>
      <c r="Z3" s="3">
        <v>-0.00265</v>
      </c>
      <c r="AA3" s="3">
        <v>0.246778</v>
      </c>
    </row>
    <row r="4">
      <c r="A4" s="3" t="s">
        <v>510</v>
      </c>
      <c r="B4" s="3">
        <v>-0.16733</v>
      </c>
      <c r="C4" s="3">
        <v>0.303154</v>
      </c>
      <c r="D4" s="3">
        <v>1.0</v>
      </c>
      <c r="E4" s="3">
        <v>0.984056</v>
      </c>
      <c r="F4" s="3">
        <v>-0.16745</v>
      </c>
      <c r="G4" s="3">
        <v>1.0</v>
      </c>
      <c r="H4" s="3">
        <v>0.183294</v>
      </c>
      <c r="I4" s="3">
        <v>0.323522</v>
      </c>
      <c r="J4" s="3">
        <v>0.257864</v>
      </c>
      <c r="K4" s="3">
        <v>0.166135</v>
      </c>
      <c r="L4" s="3">
        <v>0.256616</v>
      </c>
      <c r="M4" s="3">
        <v>0.318271</v>
      </c>
      <c r="N4" s="3">
        <v>0.276587</v>
      </c>
      <c r="O4" s="3">
        <v>0.222702</v>
      </c>
      <c r="P4" s="3">
        <v>0.256491</v>
      </c>
      <c r="Q4" s="3">
        <v>0.253335</v>
      </c>
      <c r="R4" s="3">
        <v>0.325466</v>
      </c>
      <c r="S4" s="3">
        <v>0.115323</v>
      </c>
      <c r="T4" s="3">
        <v>0.144837</v>
      </c>
      <c r="U4" s="3">
        <v>0.114278</v>
      </c>
      <c r="V4" s="3">
        <v>0.183235</v>
      </c>
      <c r="W4" s="3">
        <v>0.068338</v>
      </c>
      <c r="X4" s="3">
        <v>0.11664</v>
      </c>
      <c r="Y4" s="3">
        <v>0.080254</v>
      </c>
      <c r="Z4" s="3">
        <v>0.072502</v>
      </c>
      <c r="AA4" s="3">
        <v>0.127418</v>
      </c>
    </row>
    <row r="5">
      <c r="A5" s="3" t="s">
        <v>511</v>
      </c>
      <c r="B5" s="3">
        <v>-0.16884</v>
      </c>
      <c r="C5" s="3">
        <v>0.24648</v>
      </c>
      <c r="D5" s="3">
        <v>0.984056</v>
      </c>
      <c r="E5" s="3">
        <v>1.0</v>
      </c>
      <c r="F5" s="3">
        <v>-0.16893</v>
      </c>
      <c r="G5" s="3">
        <v>0.984056</v>
      </c>
      <c r="H5" s="3">
        <v>0.169217</v>
      </c>
      <c r="I5" s="3">
        <v>0.264566</v>
      </c>
      <c r="J5" s="3">
        <v>0.276583</v>
      </c>
      <c r="K5" s="3">
        <v>0.181541</v>
      </c>
      <c r="L5" s="3">
        <v>0.289329</v>
      </c>
      <c r="M5" s="3">
        <v>0.343219</v>
      </c>
      <c r="N5" s="3">
        <v>0.307084</v>
      </c>
      <c r="O5" s="3">
        <v>0.264695</v>
      </c>
      <c r="P5" s="3">
        <v>0.299642</v>
      </c>
      <c r="Q5" s="3">
        <v>0.294478</v>
      </c>
      <c r="R5" s="3">
        <v>0.347007</v>
      </c>
      <c r="S5" s="3">
        <v>0.138095</v>
      </c>
      <c r="T5" s="3">
        <v>0.162565</v>
      </c>
      <c r="U5" s="3">
        <v>0.135156</v>
      </c>
      <c r="V5" s="3">
        <v>0.197161</v>
      </c>
      <c r="W5" s="3">
        <v>0.083797</v>
      </c>
      <c r="X5" s="3">
        <v>0.142043</v>
      </c>
      <c r="Y5" s="3">
        <v>0.110242</v>
      </c>
      <c r="Z5" s="3">
        <v>0.097799</v>
      </c>
      <c r="AA5" s="3">
        <v>0.144149</v>
      </c>
    </row>
    <row r="6">
      <c r="A6" s="3" t="s">
        <v>1</v>
      </c>
      <c r="B6" s="3">
        <v>0.999983</v>
      </c>
      <c r="C6" s="3">
        <v>0.201679</v>
      </c>
      <c r="D6" s="3">
        <v>-0.16745</v>
      </c>
      <c r="E6" s="3">
        <v>-0.16893</v>
      </c>
      <c r="F6" s="3">
        <v>1.0</v>
      </c>
      <c r="G6" s="3">
        <v>-0.16745</v>
      </c>
      <c r="H6" s="3">
        <v>0.289322</v>
      </c>
      <c r="I6" s="3">
        <v>0.151857</v>
      </c>
      <c r="J6" s="3">
        <v>-0.00117</v>
      </c>
      <c r="K6" s="3">
        <v>-0.11689</v>
      </c>
      <c r="L6" s="3">
        <v>-0.05371</v>
      </c>
      <c r="M6" s="3">
        <v>-0.08783</v>
      </c>
      <c r="N6" s="3">
        <v>-0.08394</v>
      </c>
      <c r="O6" s="3">
        <v>-0.24385</v>
      </c>
      <c r="P6" s="3">
        <v>-0.15591</v>
      </c>
      <c r="Q6" s="3">
        <v>-0.10661</v>
      </c>
      <c r="R6" s="3">
        <v>-0.15082</v>
      </c>
      <c r="S6" s="3">
        <v>-0.18559</v>
      </c>
      <c r="T6" s="3">
        <v>-0.167</v>
      </c>
      <c r="U6" s="3">
        <v>-0.15166</v>
      </c>
      <c r="V6" s="3">
        <v>-0.11711</v>
      </c>
      <c r="W6" s="3">
        <v>-0.12156</v>
      </c>
      <c r="X6" s="3">
        <v>-0.08836</v>
      </c>
      <c r="Y6" s="3">
        <v>-0.12572</v>
      </c>
      <c r="Z6" s="3">
        <v>-0.03923</v>
      </c>
      <c r="AA6" s="3">
        <v>-0.0082</v>
      </c>
    </row>
    <row r="7">
      <c r="A7" s="3" t="s">
        <v>584</v>
      </c>
      <c r="B7" s="3">
        <v>-0.16733</v>
      </c>
      <c r="C7" s="3">
        <v>0.303154</v>
      </c>
      <c r="D7" s="3">
        <v>1.0</v>
      </c>
      <c r="E7" s="3">
        <v>0.984056</v>
      </c>
      <c r="F7" s="3">
        <v>-0.16745</v>
      </c>
      <c r="G7" s="3">
        <v>1.0</v>
      </c>
      <c r="H7" s="3">
        <v>0.183294</v>
      </c>
      <c r="I7" s="3">
        <v>0.323522</v>
      </c>
      <c r="J7" s="3">
        <v>0.257864</v>
      </c>
      <c r="K7" s="3">
        <v>0.166135</v>
      </c>
      <c r="L7" s="3">
        <v>0.256616</v>
      </c>
      <c r="M7" s="3">
        <v>0.318271</v>
      </c>
      <c r="N7" s="3">
        <v>0.276587</v>
      </c>
      <c r="O7" s="3">
        <v>0.222702</v>
      </c>
      <c r="P7" s="3">
        <v>0.256491</v>
      </c>
      <c r="Q7" s="3">
        <v>0.253335</v>
      </c>
      <c r="R7" s="3">
        <v>0.325466</v>
      </c>
      <c r="S7" s="3">
        <v>0.115323</v>
      </c>
      <c r="T7" s="3">
        <v>0.144837</v>
      </c>
      <c r="U7" s="3">
        <v>0.114278</v>
      </c>
      <c r="V7" s="3">
        <v>0.183235</v>
      </c>
      <c r="W7" s="3">
        <v>0.068338</v>
      </c>
      <c r="X7" s="3">
        <v>0.11664</v>
      </c>
      <c r="Y7" s="3">
        <v>0.080254</v>
      </c>
      <c r="Z7" s="3">
        <v>0.072502</v>
      </c>
      <c r="AA7" s="3">
        <v>0.127418</v>
      </c>
    </row>
    <row r="8">
      <c r="A8" s="3" t="s">
        <v>585</v>
      </c>
      <c r="B8" s="3">
        <v>0.289046</v>
      </c>
      <c r="C8" s="3">
        <v>0.584736</v>
      </c>
      <c r="D8" s="3">
        <v>0.183294</v>
      </c>
      <c r="E8" s="3">
        <v>0.169217</v>
      </c>
      <c r="F8" s="3">
        <v>0.289322</v>
      </c>
      <c r="G8" s="3">
        <v>0.183294</v>
      </c>
      <c r="H8" s="3">
        <v>1.0</v>
      </c>
      <c r="I8" s="3">
        <v>0.471942</v>
      </c>
      <c r="J8" s="3">
        <v>0.201683</v>
      </c>
      <c r="K8" s="3">
        <v>-0.01441</v>
      </c>
      <c r="L8" s="3">
        <v>-0.01606</v>
      </c>
      <c r="M8" s="3">
        <v>-0.00915</v>
      </c>
      <c r="N8" s="3">
        <v>0.017566</v>
      </c>
      <c r="O8" s="3">
        <v>-0.15526</v>
      </c>
      <c r="P8" s="3">
        <v>0.016652</v>
      </c>
      <c r="Q8" s="3">
        <v>-0.00571</v>
      </c>
      <c r="R8" s="3">
        <v>0.150606</v>
      </c>
      <c r="S8" s="3">
        <v>0.011293</v>
      </c>
      <c r="T8" s="3">
        <v>0.311997</v>
      </c>
      <c r="U8" s="3">
        <v>0.016725</v>
      </c>
      <c r="V8" s="3">
        <v>0.059183</v>
      </c>
      <c r="W8" s="3">
        <v>0.051404</v>
      </c>
      <c r="X8" s="3">
        <v>0.292794</v>
      </c>
      <c r="Y8" s="3">
        <v>0.173973</v>
      </c>
      <c r="Z8" s="3">
        <v>0.219002</v>
      </c>
      <c r="AA8" s="3">
        <v>0.45911</v>
      </c>
    </row>
    <row r="9">
      <c r="A9" s="3" t="s">
        <v>527</v>
      </c>
      <c r="B9" s="3">
        <v>0.153183</v>
      </c>
      <c r="C9" s="3">
        <v>0.983486</v>
      </c>
      <c r="D9" s="3">
        <v>0.323522</v>
      </c>
      <c r="E9" s="3">
        <v>0.264566</v>
      </c>
      <c r="F9" s="3">
        <v>0.151857</v>
      </c>
      <c r="G9" s="3">
        <v>0.323522</v>
      </c>
      <c r="H9" s="3">
        <v>0.471942</v>
      </c>
      <c r="I9" s="3">
        <v>1.0</v>
      </c>
      <c r="J9" s="3">
        <v>0.283654</v>
      </c>
      <c r="K9" s="3">
        <v>0.090308</v>
      </c>
      <c r="L9" s="3">
        <v>0.019469</v>
      </c>
      <c r="M9" s="3">
        <v>0.068626</v>
      </c>
      <c r="N9" s="3">
        <v>0.058627</v>
      </c>
      <c r="O9" s="3">
        <v>-0.07086</v>
      </c>
      <c r="P9" s="3">
        <v>-0.01395</v>
      </c>
      <c r="Q9" s="3">
        <v>-0.05213</v>
      </c>
      <c r="R9" s="3">
        <v>0.072777</v>
      </c>
      <c r="S9" s="3">
        <v>-0.10636</v>
      </c>
      <c r="T9" s="3">
        <v>-0.00145</v>
      </c>
      <c r="U9" s="3">
        <v>-0.07672</v>
      </c>
      <c r="V9" s="3">
        <v>0.012055</v>
      </c>
      <c r="W9" s="3">
        <v>-0.05845</v>
      </c>
      <c r="X9" s="3">
        <v>0.017338</v>
      </c>
      <c r="Y9" s="3">
        <v>-0.05809</v>
      </c>
      <c r="Z9" s="3">
        <v>-0.06701</v>
      </c>
      <c r="AA9" s="3">
        <v>0.186537</v>
      </c>
    </row>
    <row r="10">
      <c r="A10" s="3" t="s">
        <v>586</v>
      </c>
      <c r="B10" s="3">
        <v>-0.00157</v>
      </c>
      <c r="C10" s="3">
        <v>0.258361</v>
      </c>
      <c r="D10" s="3">
        <v>0.257864</v>
      </c>
      <c r="E10" s="3">
        <v>0.276583</v>
      </c>
      <c r="F10" s="3">
        <v>-0.00117</v>
      </c>
      <c r="G10" s="3">
        <v>0.257864</v>
      </c>
      <c r="H10" s="3">
        <v>0.201683</v>
      </c>
      <c r="I10" s="3">
        <v>0.283654</v>
      </c>
      <c r="J10" s="3">
        <v>1.0</v>
      </c>
      <c r="K10" s="3">
        <v>0.770797</v>
      </c>
      <c r="L10" s="3">
        <v>0.733045</v>
      </c>
      <c r="M10" s="3">
        <v>0.578571</v>
      </c>
      <c r="N10" s="3">
        <v>0.751035</v>
      </c>
      <c r="O10" s="3">
        <v>0.496754</v>
      </c>
      <c r="P10" s="3">
        <v>0.74668</v>
      </c>
      <c r="Q10" s="3">
        <v>0.586524</v>
      </c>
      <c r="R10" s="3">
        <v>0.766246</v>
      </c>
      <c r="S10" s="3">
        <v>0.198384</v>
      </c>
      <c r="T10" s="3">
        <v>0.339845</v>
      </c>
      <c r="U10" s="3">
        <v>0.254687</v>
      </c>
      <c r="V10" s="3">
        <v>0.31654</v>
      </c>
      <c r="W10" s="3">
        <v>0.347065</v>
      </c>
      <c r="X10" s="3">
        <v>0.428899</v>
      </c>
      <c r="Y10" s="3">
        <v>0.261349</v>
      </c>
      <c r="Z10" s="3">
        <v>0.322506</v>
      </c>
      <c r="AA10" s="3">
        <v>0.63762</v>
      </c>
    </row>
    <row r="11">
      <c r="A11" s="3" t="s">
        <v>587</v>
      </c>
      <c r="B11" s="3">
        <v>-0.11685</v>
      </c>
      <c r="C11" s="3">
        <v>0.059217</v>
      </c>
      <c r="D11" s="3">
        <v>0.166135</v>
      </c>
      <c r="E11" s="3">
        <v>0.181541</v>
      </c>
      <c r="F11" s="3">
        <v>-0.11689</v>
      </c>
      <c r="G11" s="3">
        <v>0.166135</v>
      </c>
      <c r="H11" s="3">
        <v>-0.01441</v>
      </c>
      <c r="I11" s="3">
        <v>0.090308</v>
      </c>
      <c r="J11" s="3">
        <v>0.770797</v>
      </c>
      <c r="K11" s="3">
        <v>1.0</v>
      </c>
      <c r="L11" s="3">
        <v>0.790655</v>
      </c>
      <c r="M11" s="3">
        <v>0.747917</v>
      </c>
      <c r="N11" s="3">
        <v>0.847438</v>
      </c>
      <c r="O11" s="3">
        <v>0.594059</v>
      </c>
      <c r="P11" s="3">
        <v>0.811049</v>
      </c>
      <c r="Q11" s="3">
        <v>0.676611</v>
      </c>
      <c r="R11" s="3">
        <v>0.751229</v>
      </c>
      <c r="S11" s="3">
        <v>0.175099</v>
      </c>
      <c r="T11" s="3">
        <v>0.166399</v>
      </c>
      <c r="U11" s="3">
        <v>0.231006</v>
      </c>
      <c r="V11" s="3">
        <v>0.242998</v>
      </c>
      <c r="W11" s="3">
        <v>0.262856</v>
      </c>
      <c r="X11" s="3">
        <v>0.307956</v>
      </c>
      <c r="Y11" s="3">
        <v>0.172085</v>
      </c>
      <c r="Z11" s="3">
        <v>0.183499</v>
      </c>
      <c r="AA11" s="3">
        <v>0.376644</v>
      </c>
    </row>
    <row r="12">
      <c r="A12" s="3" t="s">
        <v>588</v>
      </c>
      <c r="B12" s="3">
        <v>-0.05371</v>
      </c>
      <c r="C12" s="3">
        <v>-0.00954</v>
      </c>
      <c r="D12" s="3">
        <v>0.256616</v>
      </c>
      <c r="E12" s="3">
        <v>0.289329</v>
      </c>
      <c r="F12" s="3">
        <v>-0.05371</v>
      </c>
      <c r="G12" s="3">
        <v>0.256616</v>
      </c>
      <c r="H12" s="3">
        <v>-0.01606</v>
      </c>
      <c r="I12" s="3">
        <v>0.019469</v>
      </c>
      <c r="J12" s="3">
        <v>0.733045</v>
      </c>
      <c r="K12" s="3">
        <v>0.790655</v>
      </c>
      <c r="L12" s="3">
        <v>1.0</v>
      </c>
      <c r="M12" s="3">
        <v>0.718078</v>
      </c>
      <c r="N12" s="3">
        <v>0.95564</v>
      </c>
      <c r="O12" s="3">
        <v>0.61762</v>
      </c>
      <c r="P12" s="3">
        <v>0.856189</v>
      </c>
      <c r="Q12" s="3">
        <v>0.757234</v>
      </c>
      <c r="R12" s="3">
        <v>0.771031</v>
      </c>
      <c r="S12" s="3">
        <v>0.076252</v>
      </c>
      <c r="T12" s="3">
        <v>0.038374</v>
      </c>
      <c r="U12" s="3">
        <v>0.146175</v>
      </c>
      <c r="V12" s="3">
        <v>0.231165</v>
      </c>
      <c r="W12" s="3">
        <v>0.189565</v>
      </c>
      <c r="X12" s="3">
        <v>0.125799</v>
      </c>
      <c r="Y12" s="3">
        <v>0.090385</v>
      </c>
      <c r="Z12" s="3">
        <v>0.193434</v>
      </c>
      <c r="AA12" s="3">
        <v>0.241321</v>
      </c>
    </row>
    <row r="13">
      <c r="A13" s="3" t="s">
        <v>589</v>
      </c>
      <c r="B13" s="3">
        <v>-0.08717</v>
      </c>
      <c r="C13" s="3">
        <v>0.047238</v>
      </c>
      <c r="D13" s="3">
        <v>0.318271</v>
      </c>
      <c r="E13" s="3">
        <v>0.343219</v>
      </c>
      <c r="F13" s="3">
        <v>-0.08783</v>
      </c>
      <c r="G13" s="3">
        <v>0.318271</v>
      </c>
      <c r="H13" s="3">
        <v>-0.00915</v>
      </c>
      <c r="I13" s="3">
        <v>0.068626</v>
      </c>
      <c r="J13" s="3">
        <v>0.578571</v>
      </c>
      <c r="K13" s="3">
        <v>0.747917</v>
      </c>
      <c r="L13" s="3">
        <v>0.718078</v>
      </c>
      <c r="M13" s="3">
        <v>1.0</v>
      </c>
      <c r="N13" s="3">
        <v>0.826089</v>
      </c>
      <c r="O13" s="3">
        <v>0.697002</v>
      </c>
      <c r="P13" s="3">
        <v>0.731391</v>
      </c>
      <c r="Q13" s="3">
        <v>0.765047</v>
      </c>
      <c r="R13" s="3">
        <v>0.71753</v>
      </c>
      <c r="S13" s="3">
        <v>0.093664</v>
      </c>
      <c r="T13" s="3">
        <v>0.104872</v>
      </c>
      <c r="U13" s="3">
        <v>0.137403</v>
      </c>
      <c r="V13" s="3">
        <v>0.2004</v>
      </c>
      <c r="W13" s="3">
        <v>0.162048</v>
      </c>
      <c r="X13" s="3">
        <v>0.193993</v>
      </c>
      <c r="Y13" s="3">
        <v>0.105545</v>
      </c>
      <c r="Z13" s="3">
        <v>0.138436</v>
      </c>
      <c r="AA13" s="3">
        <v>0.183879</v>
      </c>
    </row>
    <row r="14">
      <c r="A14" s="3" t="s">
        <v>590</v>
      </c>
      <c r="B14" s="3">
        <v>-0.08348</v>
      </c>
      <c r="C14" s="3">
        <v>0.033101</v>
      </c>
      <c r="D14" s="3">
        <v>0.276587</v>
      </c>
      <c r="E14" s="3">
        <v>0.307084</v>
      </c>
      <c r="F14" s="3">
        <v>-0.08394</v>
      </c>
      <c r="G14" s="3">
        <v>0.276587</v>
      </c>
      <c r="H14" s="3">
        <v>0.017566</v>
      </c>
      <c r="I14" s="3">
        <v>0.058627</v>
      </c>
      <c r="J14" s="3">
        <v>0.751035</v>
      </c>
      <c r="K14" s="3">
        <v>0.847438</v>
      </c>
      <c r="L14" s="3">
        <v>0.95564</v>
      </c>
      <c r="M14" s="3">
        <v>0.826089</v>
      </c>
      <c r="N14" s="3">
        <v>1.0</v>
      </c>
      <c r="O14" s="3">
        <v>0.679736</v>
      </c>
      <c r="P14" s="3">
        <v>0.887122</v>
      </c>
      <c r="Q14" s="3">
        <v>0.791682</v>
      </c>
      <c r="R14" s="3">
        <v>0.811779</v>
      </c>
      <c r="S14" s="3">
        <v>0.0965</v>
      </c>
      <c r="T14" s="3">
        <v>0.092719</v>
      </c>
      <c r="U14" s="3">
        <v>0.159389</v>
      </c>
      <c r="V14" s="3">
        <v>0.233797</v>
      </c>
      <c r="W14" s="3">
        <v>0.202457</v>
      </c>
      <c r="X14" s="3">
        <v>0.154665</v>
      </c>
      <c r="Y14" s="3">
        <v>0.116251</v>
      </c>
      <c r="Z14" s="3">
        <v>0.224597</v>
      </c>
      <c r="AA14" s="3">
        <v>0.237831</v>
      </c>
    </row>
    <row r="15">
      <c r="A15" s="3" t="s">
        <v>591</v>
      </c>
      <c r="B15" s="3">
        <v>-0.24322</v>
      </c>
      <c r="C15" s="3">
        <v>-0.11123</v>
      </c>
      <c r="D15" s="3">
        <v>0.222702</v>
      </c>
      <c r="E15" s="3">
        <v>0.264695</v>
      </c>
      <c r="F15" s="3">
        <v>-0.24385</v>
      </c>
      <c r="G15" s="3">
        <v>0.222702</v>
      </c>
      <c r="H15" s="3">
        <v>-0.15526</v>
      </c>
      <c r="I15" s="3">
        <v>-0.07086</v>
      </c>
      <c r="J15" s="3">
        <v>0.496754</v>
      </c>
      <c r="K15" s="3">
        <v>0.594059</v>
      </c>
      <c r="L15" s="3">
        <v>0.61762</v>
      </c>
      <c r="M15" s="3">
        <v>0.697002</v>
      </c>
      <c r="N15" s="3">
        <v>0.679736</v>
      </c>
      <c r="O15" s="3">
        <v>1.0</v>
      </c>
      <c r="P15" s="3">
        <v>0.717462</v>
      </c>
      <c r="Q15" s="3">
        <v>0.697532</v>
      </c>
      <c r="R15" s="3">
        <v>0.650483</v>
      </c>
      <c r="S15" s="3">
        <v>0.062076</v>
      </c>
      <c r="T15" s="3">
        <v>0.156361</v>
      </c>
      <c r="U15" s="3">
        <v>0.04546</v>
      </c>
      <c r="V15" s="3">
        <v>0.103003</v>
      </c>
      <c r="W15" s="3">
        <v>0.046579</v>
      </c>
      <c r="X15" s="3">
        <v>0.103003</v>
      </c>
      <c r="Y15" s="3">
        <v>0.12186</v>
      </c>
      <c r="Z15" s="3">
        <v>0.136428</v>
      </c>
      <c r="AA15" s="3">
        <v>0.007049</v>
      </c>
    </row>
    <row r="16">
      <c r="A16" s="3" t="s">
        <v>592</v>
      </c>
      <c r="B16" s="3">
        <v>-0.15542</v>
      </c>
      <c r="C16" s="3">
        <v>-0.02921</v>
      </c>
      <c r="D16" s="3">
        <v>0.256491</v>
      </c>
      <c r="E16" s="3">
        <v>0.299642</v>
      </c>
      <c r="F16" s="3">
        <v>-0.15591</v>
      </c>
      <c r="G16" s="3">
        <v>0.256491</v>
      </c>
      <c r="H16" s="3">
        <v>0.016652</v>
      </c>
      <c r="I16" s="3">
        <v>-0.01395</v>
      </c>
      <c r="J16" s="3">
        <v>0.74668</v>
      </c>
      <c r="K16" s="3">
        <v>0.811049</v>
      </c>
      <c r="L16" s="3">
        <v>0.856189</v>
      </c>
      <c r="M16" s="3">
        <v>0.731391</v>
      </c>
      <c r="N16" s="3">
        <v>0.887122</v>
      </c>
      <c r="O16" s="3">
        <v>0.717462</v>
      </c>
      <c r="P16" s="3">
        <v>1.0</v>
      </c>
      <c r="Q16" s="3">
        <v>0.854297</v>
      </c>
      <c r="R16" s="3">
        <v>0.867881</v>
      </c>
      <c r="S16" s="3">
        <v>0.208116</v>
      </c>
      <c r="T16" s="3">
        <v>0.291572</v>
      </c>
      <c r="U16" s="3">
        <v>0.219826</v>
      </c>
      <c r="V16" s="3">
        <v>0.272038</v>
      </c>
      <c r="W16" s="3">
        <v>0.264757</v>
      </c>
      <c r="X16" s="3">
        <v>0.279313</v>
      </c>
      <c r="Y16" s="3">
        <v>0.262964</v>
      </c>
      <c r="Z16" s="3">
        <v>0.376886</v>
      </c>
      <c r="AA16" s="3">
        <v>0.357238</v>
      </c>
    </row>
    <row r="17">
      <c r="A17" s="3" t="s">
        <v>593</v>
      </c>
      <c r="B17" s="3">
        <v>-0.10579</v>
      </c>
      <c r="C17" s="3">
        <v>-0.06866</v>
      </c>
      <c r="D17" s="3">
        <v>0.253335</v>
      </c>
      <c r="E17" s="3">
        <v>0.294478</v>
      </c>
      <c r="F17" s="3">
        <v>-0.10661</v>
      </c>
      <c r="G17" s="3">
        <v>0.253335</v>
      </c>
      <c r="H17" s="3">
        <v>-0.00571</v>
      </c>
      <c r="I17" s="3">
        <v>-0.05213</v>
      </c>
      <c r="J17" s="3">
        <v>0.586524</v>
      </c>
      <c r="K17" s="3">
        <v>0.676611</v>
      </c>
      <c r="L17" s="3">
        <v>0.757234</v>
      </c>
      <c r="M17" s="3">
        <v>0.765047</v>
      </c>
      <c r="N17" s="3">
        <v>0.791682</v>
      </c>
      <c r="O17" s="3">
        <v>0.697532</v>
      </c>
      <c r="P17" s="3">
        <v>0.854297</v>
      </c>
      <c r="Q17" s="3">
        <v>1.0</v>
      </c>
      <c r="R17" s="3">
        <v>0.794752</v>
      </c>
      <c r="S17" s="3">
        <v>0.029411</v>
      </c>
      <c r="T17" s="3">
        <v>0.167378</v>
      </c>
      <c r="U17" s="3">
        <v>0.016524</v>
      </c>
      <c r="V17" s="3">
        <v>0.106051</v>
      </c>
      <c r="W17" s="3">
        <v>0.073685</v>
      </c>
      <c r="X17" s="3">
        <v>0.175124</v>
      </c>
      <c r="Y17" s="3">
        <v>0.143565</v>
      </c>
      <c r="Z17" s="3">
        <v>0.178406</v>
      </c>
      <c r="AA17" s="3">
        <v>0.219728</v>
      </c>
    </row>
    <row r="18">
      <c r="A18" s="3" t="s">
        <v>594</v>
      </c>
      <c r="B18" s="3">
        <v>-0.15082</v>
      </c>
      <c r="C18" s="3">
        <v>0.074323</v>
      </c>
      <c r="D18" s="3">
        <v>0.325466</v>
      </c>
      <c r="E18" s="3">
        <v>0.347007</v>
      </c>
      <c r="F18" s="3">
        <v>-0.15082</v>
      </c>
      <c r="G18" s="3">
        <v>0.325466</v>
      </c>
      <c r="H18" s="3">
        <v>0.150606</v>
      </c>
      <c r="I18" s="3">
        <v>0.072777</v>
      </c>
      <c r="J18" s="3">
        <v>0.766246</v>
      </c>
      <c r="K18" s="3">
        <v>0.751229</v>
      </c>
      <c r="L18" s="3">
        <v>0.771031</v>
      </c>
      <c r="M18" s="3">
        <v>0.71753</v>
      </c>
      <c r="N18" s="3">
        <v>0.811779</v>
      </c>
      <c r="O18" s="3">
        <v>0.650483</v>
      </c>
      <c r="P18" s="3">
        <v>0.867881</v>
      </c>
      <c r="Q18" s="3">
        <v>0.794752</v>
      </c>
      <c r="R18" s="3">
        <v>1.0</v>
      </c>
      <c r="S18" s="3">
        <v>0.047066</v>
      </c>
      <c r="T18" s="3">
        <v>0.192442</v>
      </c>
      <c r="U18" s="3">
        <v>0.05599</v>
      </c>
      <c r="V18" s="3">
        <v>0.144682</v>
      </c>
      <c r="W18" s="3">
        <v>0.105689</v>
      </c>
      <c r="X18" s="3">
        <v>0.193189</v>
      </c>
      <c r="Y18" s="3">
        <v>0.145035</v>
      </c>
      <c r="Z18" s="3">
        <v>0.229904</v>
      </c>
      <c r="AA18" s="3">
        <v>0.303078</v>
      </c>
    </row>
    <row r="19">
      <c r="A19" s="3" t="s">
        <v>595</v>
      </c>
      <c r="B19" s="3">
        <v>-0.18559</v>
      </c>
      <c r="C19" s="3">
        <v>-0.07564</v>
      </c>
      <c r="D19" s="3">
        <v>0.115323</v>
      </c>
      <c r="E19" s="3">
        <v>0.138095</v>
      </c>
      <c r="F19" s="3">
        <v>-0.18559</v>
      </c>
      <c r="G19" s="3">
        <v>0.115323</v>
      </c>
      <c r="H19" s="3">
        <v>0.011293</v>
      </c>
      <c r="I19" s="3">
        <v>-0.10636</v>
      </c>
      <c r="J19" s="3">
        <v>0.198384</v>
      </c>
      <c r="K19" s="3">
        <v>0.175099</v>
      </c>
      <c r="L19" s="3">
        <v>0.076252</v>
      </c>
      <c r="M19" s="3">
        <v>0.093664</v>
      </c>
      <c r="N19" s="3">
        <v>0.0965</v>
      </c>
      <c r="O19" s="3">
        <v>0.062076</v>
      </c>
      <c r="P19" s="3">
        <v>0.208116</v>
      </c>
      <c r="Q19" s="3">
        <v>0.029411</v>
      </c>
      <c r="R19" s="3">
        <v>0.047066</v>
      </c>
      <c r="S19" s="3">
        <v>1.0</v>
      </c>
      <c r="T19" s="3">
        <v>0.735788</v>
      </c>
      <c r="U19" s="3">
        <v>0.972841</v>
      </c>
      <c r="V19" s="3">
        <v>0.919105</v>
      </c>
      <c r="W19" s="3">
        <v>0.931527</v>
      </c>
      <c r="X19" s="3">
        <v>0.762694</v>
      </c>
      <c r="Y19" s="3">
        <v>0.851069</v>
      </c>
      <c r="Z19" s="3">
        <v>0.775529</v>
      </c>
      <c r="AA19" s="3">
        <v>0.677383</v>
      </c>
    </row>
    <row r="20">
      <c r="A20" s="3" t="s">
        <v>596</v>
      </c>
      <c r="B20" s="3">
        <v>-0.167</v>
      </c>
      <c r="C20" s="3">
        <v>0.068574</v>
      </c>
      <c r="D20" s="3">
        <v>0.144837</v>
      </c>
      <c r="E20" s="3">
        <v>0.162565</v>
      </c>
      <c r="F20" s="3">
        <v>-0.167</v>
      </c>
      <c r="G20" s="3">
        <v>0.144837</v>
      </c>
      <c r="H20" s="3">
        <v>0.311997</v>
      </c>
      <c r="I20" s="3">
        <v>-0.00145</v>
      </c>
      <c r="J20" s="3">
        <v>0.339845</v>
      </c>
      <c r="K20" s="3">
        <v>0.166399</v>
      </c>
      <c r="L20" s="3">
        <v>0.038374</v>
      </c>
      <c r="M20" s="3">
        <v>0.104872</v>
      </c>
      <c r="N20" s="3">
        <v>0.092719</v>
      </c>
      <c r="O20" s="3">
        <v>0.156361</v>
      </c>
      <c r="P20" s="3">
        <v>0.291572</v>
      </c>
      <c r="Q20" s="3">
        <v>0.167378</v>
      </c>
      <c r="R20" s="3">
        <v>0.192442</v>
      </c>
      <c r="S20" s="3">
        <v>0.735788</v>
      </c>
      <c r="T20" s="3">
        <v>1.0</v>
      </c>
      <c r="U20" s="3">
        <v>0.666162</v>
      </c>
      <c r="V20" s="3">
        <v>0.648572</v>
      </c>
      <c r="W20" s="3">
        <v>0.714218</v>
      </c>
      <c r="X20" s="3">
        <v>0.898476</v>
      </c>
      <c r="Y20" s="3">
        <v>0.877268</v>
      </c>
      <c r="Z20" s="3">
        <v>0.852617</v>
      </c>
      <c r="AA20" s="3">
        <v>0.811248</v>
      </c>
    </row>
    <row r="21">
      <c r="A21" s="3" t="s">
        <v>597</v>
      </c>
      <c r="B21" s="3">
        <v>-0.15166</v>
      </c>
      <c r="C21" s="3">
        <v>-0.05266</v>
      </c>
      <c r="D21" s="3">
        <v>0.114278</v>
      </c>
      <c r="E21" s="3">
        <v>0.135156</v>
      </c>
      <c r="F21" s="3">
        <v>-0.15166</v>
      </c>
      <c r="G21" s="3">
        <v>0.114278</v>
      </c>
      <c r="H21" s="3">
        <v>0.016725</v>
      </c>
      <c r="I21" s="3">
        <v>-0.07672</v>
      </c>
      <c r="J21" s="3">
        <v>0.254687</v>
      </c>
      <c r="K21" s="3">
        <v>0.231006</v>
      </c>
      <c r="L21" s="3">
        <v>0.146175</v>
      </c>
      <c r="M21" s="3">
        <v>0.137403</v>
      </c>
      <c r="N21" s="3">
        <v>0.159389</v>
      </c>
      <c r="O21" s="3">
        <v>0.04546</v>
      </c>
      <c r="P21" s="3">
        <v>0.219826</v>
      </c>
      <c r="Q21" s="3">
        <v>0.016524</v>
      </c>
      <c r="R21" s="3">
        <v>0.05599</v>
      </c>
      <c r="S21" s="3">
        <v>0.972841</v>
      </c>
      <c r="T21" s="3">
        <v>0.666162</v>
      </c>
      <c r="U21" s="3">
        <v>1.0</v>
      </c>
      <c r="V21" s="3">
        <v>0.943428</v>
      </c>
      <c r="W21" s="3">
        <v>0.954962</v>
      </c>
      <c r="X21" s="3">
        <v>0.757292</v>
      </c>
      <c r="Y21" s="3">
        <v>0.814756</v>
      </c>
      <c r="Z21" s="3">
        <v>0.751315</v>
      </c>
      <c r="AA21" s="3">
        <v>0.690742</v>
      </c>
    </row>
    <row r="22">
      <c r="A22" s="3" t="s">
        <v>598</v>
      </c>
      <c r="B22" s="3">
        <v>-0.11711</v>
      </c>
      <c r="C22" s="3">
        <v>0.026804</v>
      </c>
      <c r="D22" s="3">
        <v>0.183235</v>
      </c>
      <c r="E22" s="3">
        <v>0.197161</v>
      </c>
      <c r="F22" s="3">
        <v>-0.11711</v>
      </c>
      <c r="G22" s="3">
        <v>0.183235</v>
      </c>
      <c r="H22" s="3">
        <v>0.059183</v>
      </c>
      <c r="I22" s="3">
        <v>0.012055</v>
      </c>
      <c r="J22" s="3">
        <v>0.31654</v>
      </c>
      <c r="K22" s="3">
        <v>0.242998</v>
      </c>
      <c r="L22" s="3">
        <v>0.231165</v>
      </c>
      <c r="M22" s="3">
        <v>0.2004</v>
      </c>
      <c r="N22" s="3">
        <v>0.233797</v>
      </c>
      <c r="O22" s="3">
        <v>0.103003</v>
      </c>
      <c r="P22" s="3">
        <v>0.272038</v>
      </c>
      <c r="Q22" s="3">
        <v>0.106051</v>
      </c>
      <c r="R22" s="3">
        <v>0.144682</v>
      </c>
      <c r="S22" s="3">
        <v>0.919105</v>
      </c>
      <c r="T22" s="3">
        <v>0.648572</v>
      </c>
      <c r="U22" s="3">
        <v>0.943428</v>
      </c>
      <c r="V22" s="3">
        <v>1.0</v>
      </c>
      <c r="W22" s="3">
        <v>0.959156</v>
      </c>
      <c r="X22" s="3">
        <v>0.746592</v>
      </c>
      <c r="Y22" s="3">
        <v>0.795988</v>
      </c>
      <c r="Z22" s="3">
        <v>0.663189</v>
      </c>
      <c r="AA22" s="3">
        <v>0.682956</v>
      </c>
    </row>
    <row r="23">
      <c r="A23" s="3" t="s">
        <v>599</v>
      </c>
      <c r="B23" s="3">
        <v>-0.12156</v>
      </c>
      <c r="C23" s="3">
        <v>-0.03021</v>
      </c>
      <c r="D23" s="3">
        <v>0.068338</v>
      </c>
      <c r="E23" s="3">
        <v>0.083797</v>
      </c>
      <c r="F23" s="3">
        <v>-0.12156</v>
      </c>
      <c r="G23" s="3">
        <v>0.068338</v>
      </c>
      <c r="H23" s="3">
        <v>0.051404</v>
      </c>
      <c r="I23" s="3">
        <v>-0.05845</v>
      </c>
      <c r="J23" s="3">
        <v>0.347065</v>
      </c>
      <c r="K23" s="3">
        <v>0.262856</v>
      </c>
      <c r="L23" s="3">
        <v>0.189565</v>
      </c>
      <c r="M23" s="3">
        <v>0.162048</v>
      </c>
      <c r="N23" s="3">
        <v>0.202457</v>
      </c>
      <c r="O23" s="3">
        <v>0.046579</v>
      </c>
      <c r="P23" s="3">
        <v>0.264757</v>
      </c>
      <c r="Q23" s="3">
        <v>0.073685</v>
      </c>
      <c r="R23" s="3">
        <v>0.105689</v>
      </c>
      <c r="S23" s="3">
        <v>0.931527</v>
      </c>
      <c r="T23" s="3">
        <v>0.714218</v>
      </c>
      <c r="U23" s="3">
        <v>0.954962</v>
      </c>
      <c r="V23" s="3">
        <v>0.959156</v>
      </c>
      <c r="W23" s="3">
        <v>1.0</v>
      </c>
      <c r="X23" s="3">
        <v>0.78198</v>
      </c>
      <c r="Y23" s="3">
        <v>0.808871</v>
      </c>
      <c r="Z23" s="3">
        <v>0.769495</v>
      </c>
      <c r="AA23" s="3">
        <v>0.736107</v>
      </c>
    </row>
    <row r="24">
      <c r="A24" s="3" t="s">
        <v>600</v>
      </c>
      <c r="B24" s="3">
        <v>-0.08836</v>
      </c>
      <c r="C24" s="3">
        <v>0.074388</v>
      </c>
      <c r="D24" s="3">
        <v>0.11664</v>
      </c>
      <c r="E24" s="3">
        <v>0.142043</v>
      </c>
      <c r="F24" s="3">
        <v>-0.08836</v>
      </c>
      <c r="G24" s="3">
        <v>0.11664</v>
      </c>
      <c r="H24" s="3">
        <v>0.292794</v>
      </c>
      <c r="I24" s="3">
        <v>0.017338</v>
      </c>
      <c r="J24" s="3">
        <v>0.428899</v>
      </c>
      <c r="K24" s="3">
        <v>0.307956</v>
      </c>
      <c r="L24" s="3">
        <v>0.125799</v>
      </c>
      <c r="M24" s="3">
        <v>0.193993</v>
      </c>
      <c r="N24" s="3">
        <v>0.154665</v>
      </c>
      <c r="O24" s="3">
        <v>0.103003</v>
      </c>
      <c r="P24" s="3">
        <v>0.279313</v>
      </c>
      <c r="Q24" s="3">
        <v>0.175124</v>
      </c>
      <c r="R24" s="3">
        <v>0.193189</v>
      </c>
      <c r="S24" s="3">
        <v>0.762694</v>
      </c>
      <c r="T24" s="3">
        <v>0.898476</v>
      </c>
      <c r="U24" s="3">
        <v>0.757292</v>
      </c>
      <c r="V24" s="3">
        <v>0.746592</v>
      </c>
      <c r="W24" s="3">
        <v>0.78198</v>
      </c>
      <c r="X24" s="3">
        <v>1.0</v>
      </c>
      <c r="Y24" s="3">
        <v>0.873486</v>
      </c>
      <c r="Z24" s="3">
        <v>0.760646</v>
      </c>
      <c r="AA24" s="3">
        <v>0.928777</v>
      </c>
    </row>
    <row r="25">
      <c r="A25" s="3" t="s">
        <v>601</v>
      </c>
      <c r="B25" s="3">
        <v>-0.12572</v>
      </c>
      <c r="C25" s="3">
        <v>-0.00835</v>
      </c>
      <c r="D25" s="3">
        <v>0.080254</v>
      </c>
      <c r="E25" s="3">
        <v>0.110242</v>
      </c>
      <c r="F25" s="3">
        <v>-0.12572</v>
      </c>
      <c r="G25" s="3">
        <v>0.080254</v>
      </c>
      <c r="H25" s="3">
        <v>0.173973</v>
      </c>
      <c r="I25" s="3">
        <v>-0.05809</v>
      </c>
      <c r="J25" s="3">
        <v>0.261349</v>
      </c>
      <c r="K25" s="3">
        <v>0.172085</v>
      </c>
      <c r="L25" s="3">
        <v>0.090385</v>
      </c>
      <c r="M25" s="3">
        <v>0.105545</v>
      </c>
      <c r="N25" s="3">
        <v>0.116251</v>
      </c>
      <c r="O25" s="3">
        <v>0.12186</v>
      </c>
      <c r="P25" s="3">
        <v>0.262964</v>
      </c>
      <c r="Q25" s="3">
        <v>0.143565</v>
      </c>
      <c r="R25" s="3">
        <v>0.145035</v>
      </c>
      <c r="S25" s="3">
        <v>0.851069</v>
      </c>
      <c r="T25" s="3">
        <v>0.877268</v>
      </c>
      <c r="U25" s="3">
        <v>0.814756</v>
      </c>
      <c r="V25" s="3">
        <v>0.795988</v>
      </c>
      <c r="W25" s="3">
        <v>0.808871</v>
      </c>
      <c r="X25" s="3">
        <v>0.873486</v>
      </c>
      <c r="Y25" s="3">
        <v>1.0</v>
      </c>
      <c r="Z25" s="3">
        <v>0.866849</v>
      </c>
      <c r="AA25" s="3">
        <v>0.767458</v>
      </c>
    </row>
    <row r="26">
      <c r="A26" s="3" t="s">
        <v>602</v>
      </c>
      <c r="B26" s="3">
        <v>-0.03923</v>
      </c>
      <c r="C26" s="3">
        <v>-0.00265</v>
      </c>
      <c r="D26" s="3">
        <v>0.072502</v>
      </c>
      <c r="E26" s="3">
        <v>0.097799</v>
      </c>
      <c r="F26" s="3">
        <v>-0.03923</v>
      </c>
      <c r="G26" s="3">
        <v>0.072502</v>
      </c>
      <c r="H26" s="3">
        <v>0.219002</v>
      </c>
      <c r="I26" s="3">
        <v>-0.06701</v>
      </c>
      <c r="J26" s="3">
        <v>0.322506</v>
      </c>
      <c r="K26" s="3">
        <v>0.183499</v>
      </c>
      <c r="L26" s="3">
        <v>0.193434</v>
      </c>
      <c r="M26" s="3">
        <v>0.138436</v>
      </c>
      <c r="N26" s="3">
        <v>0.224597</v>
      </c>
      <c r="O26" s="3">
        <v>0.136428</v>
      </c>
      <c r="P26" s="3">
        <v>0.376886</v>
      </c>
      <c r="Q26" s="3">
        <v>0.178406</v>
      </c>
      <c r="R26" s="3">
        <v>0.229904</v>
      </c>
      <c r="S26" s="3">
        <v>0.775529</v>
      </c>
      <c r="T26" s="3">
        <v>0.852617</v>
      </c>
      <c r="U26" s="3">
        <v>0.751315</v>
      </c>
      <c r="V26" s="3">
        <v>0.663189</v>
      </c>
      <c r="W26" s="3">
        <v>0.769495</v>
      </c>
      <c r="X26" s="3">
        <v>0.760646</v>
      </c>
      <c r="Y26" s="3">
        <v>0.866849</v>
      </c>
      <c r="Z26" s="3">
        <v>1.0</v>
      </c>
      <c r="AA26" s="3">
        <v>0.703134</v>
      </c>
    </row>
    <row r="27">
      <c r="A27" s="3" t="s">
        <v>603</v>
      </c>
      <c r="B27" s="3">
        <v>-0.0082</v>
      </c>
      <c r="C27" s="3">
        <v>0.246778</v>
      </c>
      <c r="D27" s="3">
        <v>0.127418</v>
      </c>
      <c r="E27" s="3">
        <v>0.144149</v>
      </c>
      <c r="F27" s="3">
        <v>-0.0082</v>
      </c>
      <c r="G27" s="3">
        <v>0.127418</v>
      </c>
      <c r="H27" s="3">
        <v>0.45911</v>
      </c>
      <c r="I27" s="3">
        <v>0.186537</v>
      </c>
      <c r="J27" s="3">
        <v>0.63762</v>
      </c>
      <c r="K27" s="3">
        <v>0.376644</v>
      </c>
      <c r="L27" s="3">
        <v>0.241321</v>
      </c>
      <c r="M27" s="3">
        <v>0.183879</v>
      </c>
      <c r="N27" s="3">
        <v>0.237831</v>
      </c>
      <c r="O27" s="3">
        <v>0.007049</v>
      </c>
      <c r="P27" s="3">
        <v>0.357238</v>
      </c>
      <c r="Q27" s="3">
        <v>0.219728</v>
      </c>
      <c r="R27" s="3">
        <v>0.303078</v>
      </c>
      <c r="S27" s="3">
        <v>0.677383</v>
      </c>
      <c r="T27" s="3">
        <v>0.811248</v>
      </c>
      <c r="U27" s="3">
        <v>0.690742</v>
      </c>
      <c r="V27" s="3">
        <v>0.682956</v>
      </c>
      <c r="W27" s="3">
        <v>0.736107</v>
      </c>
      <c r="X27" s="3">
        <v>0.928777</v>
      </c>
      <c r="Y27" s="3">
        <v>0.767458</v>
      </c>
      <c r="Z27" s="3">
        <v>0.703134</v>
      </c>
      <c r="AA27" s="3">
        <v>1.0</v>
      </c>
    </row>
    <row r="29">
      <c r="B29" s="4" t="s">
        <v>718</v>
      </c>
      <c r="C29" s="4" t="s">
        <v>720</v>
      </c>
      <c r="D29" s="4" t="s">
        <v>721</v>
      </c>
      <c r="F29" s="4" t="s">
        <v>718</v>
      </c>
      <c r="G29" s="4" t="s">
        <v>720</v>
      </c>
      <c r="H29" s="4" t="s">
        <v>721</v>
      </c>
      <c r="J29" s="4" t="s">
        <v>722</v>
      </c>
      <c r="K29" s="4" t="s">
        <v>718</v>
      </c>
      <c r="L29" s="4" t="s">
        <v>720</v>
      </c>
      <c r="M29" s="4" t="s">
        <v>721</v>
      </c>
    </row>
    <row r="30">
      <c r="A30" s="4" t="s">
        <v>718</v>
      </c>
      <c r="B30" s="3" t="str">
        <f t="shared" ref="B30:D30" si="1">IF(K30&lt;0.05,F30," ")</f>
        <v>1</v>
      </c>
      <c r="C30" s="3" t="str">
        <f t="shared" si="1"/>
        <v>-0.14342</v>
      </c>
      <c r="D30" s="3" t="str">
        <f t="shared" si="1"/>
        <v> </v>
      </c>
      <c r="F30" s="3">
        <v>1.0</v>
      </c>
      <c r="G30" s="3">
        <v>-0.14342</v>
      </c>
      <c r="H30" s="3">
        <v>-0.11841</v>
      </c>
      <c r="J30" s="4" t="s">
        <v>718</v>
      </c>
      <c r="K30" s="4"/>
      <c r="L30" s="51">
        <v>0.0433</v>
      </c>
      <c r="M30" s="51">
        <v>0.0958</v>
      </c>
      <c r="N30" s="4" t="s">
        <v>721</v>
      </c>
    </row>
    <row r="31">
      <c r="A31" s="4" t="s">
        <v>767</v>
      </c>
      <c r="B31" s="3" t="str">
        <f t="shared" ref="B31:B32" si="2">IF(K31&lt;0.05,F31," ")</f>
        <v>-0.14342</v>
      </c>
      <c r="C31" s="3">
        <v>1.0</v>
      </c>
      <c r="D31" s="3" t="str">
        <f>IF(M31&lt;0.05,H31," ")</f>
        <v>0.368277</v>
      </c>
      <c r="F31" s="3">
        <v>-0.14342</v>
      </c>
      <c r="G31" s="3">
        <v>1.0</v>
      </c>
      <c r="H31" s="3">
        <v>0.368277</v>
      </c>
      <c r="J31" s="4" t="s">
        <v>720</v>
      </c>
      <c r="K31" s="51">
        <v>0.0433</v>
      </c>
      <c r="L31" s="3">
        <v>1.0</v>
      </c>
      <c r="M31" s="3">
        <v>-0.14342</v>
      </c>
      <c r="N31" s="3">
        <v>-0.11841</v>
      </c>
    </row>
    <row r="32">
      <c r="A32" s="4" t="s">
        <v>721</v>
      </c>
      <c r="B32" s="3" t="str">
        <f t="shared" si="2"/>
        <v> </v>
      </c>
      <c r="C32" s="3" t="str">
        <f>IF(L32&lt;0.05,G32," ")</f>
        <v>0.368277</v>
      </c>
      <c r="D32" s="3">
        <v>1.0</v>
      </c>
      <c r="F32" s="3">
        <v>-0.11841</v>
      </c>
      <c r="G32" s="3">
        <v>0.368277</v>
      </c>
      <c r="H32" s="3">
        <v>1.0</v>
      </c>
      <c r="J32" s="4" t="s">
        <v>721</v>
      </c>
      <c r="K32" s="51">
        <v>0.0958</v>
      </c>
      <c r="L32" s="3">
        <v>-0.14342</v>
      </c>
      <c r="M32" s="3">
        <v>1.0</v>
      </c>
      <c r="N32" s="3">
        <v>0.368277</v>
      </c>
    </row>
    <row r="33">
      <c r="L33" s="3"/>
      <c r="M33" s="3"/>
      <c r="N33" s="3"/>
    </row>
    <row r="39">
      <c r="H39" s="4"/>
    </row>
    <row r="40">
      <c r="H40" s="4"/>
    </row>
    <row r="41">
      <c r="H41" s="4"/>
    </row>
  </sheetData>
  <conditionalFormatting sqref="F1:I28 J29:K32 L29:M30 F33:I1000">
    <cfRule type="notContainsBlanks" dxfId="0" priority="1">
      <formula>LEN(TRIM(F1))&gt;0</formula>
    </cfRule>
  </conditionalFormatting>
  <conditionalFormatting sqref="J1:M28 N1:R29 O30:R33 J33:K33 J34:M1000 N34:R1000">
    <cfRule type="notContainsBlanks" dxfId="1" priority="2">
      <formula>LEN(TRIM(J1))&gt;0</formula>
    </cfRule>
  </conditionalFormatting>
  <conditionalFormatting sqref="S:AA">
    <cfRule type="notContainsBlanks" dxfId="2" priority="3">
      <formula>LEN(TRIM(S1))&gt;0</formula>
    </cfRule>
  </conditionalFormatting>
  <conditionalFormatting sqref="6:9">
    <cfRule type="notContainsBlanks" dxfId="0" priority="4">
      <formula>LEN(TRIM(A6))&gt;0</formula>
    </cfRule>
  </conditionalFormatting>
  <conditionalFormatting sqref="10:18">
    <cfRule type="notContainsBlanks" dxfId="1" priority="5">
      <formula>LEN(TRIM(A10))&gt;0</formula>
    </cfRule>
  </conditionalFormatting>
  <conditionalFormatting sqref="19:27">
    <cfRule type="notContainsBlanks" dxfId="2" priority="6">
      <formula>LEN(TRIM(A19))&gt;0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4"/>
      <c r="B1" s="4" t="s">
        <v>501</v>
      </c>
      <c r="C1" s="4"/>
      <c r="D1" s="4"/>
      <c r="E1" s="4"/>
    </row>
    <row r="2">
      <c r="A2" s="4">
        <v>1.0</v>
      </c>
      <c r="B2" s="4">
        <v>1.0</v>
      </c>
      <c r="C2" s="4" t="s">
        <v>214</v>
      </c>
      <c r="D2" s="4">
        <v>1.0</v>
      </c>
      <c r="E2" s="4">
        <v>2.2227136E7</v>
      </c>
    </row>
    <row r="3">
      <c r="A3" s="4" t="str">
        <f t="shared" ref="A3:A51" si="1">A2+1</f>
        <v>2</v>
      </c>
      <c r="B3" s="4">
        <v>1.0</v>
      </c>
      <c r="C3" s="4" t="s">
        <v>250</v>
      </c>
      <c r="D3" s="4" t="str">
        <f t="shared" ref="D3:D51" si="2">D2+1</f>
        <v>2</v>
      </c>
      <c r="E3" s="4">
        <v>1927647.0</v>
      </c>
    </row>
    <row r="4">
      <c r="A4" s="4" t="str">
        <f t="shared" si="1"/>
        <v>3</v>
      </c>
      <c r="B4" s="4">
        <v>1.0</v>
      </c>
      <c r="C4" s="4" t="s">
        <v>270</v>
      </c>
      <c r="D4" s="4" t="str">
        <f t="shared" si="2"/>
        <v>3</v>
      </c>
      <c r="E4" s="4">
        <v>1561648.0</v>
      </c>
    </row>
    <row r="5">
      <c r="A5" s="4" t="str">
        <f t="shared" si="1"/>
        <v>4</v>
      </c>
      <c r="B5" s="4">
        <v>1.0</v>
      </c>
      <c r="C5" s="4" t="s">
        <v>282</v>
      </c>
      <c r="D5" s="4" t="str">
        <f t="shared" si="2"/>
        <v>4</v>
      </c>
      <c r="E5" s="4">
        <v>1101439.0</v>
      </c>
    </row>
    <row r="6">
      <c r="A6" s="4" t="str">
        <f t="shared" si="1"/>
        <v>5</v>
      </c>
      <c r="B6" s="4">
        <v>1.0</v>
      </c>
      <c r="C6" s="4" t="s">
        <v>296</v>
      </c>
      <c r="D6" s="4" t="str">
        <f t="shared" si="2"/>
        <v>5</v>
      </c>
      <c r="E6" s="4">
        <v>718470.0</v>
      </c>
    </row>
    <row r="7">
      <c r="A7" s="4" t="str">
        <f t="shared" si="1"/>
        <v>6</v>
      </c>
      <c r="B7" s="4">
        <v>1.0</v>
      </c>
      <c r="C7" s="4" t="s">
        <v>313</v>
      </c>
      <c r="D7" s="4" t="str">
        <f t="shared" si="2"/>
        <v>6</v>
      </c>
      <c r="E7" s="4">
        <v>166729.0</v>
      </c>
    </row>
    <row r="8">
      <c r="A8" s="4" t="str">
        <f t="shared" si="1"/>
        <v>7</v>
      </c>
      <c r="B8" s="4">
        <v>1.0</v>
      </c>
      <c r="C8" s="4" t="s">
        <v>330</v>
      </c>
      <c r="D8" s="4" t="str">
        <f t="shared" si="2"/>
        <v>7</v>
      </c>
      <c r="E8" s="4">
        <v>135640.0</v>
      </c>
    </row>
    <row r="9">
      <c r="A9" s="4" t="str">
        <f t="shared" si="1"/>
        <v>8</v>
      </c>
      <c r="B9" s="4">
        <v>1.0</v>
      </c>
      <c r="C9" s="4" t="s">
        <v>340</v>
      </c>
      <c r="D9" s="4" t="str">
        <f t="shared" si="2"/>
        <v>8</v>
      </c>
      <c r="E9" s="4">
        <v>133730.0</v>
      </c>
    </row>
    <row r="10">
      <c r="A10" s="4" t="str">
        <f t="shared" si="1"/>
        <v>9</v>
      </c>
      <c r="B10" s="4">
        <v>1.0</v>
      </c>
      <c r="C10" s="4" t="s">
        <v>342</v>
      </c>
      <c r="D10" s="4" t="str">
        <f t="shared" si="2"/>
        <v>9</v>
      </c>
      <c r="E10" s="4">
        <v>106310.0</v>
      </c>
    </row>
    <row r="11">
      <c r="A11" s="4" t="str">
        <f t="shared" si="1"/>
        <v>10</v>
      </c>
      <c r="B11" s="4">
        <v>1.0</v>
      </c>
      <c r="C11" s="4" t="s">
        <v>344</v>
      </c>
      <c r="D11" s="4" t="str">
        <f t="shared" si="2"/>
        <v>10</v>
      </c>
      <c r="E11" s="4">
        <v>79417.0</v>
      </c>
    </row>
    <row r="12">
      <c r="A12" s="4" t="str">
        <f t="shared" si="1"/>
        <v>11</v>
      </c>
      <c r="B12" s="4">
        <v>2.0</v>
      </c>
      <c r="C12" s="4" t="s">
        <v>346</v>
      </c>
      <c r="D12" s="4" t="str">
        <f t="shared" si="2"/>
        <v>11</v>
      </c>
      <c r="E12" s="4">
        <v>2983032.0</v>
      </c>
    </row>
    <row r="13">
      <c r="A13" s="4" t="str">
        <f t="shared" si="1"/>
        <v>12</v>
      </c>
      <c r="B13" s="4">
        <v>2.0</v>
      </c>
      <c r="C13" s="4" t="s">
        <v>348</v>
      </c>
      <c r="D13" s="4" t="str">
        <f t="shared" si="2"/>
        <v>12</v>
      </c>
      <c r="E13" s="4">
        <v>2472756.0</v>
      </c>
    </row>
    <row r="14">
      <c r="A14" s="4" t="str">
        <f t="shared" si="1"/>
        <v>13</v>
      </c>
      <c r="B14" s="4">
        <v>2.0</v>
      </c>
      <c r="C14" s="4" t="s">
        <v>353</v>
      </c>
      <c r="D14" s="4" t="str">
        <f t="shared" si="2"/>
        <v>13</v>
      </c>
      <c r="E14" s="4">
        <v>2452739.0</v>
      </c>
    </row>
    <row r="15">
      <c r="A15" s="4" t="str">
        <f t="shared" si="1"/>
        <v>14</v>
      </c>
      <c r="B15" s="4">
        <v>2.0</v>
      </c>
      <c r="C15" s="4" t="s">
        <v>351</v>
      </c>
      <c r="D15" s="4" t="str">
        <f t="shared" si="2"/>
        <v>14</v>
      </c>
      <c r="E15" s="4">
        <v>2219625.0</v>
      </c>
    </row>
    <row r="16">
      <c r="A16" s="4" t="str">
        <f t="shared" si="1"/>
        <v>15</v>
      </c>
      <c r="B16" s="4">
        <v>2.0</v>
      </c>
      <c r="C16" s="4" t="s">
        <v>359</v>
      </c>
      <c r="D16" s="4" t="str">
        <f t="shared" si="2"/>
        <v>15</v>
      </c>
      <c r="E16" s="4">
        <v>2142030.0</v>
      </c>
    </row>
    <row r="17">
      <c r="A17" s="4" t="str">
        <f t="shared" si="1"/>
        <v>16</v>
      </c>
      <c r="B17" s="4">
        <v>2.0</v>
      </c>
      <c r="C17" s="4" t="s">
        <v>361</v>
      </c>
      <c r="D17" s="4" t="str">
        <f t="shared" si="2"/>
        <v>16</v>
      </c>
      <c r="E17" s="4">
        <v>1807162.0</v>
      </c>
    </row>
    <row r="18">
      <c r="A18" s="4" t="str">
        <f t="shared" si="1"/>
        <v>17</v>
      </c>
      <c r="B18" s="4">
        <v>2.0</v>
      </c>
      <c r="C18" s="4" t="s">
        <v>363</v>
      </c>
      <c r="D18" s="4" t="str">
        <f t="shared" si="2"/>
        <v>17</v>
      </c>
      <c r="E18" s="4">
        <v>1702975.0</v>
      </c>
    </row>
    <row r="19">
      <c r="A19" s="4" t="str">
        <f t="shared" si="1"/>
        <v>18</v>
      </c>
      <c r="B19" s="4">
        <v>2.0</v>
      </c>
      <c r="C19" s="4" t="s">
        <v>366</v>
      </c>
      <c r="D19" s="4" t="str">
        <f t="shared" si="2"/>
        <v>18</v>
      </c>
      <c r="E19" s="4">
        <v>1600981.0</v>
      </c>
    </row>
    <row r="20">
      <c r="A20" s="4" t="str">
        <f t="shared" si="1"/>
        <v>19</v>
      </c>
      <c r="B20" s="4">
        <v>2.0</v>
      </c>
      <c r="C20" s="4" t="s">
        <v>368</v>
      </c>
      <c r="D20" s="4" t="str">
        <f t="shared" si="2"/>
        <v>19</v>
      </c>
      <c r="E20" s="4">
        <v>1570882.0</v>
      </c>
    </row>
    <row r="21">
      <c r="A21" s="4" t="str">
        <f t="shared" si="1"/>
        <v>20</v>
      </c>
      <c r="B21" s="4">
        <v>2.0</v>
      </c>
      <c r="C21" s="4" t="s">
        <v>370</v>
      </c>
      <c r="D21" s="4" t="str">
        <f t="shared" si="2"/>
        <v>20</v>
      </c>
      <c r="E21" s="4">
        <v>1495747.0</v>
      </c>
    </row>
    <row r="22">
      <c r="A22" s="4" t="str">
        <f t="shared" si="1"/>
        <v>21</v>
      </c>
      <c r="B22" s="4">
        <v>3.0</v>
      </c>
      <c r="C22" s="4" t="s">
        <v>372</v>
      </c>
      <c r="D22" s="4" t="str">
        <f t="shared" si="2"/>
        <v>21</v>
      </c>
      <c r="E22" s="4">
        <v>4158471.0</v>
      </c>
    </row>
    <row r="23">
      <c r="A23" s="4" t="str">
        <f t="shared" si="1"/>
        <v>22</v>
      </c>
      <c r="B23" s="4">
        <v>3.0</v>
      </c>
      <c r="C23" s="4" t="s">
        <v>374</v>
      </c>
      <c r="D23" s="4" t="str">
        <f t="shared" si="2"/>
        <v>22</v>
      </c>
      <c r="E23" s="4">
        <v>1510101.0</v>
      </c>
    </row>
    <row r="24">
      <c r="A24" s="4" t="str">
        <f t="shared" si="1"/>
        <v>23</v>
      </c>
      <c r="B24" s="4">
        <v>3.0</v>
      </c>
      <c r="C24" s="4" t="s">
        <v>376</v>
      </c>
      <c r="D24" s="4" t="str">
        <f t="shared" si="2"/>
        <v>23</v>
      </c>
      <c r="E24" s="4">
        <v>1479185.0</v>
      </c>
    </row>
    <row r="25">
      <c r="A25" s="4" t="str">
        <f t="shared" si="1"/>
        <v>24</v>
      </c>
      <c r="B25" s="4">
        <v>3.0</v>
      </c>
      <c r="C25" s="4" t="s">
        <v>379</v>
      </c>
      <c r="D25" s="4" t="str">
        <f t="shared" si="2"/>
        <v>24</v>
      </c>
      <c r="E25" s="4">
        <v>1368095.0</v>
      </c>
    </row>
    <row r="26">
      <c r="A26" s="4" t="str">
        <f t="shared" si="1"/>
        <v>25</v>
      </c>
      <c r="B26" s="4">
        <v>3.0</v>
      </c>
      <c r="C26" s="4" t="s">
        <v>382</v>
      </c>
      <c r="D26" s="4" t="str">
        <f t="shared" si="2"/>
        <v>25</v>
      </c>
      <c r="E26" s="4">
        <v>1346623.0</v>
      </c>
    </row>
    <row r="27">
      <c r="A27" s="4" t="str">
        <f t="shared" si="1"/>
        <v>26</v>
      </c>
      <c r="B27" s="4">
        <v>3.0</v>
      </c>
      <c r="C27" s="4" t="s">
        <v>385</v>
      </c>
      <c r="D27" s="4" t="str">
        <f t="shared" si="2"/>
        <v>26</v>
      </c>
      <c r="E27" s="4">
        <v>1199664.0</v>
      </c>
    </row>
    <row r="28">
      <c r="A28" s="4" t="str">
        <f t="shared" si="1"/>
        <v>27</v>
      </c>
      <c r="B28" s="4">
        <v>3.0</v>
      </c>
      <c r="C28" s="4" t="s">
        <v>387</v>
      </c>
      <c r="D28" s="4" t="str">
        <f t="shared" si="2"/>
        <v>27</v>
      </c>
      <c r="E28" s="4">
        <v>1035119.0</v>
      </c>
    </row>
    <row r="29">
      <c r="A29" s="4" t="str">
        <f t="shared" si="1"/>
        <v>28</v>
      </c>
      <c r="B29" s="4">
        <v>3.0</v>
      </c>
      <c r="C29" s="4" t="s">
        <v>389</v>
      </c>
      <c r="D29" s="4" t="str">
        <f t="shared" si="2"/>
        <v>28</v>
      </c>
      <c r="E29" s="4">
        <v>999678.0</v>
      </c>
    </row>
    <row r="30">
      <c r="A30" s="4" t="str">
        <f t="shared" si="1"/>
        <v>29</v>
      </c>
      <c r="B30" s="4">
        <v>3.0</v>
      </c>
      <c r="C30" s="4" t="s">
        <v>391</v>
      </c>
      <c r="D30" s="4" t="str">
        <f t="shared" si="2"/>
        <v>29</v>
      </c>
      <c r="E30" s="4">
        <v>864107.0</v>
      </c>
    </row>
    <row r="31">
      <c r="A31" s="4" t="str">
        <f t="shared" si="1"/>
        <v>30</v>
      </c>
      <c r="B31" s="4">
        <v>3.0</v>
      </c>
      <c r="C31" s="4" t="s">
        <v>393</v>
      </c>
      <c r="D31" s="4" t="str">
        <f t="shared" si="2"/>
        <v>30</v>
      </c>
      <c r="E31" s="4">
        <v>810664.0</v>
      </c>
    </row>
    <row r="32">
      <c r="A32" s="4" t="str">
        <f t="shared" si="1"/>
        <v>31</v>
      </c>
      <c r="B32" s="4">
        <v>4.0</v>
      </c>
      <c r="C32" s="4" t="s">
        <v>395</v>
      </c>
      <c r="D32" s="4" t="str">
        <f t="shared" si="2"/>
        <v>31</v>
      </c>
      <c r="E32" s="4">
        <v>759736.0</v>
      </c>
    </row>
    <row r="33">
      <c r="A33" s="4" t="str">
        <f t="shared" si="1"/>
        <v>32</v>
      </c>
      <c r="B33" s="4">
        <v>4.0</v>
      </c>
      <c r="C33" s="4" t="s">
        <v>397</v>
      </c>
      <c r="D33" s="4" t="str">
        <f t="shared" si="2"/>
        <v>32</v>
      </c>
      <c r="E33" s="4">
        <v>697609.0</v>
      </c>
    </row>
    <row r="34">
      <c r="A34" s="4" t="str">
        <f t="shared" si="1"/>
        <v>33</v>
      </c>
      <c r="B34" s="4">
        <v>4.0</v>
      </c>
      <c r="C34" s="4" t="s">
        <v>399</v>
      </c>
      <c r="D34" s="4" t="str">
        <f t="shared" si="2"/>
        <v>33</v>
      </c>
      <c r="E34" s="4">
        <v>674975.0</v>
      </c>
    </row>
    <row r="35">
      <c r="A35" s="4" t="str">
        <f t="shared" si="1"/>
        <v>34</v>
      </c>
      <c r="B35" s="4">
        <v>4.0</v>
      </c>
      <c r="C35" s="4" t="s">
        <v>401</v>
      </c>
      <c r="D35" s="4" t="str">
        <f t="shared" si="2"/>
        <v>34</v>
      </c>
      <c r="E35" s="4">
        <v>651894.0</v>
      </c>
    </row>
    <row r="36">
      <c r="A36" s="4" t="str">
        <f t="shared" si="1"/>
        <v>35</v>
      </c>
      <c r="B36" s="4">
        <v>4.0</v>
      </c>
      <c r="C36" s="4" t="s">
        <v>404</v>
      </c>
      <c r="D36" s="4" t="str">
        <f t="shared" si="2"/>
        <v>35</v>
      </c>
      <c r="E36" s="4">
        <v>568595.0</v>
      </c>
    </row>
    <row r="37">
      <c r="A37" s="4" t="str">
        <f t="shared" si="1"/>
        <v>36</v>
      </c>
      <c r="B37" s="4">
        <v>4.0</v>
      </c>
      <c r="C37" s="4" t="s">
        <v>406</v>
      </c>
      <c r="D37" s="4" t="str">
        <f t="shared" si="2"/>
        <v>36</v>
      </c>
      <c r="E37" s="4">
        <v>556013.0</v>
      </c>
    </row>
    <row r="38">
      <c r="A38" s="4" t="str">
        <f t="shared" si="1"/>
        <v>37</v>
      </c>
      <c r="B38" s="4">
        <v>4.0</v>
      </c>
      <c r="C38" s="4" t="s">
        <v>408</v>
      </c>
      <c r="D38" s="4" t="str">
        <f t="shared" si="2"/>
        <v>37</v>
      </c>
      <c r="E38" s="4">
        <v>521005.0</v>
      </c>
    </row>
    <row r="39">
      <c r="A39" s="4" t="str">
        <f t="shared" si="1"/>
        <v>38</v>
      </c>
      <c r="B39" s="4">
        <v>4.0</v>
      </c>
      <c r="C39" s="4" t="s">
        <v>410</v>
      </c>
      <c r="D39" s="4" t="str">
        <f t="shared" si="2"/>
        <v>38</v>
      </c>
      <c r="E39" s="4">
        <v>510538.0</v>
      </c>
    </row>
    <row r="40">
      <c r="A40" s="4" t="str">
        <f t="shared" si="1"/>
        <v>39</v>
      </c>
      <c r="B40" s="4">
        <v>4.0</v>
      </c>
      <c r="C40" s="4" t="s">
        <v>412</v>
      </c>
      <c r="D40" s="4" t="str">
        <f t="shared" si="2"/>
        <v>39</v>
      </c>
      <c r="E40" s="4">
        <v>492376.0</v>
      </c>
    </row>
    <row r="41">
      <c r="A41" s="4" t="str">
        <f t="shared" si="1"/>
        <v>40</v>
      </c>
      <c r="B41" s="4">
        <v>4.0</v>
      </c>
      <c r="C41" s="4" t="s">
        <v>414</v>
      </c>
      <c r="D41" s="4" t="str">
        <f t="shared" si="2"/>
        <v>40</v>
      </c>
      <c r="E41" s="4">
        <v>449993.0</v>
      </c>
    </row>
    <row r="42">
      <c r="A42" s="4" t="str">
        <f t="shared" si="1"/>
        <v>41</v>
      </c>
      <c r="B42" s="4">
        <v>5.0</v>
      </c>
      <c r="C42" s="4" t="s">
        <v>418</v>
      </c>
      <c r="D42" s="4" t="str">
        <f t="shared" si="2"/>
        <v>41</v>
      </c>
      <c r="E42" s="4">
        <v>442869.0</v>
      </c>
    </row>
    <row r="43">
      <c r="A43" s="4" t="str">
        <f t="shared" si="1"/>
        <v>42</v>
      </c>
      <c r="B43" s="4">
        <v>5.0</v>
      </c>
      <c r="C43" s="4" t="s">
        <v>416</v>
      </c>
      <c r="D43" s="4" t="str">
        <f t="shared" si="2"/>
        <v>42</v>
      </c>
      <c r="E43" s="4">
        <v>431508.0</v>
      </c>
    </row>
    <row r="44">
      <c r="A44" s="4" t="str">
        <f t="shared" si="1"/>
        <v>43</v>
      </c>
      <c r="B44" s="4">
        <v>5.0</v>
      </c>
      <c r="C44" s="4" t="s">
        <v>420</v>
      </c>
      <c r="D44" s="4" t="str">
        <f t="shared" si="2"/>
        <v>43</v>
      </c>
      <c r="E44" s="4">
        <v>429335.0</v>
      </c>
    </row>
    <row r="45">
      <c r="A45" s="4" t="str">
        <f t="shared" si="1"/>
        <v>44</v>
      </c>
      <c r="B45" s="4">
        <v>5.0</v>
      </c>
      <c r="C45" s="4" t="s">
        <v>423</v>
      </c>
      <c r="D45" s="4" t="str">
        <f t="shared" si="2"/>
        <v>44</v>
      </c>
      <c r="E45" s="4">
        <v>410203.0</v>
      </c>
    </row>
    <row r="46">
      <c r="A46" s="4" t="str">
        <f t="shared" si="1"/>
        <v>45</v>
      </c>
      <c r="B46" s="4">
        <v>5.0</v>
      </c>
      <c r="C46" s="4" t="s">
        <v>425</v>
      </c>
      <c r="D46" s="4" t="str">
        <f t="shared" si="2"/>
        <v>45</v>
      </c>
      <c r="E46" s="4">
        <v>406957.0</v>
      </c>
    </row>
    <row r="47">
      <c r="A47" s="4" t="str">
        <f t="shared" si="1"/>
        <v>46</v>
      </c>
      <c r="B47" s="4">
        <v>5.0</v>
      </c>
      <c r="C47" s="4" t="s">
        <v>442</v>
      </c>
      <c r="D47" s="4" t="str">
        <f t="shared" si="2"/>
        <v>46</v>
      </c>
      <c r="E47" s="4">
        <v>358937.0</v>
      </c>
    </row>
    <row r="48">
      <c r="A48" s="4" t="str">
        <f t="shared" si="1"/>
        <v>47</v>
      </c>
      <c r="B48" s="4">
        <v>5.0</v>
      </c>
      <c r="C48" s="4" t="s">
        <v>433</v>
      </c>
      <c r="D48" s="4" t="str">
        <f t="shared" si="2"/>
        <v>47</v>
      </c>
      <c r="E48" s="4">
        <v>342715.0</v>
      </c>
    </row>
    <row r="49">
      <c r="A49" s="4" t="str">
        <f t="shared" si="1"/>
        <v>48</v>
      </c>
      <c r="B49" s="4">
        <v>5.0</v>
      </c>
      <c r="C49" s="4" t="s">
        <v>454</v>
      </c>
      <c r="D49" s="4" t="str">
        <f t="shared" si="2"/>
        <v>48</v>
      </c>
      <c r="E49" s="4">
        <v>341138.0</v>
      </c>
    </row>
    <row r="50">
      <c r="A50" s="4" t="str">
        <f t="shared" si="1"/>
        <v>49</v>
      </c>
      <c r="B50" s="4">
        <v>5.0</v>
      </c>
      <c r="C50" s="4" t="s">
        <v>463</v>
      </c>
      <c r="D50" s="4" t="str">
        <f t="shared" si="2"/>
        <v>49</v>
      </c>
      <c r="E50" s="4">
        <v>336693.0</v>
      </c>
    </row>
    <row r="51">
      <c r="A51" s="4" t="str">
        <f t="shared" si="1"/>
        <v>50</v>
      </c>
      <c r="B51" s="4">
        <v>5.0</v>
      </c>
      <c r="C51" s="4" t="s">
        <v>438</v>
      </c>
      <c r="D51" s="4" t="str">
        <f t="shared" si="2"/>
        <v>50</v>
      </c>
      <c r="E51" s="4">
        <v>328133.0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9.86"/>
    <col customWidth="1" min="2" max="2" width="23.43"/>
    <col customWidth="1" min="8" max="8" width="17.86"/>
  </cols>
  <sheetData>
    <row r="1">
      <c r="A1" s="2" t="s">
        <v>659</v>
      </c>
      <c r="B1" s="2" t="s">
        <v>146</v>
      </c>
      <c r="C1" s="2" t="s">
        <v>147</v>
      </c>
      <c r="D1" s="2" t="s">
        <v>148</v>
      </c>
      <c r="E1" s="2" t="s">
        <v>151</v>
      </c>
      <c r="F1" s="2" t="s">
        <v>150</v>
      </c>
      <c r="G1" s="2" t="s">
        <v>152</v>
      </c>
      <c r="H1" s="2" t="s">
        <v>153</v>
      </c>
      <c r="I1" s="2" t="s">
        <v>154</v>
      </c>
      <c r="J1" s="2" t="s">
        <v>155</v>
      </c>
      <c r="K1" s="2" t="s">
        <v>156</v>
      </c>
      <c r="L1" s="2" t="s">
        <v>660</v>
      </c>
      <c r="M1" s="2" t="s">
        <v>661</v>
      </c>
      <c r="N1" s="2" t="s">
        <v>662</v>
      </c>
      <c r="O1" s="2" t="s">
        <v>663</v>
      </c>
    </row>
    <row r="2">
      <c r="A2" s="4" t="s">
        <v>325</v>
      </c>
      <c r="B2" s="44">
        <v>40978.0</v>
      </c>
      <c r="C2" s="4">
        <v>730.0</v>
      </c>
      <c r="D2" s="4">
        <v>1283.0</v>
      </c>
      <c r="E2" s="4" t="str">
        <f t="shared" ref="E2:E83" si="1">G2-F2</f>
        <v>350</v>
      </c>
      <c r="F2" s="4">
        <v>1.0</v>
      </c>
      <c r="G2" s="4">
        <v>351.0</v>
      </c>
      <c r="H2" s="4">
        <v>1.0</v>
      </c>
      <c r="I2" s="4">
        <v>584.0</v>
      </c>
      <c r="J2" s="4">
        <v>19.0</v>
      </c>
      <c r="K2" s="4">
        <v>204.0</v>
      </c>
    </row>
    <row r="3">
      <c r="A3" s="4" t="s">
        <v>340</v>
      </c>
      <c r="B3" s="45">
        <v>39518.0</v>
      </c>
      <c r="C3" s="4">
        <v>2111.0</v>
      </c>
      <c r="D3" s="4">
        <v>584.0</v>
      </c>
      <c r="E3" s="4" t="str">
        <f t="shared" si="1"/>
        <v>179</v>
      </c>
      <c r="F3" s="4">
        <v>36.0</v>
      </c>
      <c r="G3" s="4">
        <v>215.0</v>
      </c>
      <c r="H3" s="4">
        <v>361.0</v>
      </c>
      <c r="I3" s="4">
        <v>280.0</v>
      </c>
      <c r="J3" s="4">
        <v>99.0</v>
      </c>
      <c r="K3" s="4">
        <v>300.0</v>
      </c>
    </row>
    <row r="4">
      <c r="A4" s="4" t="s">
        <v>344</v>
      </c>
      <c r="B4" s="45">
        <v>39825.0</v>
      </c>
      <c r="C4" s="4">
        <v>970.0</v>
      </c>
      <c r="D4" s="4">
        <v>94.0</v>
      </c>
      <c r="E4" s="4" t="str">
        <f t="shared" si="1"/>
        <v>0</v>
      </c>
      <c r="F4" s="4">
        <v>0.0</v>
      </c>
      <c r="G4" s="4">
        <v>0.0</v>
      </c>
      <c r="H4" s="4">
        <v>2.0</v>
      </c>
      <c r="I4" s="4">
        <v>40.0</v>
      </c>
      <c r="J4" s="4">
        <v>0.0</v>
      </c>
      <c r="K4" s="4">
        <v>10.0</v>
      </c>
    </row>
    <row r="5">
      <c r="A5" s="4" t="s">
        <v>349</v>
      </c>
      <c r="B5" s="45">
        <v>39946.0</v>
      </c>
      <c r="C5" s="4">
        <v>126.0</v>
      </c>
      <c r="D5" s="4">
        <v>0.0</v>
      </c>
      <c r="E5" s="4" t="str">
        <f t="shared" si="1"/>
        <v>0</v>
      </c>
      <c r="F5" s="4">
        <v>0.0</v>
      </c>
      <c r="G5" s="4">
        <v>0.0</v>
      </c>
      <c r="H5" s="4">
        <v>0.0</v>
      </c>
      <c r="I5" s="4">
        <v>0.0</v>
      </c>
      <c r="J5" s="4">
        <v>0.0</v>
      </c>
      <c r="K5" s="4">
        <v>0.0</v>
      </c>
    </row>
    <row r="6">
      <c r="A6" s="4" t="s">
        <v>355</v>
      </c>
      <c r="B6" s="45">
        <v>41697.0</v>
      </c>
      <c r="C6" s="4">
        <v>0.0</v>
      </c>
      <c r="D6" s="4">
        <v>0.0</v>
      </c>
      <c r="E6" s="4" t="str">
        <f t="shared" si="1"/>
        <v>0</v>
      </c>
      <c r="F6" s="4">
        <v>0.0</v>
      </c>
      <c r="G6" s="4">
        <v>0.0</v>
      </c>
      <c r="H6" s="4">
        <v>0.0</v>
      </c>
      <c r="I6" s="4">
        <v>0.0</v>
      </c>
      <c r="J6" s="4">
        <v>0.0</v>
      </c>
      <c r="K6" s="4">
        <v>0.0</v>
      </c>
    </row>
    <row r="7">
      <c r="A7" s="4" t="s">
        <v>356</v>
      </c>
      <c r="B7" s="45">
        <v>41073.0</v>
      </c>
      <c r="C7" s="4">
        <v>685.0</v>
      </c>
      <c r="D7" s="4">
        <v>111.0</v>
      </c>
      <c r="E7" s="4" t="str">
        <f t="shared" si="1"/>
        <v>2</v>
      </c>
      <c r="F7" s="4">
        <v>0.0</v>
      </c>
      <c r="G7" s="4">
        <v>2.0</v>
      </c>
      <c r="H7" s="4">
        <v>0.0</v>
      </c>
      <c r="I7" s="4">
        <v>7.0</v>
      </c>
      <c r="J7" s="4">
        <v>1.0</v>
      </c>
      <c r="K7" s="4">
        <v>9.0</v>
      </c>
    </row>
    <row r="8">
      <c r="A8" s="4" t="s">
        <v>372</v>
      </c>
      <c r="B8" s="45">
        <v>40039.0</v>
      </c>
      <c r="C8" s="4">
        <v>9.0</v>
      </c>
      <c r="D8" s="4">
        <v>0.0</v>
      </c>
      <c r="E8" s="4" t="str">
        <f t="shared" si="1"/>
        <v>0</v>
      </c>
      <c r="F8" s="4">
        <v>0.0</v>
      </c>
      <c r="G8" s="4">
        <v>0.0</v>
      </c>
      <c r="H8" s="4">
        <v>59.0</v>
      </c>
      <c r="I8" s="4">
        <v>3.0</v>
      </c>
      <c r="J8" s="4">
        <v>0.0</v>
      </c>
      <c r="K8" s="4">
        <v>0.0</v>
      </c>
    </row>
    <row r="9">
      <c r="A9" s="4" t="s">
        <v>384</v>
      </c>
      <c r="B9" s="45">
        <v>40997.0</v>
      </c>
      <c r="C9" s="4">
        <v>278.0</v>
      </c>
      <c r="D9" s="4">
        <v>9.0</v>
      </c>
      <c r="E9" s="4" t="str">
        <f t="shared" si="1"/>
        <v>0</v>
      </c>
      <c r="F9" s="4">
        <v>0.0</v>
      </c>
      <c r="G9" s="4">
        <v>0.0</v>
      </c>
      <c r="H9" s="4">
        <v>0.0</v>
      </c>
      <c r="I9" s="4">
        <v>0.0</v>
      </c>
      <c r="J9" s="4">
        <v>0.0</v>
      </c>
      <c r="K9" s="4">
        <v>2.0</v>
      </c>
    </row>
    <row r="10">
      <c r="A10" s="4" t="s">
        <v>403</v>
      </c>
      <c r="B10" s="45">
        <v>40493.0</v>
      </c>
      <c r="C10" s="4">
        <v>0.0</v>
      </c>
      <c r="D10" s="4">
        <v>0.0</v>
      </c>
      <c r="E10" s="4" t="str">
        <f t="shared" si="1"/>
        <v>0</v>
      </c>
      <c r="F10" s="4">
        <v>0.0</v>
      </c>
      <c r="G10" s="4">
        <v>0.0</v>
      </c>
      <c r="H10" s="4">
        <v>0.0</v>
      </c>
      <c r="I10" s="4">
        <v>0.0</v>
      </c>
      <c r="J10" s="4">
        <v>0.0</v>
      </c>
      <c r="K10" s="4">
        <v>0.0</v>
      </c>
    </row>
    <row r="11">
      <c r="A11" s="4" t="s">
        <v>404</v>
      </c>
      <c r="B11" s="45">
        <v>41090.0</v>
      </c>
      <c r="C11" s="4">
        <v>8.0</v>
      </c>
      <c r="D11" s="4">
        <v>18.0</v>
      </c>
      <c r="E11" s="4" t="str">
        <f t="shared" si="1"/>
        <v>0</v>
      </c>
      <c r="F11" s="4">
        <v>0.0</v>
      </c>
      <c r="G11" s="4">
        <v>0.0</v>
      </c>
      <c r="H11" s="4">
        <v>0.0</v>
      </c>
      <c r="I11" s="4">
        <v>0.0</v>
      </c>
      <c r="J11" s="4">
        <v>0.0</v>
      </c>
      <c r="K11" s="4">
        <v>0.0</v>
      </c>
    </row>
    <row r="12">
      <c r="A12" s="4" t="s">
        <v>406</v>
      </c>
      <c r="B12" s="45">
        <v>39946.0</v>
      </c>
      <c r="C12" s="4">
        <v>178.0</v>
      </c>
      <c r="D12" s="4">
        <v>724.0</v>
      </c>
      <c r="E12" s="4" t="str">
        <f t="shared" si="1"/>
        <v>28</v>
      </c>
      <c r="F12" s="4">
        <v>122.0</v>
      </c>
      <c r="G12" s="4">
        <v>150.0</v>
      </c>
      <c r="H12" s="4">
        <v>83.0</v>
      </c>
      <c r="I12" s="4">
        <v>129.0</v>
      </c>
      <c r="J12" s="4">
        <v>130.0</v>
      </c>
      <c r="K12" s="4">
        <v>324.0</v>
      </c>
    </row>
    <row r="13">
      <c r="A13" s="4" t="s">
        <v>410</v>
      </c>
      <c r="B13" s="45">
        <v>41056.0</v>
      </c>
      <c r="C13" s="4">
        <v>49.0</v>
      </c>
      <c r="D13" s="4">
        <v>6.0</v>
      </c>
      <c r="E13" s="4" t="str">
        <f t="shared" si="1"/>
        <v>0</v>
      </c>
      <c r="F13" s="4">
        <v>0.0</v>
      </c>
      <c r="G13" s="4">
        <v>0.0</v>
      </c>
      <c r="H13" s="4">
        <v>0.0</v>
      </c>
      <c r="I13" s="4">
        <v>0.0</v>
      </c>
      <c r="J13" s="4">
        <v>3.0</v>
      </c>
      <c r="K13" s="4">
        <v>0.0</v>
      </c>
    </row>
    <row r="14">
      <c r="A14" s="4" t="s">
        <v>412</v>
      </c>
      <c r="B14" s="45">
        <v>40358.0</v>
      </c>
      <c r="C14" s="4">
        <v>843.0</v>
      </c>
      <c r="D14" s="4">
        <v>2146.0</v>
      </c>
      <c r="E14" s="4" t="str">
        <f t="shared" si="1"/>
        <v>819</v>
      </c>
      <c r="F14" s="4">
        <v>3.0</v>
      </c>
      <c r="G14" s="4">
        <v>822.0</v>
      </c>
      <c r="H14" s="4">
        <v>8.0</v>
      </c>
      <c r="I14" s="4">
        <v>351.0</v>
      </c>
      <c r="J14" s="4">
        <v>2.0</v>
      </c>
      <c r="K14" s="4">
        <v>49.0</v>
      </c>
    </row>
    <row r="15">
      <c r="A15" s="4" t="s">
        <v>414</v>
      </c>
      <c r="B15" s="45">
        <v>39680.0</v>
      </c>
      <c r="C15" s="4">
        <v>270.0</v>
      </c>
      <c r="D15" s="4">
        <v>134.0</v>
      </c>
      <c r="E15" s="4" t="str">
        <f t="shared" si="1"/>
        <v>73</v>
      </c>
      <c r="F15" s="4">
        <v>16.0</v>
      </c>
      <c r="G15" s="4">
        <v>89.0</v>
      </c>
      <c r="H15" s="4">
        <v>16.0</v>
      </c>
      <c r="I15" s="4">
        <v>39.0</v>
      </c>
      <c r="J15" s="4">
        <v>8.0</v>
      </c>
      <c r="K15" s="4">
        <v>108.0</v>
      </c>
    </row>
    <row r="16">
      <c r="A16" s="4" t="s">
        <v>418</v>
      </c>
      <c r="B16" s="45">
        <v>41483.0</v>
      </c>
      <c r="C16" s="4">
        <v>4.0</v>
      </c>
      <c r="D16" s="4">
        <v>0.0</v>
      </c>
      <c r="E16" s="4" t="str">
        <f t="shared" si="1"/>
        <v>0</v>
      </c>
      <c r="F16" s="4">
        <v>0.0</v>
      </c>
      <c r="G16" s="4">
        <v>0.0</v>
      </c>
      <c r="H16" s="4">
        <v>0.0</v>
      </c>
      <c r="I16" s="4">
        <v>0.0</v>
      </c>
      <c r="J16" s="4">
        <v>0.0</v>
      </c>
      <c r="K16" s="4">
        <v>0.0</v>
      </c>
    </row>
    <row r="17">
      <c r="A17" s="4" t="s">
        <v>420</v>
      </c>
      <c r="B17" s="45">
        <v>39778.0</v>
      </c>
      <c r="C17" s="4">
        <v>588.0</v>
      </c>
      <c r="D17" s="4">
        <v>2610.0</v>
      </c>
      <c r="E17" s="4" t="str">
        <f t="shared" si="1"/>
        <v>1</v>
      </c>
      <c r="F17" s="4">
        <v>9.0</v>
      </c>
      <c r="G17" s="4">
        <v>10.0</v>
      </c>
      <c r="H17" s="4">
        <v>1.0</v>
      </c>
      <c r="I17" s="4">
        <v>77.0</v>
      </c>
      <c r="J17" s="4">
        <v>24.0</v>
      </c>
      <c r="K17" s="4">
        <v>46.0</v>
      </c>
    </row>
    <row r="18">
      <c r="A18" s="4" t="s">
        <v>431</v>
      </c>
      <c r="B18" s="45">
        <v>41133.0</v>
      </c>
      <c r="C18" s="4">
        <v>0.0</v>
      </c>
      <c r="D18" s="4">
        <v>0.0</v>
      </c>
      <c r="E18" s="4" t="str">
        <f t="shared" si="1"/>
        <v>0</v>
      </c>
      <c r="F18" s="4">
        <v>0.0</v>
      </c>
      <c r="G18" s="4">
        <v>0.0</v>
      </c>
      <c r="H18" s="4">
        <v>0.0</v>
      </c>
      <c r="I18" s="4">
        <v>0.0</v>
      </c>
      <c r="J18" s="4">
        <v>0.0</v>
      </c>
      <c r="K18" s="4">
        <v>0.0</v>
      </c>
    </row>
    <row r="19">
      <c r="A19" s="4" t="s">
        <v>427</v>
      </c>
      <c r="B19" s="45">
        <v>39491.0</v>
      </c>
      <c r="C19" s="4">
        <v>556.0</v>
      </c>
      <c r="D19" s="4">
        <v>806.0</v>
      </c>
      <c r="E19" s="4" t="str">
        <f t="shared" si="1"/>
        <v>30</v>
      </c>
      <c r="F19" s="4">
        <v>19.0</v>
      </c>
      <c r="G19" s="4">
        <v>49.0</v>
      </c>
      <c r="H19" s="4">
        <v>33.0</v>
      </c>
      <c r="I19" s="4">
        <v>41.0</v>
      </c>
      <c r="J19" s="4">
        <v>3.0</v>
      </c>
      <c r="K19" s="4">
        <v>24.0</v>
      </c>
    </row>
    <row r="20" ht="24.0" customHeight="1">
      <c r="A20" s="4" t="s">
        <v>442</v>
      </c>
      <c r="B20" s="45">
        <v>39877.0</v>
      </c>
      <c r="C20" s="4">
        <v>1897.0</v>
      </c>
      <c r="D20" s="4">
        <v>5845.0</v>
      </c>
      <c r="E20" s="4" t="str">
        <f t="shared" si="1"/>
        <v>873</v>
      </c>
      <c r="F20" s="4">
        <v>5.0</v>
      </c>
      <c r="G20" s="4">
        <v>878.0</v>
      </c>
      <c r="H20" s="4">
        <v>55.0</v>
      </c>
      <c r="I20" s="4">
        <v>2533.0</v>
      </c>
      <c r="J20" s="4">
        <v>764.0</v>
      </c>
      <c r="K20" s="4">
        <v>2099.0</v>
      </c>
    </row>
    <row r="21">
      <c r="A21" s="4" t="s">
        <v>435</v>
      </c>
      <c r="B21" s="45">
        <v>40970.0</v>
      </c>
      <c r="C21" s="4">
        <v>32.0</v>
      </c>
      <c r="D21" s="4">
        <v>28.0</v>
      </c>
      <c r="E21" s="4" t="str">
        <f t="shared" si="1"/>
        <v>0</v>
      </c>
      <c r="F21" s="4">
        <v>0.0</v>
      </c>
      <c r="G21" s="4">
        <v>0.0</v>
      </c>
      <c r="H21" s="4">
        <v>0.0</v>
      </c>
      <c r="I21" s="4">
        <v>2.0</v>
      </c>
      <c r="J21" s="4">
        <v>0.0</v>
      </c>
      <c r="K21" s="4">
        <v>8.0</v>
      </c>
    </row>
    <row r="22">
      <c r="A22" s="4" t="s">
        <v>454</v>
      </c>
      <c r="B22" s="45">
        <v>41249.0</v>
      </c>
      <c r="C22" s="4">
        <v>65.0</v>
      </c>
      <c r="D22" s="4">
        <v>0.0</v>
      </c>
      <c r="E22" s="4" t="str">
        <f t="shared" si="1"/>
        <v>0</v>
      </c>
      <c r="F22" s="4">
        <v>0.0</v>
      </c>
      <c r="G22" s="4">
        <v>0.0</v>
      </c>
      <c r="H22" s="4">
        <v>5.0</v>
      </c>
      <c r="I22" s="4">
        <v>4.0</v>
      </c>
      <c r="J22" s="4">
        <v>2.0</v>
      </c>
      <c r="K22" s="4">
        <v>7.0</v>
      </c>
    </row>
    <row r="23">
      <c r="A23" s="4" t="s">
        <v>436</v>
      </c>
      <c r="B23" s="45">
        <v>40433.0</v>
      </c>
      <c r="C23" s="4">
        <v>335.0</v>
      </c>
      <c r="D23" s="4">
        <v>26.0</v>
      </c>
      <c r="E23" s="4" t="str">
        <f t="shared" si="1"/>
        <v>2</v>
      </c>
      <c r="F23" s="4">
        <v>0.0</v>
      </c>
      <c r="G23" s="4">
        <v>2.0</v>
      </c>
      <c r="H23" s="4">
        <v>0.0</v>
      </c>
      <c r="I23" s="4">
        <v>0.0</v>
      </c>
      <c r="J23" s="4">
        <v>0.0</v>
      </c>
      <c r="K23" s="4">
        <v>0.0</v>
      </c>
    </row>
    <row r="24">
      <c r="A24" s="4" t="s">
        <v>460</v>
      </c>
      <c r="B24" s="45">
        <v>41363.0</v>
      </c>
      <c r="C24" s="4">
        <v>1.0</v>
      </c>
      <c r="D24" s="4">
        <v>0.0</v>
      </c>
      <c r="E24" s="4" t="str">
        <f t="shared" si="1"/>
        <v>0</v>
      </c>
      <c r="F24" s="4">
        <v>0.0</v>
      </c>
      <c r="G24" s="4">
        <v>0.0</v>
      </c>
      <c r="H24" s="4">
        <v>0.0</v>
      </c>
      <c r="I24" s="4">
        <v>0.0</v>
      </c>
      <c r="J24" s="4">
        <v>0.0</v>
      </c>
      <c r="K24" s="4">
        <v>0.0</v>
      </c>
    </row>
    <row r="25">
      <c r="A25" s="4" t="s">
        <v>463</v>
      </c>
      <c r="B25" s="45">
        <v>40640.0</v>
      </c>
      <c r="C25" s="4">
        <v>10.0</v>
      </c>
      <c r="D25" s="4">
        <v>0.0</v>
      </c>
      <c r="E25" s="4" t="str">
        <f t="shared" si="1"/>
        <v>0</v>
      </c>
      <c r="F25" s="4">
        <v>0.0</v>
      </c>
      <c r="G25" s="4">
        <v>0.0</v>
      </c>
      <c r="H25" s="4">
        <v>0.0</v>
      </c>
      <c r="I25" s="4">
        <v>0.0</v>
      </c>
      <c r="J25" s="4">
        <v>0.0</v>
      </c>
      <c r="K25" s="4">
        <v>0.0</v>
      </c>
    </row>
    <row r="26">
      <c r="A26" s="4" t="s">
        <v>448</v>
      </c>
      <c r="B26" s="45">
        <v>40326.0</v>
      </c>
      <c r="C26" s="4">
        <v>0.0</v>
      </c>
      <c r="D26" s="4">
        <v>2.0</v>
      </c>
      <c r="E26" s="4" t="str">
        <f t="shared" si="1"/>
        <v>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2.0</v>
      </c>
    </row>
    <row r="27">
      <c r="A27" s="4" t="s">
        <v>479</v>
      </c>
      <c r="B27" s="45">
        <v>41127.0</v>
      </c>
      <c r="C27" s="4">
        <v>21.0</v>
      </c>
      <c r="D27" s="4">
        <v>0.0</v>
      </c>
      <c r="E27" s="4" t="str">
        <f t="shared" si="1"/>
        <v>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</row>
    <row r="28">
      <c r="A28" s="4" t="s">
        <v>465</v>
      </c>
      <c r="B28" s="45">
        <v>40191.0</v>
      </c>
      <c r="C28" s="4">
        <v>207.0</v>
      </c>
      <c r="D28" s="4">
        <v>2156.0</v>
      </c>
      <c r="E28" s="4" t="str">
        <f t="shared" si="1"/>
        <v>10</v>
      </c>
      <c r="F28" s="4">
        <v>3.0</v>
      </c>
      <c r="G28" s="4">
        <v>13.0</v>
      </c>
      <c r="H28" s="4">
        <v>0.0</v>
      </c>
      <c r="I28" s="4">
        <v>9.0</v>
      </c>
      <c r="J28" s="4">
        <v>1.0</v>
      </c>
      <c r="K28" s="4">
        <v>3.0</v>
      </c>
    </row>
    <row r="29">
      <c r="A29" s="4" t="s">
        <v>495</v>
      </c>
      <c r="B29" s="45">
        <v>41636.0</v>
      </c>
      <c r="C29" s="4">
        <v>4.0</v>
      </c>
      <c r="D29" s="4">
        <v>0.0</v>
      </c>
      <c r="E29" s="4" t="str">
        <f t="shared" si="1"/>
        <v>0</v>
      </c>
      <c r="F29" s="4">
        <v>0.0</v>
      </c>
      <c r="G29" s="4">
        <v>0.0</v>
      </c>
      <c r="H29" s="4">
        <v>0.0</v>
      </c>
      <c r="I29" s="4">
        <v>0.0</v>
      </c>
      <c r="J29" s="4">
        <v>0.0</v>
      </c>
      <c r="K29" s="4">
        <v>0.0</v>
      </c>
    </row>
    <row r="30">
      <c r="A30" s="4" t="s">
        <v>469</v>
      </c>
      <c r="B30" s="45">
        <v>41197.0</v>
      </c>
      <c r="C30" s="4">
        <v>16.0</v>
      </c>
      <c r="D30" s="4">
        <v>2.0</v>
      </c>
      <c r="E30" s="4" t="str">
        <f t="shared" si="1"/>
        <v>0</v>
      </c>
      <c r="F30" s="4">
        <v>2.0</v>
      </c>
      <c r="G30" s="4">
        <v>2.0</v>
      </c>
      <c r="H30" s="4">
        <v>0.0</v>
      </c>
      <c r="I30" s="4">
        <v>5.0</v>
      </c>
      <c r="J30" s="4">
        <v>4.0</v>
      </c>
      <c r="K30" s="4">
        <v>23.0</v>
      </c>
    </row>
    <row r="31">
      <c r="A31" s="4" t="s">
        <v>478</v>
      </c>
      <c r="B31" s="45">
        <v>43873.0</v>
      </c>
      <c r="C31" s="4">
        <v>297.0</v>
      </c>
      <c r="D31" s="4">
        <v>161.0</v>
      </c>
      <c r="E31" s="4" t="str">
        <f t="shared" si="1"/>
        <v>4</v>
      </c>
      <c r="F31" s="4">
        <v>1.0</v>
      </c>
      <c r="G31" s="4">
        <v>5.0</v>
      </c>
      <c r="H31" s="4">
        <v>1.0</v>
      </c>
      <c r="I31" s="4">
        <v>1.0</v>
      </c>
      <c r="J31" s="4">
        <v>0.0</v>
      </c>
      <c r="K31" s="4">
        <v>2.0</v>
      </c>
    </row>
    <row r="32">
      <c r="A32" s="4" t="s">
        <v>487</v>
      </c>
      <c r="B32" s="45">
        <v>39490.0</v>
      </c>
      <c r="C32" s="4">
        <v>281.0</v>
      </c>
      <c r="D32" s="4">
        <v>1247.0</v>
      </c>
      <c r="E32" s="4" t="str">
        <f t="shared" si="1"/>
        <v>260</v>
      </c>
      <c r="F32" s="4">
        <v>14.0</v>
      </c>
      <c r="G32" s="4">
        <v>274.0</v>
      </c>
      <c r="H32" s="4">
        <v>25.0</v>
      </c>
      <c r="I32" s="4">
        <v>382.0</v>
      </c>
      <c r="J32" s="4">
        <v>30.0</v>
      </c>
      <c r="K32" s="4">
        <v>540.0</v>
      </c>
    </row>
    <row r="33">
      <c r="A33" s="4" t="s">
        <v>608</v>
      </c>
      <c r="B33" s="45">
        <v>39473.0</v>
      </c>
      <c r="C33" s="4">
        <v>83.0</v>
      </c>
      <c r="D33" s="4">
        <v>20.0</v>
      </c>
      <c r="E33" s="4" t="str">
        <f t="shared" si="1"/>
        <v>4</v>
      </c>
      <c r="F33" s="4">
        <v>1.0</v>
      </c>
      <c r="G33" s="4">
        <v>5.0</v>
      </c>
      <c r="H33" s="4">
        <v>54.0</v>
      </c>
      <c r="I33" s="4">
        <v>17.0</v>
      </c>
      <c r="J33" s="4">
        <v>8.0</v>
      </c>
      <c r="K33" s="4">
        <v>5.0</v>
      </c>
    </row>
    <row r="34">
      <c r="A34" s="4" t="s">
        <v>677</v>
      </c>
      <c r="B34" s="45">
        <v>40887.0</v>
      </c>
      <c r="C34" s="4">
        <v>409.0</v>
      </c>
      <c r="D34" s="4">
        <v>17.0</v>
      </c>
      <c r="E34" s="4" t="str">
        <f t="shared" si="1"/>
        <v>10</v>
      </c>
      <c r="F34" s="4">
        <v>0.0</v>
      </c>
      <c r="G34" s="4">
        <v>10.0</v>
      </c>
      <c r="H34" s="4">
        <v>7.0</v>
      </c>
      <c r="I34" s="4">
        <v>41.0</v>
      </c>
      <c r="J34" s="4">
        <v>29.0</v>
      </c>
      <c r="K34" s="4">
        <v>33.0</v>
      </c>
    </row>
    <row r="35">
      <c r="A35" s="4" t="s">
        <v>499</v>
      </c>
      <c r="B35" s="45">
        <v>40423.0</v>
      </c>
      <c r="C35" s="4">
        <v>154.0</v>
      </c>
      <c r="D35" s="4">
        <v>131.0</v>
      </c>
      <c r="E35" s="4" t="str">
        <f t="shared" si="1"/>
        <v>0</v>
      </c>
      <c r="F35" s="4">
        <v>5.0</v>
      </c>
      <c r="G35" s="4">
        <v>5.0</v>
      </c>
      <c r="H35" s="4">
        <v>1.0</v>
      </c>
      <c r="I35" s="4">
        <v>9.0</v>
      </c>
      <c r="J35" s="4">
        <v>1.0</v>
      </c>
      <c r="K35" s="4">
        <v>15.0</v>
      </c>
    </row>
    <row r="36">
      <c r="A36" s="4" t="s">
        <v>554</v>
      </c>
      <c r="B36" s="45">
        <v>40551.0</v>
      </c>
      <c r="C36" s="4">
        <v>70.0</v>
      </c>
      <c r="D36" s="4">
        <v>306.0</v>
      </c>
      <c r="E36" s="4" t="str">
        <f t="shared" si="1"/>
        <v>4</v>
      </c>
      <c r="F36" s="4">
        <v>0.0</v>
      </c>
      <c r="G36" s="4">
        <v>4.0</v>
      </c>
      <c r="H36" s="4">
        <v>1.0</v>
      </c>
      <c r="I36" s="4">
        <v>11.0</v>
      </c>
      <c r="J36" s="4">
        <v>12.0</v>
      </c>
      <c r="K36" s="4">
        <v>7.0</v>
      </c>
    </row>
    <row r="37">
      <c r="A37" s="4" t="s">
        <v>566</v>
      </c>
      <c r="B37" s="45">
        <v>39506.0</v>
      </c>
      <c r="C37" s="4">
        <v>9961.0</v>
      </c>
      <c r="D37" s="4">
        <v>4846.0</v>
      </c>
      <c r="E37" s="4" t="str">
        <f t="shared" si="1"/>
        <v>187</v>
      </c>
      <c r="F37" s="4">
        <v>32.0</v>
      </c>
      <c r="G37" s="4">
        <v>219.0</v>
      </c>
      <c r="H37" s="4">
        <v>207.0</v>
      </c>
      <c r="I37" s="4">
        <v>340.0</v>
      </c>
      <c r="J37" s="4">
        <v>144.0</v>
      </c>
      <c r="K37" s="4">
        <v>686.0</v>
      </c>
    </row>
    <row r="38">
      <c r="A38" s="4" t="s">
        <v>1410</v>
      </c>
      <c r="B38" s="45">
        <v>39841.0</v>
      </c>
      <c r="C38" s="4">
        <v>471.0</v>
      </c>
      <c r="D38" s="4">
        <v>204.0</v>
      </c>
      <c r="E38" s="4" t="str">
        <f t="shared" si="1"/>
        <v>0</v>
      </c>
      <c r="F38" s="4">
        <v>1.0</v>
      </c>
      <c r="G38" s="4">
        <v>1.0</v>
      </c>
      <c r="H38" s="4">
        <v>7.0</v>
      </c>
      <c r="I38" s="4">
        <v>6.0</v>
      </c>
      <c r="J38" s="4">
        <v>0.0</v>
      </c>
      <c r="K38" s="4">
        <v>0.0</v>
      </c>
    </row>
    <row r="39">
      <c r="A39" s="4" t="s">
        <v>1416</v>
      </c>
      <c r="B39" s="45">
        <v>40793.0</v>
      </c>
      <c r="C39" s="4">
        <v>27.0</v>
      </c>
      <c r="D39" s="4">
        <v>6.0</v>
      </c>
      <c r="E39" s="4" t="str">
        <f t="shared" si="1"/>
        <v>0</v>
      </c>
      <c r="F39" s="4">
        <v>0.0</v>
      </c>
      <c r="G39" s="4">
        <v>0.0</v>
      </c>
      <c r="H39" s="4">
        <v>0.0</v>
      </c>
      <c r="I39" s="4">
        <v>0.0</v>
      </c>
      <c r="J39" s="4">
        <v>0.0</v>
      </c>
      <c r="K39" s="4">
        <v>0.0</v>
      </c>
    </row>
    <row r="40">
      <c r="A40" s="4" t="s">
        <v>1423</v>
      </c>
      <c r="B40" s="45">
        <v>41606.0</v>
      </c>
      <c r="C40" s="4">
        <v>1.0</v>
      </c>
      <c r="D40" s="4">
        <v>8.0</v>
      </c>
      <c r="E40" s="4" t="str">
        <f t="shared" si="1"/>
        <v>0</v>
      </c>
      <c r="F40" s="4">
        <v>1.0</v>
      </c>
      <c r="G40" s="4">
        <v>1.0</v>
      </c>
      <c r="H40" s="4">
        <v>3.0</v>
      </c>
      <c r="I40" s="4">
        <v>4.0</v>
      </c>
      <c r="J40" s="4">
        <v>5.0</v>
      </c>
      <c r="K40" s="4">
        <v>0.0</v>
      </c>
    </row>
    <row r="41">
      <c r="A41" s="4" t="s">
        <v>1430</v>
      </c>
      <c r="B41" s="45">
        <v>40938.0</v>
      </c>
      <c r="C41" s="4">
        <v>6.0</v>
      </c>
      <c r="D41" s="4">
        <v>0.0</v>
      </c>
      <c r="E41" s="4" t="str">
        <f t="shared" si="1"/>
        <v>0</v>
      </c>
      <c r="F41" s="4">
        <v>0.0</v>
      </c>
      <c r="G41" s="4">
        <v>0.0</v>
      </c>
      <c r="H41" s="4">
        <v>0.0</v>
      </c>
      <c r="I41" s="4">
        <v>0.0</v>
      </c>
      <c r="J41" s="4">
        <v>0.0</v>
      </c>
      <c r="K41" s="4">
        <v>0.0</v>
      </c>
    </row>
    <row r="42">
      <c r="A42" s="4" t="s">
        <v>1435</v>
      </c>
      <c r="B42" s="45">
        <v>39790.0</v>
      </c>
      <c r="C42" s="4">
        <v>15895.0</v>
      </c>
      <c r="D42" s="4">
        <v>4805.0</v>
      </c>
      <c r="E42" s="4" t="str">
        <f t="shared" si="1"/>
        <v>1191</v>
      </c>
      <c r="F42" s="4">
        <v>172.0</v>
      </c>
      <c r="G42" s="4">
        <v>1363.0</v>
      </c>
      <c r="H42" s="4">
        <v>307.0</v>
      </c>
      <c r="I42" s="4">
        <v>5201.0</v>
      </c>
      <c r="J42" s="4">
        <v>735.0</v>
      </c>
      <c r="K42" s="4">
        <v>4066.0</v>
      </c>
    </row>
    <row r="43">
      <c r="A43" s="4" t="s">
        <v>1437</v>
      </c>
      <c r="B43" s="45">
        <v>40753.0</v>
      </c>
      <c r="C43" s="4">
        <v>3.0</v>
      </c>
      <c r="D43" s="4">
        <v>28.0</v>
      </c>
      <c r="E43" s="4" t="str">
        <f t="shared" si="1"/>
        <v>0</v>
      </c>
      <c r="F43" s="4">
        <v>0.0</v>
      </c>
      <c r="G43" s="4">
        <v>0.0</v>
      </c>
      <c r="H43" s="4">
        <v>0.0</v>
      </c>
      <c r="I43" s="4">
        <v>0.0</v>
      </c>
      <c r="J43" s="4">
        <v>0.0</v>
      </c>
      <c r="K43" s="4">
        <v>0.0</v>
      </c>
    </row>
    <row r="44">
      <c r="A44" s="4" t="s">
        <v>1438</v>
      </c>
      <c r="B44" s="45">
        <v>41324.0</v>
      </c>
      <c r="C44" s="4">
        <v>1.0</v>
      </c>
      <c r="D44" s="4">
        <v>0.0</v>
      </c>
      <c r="E44" s="4" t="str">
        <f t="shared" si="1"/>
        <v>0</v>
      </c>
      <c r="F44" s="4">
        <v>0.0</v>
      </c>
      <c r="G44" s="4">
        <v>0.0</v>
      </c>
      <c r="H44" s="4">
        <v>1.0</v>
      </c>
      <c r="I44" s="4">
        <v>1.0</v>
      </c>
      <c r="J44" s="4">
        <v>1.0</v>
      </c>
      <c r="K44" s="4">
        <v>2.0</v>
      </c>
    </row>
    <row r="45">
      <c r="A45" s="4" t="s">
        <v>679</v>
      </c>
      <c r="B45" s="45">
        <v>39846.0</v>
      </c>
      <c r="C45" s="4">
        <v>107.0</v>
      </c>
      <c r="D45" s="4">
        <v>1729.0</v>
      </c>
      <c r="E45" s="4" t="str">
        <f t="shared" si="1"/>
        <v>356</v>
      </c>
      <c r="F45" s="4">
        <v>31.0</v>
      </c>
      <c r="G45" s="4">
        <v>387.0</v>
      </c>
      <c r="H45" s="4">
        <v>142.0</v>
      </c>
      <c r="I45" s="4">
        <v>432.0</v>
      </c>
      <c r="J45" s="4">
        <v>38.0</v>
      </c>
      <c r="K45" s="4">
        <v>448.0</v>
      </c>
    </row>
    <row r="46">
      <c r="A46" s="4" t="s">
        <v>1439</v>
      </c>
      <c r="B46" s="45">
        <v>39863.0</v>
      </c>
      <c r="C46" s="4">
        <v>238.0</v>
      </c>
      <c r="D46" s="4">
        <v>893.0</v>
      </c>
      <c r="E46" s="4" t="str">
        <f t="shared" si="1"/>
        <v>73</v>
      </c>
      <c r="F46" s="4">
        <v>2.0</v>
      </c>
      <c r="G46" s="4">
        <v>75.0</v>
      </c>
      <c r="H46" s="4">
        <v>8.0</v>
      </c>
      <c r="I46" s="4">
        <v>218.0</v>
      </c>
      <c r="J46" s="4">
        <v>1.0</v>
      </c>
      <c r="K46" s="4">
        <v>25.0</v>
      </c>
    </row>
    <row r="47">
      <c r="A47" s="4" t="s">
        <v>1440</v>
      </c>
      <c r="B47" s="45">
        <v>40098.0</v>
      </c>
      <c r="C47" s="4">
        <v>237.0</v>
      </c>
      <c r="D47" s="4">
        <v>699.0</v>
      </c>
      <c r="E47" s="4" t="str">
        <f t="shared" si="1"/>
        <v>129</v>
      </c>
      <c r="F47" s="4">
        <v>19.0</v>
      </c>
      <c r="G47" s="4">
        <v>148.0</v>
      </c>
      <c r="H47" s="4">
        <v>6.0</v>
      </c>
      <c r="I47" s="4">
        <v>129.0</v>
      </c>
      <c r="J47" s="4">
        <v>49.0</v>
      </c>
      <c r="K47" s="4">
        <v>68.0</v>
      </c>
    </row>
    <row r="48">
      <c r="A48" s="4" t="s">
        <v>1441</v>
      </c>
      <c r="B48" s="45">
        <v>39798.0</v>
      </c>
      <c r="C48" s="4">
        <v>193.0</v>
      </c>
      <c r="D48" s="4">
        <v>119.0</v>
      </c>
      <c r="E48" s="4" t="str">
        <f t="shared" si="1"/>
        <v>55</v>
      </c>
      <c r="F48" s="4">
        <v>4.0</v>
      </c>
      <c r="G48" s="4">
        <v>59.0</v>
      </c>
      <c r="H48" s="4">
        <v>10.0</v>
      </c>
      <c r="I48" s="4">
        <v>12.0</v>
      </c>
      <c r="J48" s="4">
        <v>11.0</v>
      </c>
      <c r="K48" s="4">
        <v>12.0</v>
      </c>
    </row>
    <row r="49">
      <c r="A49" s="4" t="s">
        <v>1442</v>
      </c>
      <c r="B49" s="45">
        <v>39517.0</v>
      </c>
      <c r="C49" s="4">
        <v>6720.0</v>
      </c>
      <c r="D49" s="4">
        <v>4571.0</v>
      </c>
      <c r="E49" s="4" t="str">
        <f t="shared" si="1"/>
        <v>500</v>
      </c>
      <c r="F49" s="4">
        <v>7.0</v>
      </c>
      <c r="G49" s="4">
        <v>507.0</v>
      </c>
      <c r="H49" s="4">
        <v>9.0</v>
      </c>
      <c r="I49" s="4">
        <v>1517.0</v>
      </c>
      <c r="J49" s="4">
        <v>75.0</v>
      </c>
      <c r="K49" s="4">
        <v>1639.0</v>
      </c>
    </row>
    <row r="50">
      <c r="A50" s="4" t="s">
        <v>1443</v>
      </c>
      <c r="B50" s="45">
        <v>40794.0</v>
      </c>
      <c r="C50" s="4">
        <v>428.0</v>
      </c>
      <c r="D50" s="4">
        <v>46.0</v>
      </c>
      <c r="E50" s="4" t="str">
        <f t="shared" si="1"/>
        <v>8</v>
      </c>
      <c r="F50" s="4">
        <v>0.0</v>
      </c>
      <c r="G50" s="4">
        <v>8.0</v>
      </c>
      <c r="H50" s="4">
        <v>1.0</v>
      </c>
      <c r="I50" s="4">
        <v>57.0</v>
      </c>
      <c r="J50" s="4">
        <v>4.0</v>
      </c>
      <c r="K50" s="4">
        <v>38.0</v>
      </c>
    </row>
    <row r="51">
      <c r="A51" s="4" t="s">
        <v>1444</v>
      </c>
      <c r="B51" s="45">
        <v>40911.0</v>
      </c>
      <c r="C51" s="4">
        <v>62.0</v>
      </c>
      <c r="D51" s="4">
        <v>17.0</v>
      </c>
      <c r="E51" s="4" t="str">
        <f t="shared" si="1"/>
        <v>0</v>
      </c>
      <c r="F51" s="4">
        <v>0.0</v>
      </c>
      <c r="G51" s="4">
        <v>0.0</v>
      </c>
      <c r="H51" s="4">
        <v>0.0</v>
      </c>
      <c r="I51" s="4">
        <v>4.0</v>
      </c>
      <c r="J51" s="4">
        <v>0.0</v>
      </c>
      <c r="K51" s="4">
        <v>4.0</v>
      </c>
    </row>
    <row r="52">
      <c r="A52" s="4" t="s">
        <v>1445</v>
      </c>
      <c r="B52" s="45">
        <v>39903.0</v>
      </c>
      <c r="C52" s="4">
        <v>4237.0</v>
      </c>
      <c r="D52" s="4">
        <v>543.0</v>
      </c>
      <c r="E52" s="4" t="str">
        <f t="shared" si="1"/>
        <v>204</v>
      </c>
      <c r="F52" s="4">
        <v>30.0</v>
      </c>
      <c r="G52" s="4">
        <v>234.0</v>
      </c>
      <c r="H52" s="4">
        <v>61.0</v>
      </c>
      <c r="I52" s="4">
        <v>275.0</v>
      </c>
      <c r="J52" s="4">
        <v>55.0</v>
      </c>
      <c r="K52" s="4">
        <v>300.0</v>
      </c>
    </row>
    <row r="53">
      <c r="A53" s="4" t="s">
        <v>681</v>
      </c>
      <c r="B53" s="45">
        <v>40038.0</v>
      </c>
      <c r="C53" s="4">
        <v>88.0</v>
      </c>
      <c r="D53" s="4">
        <v>65.0</v>
      </c>
      <c r="E53" s="4" t="str">
        <f t="shared" si="1"/>
        <v>9</v>
      </c>
      <c r="F53" s="4">
        <v>1.0</v>
      </c>
      <c r="G53" s="4">
        <v>10.0</v>
      </c>
      <c r="H53" s="4">
        <v>15.0</v>
      </c>
      <c r="I53" s="4">
        <v>21.0</v>
      </c>
      <c r="J53" s="4">
        <v>21.0</v>
      </c>
      <c r="K53" s="4">
        <v>14.0</v>
      </c>
    </row>
    <row r="54">
      <c r="A54" s="4" t="s">
        <v>1446</v>
      </c>
      <c r="B54" s="45">
        <v>40332.0</v>
      </c>
      <c r="C54" s="4">
        <v>31.0</v>
      </c>
      <c r="D54" s="4">
        <v>0.0</v>
      </c>
      <c r="E54" s="4" t="str">
        <f t="shared" si="1"/>
        <v>0</v>
      </c>
      <c r="F54" s="4">
        <v>0.0</v>
      </c>
      <c r="G54" s="4">
        <v>0.0</v>
      </c>
      <c r="H54" s="4">
        <v>11.0</v>
      </c>
      <c r="I54" s="4">
        <v>0.0</v>
      </c>
      <c r="J54" s="4">
        <v>0.0</v>
      </c>
      <c r="K54" s="4">
        <v>8.0</v>
      </c>
    </row>
    <row r="55">
      <c r="A55" s="4" t="s">
        <v>1447</v>
      </c>
      <c r="B55" s="45">
        <v>39822.0</v>
      </c>
      <c r="C55" s="4">
        <v>31.0</v>
      </c>
      <c r="D55" s="4">
        <v>3.0</v>
      </c>
      <c r="E55" s="4" t="str">
        <f t="shared" si="1"/>
        <v>0</v>
      </c>
      <c r="F55" s="4">
        <v>1.0</v>
      </c>
      <c r="G55" s="4">
        <v>1.0</v>
      </c>
      <c r="H55" s="4">
        <v>34.0</v>
      </c>
      <c r="I55" s="4">
        <v>1.0</v>
      </c>
      <c r="J55" s="4">
        <v>2.0</v>
      </c>
      <c r="K55" s="4">
        <v>2.0</v>
      </c>
    </row>
    <row r="56">
      <c r="A56" s="4" t="s">
        <v>1448</v>
      </c>
      <c r="B56" s="45">
        <v>40345.0</v>
      </c>
      <c r="C56" s="4">
        <v>109.0</v>
      </c>
      <c r="D56" s="4">
        <v>37.0</v>
      </c>
      <c r="E56" s="4" t="str">
        <f t="shared" si="1"/>
        <v>0</v>
      </c>
      <c r="F56" s="4">
        <v>0.0</v>
      </c>
      <c r="G56" s="4">
        <v>0.0</v>
      </c>
      <c r="H56" s="4">
        <v>0.0</v>
      </c>
      <c r="I56" s="4">
        <v>0.0</v>
      </c>
      <c r="J56" s="4">
        <v>0.0</v>
      </c>
      <c r="K56" s="4">
        <v>0.0</v>
      </c>
    </row>
    <row r="57">
      <c r="A57" s="4" t="s">
        <v>1449</v>
      </c>
      <c r="B57" s="45">
        <v>40153.0</v>
      </c>
      <c r="C57" s="4">
        <v>794.0</v>
      </c>
      <c r="D57" s="4">
        <v>358.0</v>
      </c>
      <c r="E57" s="4" t="str">
        <f t="shared" si="1"/>
        <v>66</v>
      </c>
      <c r="F57" s="4">
        <v>0.0</v>
      </c>
      <c r="G57" s="4">
        <v>66.0</v>
      </c>
      <c r="H57" s="4">
        <v>15.0</v>
      </c>
      <c r="I57" s="4">
        <v>296.0</v>
      </c>
      <c r="J57" s="4">
        <v>4.0</v>
      </c>
      <c r="K57" s="4">
        <v>120.0</v>
      </c>
    </row>
    <row r="58">
      <c r="A58" s="4" t="s">
        <v>1450</v>
      </c>
      <c r="B58" s="45">
        <v>40418.0</v>
      </c>
      <c r="C58" s="4">
        <v>0.0</v>
      </c>
      <c r="D58" s="4">
        <v>0.0</v>
      </c>
      <c r="E58" s="4" t="str">
        <f t="shared" si="1"/>
        <v>0</v>
      </c>
      <c r="F58" s="4">
        <v>0.0</v>
      </c>
      <c r="G58" s="4">
        <v>0.0</v>
      </c>
      <c r="H58" s="4">
        <v>0.0</v>
      </c>
      <c r="I58" s="4">
        <v>0.0</v>
      </c>
      <c r="J58" s="4">
        <v>0.0</v>
      </c>
      <c r="K58" s="4">
        <v>0.0</v>
      </c>
    </row>
    <row r="59">
      <c r="A59" s="4" t="s">
        <v>1451</v>
      </c>
      <c r="B59" s="45">
        <v>39549.0</v>
      </c>
      <c r="C59" s="4">
        <v>24.0</v>
      </c>
      <c r="D59" s="4">
        <v>139.0</v>
      </c>
      <c r="E59" s="4" t="str">
        <f t="shared" si="1"/>
        <v>3</v>
      </c>
      <c r="F59" s="4">
        <v>2.0</v>
      </c>
      <c r="G59" s="4">
        <v>5.0</v>
      </c>
      <c r="H59" s="4">
        <v>37.0</v>
      </c>
      <c r="I59" s="4">
        <v>8.0</v>
      </c>
      <c r="J59" s="4">
        <v>5.0</v>
      </c>
      <c r="K59" s="4">
        <v>2.0</v>
      </c>
    </row>
    <row r="60">
      <c r="A60" s="4" t="s">
        <v>1452</v>
      </c>
      <c r="B60" s="45">
        <v>39667.0</v>
      </c>
      <c r="C60" s="4">
        <v>2.0</v>
      </c>
      <c r="D60" s="4">
        <v>39.0</v>
      </c>
      <c r="E60" s="4" t="str">
        <f t="shared" si="1"/>
        <v>1</v>
      </c>
      <c r="F60" s="4">
        <v>1.0</v>
      </c>
      <c r="G60" s="4">
        <v>2.0</v>
      </c>
      <c r="H60" s="4">
        <v>0.0</v>
      </c>
      <c r="I60" s="4">
        <v>0.0</v>
      </c>
      <c r="J60" s="4">
        <v>0.0</v>
      </c>
      <c r="K60" s="4">
        <v>0.0</v>
      </c>
    </row>
    <row r="61">
      <c r="A61" s="4" t="s">
        <v>1453</v>
      </c>
      <c r="B61" s="45">
        <v>39462.0</v>
      </c>
      <c r="C61" s="4">
        <v>5.0</v>
      </c>
      <c r="D61" s="4">
        <v>0.0</v>
      </c>
      <c r="E61" s="4" t="str">
        <f t="shared" si="1"/>
        <v>0</v>
      </c>
      <c r="F61" s="4">
        <v>0.0</v>
      </c>
      <c r="G61" s="4">
        <v>0.0</v>
      </c>
      <c r="H61" s="4">
        <v>1.0</v>
      </c>
      <c r="I61" s="4">
        <v>0.0</v>
      </c>
      <c r="J61" s="4">
        <v>0.0</v>
      </c>
      <c r="K61" s="4">
        <v>16.0</v>
      </c>
    </row>
    <row r="62">
      <c r="A62" s="4" t="s">
        <v>684</v>
      </c>
      <c r="B62" s="45">
        <v>40078.0</v>
      </c>
      <c r="C62" s="4">
        <v>75.0</v>
      </c>
      <c r="D62" s="4">
        <v>974.0</v>
      </c>
      <c r="E62" s="4" t="str">
        <f t="shared" si="1"/>
        <v>110</v>
      </c>
      <c r="F62" s="4">
        <v>59.0</v>
      </c>
      <c r="G62" s="4">
        <v>169.0</v>
      </c>
      <c r="H62" s="4">
        <v>117.0</v>
      </c>
      <c r="I62" s="4">
        <v>252.0</v>
      </c>
      <c r="J62" s="4">
        <v>34.0</v>
      </c>
      <c r="K62" s="4">
        <v>102.0</v>
      </c>
    </row>
    <row r="63">
      <c r="A63" s="4" t="s">
        <v>1454</v>
      </c>
      <c r="B63" s="45">
        <v>40026.0</v>
      </c>
      <c r="C63" s="4">
        <v>13994.0</v>
      </c>
      <c r="D63" s="4">
        <v>8211.0</v>
      </c>
      <c r="E63" s="4" t="str">
        <f t="shared" si="1"/>
        <v>3059</v>
      </c>
      <c r="F63" s="4">
        <v>215.0</v>
      </c>
      <c r="G63" s="4">
        <v>3274.0</v>
      </c>
      <c r="H63" s="4">
        <v>296.0</v>
      </c>
      <c r="I63" s="4">
        <v>10234.0</v>
      </c>
      <c r="J63" s="4">
        <v>894.0</v>
      </c>
      <c r="K63" s="4">
        <v>6726.0</v>
      </c>
    </row>
    <row r="64">
      <c r="A64" s="4" t="s">
        <v>1455</v>
      </c>
      <c r="B64" s="45">
        <v>41731.0</v>
      </c>
      <c r="C64" s="4">
        <v>0.0</v>
      </c>
      <c r="D64" s="4">
        <v>0.0</v>
      </c>
      <c r="E64" s="4" t="str">
        <f t="shared" si="1"/>
        <v>0</v>
      </c>
      <c r="F64" s="4">
        <v>0.0</v>
      </c>
      <c r="G64" s="4">
        <v>0.0</v>
      </c>
      <c r="H64" s="4">
        <v>0.0</v>
      </c>
      <c r="I64" s="4">
        <v>0.0</v>
      </c>
      <c r="J64" s="4">
        <v>0.0</v>
      </c>
      <c r="K64" s="4">
        <v>0.0</v>
      </c>
    </row>
    <row r="65">
      <c r="A65" s="4" t="s">
        <v>1456</v>
      </c>
      <c r="B65" s="45">
        <v>41190.0</v>
      </c>
      <c r="C65" s="4">
        <v>0.0</v>
      </c>
      <c r="D65" s="4">
        <v>0.0</v>
      </c>
      <c r="E65" s="4" t="str">
        <f t="shared" si="1"/>
        <v>0</v>
      </c>
      <c r="F65" s="4">
        <v>0.0</v>
      </c>
      <c r="G65" s="4">
        <v>0.0</v>
      </c>
      <c r="H65" s="4">
        <v>0.0</v>
      </c>
      <c r="I65" s="4">
        <v>0.0</v>
      </c>
      <c r="J65" s="4">
        <v>0.0</v>
      </c>
      <c r="K65" s="4">
        <v>0.0</v>
      </c>
    </row>
    <row r="66">
      <c r="A66" s="4" t="s">
        <v>1457</v>
      </c>
      <c r="B66" s="45">
        <v>39538.0</v>
      </c>
      <c r="C66" s="4">
        <v>104.0</v>
      </c>
      <c r="D66" s="4">
        <v>272.0</v>
      </c>
      <c r="E66" s="4" t="str">
        <f t="shared" si="1"/>
        <v>9</v>
      </c>
      <c r="F66" s="4">
        <v>2.0</v>
      </c>
      <c r="G66" s="4">
        <v>11.0</v>
      </c>
      <c r="H66" s="4">
        <v>128.0</v>
      </c>
      <c r="I66" s="4">
        <v>20.0</v>
      </c>
      <c r="J66" s="4">
        <v>6.0</v>
      </c>
      <c r="K66" s="4">
        <v>4.0</v>
      </c>
    </row>
    <row r="67">
      <c r="A67" s="4" t="s">
        <v>1458</v>
      </c>
      <c r="B67" s="45">
        <v>40617.0</v>
      </c>
      <c r="C67" s="4">
        <v>0.0</v>
      </c>
      <c r="D67" s="4">
        <v>6.0</v>
      </c>
      <c r="E67" s="4" t="str">
        <f t="shared" si="1"/>
        <v>0</v>
      </c>
      <c r="F67" s="4">
        <v>0.0</v>
      </c>
      <c r="G67" s="4">
        <v>0.0</v>
      </c>
      <c r="H67" s="4">
        <v>0.0</v>
      </c>
      <c r="I67" s="4">
        <v>8.0</v>
      </c>
      <c r="J67" s="4">
        <v>5.0</v>
      </c>
      <c r="K67" s="4">
        <v>1.0</v>
      </c>
    </row>
    <row r="68">
      <c r="A68" s="4" t="s">
        <v>690</v>
      </c>
      <c r="B68" s="45">
        <v>40090.0</v>
      </c>
      <c r="C68" s="4">
        <v>76.0</v>
      </c>
      <c r="D68" s="4">
        <v>700.0</v>
      </c>
      <c r="E68" s="4" t="str">
        <f t="shared" si="1"/>
        <v>1</v>
      </c>
      <c r="F68" s="4">
        <v>13.0</v>
      </c>
      <c r="G68" s="4">
        <v>14.0</v>
      </c>
      <c r="H68" s="4">
        <v>482.0</v>
      </c>
      <c r="I68" s="4">
        <v>43.0</v>
      </c>
      <c r="J68" s="4">
        <v>9.0</v>
      </c>
      <c r="K68" s="4">
        <v>12.0</v>
      </c>
    </row>
    <row r="69">
      <c r="A69" s="4" t="s">
        <v>1459</v>
      </c>
      <c r="B69" s="45">
        <v>40043.0</v>
      </c>
      <c r="C69" s="4">
        <v>244.0</v>
      </c>
      <c r="D69" s="4">
        <v>13.0</v>
      </c>
      <c r="E69" s="4" t="str">
        <f t="shared" si="1"/>
        <v>19</v>
      </c>
      <c r="F69" s="4">
        <v>0.0</v>
      </c>
      <c r="G69" s="4">
        <v>19.0</v>
      </c>
      <c r="H69" s="4">
        <v>1.0</v>
      </c>
      <c r="I69" s="4">
        <v>10.0</v>
      </c>
      <c r="J69" s="4">
        <v>0.0</v>
      </c>
      <c r="K69" s="4">
        <v>20.0</v>
      </c>
    </row>
    <row r="70">
      <c r="A70" s="4" t="s">
        <v>1460</v>
      </c>
      <c r="B70" s="45">
        <v>39940.0</v>
      </c>
      <c r="C70" s="4">
        <v>1.0</v>
      </c>
      <c r="D70" s="4">
        <v>0.0</v>
      </c>
      <c r="E70" s="4" t="str">
        <f t="shared" si="1"/>
        <v>0</v>
      </c>
      <c r="F70" s="4">
        <v>0.0</v>
      </c>
      <c r="G70" s="4">
        <v>0.0</v>
      </c>
      <c r="H70" s="4">
        <v>4.0</v>
      </c>
      <c r="I70" s="4">
        <v>1.0</v>
      </c>
      <c r="J70" s="4">
        <v>0.0</v>
      </c>
      <c r="K70" s="4">
        <v>0.0</v>
      </c>
    </row>
    <row r="71">
      <c r="A71" s="4" t="s">
        <v>1461</v>
      </c>
      <c r="B71" s="45">
        <v>40864.0</v>
      </c>
      <c r="C71" s="4">
        <v>7.0</v>
      </c>
      <c r="D71" s="4">
        <v>160.0</v>
      </c>
      <c r="E71" s="4" t="str">
        <f t="shared" si="1"/>
        <v>0</v>
      </c>
      <c r="F71" s="4">
        <v>0.0</v>
      </c>
      <c r="G71" s="4">
        <v>0.0</v>
      </c>
      <c r="H71" s="4">
        <v>10.0</v>
      </c>
      <c r="I71" s="4">
        <v>5.0</v>
      </c>
      <c r="J71" s="4">
        <v>2.0</v>
      </c>
      <c r="K71" s="4">
        <v>3.0</v>
      </c>
    </row>
    <row r="72">
      <c r="A72" s="4" t="s">
        <v>1462</v>
      </c>
      <c r="B72" s="45">
        <v>40750.0</v>
      </c>
      <c r="C72" s="4">
        <v>188.0</v>
      </c>
      <c r="D72" s="4">
        <v>96.0</v>
      </c>
      <c r="E72" s="4" t="str">
        <f t="shared" si="1"/>
        <v>1</v>
      </c>
      <c r="F72" s="4">
        <v>1.0</v>
      </c>
      <c r="G72" s="4">
        <v>2.0</v>
      </c>
      <c r="H72" s="4">
        <v>6.0</v>
      </c>
      <c r="I72" s="4">
        <v>17.0</v>
      </c>
      <c r="J72" s="4">
        <v>8.0</v>
      </c>
      <c r="K72" s="4">
        <v>5.0</v>
      </c>
    </row>
    <row r="73">
      <c r="A73" s="4" t="s">
        <v>1463</v>
      </c>
      <c r="B73" s="45">
        <v>40219.0</v>
      </c>
      <c r="C73" s="4">
        <v>8.0</v>
      </c>
      <c r="D73" s="4">
        <v>0.0</v>
      </c>
      <c r="E73" s="4" t="str">
        <f t="shared" si="1"/>
        <v>0</v>
      </c>
      <c r="F73" s="4">
        <v>0.0</v>
      </c>
      <c r="G73" s="4">
        <v>0.0</v>
      </c>
      <c r="H73" s="4">
        <v>4.0</v>
      </c>
      <c r="I73" s="4">
        <v>0.0</v>
      </c>
      <c r="J73" s="4">
        <v>1.0</v>
      </c>
      <c r="K73" s="4">
        <v>0.0</v>
      </c>
    </row>
    <row r="74">
      <c r="A74" s="4" t="s">
        <v>1464</v>
      </c>
      <c r="B74" s="45">
        <v>40406.0</v>
      </c>
      <c r="C74" s="4">
        <v>1370.0</v>
      </c>
      <c r="D74" s="4">
        <v>296.0</v>
      </c>
      <c r="E74" s="4" t="str">
        <f t="shared" si="1"/>
        <v>130</v>
      </c>
      <c r="F74" s="4">
        <v>6.0</v>
      </c>
      <c r="G74" s="4">
        <v>136.0</v>
      </c>
      <c r="H74" s="4">
        <v>0.0</v>
      </c>
      <c r="I74" s="4">
        <v>153.0</v>
      </c>
      <c r="J74" s="4">
        <v>10.0</v>
      </c>
      <c r="K74" s="4">
        <v>70.0</v>
      </c>
    </row>
    <row r="75">
      <c r="A75" s="4" t="s">
        <v>1465</v>
      </c>
      <c r="B75" s="45">
        <v>40479.0</v>
      </c>
      <c r="C75" s="4">
        <v>204.0</v>
      </c>
      <c r="D75" s="4">
        <v>1937.0</v>
      </c>
      <c r="E75" s="4" t="str">
        <f t="shared" si="1"/>
        <v>1431</v>
      </c>
      <c r="F75" s="4">
        <v>0.0</v>
      </c>
      <c r="G75" s="4">
        <v>1431.0</v>
      </c>
      <c r="H75" s="4">
        <v>4.0</v>
      </c>
      <c r="I75" s="4">
        <v>402.0</v>
      </c>
      <c r="J75" s="4">
        <v>1.0</v>
      </c>
      <c r="K75" s="4">
        <v>6.0</v>
      </c>
    </row>
    <row r="76">
      <c r="A76" s="4" t="s">
        <v>1466</v>
      </c>
      <c r="B76" s="45">
        <v>39835.0</v>
      </c>
      <c r="C76" s="4">
        <v>353.0</v>
      </c>
      <c r="D76" s="4">
        <v>2001.0</v>
      </c>
      <c r="E76" s="4" t="str">
        <f t="shared" si="1"/>
        <v>0</v>
      </c>
      <c r="F76" s="4">
        <v>1.0</v>
      </c>
      <c r="G76" s="4">
        <v>1.0</v>
      </c>
      <c r="H76" s="4">
        <v>3.0</v>
      </c>
      <c r="I76" s="4">
        <v>0.0</v>
      </c>
      <c r="J76" s="4">
        <v>0.0</v>
      </c>
      <c r="K76" s="4">
        <v>137.0</v>
      </c>
    </row>
    <row r="77">
      <c r="A77" s="4" t="s">
        <v>1467</v>
      </c>
      <c r="B77" s="45">
        <v>41071.0</v>
      </c>
      <c r="C77" s="4">
        <v>0.0</v>
      </c>
      <c r="D77" s="4">
        <v>0.0</v>
      </c>
      <c r="E77" s="4" t="str">
        <f t="shared" si="1"/>
        <v>0</v>
      </c>
      <c r="F77" s="4">
        <v>0.0</v>
      </c>
      <c r="G77" s="4">
        <v>0.0</v>
      </c>
      <c r="H77" s="4">
        <v>0.0</v>
      </c>
      <c r="I77" s="4">
        <v>0.0</v>
      </c>
      <c r="J77" s="4">
        <v>0.0</v>
      </c>
      <c r="K77" s="4">
        <v>0.0</v>
      </c>
    </row>
    <row r="78">
      <c r="A78" s="4" t="s">
        <v>1468</v>
      </c>
      <c r="B78" s="45">
        <v>39690.0</v>
      </c>
      <c r="C78" s="4">
        <v>240.0</v>
      </c>
      <c r="D78" s="4">
        <v>38.0</v>
      </c>
      <c r="E78" s="4" t="str">
        <f t="shared" si="1"/>
        <v>0</v>
      </c>
      <c r="F78" s="4">
        <v>0.0</v>
      </c>
      <c r="G78" s="4">
        <v>0.0</v>
      </c>
      <c r="H78" s="4">
        <v>0.0</v>
      </c>
      <c r="I78" s="4">
        <v>18.0</v>
      </c>
      <c r="J78" s="4">
        <v>7.0</v>
      </c>
      <c r="K78" s="4">
        <v>26.0</v>
      </c>
    </row>
    <row r="79">
      <c r="A79" s="4" t="s">
        <v>1469</v>
      </c>
      <c r="B79" s="45">
        <v>40409.0</v>
      </c>
      <c r="C79" s="4">
        <v>50.0</v>
      </c>
      <c r="D79" s="4">
        <v>590.0</v>
      </c>
      <c r="E79" s="4" t="str">
        <f t="shared" si="1"/>
        <v>0</v>
      </c>
      <c r="F79" s="4">
        <v>1.0</v>
      </c>
      <c r="G79" s="4">
        <v>1.0</v>
      </c>
      <c r="H79" s="4">
        <v>36.0</v>
      </c>
      <c r="I79" s="4">
        <v>18.0</v>
      </c>
      <c r="J79" s="4">
        <v>1.0</v>
      </c>
      <c r="K79" s="4">
        <v>5.0</v>
      </c>
    </row>
    <row r="80">
      <c r="A80" s="4" t="s">
        <v>1470</v>
      </c>
      <c r="B80" s="45">
        <v>39826.0</v>
      </c>
      <c r="C80" s="4">
        <v>251.0</v>
      </c>
      <c r="D80" s="4">
        <v>138.0</v>
      </c>
      <c r="E80" s="4" t="str">
        <f t="shared" si="1"/>
        <v>21</v>
      </c>
      <c r="F80" s="4">
        <v>50.0</v>
      </c>
      <c r="G80" s="4">
        <v>71.0</v>
      </c>
      <c r="H80" s="4">
        <v>67.0</v>
      </c>
      <c r="I80" s="4">
        <v>102.0</v>
      </c>
      <c r="J80" s="4">
        <v>59.0</v>
      </c>
      <c r="K80" s="4">
        <v>159.0</v>
      </c>
    </row>
    <row r="81">
      <c r="A81" s="4" t="s">
        <v>1471</v>
      </c>
      <c r="B81" s="45">
        <v>40546.0</v>
      </c>
      <c r="C81" s="4">
        <v>3.0</v>
      </c>
      <c r="D81" s="4">
        <v>0.0</v>
      </c>
      <c r="E81" s="4" t="str">
        <f t="shared" si="1"/>
        <v>0</v>
      </c>
      <c r="F81" s="4">
        <v>0.0</v>
      </c>
      <c r="G81" s="4">
        <v>0.0</v>
      </c>
      <c r="H81" s="4">
        <v>0.0</v>
      </c>
      <c r="I81" s="4">
        <v>0.0</v>
      </c>
      <c r="J81" s="4">
        <v>0.0</v>
      </c>
      <c r="K81" s="4">
        <v>0.0</v>
      </c>
    </row>
    <row r="82">
      <c r="A82" s="4" t="s">
        <v>1472</v>
      </c>
      <c r="B82" s="45">
        <v>40064.0</v>
      </c>
      <c r="C82" s="4">
        <v>125.0</v>
      </c>
      <c r="D82" s="4">
        <v>5.0</v>
      </c>
      <c r="E82" s="4" t="str">
        <f t="shared" si="1"/>
        <v>1</v>
      </c>
      <c r="F82" s="4">
        <v>3.0</v>
      </c>
      <c r="G82" s="4">
        <v>4.0</v>
      </c>
      <c r="H82" s="4">
        <v>7.0</v>
      </c>
      <c r="I82" s="4">
        <v>85.0</v>
      </c>
      <c r="J82" s="4">
        <v>25.0</v>
      </c>
      <c r="K82" s="4">
        <v>75.0</v>
      </c>
    </row>
    <row r="83">
      <c r="A83" s="4" t="s">
        <v>696</v>
      </c>
      <c r="B83" s="45">
        <v>40887.0</v>
      </c>
      <c r="C83" s="4">
        <v>2.0</v>
      </c>
      <c r="D83" s="4">
        <v>19.0</v>
      </c>
      <c r="E83" s="4" t="str">
        <f t="shared" si="1"/>
        <v>0</v>
      </c>
      <c r="F83" s="4">
        <v>0.0</v>
      </c>
      <c r="G83" s="4">
        <v>0.0</v>
      </c>
      <c r="H83" s="4">
        <v>2.0</v>
      </c>
      <c r="I83" s="4">
        <v>0.0</v>
      </c>
      <c r="J83" s="4">
        <v>0.0</v>
      </c>
      <c r="K83" s="4">
        <v>0.0</v>
      </c>
    </row>
  </sheetData>
  <conditionalFormatting sqref="B2">
    <cfRule type="notContainsBlanks" dxfId="1" priority="1">
      <formula>LEN(TRIM(B2))&gt;0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0.71"/>
  </cols>
  <sheetData>
    <row r="1">
      <c r="A1" s="2" t="s">
        <v>775</v>
      </c>
      <c r="B1" s="2" t="s">
        <v>776</v>
      </c>
      <c r="C1" s="2" t="s">
        <v>777</v>
      </c>
      <c r="D1" s="2" t="s">
        <v>778</v>
      </c>
      <c r="E1" s="2" t="s">
        <v>779</v>
      </c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>
      <c r="A2" s="4" t="s">
        <v>780</v>
      </c>
      <c r="B2" s="4" t="s">
        <v>781</v>
      </c>
      <c r="C2" s="4">
        <v>61259.0</v>
      </c>
      <c r="D2" s="4" t="s">
        <v>782</v>
      </c>
      <c r="E2" s="4" t="s">
        <v>783</v>
      </c>
    </row>
    <row r="3">
      <c r="A3" s="4" t="s">
        <v>784</v>
      </c>
      <c r="B3" s="4" t="s">
        <v>785</v>
      </c>
      <c r="C3" s="4">
        <v>14771.0</v>
      </c>
      <c r="D3" s="4" t="s">
        <v>786</v>
      </c>
      <c r="E3" s="4" t="s">
        <v>787</v>
      </c>
    </row>
    <row r="4">
      <c r="A4" s="4" t="s">
        <v>788</v>
      </c>
      <c r="B4" s="4" t="s">
        <v>789</v>
      </c>
      <c r="C4" s="4">
        <v>9159.0</v>
      </c>
      <c r="D4" s="4" t="s">
        <v>786</v>
      </c>
      <c r="E4" s="4" t="s">
        <v>790</v>
      </c>
    </row>
    <row r="5">
      <c r="A5" s="4" t="s">
        <v>791</v>
      </c>
      <c r="B5" s="4" t="s">
        <v>792</v>
      </c>
      <c r="C5" s="4">
        <v>8893.0</v>
      </c>
      <c r="D5" s="4" t="s">
        <v>786</v>
      </c>
      <c r="E5" s="4" t="s">
        <v>793</v>
      </c>
    </row>
    <row r="6">
      <c r="A6" s="4" t="s">
        <v>794</v>
      </c>
      <c r="B6" s="4" t="s">
        <v>795</v>
      </c>
      <c r="C6" s="4">
        <v>8751.0</v>
      </c>
      <c r="D6" s="4" t="s">
        <v>782</v>
      </c>
      <c r="E6" s="4" t="s">
        <v>796</v>
      </c>
    </row>
    <row r="7">
      <c r="A7" s="4" t="s">
        <v>797</v>
      </c>
      <c r="B7" s="4" t="s">
        <v>798</v>
      </c>
      <c r="C7" s="4">
        <v>8742.0</v>
      </c>
      <c r="D7" s="4" t="s">
        <v>782</v>
      </c>
      <c r="E7" s="4" t="s">
        <v>799</v>
      </c>
    </row>
    <row r="8">
      <c r="A8" s="4" t="s">
        <v>800</v>
      </c>
      <c r="B8" s="4" t="s">
        <v>801</v>
      </c>
      <c r="C8" s="4">
        <v>8418.0</v>
      </c>
      <c r="D8" s="4" t="s">
        <v>782</v>
      </c>
      <c r="E8" s="4" t="s">
        <v>802</v>
      </c>
    </row>
    <row r="9">
      <c r="A9" s="4" t="s">
        <v>803</v>
      </c>
      <c r="B9" s="4" t="s">
        <v>804</v>
      </c>
      <c r="C9" s="4">
        <v>7826.0</v>
      </c>
      <c r="D9" s="4" t="s">
        <v>805</v>
      </c>
      <c r="E9" s="4" t="s">
        <v>806</v>
      </c>
    </row>
    <row r="10">
      <c r="A10" s="4" t="s">
        <v>807</v>
      </c>
      <c r="B10" s="4" t="s">
        <v>808</v>
      </c>
      <c r="C10" s="4">
        <v>6625.0</v>
      </c>
      <c r="D10" s="4" t="s">
        <v>809</v>
      </c>
      <c r="E10" s="4" t="s">
        <v>810</v>
      </c>
    </row>
    <row r="11">
      <c r="A11" s="4" t="s">
        <v>811</v>
      </c>
      <c r="B11" s="4" t="s">
        <v>812</v>
      </c>
      <c r="C11" s="4">
        <v>6123.0</v>
      </c>
      <c r="D11" s="4" t="s">
        <v>813</v>
      </c>
      <c r="E11" s="4" t="s">
        <v>814</v>
      </c>
    </row>
    <row r="12">
      <c r="A12" s="4" t="s">
        <v>815</v>
      </c>
      <c r="B12" s="4" t="s">
        <v>816</v>
      </c>
      <c r="C12" s="4">
        <v>5937.0</v>
      </c>
      <c r="D12" s="4" t="s">
        <v>782</v>
      </c>
      <c r="E12" s="4" t="s">
        <v>796</v>
      </c>
    </row>
    <row r="13">
      <c r="A13" s="4" t="s">
        <v>817</v>
      </c>
      <c r="B13" s="4" t="s">
        <v>818</v>
      </c>
      <c r="C13" s="4">
        <v>5887.0</v>
      </c>
      <c r="D13" s="4" t="s">
        <v>819</v>
      </c>
      <c r="E13" s="4" t="s">
        <v>820</v>
      </c>
    </row>
    <row r="14">
      <c r="A14" s="4" t="s">
        <v>821</v>
      </c>
      <c r="B14" s="4" t="s">
        <v>822</v>
      </c>
      <c r="C14" s="4">
        <v>5622.0</v>
      </c>
      <c r="D14" s="4" t="s">
        <v>786</v>
      </c>
      <c r="E14" s="26" t="s">
        <v>823</v>
      </c>
    </row>
    <row r="15">
      <c r="A15" s="4" t="s">
        <v>824</v>
      </c>
      <c r="B15" s="4" t="s">
        <v>825</v>
      </c>
      <c r="C15" s="4">
        <v>5591.0</v>
      </c>
      <c r="D15" s="4" t="s">
        <v>826</v>
      </c>
      <c r="E15" s="4" t="s">
        <v>827</v>
      </c>
    </row>
    <row r="16">
      <c r="A16" s="4" t="s">
        <v>828</v>
      </c>
      <c r="B16" s="4" t="s">
        <v>829</v>
      </c>
      <c r="C16" s="4">
        <v>5546.0</v>
      </c>
      <c r="D16" s="4" t="s">
        <v>782</v>
      </c>
      <c r="E16" s="4" t="s">
        <v>830</v>
      </c>
    </row>
    <row r="17">
      <c r="A17" s="4" t="s">
        <v>831</v>
      </c>
      <c r="B17" s="4" t="s">
        <v>832</v>
      </c>
      <c r="C17" s="4">
        <v>5341.0</v>
      </c>
      <c r="D17" s="4" t="s">
        <v>833</v>
      </c>
      <c r="E17" s="4" t="s">
        <v>834</v>
      </c>
    </row>
    <row r="18">
      <c r="A18" s="4" t="s">
        <v>835</v>
      </c>
      <c r="B18" s="4" t="s">
        <v>836</v>
      </c>
      <c r="C18" s="4">
        <v>5341.0</v>
      </c>
      <c r="D18" s="4" t="s">
        <v>786</v>
      </c>
      <c r="E18" s="4" t="s">
        <v>837</v>
      </c>
    </row>
    <row r="19">
      <c r="A19" s="4" t="s">
        <v>838</v>
      </c>
      <c r="B19" s="4" t="s">
        <v>839</v>
      </c>
      <c r="C19" s="4">
        <v>5339.0</v>
      </c>
      <c r="D19" s="4" t="s">
        <v>840</v>
      </c>
      <c r="E19" s="4" t="s">
        <v>841</v>
      </c>
    </row>
    <row r="20">
      <c r="A20" s="4" t="s">
        <v>842</v>
      </c>
      <c r="B20" s="4" t="s">
        <v>843</v>
      </c>
      <c r="C20" s="4">
        <v>5269.0</v>
      </c>
      <c r="D20" s="4" t="s">
        <v>809</v>
      </c>
    </row>
    <row r="21">
      <c r="A21" s="4" t="s">
        <v>844</v>
      </c>
      <c r="B21" s="4" t="s">
        <v>845</v>
      </c>
      <c r="C21" s="4">
        <v>5245.0</v>
      </c>
      <c r="D21" s="4" t="s">
        <v>786</v>
      </c>
      <c r="E21" s="4" t="s">
        <v>846</v>
      </c>
    </row>
    <row r="22">
      <c r="A22" s="4" t="s">
        <v>847</v>
      </c>
      <c r="B22" s="4" t="s">
        <v>848</v>
      </c>
      <c r="C22" s="4">
        <v>5201.0</v>
      </c>
      <c r="D22" s="4" t="s">
        <v>786</v>
      </c>
      <c r="E22" s="4" t="s">
        <v>849</v>
      </c>
    </row>
    <row r="23">
      <c r="A23" s="4" t="s">
        <v>850</v>
      </c>
      <c r="B23" s="4" t="s">
        <v>851</v>
      </c>
      <c r="C23" s="4">
        <v>5102.0</v>
      </c>
      <c r="D23" s="4" t="s">
        <v>782</v>
      </c>
    </row>
    <row r="24">
      <c r="A24" s="4" t="s">
        <v>852</v>
      </c>
      <c r="B24" s="4" t="s">
        <v>853</v>
      </c>
      <c r="C24" s="4">
        <v>5014.0</v>
      </c>
      <c r="D24" s="4" t="s">
        <v>782</v>
      </c>
      <c r="E24" s="4" t="s">
        <v>854</v>
      </c>
    </row>
    <row r="25">
      <c r="A25" s="4" t="s">
        <v>855</v>
      </c>
      <c r="B25" s="4" t="s">
        <v>856</v>
      </c>
      <c r="C25" s="4">
        <v>4797.0</v>
      </c>
      <c r="D25" s="4" t="s">
        <v>833</v>
      </c>
      <c r="E25" s="4" t="s">
        <v>857</v>
      </c>
    </row>
    <row r="26">
      <c r="A26" s="4" t="s">
        <v>858</v>
      </c>
      <c r="B26" s="4" t="s">
        <v>859</v>
      </c>
      <c r="C26" s="4">
        <v>4790.0</v>
      </c>
      <c r="D26" s="4" t="s">
        <v>786</v>
      </c>
      <c r="E26" s="4" t="s">
        <v>860</v>
      </c>
    </row>
    <row r="27">
      <c r="A27" s="4" t="s">
        <v>861</v>
      </c>
      <c r="B27" s="4" t="s">
        <v>862</v>
      </c>
      <c r="C27" s="4">
        <v>4587.0</v>
      </c>
      <c r="D27" s="4" t="s">
        <v>809</v>
      </c>
      <c r="E27" s="4" t="s">
        <v>863</v>
      </c>
    </row>
    <row r="28">
      <c r="A28" s="4" t="s">
        <v>864</v>
      </c>
      <c r="B28" s="4" t="s">
        <v>865</v>
      </c>
      <c r="C28" s="4">
        <v>4575.0</v>
      </c>
      <c r="D28" s="4" t="s">
        <v>809</v>
      </c>
      <c r="E28" s="4" t="s">
        <v>863</v>
      </c>
    </row>
    <row r="29">
      <c r="A29" s="4" t="s">
        <v>866</v>
      </c>
      <c r="B29" s="4" t="s">
        <v>867</v>
      </c>
      <c r="C29" s="4">
        <v>4571.0</v>
      </c>
      <c r="D29" s="4" t="s">
        <v>786</v>
      </c>
      <c r="E29" s="4" t="s">
        <v>868</v>
      </c>
    </row>
    <row r="30">
      <c r="A30" s="4" t="s">
        <v>869</v>
      </c>
      <c r="B30" s="4" t="s">
        <v>870</v>
      </c>
      <c r="C30" s="4">
        <v>4440.0</v>
      </c>
      <c r="D30" s="4" t="s">
        <v>786</v>
      </c>
      <c r="E30" s="4" t="s">
        <v>871</v>
      </c>
    </row>
    <row r="31">
      <c r="A31" s="4" t="s">
        <v>872</v>
      </c>
      <c r="B31" s="4" t="s">
        <v>873</v>
      </c>
      <c r="C31" s="4">
        <v>4317.0</v>
      </c>
      <c r="D31" s="4" t="s">
        <v>786</v>
      </c>
      <c r="E31" s="4" t="s">
        <v>874</v>
      </c>
    </row>
    <row r="32">
      <c r="A32" s="4" t="s">
        <v>875</v>
      </c>
      <c r="B32" s="4" t="s">
        <v>876</v>
      </c>
      <c r="C32" s="4">
        <v>4295.0</v>
      </c>
      <c r="D32" s="4" t="s">
        <v>786</v>
      </c>
      <c r="E32" s="4" t="s">
        <v>877</v>
      </c>
    </row>
    <row r="33">
      <c r="A33" s="4" t="s">
        <v>878</v>
      </c>
      <c r="B33" s="4" t="s">
        <v>879</v>
      </c>
      <c r="C33" s="4">
        <v>4289.0</v>
      </c>
      <c r="D33" s="4" t="s">
        <v>786</v>
      </c>
      <c r="E33" s="4" t="s">
        <v>880</v>
      </c>
    </row>
    <row r="34">
      <c r="A34" s="4" t="s">
        <v>881</v>
      </c>
      <c r="B34" s="4" t="s">
        <v>882</v>
      </c>
      <c r="C34" s="4">
        <v>4287.0</v>
      </c>
      <c r="D34" s="4" t="s">
        <v>883</v>
      </c>
      <c r="E34" s="4" t="s">
        <v>863</v>
      </c>
    </row>
    <row r="35">
      <c r="A35" s="4" t="s">
        <v>884</v>
      </c>
      <c r="B35" s="4" t="s">
        <v>885</v>
      </c>
      <c r="C35" s="4">
        <v>4264.0</v>
      </c>
      <c r="D35" s="4" t="s">
        <v>786</v>
      </c>
      <c r="E35" s="4" t="s">
        <v>886</v>
      </c>
    </row>
    <row r="36">
      <c r="A36" s="4" t="s">
        <v>887</v>
      </c>
      <c r="B36" s="4" t="s">
        <v>888</v>
      </c>
      <c r="C36" s="4">
        <v>4110.0</v>
      </c>
      <c r="D36" s="4" t="s">
        <v>786</v>
      </c>
      <c r="E36" s="4" t="s">
        <v>889</v>
      </c>
    </row>
    <row r="37">
      <c r="A37" s="4" t="s">
        <v>890</v>
      </c>
      <c r="B37" s="4" t="s">
        <v>891</v>
      </c>
      <c r="C37" s="4">
        <v>4090.0</v>
      </c>
      <c r="D37" s="4" t="s">
        <v>809</v>
      </c>
      <c r="E37" s="4" t="s">
        <v>892</v>
      </c>
    </row>
    <row r="38">
      <c r="A38" s="4" t="s">
        <v>893</v>
      </c>
      <c r="B38" s="4" t="s">
        <v>894</v>
      </c>
      <c r="C38" s="4">
        <v>4071.0</v>
      </c>
      <c r="D38" s="4" t="s">
        <v>809</v>
      </c>
      <c r="E38" s="4" t="s">
        <v>863</v>
      </c>
    </row>
    <row r="39">
      <c r="A39" s="4" t="s">
        <v>895</v>
      </c>
      <c r="B39" s="4" t="s">
        <v>896</v>
      </c>
      <c r="C39" s="4">
        <v>4026.0</v>
      </c>
      <c r="D39" s="4" t="s">
        <v>809</v>
      </c>
      <c r="E39" s="4" t="s">
        <v>863</v>
      </c>
    </row>
    <row r="40">
      <c r="A40" s="4" t="s">
        <v>897</v>
      </c>
      <c r="B40" s="4" t="s">
        <v>898</v>
      </c>
      <c r="C40" s="4">
        <v>3999.0</v>
      </c>
      <c r="D40" s="4" t="s">
        <v>813</v>
      </c>
      <c r="E40" s="4" t="s">
        <v>899</v>
      </c>
    </row>
    <row r="41">
      <c r="A41" s="4" t="s">
        <v>900</v>
      </c>
      <c r="B41" s="4" t="s">
        <v>901</v>
      </c>
      <c r="C41" s="4">
        <v>3912.0</v>
      </c>
      <c r="D41" s="4" t="s">
        <v>786</v>
      </c>
      <c r="E41" s="4" t="s">
        <v>902</v>
      </c>
    </row>
    <row r="42">
      <c r="A42" s="4" t="s">
        <v>903</v>
      </c>
      <c r="B42" s="4" t="s">
        <v>904</v>
      </c>
      <c r="C42" s="4">
        <v>3781.0</v>
      </c>
      <c r="D42" s="4" t="s">
        <v>782</v>
      </c>
      <c r="E42" s="4" t="s">
        <v>905</v>
      </c>
    </row>
    <row r="43">
      <c r="A43" s="4" t="s">
        <v>906</v>
      </c>
      <c r="B43" s="4" t="s">
        <v>907</v>
      </c>
      <c r="C43" s="4">
        <v>3772.0</v>
      </c>
      <c r="D43" s="4" t="s">
        <v>786</v>
      </c>
      <c r="E43" s="4" t="s">
        <v>908</v>
      </c>
    </row>
    <row r="44">
      <c r="A44" s="4" t="s">
        <v>909</v>
      </c>
      <c r="B44" s="4" t="s">
        <v>910</v>
      </c>
      <c r="C44" s="4">
        <v>3744.0</v>
      </c>
      <c r="D44" s="4" t="s">
        <v>809</v>
      </c>
      <c r="E44" s="4" t="s">
        <v>911</v>
      </c>
    </row>
    <row r="45">
      <c r="A45" s="4" t="s">
        <v>912</v>
      </c>
      <c r="B45" s="4" t="s">
        <v>913</v>
      </c>
      <c r="C45" s="4">
        <v>3680.0</v>
      </c>
      <c r="D45" s="4" t="s">
        <v>786</v>
      </c>
      <c r="E45" s="4" t="s">
        <v>806</v>
      </c>
    </row>
    <row r="46">
      <c r="A46" s="4" t="s">
        <v>914</v>
      </c>
      <c r="B46" s="4" t="s">
        <v>915</v>
      </c>
      <c r="C46" s="4">
        <v>3628.0</v>
      </c>
      <c r="D46" s="4" t="s">
        <v>833</v>
      </c>
      <c r="E46" s="4" t="s">
        <v>916</v>
      </c>
    </row>
    <row r="47">
      <c r="A47" s="4" t="s">
        <v>917</v>
      </c>
      <c r="B47" s="4" t="s">
        <v>918</v>
      </c>
      <c r="C47" s="4">
        <v>3606.0</v>
      </c>
      <c r="D47" s="4" t="s">
        <v>786</v>
      </c>
      <c r="E47" s="4" t="s">
        <v>793</v>
      </c>
    </row>
    <row r="48">
      <c r="A48" s="4" t="s">
        <v>919</v>
      </c>
      <c r="B48" s="4" t="s">
        <v>920</v>
      </c>
      <c r="C48" s="4">
        <v>3591.0</v>
      </c>
      <c r="D48" s="4" t="s">
        <v>809</v>
      </c>
      <c r="E48" s="4" t="s">
        <v>921</v>
      </c>
    </row>
    <row r="49">
      <c r="A49" s="4" t="s">
        <v>922</v>
      </c>
      <c r="B49" s="4" t="s">
        <v>923</v>
      </c>
      <c r="C49" s="4">
        <v>3462.0</v>
      </c>
      <c r="D49" s="4" t="s">
        <v>786</v>
      </c>
      <c r="E49" s="4" t="s">
        <v>924</v>
      </c>
    </row>
    <row r="50">
      <c r="A50" s="4" t="s">
        <v>925</v>
      </c>
      <c r="B50" s="4" t="s">
        <v>926</v>
      </c>
      <c r="C50" s="4">
        <v>3416.0</v>
      </c>
      <c r="D50" s="4" t="s">
        <v>927</v>
      </c>
      <c r="E50" s="4" t="s">
        <v>928</v>
      </c>
    </row>
    <row r="51">
      <c r="A51" s="4" t="s">
        <v>929</v>
      </c>
      <c r="B51" s="4" t="s">
        <v>930</v>
      </c>
      <c r="C51" s="4">
        <v>3385.0</v>
      </c>
      <c r="D51" s="4" t="s">
        <v>786</v>
      </c>
      <c r="E51" s="4" t="s">
        <v>488</v>
      </c>
    </row>
    <row r="52">
      <c r="A52" s="4" t="s">
        <v>931</v>
      </c>
      <c r="B52" s="4" t="s">
        <v>932</v>
      </c>
      <c r="C52" s="4">
        <v>3278.0</v>
      </c>
      <c r="D52" s="4" t="s">
        <v>786</v>
      </c>
      <c r="E52" s="4" t="s">
        <v>933</v>
      </c>
    </row>
    <row r="53">
      <c r="A53" s="4" t="s">
        <v>934</v>
      </c>
      <c r="B53" s="4" t="s">
        <v>935</v>
      </c>
      <c r="C53" s="4">
        <v>3249.0</v>
      </c>
      <c r="D53" s="4" t="s">
        <v>936</v>
      </c>
    </row>
    <row r="54">
      <c r="A54" s="4" t="s">
        <v>937</v>
      </c>
      <c r="B54" s="4" t="s">
        <v>938</v>
      </c>
      <c r="C54" s="4">
        <v>3193.0</v>
      </c>
      <c r="D54" s="4" t="s">
        <v>809</v>
      </c>
      <c r="E54" s="4" t="s">
        <v>860</v>
      </c>
    </row>
    <row r="55">
      <c r="A55" s="4" t="s">
        <v>939</v>
      </c>
      <c r="B55" s="4" t="s">
        <v>940</v>
      </c>
      <c r="C55" s="4">
        <v>3173.0</v>
      </c>
      <c r="D55" s="4" t="s">
        <v>782</v>
      </c>
      <c r="E55" s="4" t="s">
        <v>941</v>
      </c>
    </row>
    <row r="56">
      <c r="A56" s="4" t="s">
        <v>942</v>
      </c>
      <c r="B56" s="4" t="s">
        <v>943</v>
      </c>
      <c r="C56" s="4">
        <v>3166.0</v>
      </c>
      <c r="D56" s="4" t="s">
        <v>805</v>
      </c>
      <c r="E56" s="4" t="s">
        <v>944</v>
      </c>
    </row>
    <row r="57">
      <c r="A57" s="4" t="s">
        <v>945</v>
      </c>
      <c r="B57" s="4" t="s">
        <v>946</v>
      </c>
      <c r="C57" s="4">
        <v>3142.0</v>
      </c>
      <c r="D57" s="4" t="s">
        <v>786</v>
      </c>
      <c r="E57" s="4" t="s">
        <v>863</v>
      </c>
    </row>
    <row r="58">
      <c r="A58" s="4" t="s">
        <v>947</v>
      </c>
      <c r="B58" s="4" t="s">
        <v>948</v>
      </c>
      <c r="C58" s="4">
        <v>3138.0</v>
      </c>
      <c r="D58" s="4" t="s">
        <v>786</v>
      </c>
      <c r="E58" s="4" t="s">
        <v>863</v>
      </c>
    </row>
    <row r="59">
      <c r="A59" s="4" t="s">
        <v>949</v>
      </c>
      <c r="B59" s="4" t="s">
        <v>950</v>
      </c>
      <c r="C59" s="4">
        <v>3118.0</v>
      </c>
      <c r="D59" s="4" t="s">
        <v>809</v>
      </c>
      <c r="E59" s="4" t="s">
        <v>951</v>
      </c>
    </row>
    <row r="60">
      <c r="A60" s="4" t="s">
        <v>952</v>
      </c>
      <c r="B60" s="4" t="s">
        <v>953</v>
      </c>
      <c r="C60" s="4">
        <v>3086.0</v>
      </c>
      <c r="D60" s="4" t="s">
        <v>819</v>
      </c>
      <c r="E60" s="4" t="s">
        <v>954</v>
      </c>
    </row>
    <row r="61">
      <c r="A61" s="4" t="s">
        <v>955</v>
      </c>
      <c r="B61" s="4" t="s">
        <v>956</v>
      </c>
      <c r="C61" s="4">
        <v>3067.0</v>
      </c>
      <c r="D61" s="4" t="s">
        <v>786</v>
      </c>
    </row>
    <row r="62">
      <c r="A62" s="4" t="s">
        <v>957</v>
      </c>
      <c r="B62" s="4" t="s">
        <v>958</v>
      </c>
      <c r="C62" s="4">
        <v>3066.0</v>
      </c>
      <c r="D62" s="4" t="s">
        <v>833</v>
      </c>
      <c r="E62" s="4" t="s">
        <v>959</v>
      </c>
    </row>
    <row r="63">
      <c r="A63" s="4" t="s">
        <v>960</v>
      </c>
      <c r="B63" s="4" t="s">
        <v>961</v>
      </c>
      <c r="C63" s="4">
        <v>3030.0</v>
      </c>
      <c r="D63" s="4" t="s">
        <v>786</v>
      </c>
      <c r="E63" s="4" t="s">
        <v>962</v>
      </c>
    </row>
    <row r="64">
      <c r="A64" s="4" t="s">
        <v>963</v>
      </c>
      <c r="B64" s="4" t="s">
        <v>964</v>
      </c>
      <c r="C64" s="4">
        <v>2995.0</v>
      </c>
      <c r="D64" s="4" t="s">
        <v>809</v>
      </c>
      <c r="E64" s="4" t="s">
        <v>965</v>
      </c>
    </row>
    <row r="65">
      <c r="A65" s="4" t="s">
        <v>966</v>
      </c>
      <c r="B65" s="4" t="s">
        <v>967</v>
      </c>
      <c r="C65" s="4">
        <v>2971.0</v>
      </c>
      <c r="D65" s="4" t="s">
        <v>786</v>
      </c>
      <c r="E65" s="4" t="s">
        <v>968</v>
      </c>
    </row>
    <row r="66">
      <c r="A66" s="4" t="s">
        <v>969</v>
      </c>
      <c r="B66" s="4" t="s">
        <v>970</v>
      </c>
      <c r="C66" s="4">
        <v>2958.0</v>
      </c>
      <c r="D66" s="4" t="s">
        <v>786</v>
      </c>
      <c r="E66" s="4" t="s">
        <v>481</v>
      </c>
    </row>
    <row r="67">
      <c r="A67" s="4" t="s">
        <v>971</v>
      </c>
      <c r="B67" s="4" t="s">
        <v>972</v>
      </c>
      <c r="C67" s="4">
        <v>2945.0</v>
      </c>
      <c r="D67" s="4" t="s">
        <v>809</v>
      </c>
      <c r="E67" s="4" t="s">
        <v>973</v>
      </c>
    </row>
    <row r="68">
      <c r="A68" s="4" t="s">
        <v>974</v>
      </c>
      <c r="B68" s="4" t="s">
        <v>975</v>
      </c>
      <c r="C68" s="4">
        <v>2940.0</v>
      </c>
      <c r="D68" s="4" t="s">
        <v>813</v>
      </c>
      <c r="E68" s="4" t="s">
        <v>976</v>
      </c>
    </row>
    <row r="69">
      <c r="A69" s="4" t="s">
        <v>977</v>
      </c>
      <c r="B69" s="4" t="s">
        <v>978</v>
      </c>
      <c r="C69" s="4">
        <v>2938.0</v>
      </c>
      <c r="D69" s="4" t="s">
        <v>782</v>
      </c>
      <c r="E69" s="4" t="s">
        <v>979</v>
      </c>
    </row>
    <row r="70">
      <c r="A70" s="4" t="s">
        <v>980</v>
      </c>
      <c r="B70" s="4" t="s">
        <v>981</v>
      </c>
      <c r="C70" s="4">
        <v>2911.0</v>
      </c>
      <c r="D70" s="4" t="s">
        <v>809</v>
      </c>
      <c r="E70" s="4" t="s">
        <v>982</v>
      </c>
    </row>
    <row r="71">
      <c r="A71" s="4" t="s">
        <v>983</v>
      </c>
      <c r="B71" s="4" t="s">
        <v>984</v>
      </c>
      <c r="C71" s="4">
        <v>2894.0</v>
      </c>
      <c r="D71" s="4" t="s">
        <v>786</v>
      </c>
      <c r="E71" s="4" t="s">
        <v>985</v>
      </c>
    </row>
    <row r="72">
      <c r="A72" s="4" t="s">
        <v>986</v>
      </c>
      <c r="B72" s="4" t="s">
        <v>987</v>
      </c>
      <c r="C72" s="4">
        <v>2888.0</v>
      </c>
      <c r="D72" s="4" t="s">
        <v>786</v>
      </c>
      <c r="E72" s="4" t="s">
        <v>988</v>
      </c>
    </row>
    <row r="73">
      <c r="A73" s="4" t="s">
        <v>989</v>
      </c>
      <c r="B73" s="4" t="s">
        <v>990</v>
      </c>
      <c r="C73" s="4">
        <v>2878.0</v>
      </c>
      <c r="D73" s="4" t="s">
        <v>991</v>
      </c>
      <c r="E73" s="4" t="s">
        <v>992</v>
      </c>
    </row>
    <row r="74">
      <c r="A74" s="4" t="s">
        <v>993</v>
      </c>
      <c r="B74" s="4" t="s">
        <v>994</v>
      </c>
      <c r="C74" s="4">
        <v>2872.0</v>
      </c>
      <c r="D74" s="4" t="s">
        <v>786</v>
      </c>
      <c r="E74" s="4" t="s">
        <v>995</v>
      </c>
    </row>
    <row r="75">
      <c r="A75" s="4" t="s">
        <v>996</v>
      </c>
      <c r="B75" s="4" t="s">
        <v>997</v>
      </c>
      <c r="C75" s="4">
        <v>2867.0</v>
      </c>
      <c r="D75" s="4" t="s">
        <v>998</v>
      </c>
      <c r="E75" s="4" t="s">
        <v>863</v>
      </c>
    </row>
    <row r="76">
      <c r="A76" s="4" t="s">
        <v>999</v>
      </c>
      <c r="B76" s="4" t="s">
        <v>1000</v>
      </c>
      <c r="C76" s="4">
        <v>2854.0</v>
      </c>
      <c r="D76" s="4" t="s">
        <v>1001</v>
      </c>
      <c r="E76" s="4" t="s">
        <v>1002</v>
      </c>
    </row>
    <row r="77">
      <c r="A77" s="4" t="s">
        <v>1003</v>
      </c>
      <c r="B77" s="4" t="s">
        <v>1004</v>
      </c>
      <c r="C77" s="4">
        <v>2816.0</v>
      </c>
      <c r="D77" s="4" t="s">
        <v>786</v>
      </c>
      <c r="E77" s="4" t="s">
        <v>1005</v>
      </c>
    </row>
    <row r="78">
      <c r="A78" s="4" t="s">
        <v>1006</v>
      </c>
      <c r="B78" s="4" t="s">
        <v>1007</v>
      </c>
      <c r="C78" s="4">
        <v>2801.0</v>
      </c>
      <c r="D78" s="4" t="s">
        <v>786</v>
      </c>
      <c r="E78" s="4" t="s">
        <v>793</v>
      </c>
    </row>
    <row r="79">
      <c r="A79" s="4" t="s">
        <v>1008</v>
      </c>
      <c r="B79" s="4" t="s">
        <v>1009</v>
      </c>
      <c r="C79" s="4">
        <v>2776.0</v>
      </c>
      <c r="D79" s="4" t="s">
        <v>786</v>
      </c>
      <c r="E79" s="4" t="s">
        <v>1010</v>
      </c>
    </row>
    <row r="80">
      <c r="A80" s="4" t="s">
        <v>1011</v>
      </c>
      <c r="B80" s="4" t="s">
        <v>1012</v>
      </c>
      <c r="C80" s="4">
        <v>2745.0</v>
      </c>
      <c r="D80" s="4" t="s">
        <v>1013</v>
      </c>
      <c r="E80" s="4" t="s">
        <v>1014</v>
      </c>
    </row>
    <row r="81">
      <c r="A81" s="4" t="s">
        <v>1015</v>
      </c>
      <c r="B81" s="4" t="s">
        <v>1016</v>
      </c>
      <c r="C81" s="4">
        <v>2729.0</v>
      </c>
      <c r="D81" s="4" t="s">
        <v>786</v>
      </c>
      <c r="E81" s="4" t="s">
        <v>995</v>
      </c>
    </row>
    <row r="82">
      <c r="A82" s="4" t="s">
        <v>1017</v>
      </c>
      <c r="B82" s="4" t="s">
        <v>1018</v>
      </c>
      <c r="C82" s="4">
        <v>2713.0</v>
      </c>
      <c r="D82" s="4" t="s">
        <v>883</v>
      </c>
      <c r="E82" s="4" t="s">
        <v>1019</v>
      </c>
    </row>
    <row r="83">
      <c r="A83" s="4" t="s">
        <v>1020</v>
      </c>
      <c r="B83" s="4" t="s">
        <v>1021</v>
      </c>
      <c r="C83" s="4">
        <v>2648.0</v>
      </c>
      <c r="D83" s="4" t="s">
        <v>883</v>
      </c>
      <c r="E83" s="4" t="s">
        <v>928</v>
      </c>
    </row>
    <row r="84">
      <c r="A84" s="4" t="s">
        <v>1022</v>
      </c>
      <c r="B84" s="4" t="s">
        <v>1023</v>
      </c>
      <c r="C84" s="4">
        <v>2645.0</v>
      </c>
      <c r="D84" s="4" t="s">
        <v>786</v>
      </c>
      <c r="E84" s="4" t="s">
        <v>1024</v>
      </c>
    </row>
    <row r="85">
      <c r="A85" s="4" t="s">
        <v>1025</v>
      </c>
      <c r="B85" s="4" t="s">
        <v>1026</v>
      </c>
      <c r="C85" s="4">
        <v>2590.0</v>
      </c>
      <c r="D85" s="4" t="s">
        <v>1027</v>
      </c>
      <c r="E85" s="4" t="s">
        <v>806</v>
      </c>
    </row>
    <row r="86">
      <c r="A86" s="4" t="s">
        <v>1028</v>
      </c>
      <c r="B86" s="4" t="s">
        <v>1029</v>
      </c>
      <c r="C86" s="4">
        <v>2570.0</v>
      </c>
      <c r="D86" s="4" t="s">
        <v>1030</v>
      </c>
      <c r="E86" s="4" t="s">
        <v>1010</v>
      </c>
    </row>
    <row r="87">
      <c r="A87" s="4" t="s">
        <v>1031</v>
      </c>
      <c r="B87" s="4" t="s">
        <v>1032</v>
      </c>
      <c r="C87" s="4">
        <v>2564.0</v>
      </c>
      <c r="D87" s="4" t="s">
        <v>786</v>
      </c>
      <c r="E87" s="4" t="s">
        <v>564</v>
      </c>
    </row>
    <row r="88">
      <c r="A88" s="4" t="s">
        <v>1033</v>
      </c>
      <c r="B88" s="4" t="s">
        <v>1034</v>
      </c>
      <c r="C88" s="4">
        <v>2562.0</v>
      </c>
      <c r="D88" s="4" t="s">
        <v>809</v>
      </c>
      <c r="E88" s="4" t="s">
        <v>1035</v>
      </c>
    </row>
    <row r="89">
      <c r="A89" s="4" t="s">
        <v>1036</v>
      </c>
      <c r="B89" s="4" t="s">
        <v>1037</v>
      </c>
      <c r="C89" s="4">
        <v>2542.0</v>
      </c>
      <c r="D89" s="4" t="s">
        <v>786</v>
      </c>
      <c r="E89" s="4" t="s">
        <v>1038</v>
      </c>
    </row>
    <row r="90">
      <c r="A90" s="4" t="s">
        <v>1039</v>
      </c>
      <c r="B90" s="4" t="s">
        <v>1040</v>
      </c>
      <c r="C90" s="4">
        <v>2535.0</v>
      </c>
      <c r="D90" s="4" t="s">
        <v>833</v>
      </c>
      <c r="E90" s="4" t="s">
        <v>1041</v>
      </c>
    </row>
    <row r="91">
      <c r="A91" s="4" t="s">
        <v>1042</v>
      </c>
      <c r="B91" s="4" t="s">
        <v>1043</v>
      </c>
      <c r="C91" s="4">
        <v>2527.0</v>
      </c>
      <c r="D91" s="4" t="s">
        <v>782</v>
      </c>
      <c r="E91" s="4" t="s">
        <v>1044</v>
      </c>
    </row>
    <row r="92">
      <c r="A92" s="4" t="s">
        <v>1045</v>
      </c>
      <c r="B92" s="4" t="s">
        <v>1046</v>
      </c>
      <c r="C92" s="4">
        <v>2516.0</v>
      </c>
      <c r="D92" s="4" t="s">
        <v>813</v>
      </c>
      <c r="E92" s="4" t="s">
        <v>863</v>
      </c>
    </row>
    <row r="93">
      <c r="A93" s="4" t="s">
        <v>1047</v>
      </c>
      <c r="B93" s="4" t="s">
        <v>1048</v>
      </c>
      <c r="C93" s="4">
        <v>2508.0</v>
      </c>
      <c r="D93" s="4" t="s">
        <v>805</v>
      </c>
      <c r="E93" s="4" t="s">
        <v>1049</v>
      </c>
    </row>
    <row r="94">
      <c r="A94" s="4" t="s">
        <v>1050</v>
      </c>
      <c r="B94" s="4" t="s">
        <v>1051</v>
      </c>
      <c r="C94" s="4">
        <v>2503.0</v>
      </c>
      <c r="D94" s="4" t="s">
        <v>1052</v>
      </c>
      <c r="E94" s="4" t="s">
        <v>806</v>
      </c>
    </row>
    <row r="95">
      <c r="A95" s="4" t="s">
        <v>1053</v>
      </c>
      <c r="B95" s="4" t="s">
        <v>1054</v>
      </c>
      <c r="C95" s="4">
        <v>2492.0</v>
      </c>
      <c r="D95" s="4" t="s">
        <v>883</v>
      </c>
      <c r="E95" s="4" t="s">
        <v>1055</v>
      </c>
    </row>
    <row r="96">
      <c r="A96" s="4" t="s">
        <v>1056</v>
      </c>
      <c r="B96" s="4" t="s">
        <v>1057</v>
      </c>
      <c r="C96" s="4">
        <v>2491.0</v>
      </c>
      <c r="D96" s="4" t="s">
        <v>883</v>
      </c>
      <c r="E96" s="4" t="s">
        <v>1058</v>
      </c>
    </row>
    <row r="97">
      <c r="A97" s="4" t="s">
        <v>1059</v>
      </c>
      <c r="B97" s="4" t="s">
        <v>1060</v>
      </c>
      <c r="C97" s="4">
        <v>2481.0</v>
      </c>
      <c r="D97" s="4" t="s">
        <v>809</v>
      </c>
    </row>
    <row r="98">
      <c r="A98" s="4" t="s">
        <v>1061</v>
      </c>
      <c r="B98" s="4" t="s">
        <v>1062</v>
      </c>
      <c r="C98" s="4">
        <v>2481.0</v>
      </c>
      <c r="D98" s="4" t="s">
        <v>786</v>
      </c>
      <c r="E98" s="4" t="s">
        <v>806</v>
      </c>
    </row>
    <row r="99">
      <c r="A99" s="4" t="s">
        <v>1063</v>
      </c>
      <c r="B99" s="4" t="s">
        <v>1064</v>
      </c>
      <c r="C99" s="4">
        <v>2458.0</v>
      </c>
      <c r="D99" s="4" t="s">
        <v>1065</v>
      </c>
      <c r="E99" s="4" t="s">
        <v>951</v>
      </c>
    </row>
    <row r="100">
      <c r="A100" s="4" t="s">
        <v>1066</v>
      </c>
      <c r="B100" s="4" t="s">
        <v>1067</v>
      </c>
      <c r="C100" s="4">
        <v>2455.0</v>
      </c>
      <c r="D100" s="4" t="s">
        <v>809</v>
      </c>
      <c r="E100" s="4" t="s">
        <v>1068</v>
      </c>
    </row>
    <row r="101">
      <c r="A101" s="4" t="s">
        <v>1069</v>
      </c>
      <c r="B101" s="4" t="s">
        <v>1070</v>
      </c>
      <c r="C101" s="4">
        <v>2413.0</v>
      </c>
      <c r="D101" s="4" t="s">
        <v>782</v>
      </c>
      <c r="E101" s="4" t="s">
        <v>1071</v>
      </c>
    </row>
    <row r="102">
      <c r="A102" s="4" t="s">
        <v>1072</v>
      </c>
      <c r="B102" s="4" t="s">
        <v>1073</v>
      </c>
      <c r="C102" s="4">
        <v>2413.0</v>
      </c>
      <c r="D102" s="4" t="s">
        <v>1013</v>
      </c>
      <c r="E102" s="4" t="s">
        <v>1074</v>
      </c>
    </row>
    <row r="103">
      <c r="A103" s="4" t="s">
        <v>1075</v>
      </c>
      <c r="B103" s="4" t="s">
        <v>1076</v>
      </c>
      <c r="C103" s="4">
        <v>2361.0</v>
      </c>
      <c r="D103" s="4" t="s">
        <v>927</v>
      </c>
      <c r="E103" s="4" t="s">
        <v>951</v>
      </c>
    </row>
    <row r="104">
      <c r="A104" s="4" t="s">
        <v>1077</v>
      </c>
      <c r="B104" s="4" t="s">
        <v>1078</v>
      </c>
      <c r="C104" s="4">
        <v>2322.0</v>
      </c>
      <c r="D104" s="4" t="s">
        <v>782</v>
      </c>
      <c r="E104" s="4" t="s">
        <v>481</v>
      </c>
    </row>
    <row r="105">
      <c r="A105" s="4" t="s">
        <v>1079</v>
      </c>
      <c r="B105" s="4" t="s">
        <v>1080</v>
      </c>
      <c r="C105" s="4">
        <v>2320.0</v>
      </c>
      <c r="D105" s="4" t="s">
        <v>927</v>
      </c>
      <c r="E105" s="4" t="s">
        <v>428</v>
      </c>
    </row>
    <row r="106">
      <c r="A106" s="4" t="s">
        <v>1081</v>
      </c>
      <c r="B106" s="4" t="s">
        <v>1082</v>
      </c>
      <c r="C106" s="4">
        <v>2281.0</v>
      </c>
      <c r="D106" s="4" t="s">
        <v>809</v>
      </c>
      <c r="E106" s="4" t="s">
        <v>908</v>
      </c>
    </row>
    <row r="107">
      <c r="A107" s="4" t="s">
        <v>1083</v>
      </c>
      <c r="B107" s="4" t="s">
        <v>1084</v>
      </c>
      <c r="C107" s="4">
        <v>2250.0</v>
      </c>
      <c r="D107" s="4" t="s">
        <v>813</v>
      </c>
      <c r="E107" s="4" t="s">
        <v>1085</v>
      </c>
    </row>
    <row r="108">
      <c r="A108" s="4" t="s">
        <v>1086</v>
      </c>
      <c r="B108" s="4" t="s">
        <v>1087</v>
      </c>
      <c r="C108" s="4">
        <v>2237.0</v>
      </c>
      <c r="D108" s="4" t="s">
        <v>786</v>
      </c>
      <c r="E108" s="4" t="s">
        <v>1088</v>
      </c>
    </row>
    <row r="109">
      <c r="A109" s="4" t="s">
        <v>1089</v>
      </c>
      <c r="B109" s="4" t="s">
        <v>1090</v>
      </c>
      <c r="C109" s="4">
        <v>2218.0</v>
      </c>
      <c r="D109" s="4" t="s">
        <v>786</v>
      </c>
      <c r="E109" s="4" t="s">
        <v>1091</v>
      </c>
    </row>
    <row r="110">
      <c r="A110" s="4" t="s">
        <v>1092</v>
      </c>
      <c r="B110" s="4" t="s">
        <v>1093</v>
      </c>
      <c r="C110" s="4">
        <v>2217.0</v>
      </c>
      <c r="D110" s="4" t="s">
        <v>883</v>
      </c>
    </row>
    <row r="111">
      <c r="A111" s="4" t="s">
        <v>1094</v>
      </c>
      <c r="B111" s="4" t="s">
        <v>1095</v>
      </c>
      <c r="C111" s="4">
        <v>2213.0</v>
      </c>
      <c r="D111" s="4" t="s">
        <v>927</v>
      </c>
      <c r="E111" s="4" t="s">
        <v>1096</v>
      </c>
    </row>
    <row r="112">
      <c r="A112" s="4" t="s">
        <v>1097</v>
      </c>
      <c r="B112" s="4" t="s">
        <v>1098</v>
      </c>
      <c r="C112" s="4">
        <v>2212.0</v>
      </c>
      <c r="D112" s="4" t="s">
        <v>782</v>
      </c>
      <c r="E112" s="4" t="s">
        <v>1099</v>
      </c>
    </row>
    <row r="113">
      <c r="A113" s="4" t="s">
        <v>1100</v>
      </c>
      <c r="B113" s="4" t="s">
        <v>1101</v>
      </c>
      <c r="C113" s="4">
        <v>2192.0</v>
      </c>
      <c r="D113" s="4" t="s">
        <v>883</v>
      </c>
      <c r="E113" s="4" t="s">
        <v>1102</v>
      </c>
    </row>
    <row r="114">
      <c r="A114" s="4" t="s">
        <v>1103</v>
      </c>
      <c r="B114" s="4" t="s">
        <v>1104</v>
      </c>
      <c r="C114" s="4">
        <v>2167.0</v>
      </c>
      <c r="D114" s="4" t="s">
        <v>782</v>
      </c>
      <c r="E114" s="4" t="s">
        <v>1105</v>
      </c>
    </row>
    <row r="115">
      <c r="A115" s="4" t="s">
        <v>1106</v>
      </c>
      <c r="B115" s="4" t="s">
        <v>1107</v>
      </c>
      <c r="C115" s="4">
        <v>2159.0</v>
      </c>
      <c r="D115" s="4" t="s">
        <v>1030</v>
      </c>
      <c r="E115" s="4" t="s">
        <v>1108</v>
      </c>
    </row>
    <row r="116">
      <c r="A116" s="4" t="s">
        <v>1109</v>
      </c>
      <c r="B116" s="4" t="s">
        <v>1110</v>
      </c>
      <c r="C116" s="4">
        <v>2147.0</v>
      </c>
      <c r="D116" s="4" t="s">
        <v>786</v>
      </c>
      <c r="E116" s="4" t="s">
        <v>1111</v>
      </c>
    </row>
    <row r="117">
      <c r="A117" s="4" t="s">
        <v>1112</v>
      </c>
      <c r="B117" s="4" t="s">
        <v>1113</v>
      </c>
      <c r="C117" s="4">
        <v>2126.0</v>
      </c>
      <c r="D117" s="4" t="s">
        <v>1114</v>
      </c>
      <c r="E117" s="4" t="s">
        <v>988</v>
      </c>
    </row>
    <row r="118">
      <c r="A118" s="4" t="s">
        <v>1115</v>
      </c>
      <c r="B118" s="4" t="s">
        <v>1116</v>
      </c>
      <c r="C118" s="4">
        <v>2120.0</v>
      </c>
      <c r="D118" s="4" t="s">
        <v>1001</v>
      </c>
      <c r="E118" s="4" t="s">
        <v>1117</v>
      </c>
    </row>
    <row r="119">
      <c r="A119" s="4" t="s">
        <v>1118</v>
      </c>
      <c r="B119" s="4" t="s">
        <v>1119</v>
      </c>
      <c r="C119" s="4">
        <v>2094.0</v>
      </c>
      <c r="D119" s="4" t="s">
        <v>1027</v>
      </c>
      <c r="E119" s="4" t="s">
        <v>928</v>
      </c>
    </row>
    <row r="120">
      <c r="A120" s="4" t="s">
        <v>1120</v>
      </c>
      <c r="B120" s="4" t="s">
        <v>1121</v>
      </c>
      <c r="C120" s="4">
        <v>2090.0</v>
      </c>
      <c r="E120" s="4" t="s">
        <v>1122</v>
      </c>
    </row>
    <row r="121">
      <c r="A121" s="4" t="s">
        <v>1123</v>
      </c>
      <c r="B121" s="4" t="s">
        <v>1124</v>
      </c>
      <c r="C121" s="4">
        <v>2036.0</v>
      </c>
      <c r="D121" s="4" t="s">
        <v>786</v>
      </c>
      <c r="E121" s="4" t="s">
        <v>1044</v>
      </c>
    </row>
    <row r="122">
      <c r="A122" s="4" t="s">
        <v>1125</v>
      </c>
      <c r="B122" s="4" t="s">
        <v>1126</v>
      </c>
      <c r="C122" s="4">
        <v>1999.0</v>
      </c>
      <c r="D122" s="4" t="s">
        <v>786</v>
      </c>
      <c r="E122" s="4" t="s">
        <v>863</v>
      </c>
    </row>
    <row r="123">
      <c r="A123" s="4" t="s">
        <v>1127</v>
      </c>
      <c r="B123" s="4" t="s">
        <v>1128</v>
      </c>
      <c r="C123" s="4">
        <v>1987.0</v>
      </c>
      <c r="D123" s="4" t="s">
        <v>1013</v>
      </c>
      <c r="E123" s="4" t="s">
        <v>863</v>
      </c>
    </row>
    <row r="124">
      <c r="A124" s="4" t="s">
        <v>1129</v>
      </c>
      <c r="B124" s="4" t="s">
        <v>1130</v>
      </c>
      <c r="C124" s="4">
        <v>1976.0</v>
      </c>
      <c r="D124" s="4" t="s">
        <v>840</v>
      </c>
      <c r="E124" s="4" t="s">
        <v>1131</v>
      </c>
    </row>
    <row r="125">
      <c r="A125" s="4" t="s">
        <v>1132</v>
      </c>
      <c r="B125" s="4" t="s">
        <v>1133</v>
      </c>
      <c r="C125" s="4">
        <v>1964.0</v>
      </c>
      <c r="D125" s="4" t="s">
        <v>786</v>
      </c>
      <c r="E125" s="4" t="s">
        <v>1134</v>
      </c>
    </row>
    <row r="126">
      <c r="A126" s="4" t="s">
        <v>1135</v>
      </c>
      <c r="B126" s="4" t="s">
        <v>1136</v>
      </c>
      <c r="C126" s="4">
        <v>1947.0</v>
      </c>
      <c r="D126" s="4" t="s">
        <v>1027</v>
      </c>
      <c r="E126" s="4" t="s">
        <v>1137</v>
      </c>
    </row>
    <row r="127">
      <c r="A127" s="4" t="s">
        <v>1138</v>
      </c>
      <c r="B127" s="4" t="s">
        <v>1139</v>
      </c>
      <c r="C127" s="4">
        <v>1934.0</v>
      </c>
      <c r="D127" s="4" t="s">
        <v>786</v>
      </c>
      <c r="E127" s="4" t="s">
        <v>951</v>
      </c>
    </row>
    <row r="128">
      <c r="A128" s="4" t="s">
        <v>1140</v>
      </c>
      <c r="B128" s="4" t="s">
        <v>1141</v>
      </c>
      <c r="C128" s="4">
        <v>1927.0</v>
      </c>
      <c r="D128" s="4" t="s">
        <v>809</v>
      </c>
      <c r="E128" s="4" t="s">
        <v>1142</v>
      </c>
    </row>
    <row r="129">
      <c r="A129" s="4" t="s">
        <v>1143</v>
      </c>
      <c r="B129" s="4" t="s">
        <v>1144</v>
      </c>
      <c r="C129" s="4">
        <v>1910.0</v>
      </c>
      <c r="D129" s="4" t="s">
        <v>998</v>
      </c>
    </row>
    <row r="130">
      <c r="A130" s="4" t="s">
        <v>1145</v>
      </c>
      <c r="B130" s="4" t="s">
        <v>1146</v>
      </c>
      <c r="C130" s="4">
        <v>1896.0</v>
      </c>
      <c r="D130" s="4" t="s">
        <v>786</v>
      </c>
      <c r="E130" s="4" t="s">
        <v>1147</v>
      </c>
    </row>
    <row r="131">
      <c r="A131" s="4" t="s">
        <v>1148</v>
      </c>
      <c r="B131" s="4" t="s">
        <v>1149</v>
      </c>
      <c r="C131" s="4">
        <v>1895.0</v>
      </c>
      <c r="D131" s="4" t="s">
        <v>809</v>
      </c>
      <c r="E131" s="4" t="s">
        <v>988</v>
      </c>
    </row>
    <row r="132">
      <c r="A132" s="4" t="s">
        <v>1150</v>
      </c>
      <c r="B132" s="4" t="s">
        <v>1151</v>
      </c>
      <c r="C132" s="4">
        <v>1889.0</v>
      </c>
      <c r="D132" s="4" t="s">
        <v>840</v>
      </c>
      <c r="E132" s="4" t="s">
        <v>863</v>
      </c>
    </row>
    <row r="133">
      <c r="A133" s="4" t="s">
        <v>1152</v>
      </c>
      <c r="B133" s="4" t="s">
        <v>1153</v>
      </c>
      <c r="C133" s="4">
        <v>1859.0</v>
      </c>
      <c r="D133" s="4" t="s">
        <v>1027</v>
      </c>
      <c r="E133" s="4" t="s">
        <v>857</v>
      </c>
    </row>
    <row r="134">
      <c r="A134" s="4" t="s">
        <v>1154</v>
      </c>
      <c r="B134" s="4" t="s">
        <v>1155</v>
      </c>
      <c r="C134" s="4">
        <v>1854.0</v>
      </c>
      <c r="D134" s="4" t="s">
        <v>786</v>
      </c>
      <c r="E134" s="4" t="s">
        <v>1156</v>
      </c>
    </row>
    <row r="135">
      <c r="A135" s="4" t="s">
        <v>1157</v>
      </c>
      <c r="B135" s="4" t="s">
        <v>1158</v>
      </c>
      <c r="C135" s="4">
        <v>1848.0</v>
      </c>
      <c r="D135" s="4" t="s">
        <v>1159</v>
      </c>
      <c r="E135" s="4" t="s">
        <v>1160</v>
      </c>
    </row>
    <row r="136">
      <c r="A136" s="4" t="s">
        <v>1161</v>
      </c>
      <c r="B136" s="4" t="s">
        <v>1162</v>
      </c>
      <c r="C136" s="4">
        <v>1845.0</v>
      </c>
      <c r="D136" s="4" t="s">
        <v>809</v>
      </c>
    </row>
    <row r="137">
      <c r="A137" s="4" t="s">
        <v>1163</v>
      </c>
      <c r="B137" s="4" t="s">
        <v>1164</v>
      </c>
      <c r="C137" s="4">
        <v>1812.0</v>
      </c>
      <c r="D137" s="4" t="s">
        <v>786</v>
      </c>
      <c r="E137" s="4" t="s">
        <v>1165</v>
      </c>
    </row>
    <row r="138">
      <c r="A138" s="4" t="s">
        <v>1166</v>
      </c>
      <c r="B138" s="4" t="s">
        <v>1167</v>
      </c>
      <c r="C138" s="4">
        <v>1803.0</v>
      </c>
      <c r="D138" s="4" t="s">
        <v>786</v>
      </c>
      <c r="E138" s="4" t="s">
        <v>1168</v>
      </c>
    </row>
    <row r="139">
      <c r="A139" s="4" t="s">
        <v>1169</v>
      </c>
      <c r="B139" s="4" t="s">
        <v>1170</v>
      </c>
      <c r="C139" s="4">
        <v>1788.0</v>
      </c>
      <c r="D139" s="4" t="s">
        <v>782</v>
      </c>
      <c r="E139" s="4" t="s">
        <v>437</v>
      </c>
    </row>
    <row r="140">
      <c r="A140" s="4" t="s">
        <v>1171</v>
      </c>
      <c r="B140" s="4" t="s">
        <v>1172</v>
      </c>
      <c r="C140" s="4">
        <v>1786.0</v>
      </c>
      <c r="D140" s="4" t="s">
        <v>1173</v>
      </c>
      <c r="E140" s="4" t="s">
        <v>1174</v>
      </c>
    </row>
    <row r="141">
      <c r="A141" s="4" t="s">
        <v>1175</v>
      </c>
      <c r="B141" s="4" t="s">
        <v>1176</v>
      </c>
      <c r="C141" s="4">
        <v>1778.0</v>
      </c>
      <c r="D141" s="4" t="s">
        <v>809</v>
      </c>
      <c r="E141" s="4" t="s">
        <v>928</v>
      </c>
    </row>
    <row r="142">
      <c r="A142" s="4" t="s">
        <v>1177</v>
      </c>
      <c r="B142" s="4" t="s">
        <v>1178</v>
      </c>
      <c r="C142" s="4">
        <v>1777.0</v>
      </c>
      <c r="D142" s="4" t="s">
        <v>809</v>
      </c>
      <c r="E142" s="4" t="s">
        <v>1179</v>
      </c>
    </row>
    <row r="143">
      <c r="A143" s="4" t="s">
        <v>1180</v>
      </c>
      <c r="B143" s="4" t="s">
        <v>1181</v>
      </c>
      <c r="C143" s="4">
        <v>1764.0</v>
      </c>
      <c r="D143" s="4" t="s">
        <v>786</v>
      </c>
      <c r="E143" s="4" t="s">
        <v>1182</v>
      </c>
    </row>
    <row r="144">
      <c r="A144" s="4" t="s">
        <v>1183</v>
      </c>
      <c r="B144" s="4" t="s">
        <v>1184</v>
      </c>
      <c r="C144" s="4">
        <v>1764.0</v>
      </c>
      <c r="D144" s="4" t="s">
        <v>883</v>
      </c>
      <c r="E144" s="4" t="s">
        <v>1185</v>
      </c>
    </row>
    <row r="145">
      <c r="A145" s="4" t="s">
        <v>1186</v>
      </c>
      <c r="B145" s="4" t="s">
        <v>1187</v>
      </c>
      <c r="C145" s="4">
        <v>1763.0</v>
      </c>
      <c r="D145" s="4" t="s">
        <v>786</v>
      </c>
      <c r="E145" s="4" t="s">
        <v>1188</v>
      </c>
    </row>
    <row r="146">
      <c r="A146" s="4" t="s">
        <v>1189</v>
      </c>
      <c r="B146" s="4" t="s">
        <v>1190</v>
      </c>
      <c r="C146" s="4">
        <v>1751.0</v>
      </c>
      <c r="D146" s="4" t="s">
        <v>1065</v>
      </c>
      <c r="E146" s="4" t="s">
        <v>1191</v>
      </c>
    </row>
    <row r="147">
      <c r="A147" s="4" t="s">
        <v>1192</v>
      </c>
      <c r="B147" s="4" t="s">
        <v>1193</v>
      </c>
      <c r="C147" s="4">
        <v>1742.0</v>
      </c>
      <c r="D147" s="4" t="s">
        <v>786</v>
      </c>
      <c r="E147" s="4" t="s">
        <v>1194</v>
      </c>
    </row>
    <row r="148">
      <c r="A148" s="4" t="s">
        <v>1195</v>
      </c>
      <c r="B148" s="4" t="s">
        <v>1196</v>
      </c>
      <c r="C148" s="4">
        <v>1731.0</v>
      </c>
      <c r="D148" s="4" t="s">
        <v>786</v>
      </c>
      <c r="E148" s="4" t="s">
        <v>1197</v>
      </c>
    </row>
    <row r="149">
      <c r="A149" s="4" t="s">
        <v>1198</v>
      </c>
      <c r="B149" s="4" t="s">
        <v>1199</v>
      </c>
      <c r="C149" s="4">
        <v>1727.0</v>
      </c>
      <c r="D149" s="4" t="s">
        <v>786</v>
      </c>
      <c r="E149" s="4" t="s">
        <v>1200</v>
      </c>
    </row>
    <row r="150">
      <c r="A150" s="4" t="s">
        <v>1201</v>
      </c>
      <c r="B150" s="4" t="s">
        <v>1202</v>
      </c>
      <c r="C150" s="4">
        <v>1721.0</v>
      </c>
      <c r="D150" s="4" t="s">
        <v>786</v>
      </c>
      <c r="E150" s="4" t="s">
        <v>863</v>
      </c>
    </row>
    <row r="151">
      <c r="A151" s="4" t="s">
        <v>1203</v>
      </c>
      <c r="B151" s="4" t="s">
        <v>1204</v>
      </c>
      <c r="C151" s="4">
        <v>1715.0</v>
      </c>
      <c r="D151" s="4" t="s">
        <v>786</v>
      </c>
      <c r="E151" s="4" t="s">
        <v>1205</v>
      </c>
    </row>
    <row r="152">
      <c r="A152" s="4" t="s">
        <v>1206</v>
      </c>
      <c r="B152" s="4" t="s">
        <v>1207</v>
      </c>
      <c r="C152" s="4">
        <v>1713.0</v>
      </c>
      <c r="D152" s="4" t="s">
        <v>786</v>
      </c>
      <c r="E152" s="4" t="s">
        <v>1205</v>
      </c>
    </row>
    <row r="153">
      <c r="A153" s="4" t="s">
        <v>1208</v>
      </c>
      <c r="B153" s="4" t="s">
        <v>1209</v>
      </c>
      <c r="C153" s="4">
        <v>1707.0</v>
      </c>
      <c r="D153" s="4" t="s">
        <v>786</v>
      </c>
      <c r="E153" s="4" t="s">
        <v>886</v>
      </c>
    </row>
    <row r="154">
      <c r="A154" s="4" t="s">
        <v>1210</v>
      </c>
      <c r="B154" s="4" t="s">
        <v>1211</v>
      </c>
      <c r="C154" s="4">
        <v>1692.0</v>
      </c>
      <c r="D154" s="4" t="s">
        <v>805</v>
      </c>
      <c r="E154" s="4" t="s">
        <v>1212</v>
      </c>
    </row>
    <row r="155">
      <c r="A155" s="4" t="s">
        <v>1213</v>
      </c>
      <c r="B155" s="4" t="s">
        <v>1214</v>
      </c>
      <c r="C155" s="4">
        <v>1689.0</v>
      </c>
      <c r="D155" s="4" t="s">
        <v>883</v>
      </c>
      <c r="E155" s="4" t="s">
        <v>793</v>
      </c>
    </row>
    <row r="156">
      <c r="A156" s="4" t="s">
        <v>1215</v>
      </c>
      <c r="B156" s="4" t="s">
        <v>1216</v>
      </c>
      <c r="C156" s="4">
        <v>1679.0</v>
      </c>
      <c r="D156" s="4" t="s">
        <v>786</v>
      </c>
      <c r="E156" s="4" t="s">
        <v>1217</v>
      </c>
    </row>
    <row r="157">
      <c r="A157" s="4" t="s">
        <v>1218</v>
      </c>
      <c r="B157" s="4" t="s">
        <v>1219</v>
      </c>
      <c r="C157" s="4">
        <v>1671.0</v>
      </c>
      <c r="D157" s="4" t="s">
        <v>991</v>
      </c>
      <c r="E157" s="4" t="s">
        <v>1220</v>
      </c>
    </row>
    <row r="158">
      <c r="A158" s="4" t="s">
        <v>1221</v>
      </c>
      <c r="B158" s="4" t="s">
        <v>1222</v>
      </c>
      <c r="C158" s="4">
        <v>1666.0</v>
      </c>
      <c r="D158" s="4" t="s">
        <v>786</v>
      </c>
    </row>
    <row r="159">
      <c r="A159" s="4" t="s">
        <v>1223</v>
      </c>
      <c r="B159" s="4" t="s">
        <v>1224</v>
      </c>
      <c r="C159" s="4">
        <v>1657.0</v>
      </c>
      <c r="D159" s="4" t="s">
        <v>786</v>
      </c>
      <c r="E159" s="4" t="s">
        <v>1225</v>
      </c>
    </row>
    <row r="160">
      <c r="A160" s="4" t="s">
        <v>1226</v>
      </c>
      <c r="B160" s="4" t="s">
        <v>1227</v>
      </c>
      <c r="C160" s="4">
        <v>1655.0</v>
      </c>
      <c r="D160" s="4" t="s">
        <v>1228</v>
      </c>
    </row>
    <row r="161">
      <c r="A161" s="4" t="s">
        <v>1229</v>
      </c>
      <c r="B161" s="4" t="s">
        <v>1230</v>
      </c>
      <c r="C161" s="4">
        <v>1653.0</v>
      </c>
      <c r="D161" s="4" t="s">
        <v>1231</v>
      </c>
    </row>
    <row r="162">
      <c r="A162" s="4" t="s">
        <v>1232</v>
      </c>
      <c r="B162" s="4" t="s">
        <v>1233</v>
      </c>
      <c r="C162" s="4">
        <v>1643.0</v>
      </c>
      <c r="D162" s="4" t="s">
        <v>927</v>
      </c>
      <c r="E162" s="4" t="s">
        <v>1234</v>
      </c>
    </row>
    <row r="163">
      <c r="A163" s="4" t="s">
        <v>1235</v>
      </c>
      <c r="B163" s="4" t="s">
        <v>1236</v>
      </c>
      <c r="C163" s="4">
        <v>1642.0</v>
      </c>
      <c r="D163" s="4" t="s">
        <v>786</v>
      </c>
      <c r="E163" s="4" t="s">
        <v>1237</v>
      </c>
    </row>
    <row r="164">
      <c r="A164" s="4" t="s">
        <v>1238</v>
      </c>
      <c r="B164" s="4" t="s">
        <v>1239</v>
      </c>
      <c r="C164" s="4">
        <v>1635.0</v>
      </c>
      <c r="D164" s="4" t="s">
        <v>786</v>
      </c>
      <c r="E164" s="4" t="s">
        <v>1147</v>
      </c>
    </row>
    <row r="165">
      <c r="A165" s="4" t="s">
        <v>1240</v>
      </c>
      <c r="B165" s="4" t="s">
        <v>1241</v>
      </c>
      <c r="C165" s="4">
        <v>1625.0</v>
      </c>
      <c r="D165" s="4" t="s">
        <v>809</v>
      </c>
      <c r="E165" s="4" t="s">
        <v>951</v>
      </c>
    </row>
    <row r="166">
      <c r="A166" s="4" t="s">
        <v>1242</v>
      </c>
      <c r="B166" s="4" t="s">
        <v>1243</v>
      </c>
      <c r="C166" s="4">
        <v>1620.0</v>
      </c>
      <c r="D166" s="4" t="s">
        <v>786</v>
      </c>
      <c r="E166" s="4" t="s">
        <v>1044</v>
      </c>
    </row>
    <row r="167">
      <c r="A167" s="4" t="s">
        <v>1244</v>
      </c>
      <c r="B167" s="4" t="s">
        <v>1245</v>
      </c>
      <c r="C167" s="4">
        <v>1616.0</v>
      </c>
      <c r="D167" s="4" t="s">
        <v>786</v>
      </c>
      <c r="E167" s="4" t="s">
        <v>1246</v>
      </c>
    </row>
    <row r="168">
      <c r="A168" s="4" t="s">
        <v>1247</v>
      </c>
      <c r="B168" s="4" t="s">
        <v>1248</v>
      </c>
      <c r="C168" s="4">
        <v>1605.0</v>
      </c>
      <c r="D168" s="4" t="s">
        <v>786</v>
      </c>
      <c r="E168" s="4" t="s">
        <v>1249</v>
      </c>
    </row>
    <row r="169">
      <c r="A169" s="4" t="s">
        <v>1250</v>
      </c>
      <c r="B169" s="4" t="s">
        <v>1251</v>
      </c>
      <c r="C169" s="4">
        <v>1601.0</v>
      </c>
      <c r="D169" s="4" t="s">
        <v>782</v>
      </c>
      <c r="E169" s="4" t="s">
        <v>886</v>
      </c>
    </row>
    <row r="170">
      <c r="A170" s="4" t="s">
        <v>1252</v>
      </c>
      <c r="B170" s="4" t="s">
        <v>1253</v>
      </c>
      <c r="C170" s="4">
        <v>1587.0</v>
      </c>
      <c r="D170" s="4" t="s">
        <v>1013</v>
      </c>
      <c r="E170" s="4" t="s">
        <v>863</v>
      </c>
    </row>
    <row r="171">
      <c r="A171" s="4" t="s">
        <v>1254</v>
      </c>
      <c r="B171" s="4" t="s">
        <v>1255</v>
      </c>
      <c r="C171" s="4">
        <v>1574.0</v>
      </c>
      <c r="D171" s="4" t="s">
        <v>786</v>
      </c>
      <c r="E171" s="4" t="s">
        <v>908</v>
      </c>
    </row>
    <row r="172">
      <c r="A172" s="4" t="s">
        <v>1256</v>
      </c>
      <c r="B172" s="4" t="s">
        <v>1257</v>
      </c>
      <c r="C172" s="4">
        <v>1562.0</v>
      </c>
      <c r="D172" s="4" t="s">
        <v>840</v>
      </c>
      <c r="E172" s="4" t="s">
        <v>1258</v>
      </c>
    </row>
    <row r="173">
      <c r="A173" s="4" t="s">
        <v>1259</v>
      </c>
      <c r="B173" s="4" t="s">
        <v>1260</v>
      </c>
      <c r="C173" s="4">
        <v>1560.0</v>
      </c>
      <c r="D173" s="4" t="s">
        <v>809</v>
      </c>
      <c r="E173" s="4" t="s">
        <v>1261</v>
      </c>
    </row>
    <row r="174">
      <c r="A174" s="4" t="s">
        <v>1262</v>
      </c>
      <c r="B174" s="4" t="s">
        <v>1263</v>
      </c>
      <c r="C174" s="4">
        <v>1556.0</v>
      </c>
      <c r="D174" s="4" t="s">
        <v>786</v>
      </c>
      <c r="E174" s="4" t="s">
        <v>1264</v>
      </c>
    </row>
    <row r="175">
      <c r="A175" s="4" t="s">
        <v>1265</v>
      </c>
      <c r="B175" s="4" t="s">
        <v>1266</v>
      </c>
      <c r="C175" s="4">
        <v>1548.0</v>
      </c>
      <c r="D175" s="4" t="s">
        <v>786</v>
      </c>
      <c r="E175" s="4" t="s">
        <v>968</v>
      </c>
    </row>
    <row r="176">
      <c r="A176" s="4" t="s">
        <v>1267</v>
      </c>
      <c r="B176" s="4" t="s">
        <v>1268</v>
      </c>
      <c r="C176" s="4">
        <v>1548.0</v>
      </c>
      <c r="D176" s="4" t="s">
        <v>809</v>
      </c>
      <c r="E176" s="4" t="s">
        <v>951</v>
      </c>
    </row>
    <row r="177">
      <c r="A177" s="4" t="s">
        <v>1269</v>
      </c>
      <c r="B177" s="4" t="s">
        <v>1270</v>
      </c>
      <c r="C177" s="4">
        <v>1542.0</v>
      </c>
      <c r="D177" s="4" t="s">
        <v>809</v>
      </c>
      <c r="E177" s="4" t="s">
        <v>806</v>
      </c>
    </row>
    <row r="178">
      <c r="A178" s="4" t="s">
        <v>1271</v>
      </c>
      <c r="B178" s="4" t="s">
        <v>1272</v>
      </c>
      <c r="C178" s="4">
        <v>1537.0</v>
      </c>
      <c r="D178" s="4" t="s">
        <v>786</v>
      </c>
      <c r="E178" s="4" t="s">
        <v>1273</v>
      </c>
    </row>
    <row r="179">
      <c r="A179" s="4" t="s">
        <v>1274</v>
      </c>
      <c r="B179" s="4" t="s">
        <v>1275</v>
      </c>
      <c r="C179" s="4">
        <v>1535.0</v>
      </c>
      <c r="D179" s="4" t="s">
        <v>1013</v>
      </c>
      <c r="E179" s="4" t="s">
        <v>834</v>
      </c>
    </row>
    <row r="180">
      <c r="A180" s="4" t="s">
        <v>1276</v>
      </c>
      <c r="B180" s="4" t="s">
        <v>1277</v>
      </c>
      <c r="C180" s="4">
        <v>1502.0</v>
      </c>
      <c r="D180" s="4" t="s">
        <v>786</v>
      </c>
      <c r="E180" s="4" t="s">
        <v>1194</v>
      </c>
    </row>
    <row r="181">
      <c r="A181" s="4" t="s">
        <v>1278</v>
      </c>
      <c r="B181" s="4" t="s">
        <v>1279</v>
      </c>
      <c r="C181" s="4">
        <v>1496.0</v>
      </c>
      <c r="D181" s="4" t="s">
        <v>1001</v>
      </c>
      <c r="E181" s="4" t="s">
        <v>1197</v>
      </c>
    </row>
    <row r="182">
      <c r="A182" s="4" t="s">
        <v>1280</v>
      </c>
      <c r="B182" s="4" t="s">
        <v>1281</v>
      </c>
      <c r="C182" s="4">
        <v>1479.0</v>
      </c>
      <c r="D182" s="4" t="s">
        <v>883</v>
      </c>
      <c r="E182" s="4" t="s">
        <v>877</v>
      </c>
    </row>
    <row r="183">
      <c r="A183" s="4" t="s">
        <v>1282</v>
      </c>
      <c r="B183" s="4" t="s">
        <v>1283</v>
      </c>
      <c r="C183" s="4">
        <v>1473.0</v>
      </c>
      <c r="D183" s="4" t="s">
        <v>883</v>
      </c>
      <c r="E183" s="4" t="s">
        <v>1284</v>
      </c>
    </row>
    <row r="184">
      <c r="A184" s="4" t="s">
        <v>1285</v>
      </c>
      <c r="B184" s="4" t="s">
        <v>1286</v>
      </c>
      <c r="C184" s="4">
        <v>1471.0</v>
      </c>
      <c r="D184" s="4" t="s">
        <v>786</v>
      </c>
      <c r="E184" s="4" t="s">
        <v>1287</v>
      </c>
    </row>
    <row r="185">
      <c r="A185" s="4" t="s">
        <v>1288</v>
      </c>
      <c r="B185" s="4" t="s">
        <v>1289</v>
      </c>
      <c r="C185" s="4">
        <v>1461.0</v>
      </c>
      <c r="D185" s="4" t="s">
        <v>813</v>
      </c>
      <c r="E185" s="4" t="s">
        <v>1290</v>
      </c>
    </row>
    <row r="186">
      <c r="A186" s="4" t="s">
        <v>1291</v>
      </c>
      <c r="B186" s="4" t="s">
        <v>1292</v>
      </c>
      <c r="C186" s="4">
        <v>1457.0</v>
      </c>
      <c r="D186" s="4" t="s">
        <v>805</v>
      </c>
      <c r="E186" s="4" t="s">
        <v>863</v>
      </c>
    </row>
    <row r="187">
      <c r="A187" s="4" t="s">
        <v>1293</v>
      </c>
      <c r="B187" s="4" t="s">
        <v>1294</v>
      </c>
      <c r="C187" s="4">
        <v>1455.0</v>
      </c>
      <c r="D187" s="4" t="s">
        <v>786</v>
      </c>
      <c r="E187" s="4" t="s">
        <v>1147</v>
      </c>
    </row>
    <row r="188">
      <c r="A188" s="4" t="s">
        <v>1295</v>
      </c>
      <c r="B188" s="4" t="s">
        <v>1296</v>
      </c>
      <c r="C188" s="4">
        <v>1431.0</v>
      </c>
      <c r="D188" s="4" t="s">
        <v>809</v>
      </c>
      <c r="E188" s="4" t="s">
        <v>1297</v>
      </c>
    </row>
    <row r="189">
      <c r="A189" s="4" t="s">
        <v>1298</v>
      </c>
      <c r="B189" s="4" t="s">
        <v>1299</v>
      </c>
      <c r="C189" s="4">
        <v>1418.0</v>
      </c>
      <c r="D189" s="4" t="s">
        <v>1300</v>
      </c>
      <c r="E189" s="4" t="s">
        <v>1301</v>
      </c>
    </row>
    <row r="190">
      <c r="A190" s="4" t="s">
        <v>1302</v>
      </c>
      <c r="B190" s="4" t="s">
        <v>1303</v>
      </c>
      <c r="C190" s="4">
        <v>1415.0</v>
      </c>
      <c r="D190" s="4" t="s">
        <v>786</v>
      </c>
      <c r="E190" s="4" t="s">
        <v>1304</v>
      </c>
    </row>
    <row r="191">
      <c r="A191" s="4" t="s">
        <v>1305</v>
      </c>
      <c r="B191" s="4" t="s">
        <v>1306</v>
      </c>
      <c r="C191" s="4">
        <v>1414.0</v>
      </c>
      <c r="D191" s="4" t="s">
        <v>883</v>
      </c>
      <c r="E191" s="4" t="s">
        <v>814</v>
      </c>
    </row>
    <row r="192">
      <c r="A192" s="4" t="s">
        <v>1307</v>
      </c>
      <c r="B192" s="4" t="s">
        <v>1308</v>
      </c>
      <c r="C192" s="4">
        <v>1413.0</v>
      </c>
      <c r="D192" s="4" t="s">
        <v>813</v>
      </c>
      <c r="E192" s="4" t="s">
        <v>1309</v>
      </c>
    </row>
    <row r="193">
      <c r="A193" s="4" t="s">
        <v>1310</v>
      </c>
      <c r="B193" s="4" t="s">
        <v>1311</v>
      </c>
      <c r="C193" s="4">
        <v>1410.0</v>
      </c>
      <c r="D193" s="4" t="s">
        <v>883</v>
      </c>
      <c r="E193" s="4" t="s">
        <v>1194</v>
      </c>
    </row>
    <row r="194">
      <c r="A194" s="4" t="s">
        <v>1312</v>
      </c>
      <c r="B194" s="4" t="s">
        <v>1313</v>
      </c>
      <c r="C194" s="4">
        <v>1409.0</v>
      </c>
      <c r="D194" s="4" t="s">
        <v>786</v>
      </c>
      <c r="E194" s="4" t="s">
        <v>810</v>
      </c>
    </row>
    <row r="195">
      <c r="A195" s="4" t="s">
        <v>1314</v>
      </c>
      <c r="B195" s="4" t="s">
        <v>1315</v>
      </c>
      <c r="C195" s="4">
        <v>1404.0</v>
      </c>
      <c r="D195" s="4" t="s">
        <v>883</v>
      </c>
      <c r="E195" s="4" t="s">
        <v>1316</v>
      </c>
    </row>
    <row r="196">
      <c r="A196" s="4" t="s">
        <v>1317</v>
      </c>
      <c r="B196" s="4" t="s">
        <v>1318</v>
      </c>
      <c r="C196" s="4">
        <v>1384.0</v>
      </c>
      <c r="D196" s="4" t="s">
        <v>805</v>
      </c>
      <c r="E196" s="4" t="s">
        <v>908</v>
      </c>
    </row>
    <row r="197">
      <c r="A197" s="4" t="s">
        <v>1319</v>
      </c>
      <c r="B197" s="4" t="s">
        <v>1320</v>
      </c>
      <c r="C197" s="4">
        <v>1384.0</v>
      </c>
      <c r="D197" s="4" t="s">
        <v>883</v>
      </c>
      <c r="E197" s="4" t="s">
        <v>1321</v>
      </c>
    </row>
    <row r="198">
      <c r="A198" s="4" t="s">
        <v>1322</v>
      </c>
      <c r="B198" s="4" t="s">
        <v>1323</v>
      </c>
      <c r="C198" s="4">
        <v>1384.0</v>
      </c>
      <c r="D198" s="4" t="s">
        <v>782</v>
      </c>
      <c r="E198" s="4" t="s">
        <v>995</v>
      </c>
    </row>
    <row r="199">
      <c r="A199" s="4" t="s">
        <v>1324</v>
      </c>
      <c r="B199" s="4" t="s">
        <v>1325</v>
      </c>
      <c r="C199" s="4">
        <v>1374.0</v>
      </c>
      <c r="D199" s="4" t="s">
        <v>782</v>
      </c>
      <c r="E199" s="4" t="s">
        <v>1326</v>
      </c>
    </row>
    <row r="200">
      <c r="A200" s="4" t="s">
        <v>1327</v>
      </c>
      <c r="B200" s="4" t="s">
        <v>1328</v>
      </c>
      <c r="C200" s="4">
        <v>1366.0</v>
      </c>
      <c r="D200" s="4" t="s">
        <v>883</v>
      </c>
      <c r="E200" s="4" t="s">
        <v>1329</v>
      </c>
    </row>
    <row r="201">
      <c r="A201" s="4" t="s">
        <v>1330</v>
      </c>
      <c r="B201" s="4" t="s">
        <v>1331</v>
      </c>
      <c r="C201" s="4">
        <v>1357.0</v>
      </c>
      <c r="D201" s="4" t="s">
        <v>883</v>
      </c>
      <c r="E201" s="4" t="s">
        <v>1332</v>
      </c>
    </row>
    <row r="202">
      <c r="A202" s="4" t="s">
        <v>1333</v>
      </c>
      <c r="B202" s="4" t="s">
        <v>1334</v>
      </c>
      <c r="C202" s="4">
        <v>1355.0</v>
      </c>
      <c r="D202" s="4" t="s">
        <v>809</v>
      </c>
      <c r="E202" s="4" t="s">
        <v>1335</v>
      </c>
    </row>
    <row r="203">
      <c r="A203" s="4" t="s">
        <v>1336</v>
      </c>
      <c r="B203" s="4" t="s">
        <v>1337</v>
      </c>
      <c r="C203" s="4">
        <v>1354.0</v>
      </c>
      <c r="D203" s="4" t="s">
        <v>840</v>
      </c>
      <c r="E203" s="4" t="s">
        <v>1338</v>
      </c>
    </row>
    <row r="204">
      <c r="A204" s="4" t="s">
        <v>1339</v>
      </c>
      <c r="B204" s="4" t="s">
        <v>1340</v>
      </c>
      <c r="C204" s="4">
        <v>1347.0</v>
      </c>
      <c r="D204" s="4" t="s">
        <v>786</v>
      </c>
      <c r="E204" s="4" t="s">
        <v>1341</v>
      </c>
    </row>
    <row r="205">
      <c r="A205" s="4" t="s">
        <v>1342</v>
      </c>
      <c r="B205" s="4" t="s">
        <v>1343</v>
      </c>
      <c r="C205" s="4">
        <v>1344.0</v>
      </c>
      <c r="D205" s="4" t="s">
        <v>927</v>
      </c>
      <c r="E205" s="4" t="s">
        <v>1344</v>
      </c>
    </row>
    <row r="206">
      <c r="A206" s="4" t="s">
        <v>1345</v>
      </c>
      <c r="B206" s="4" t="s">
        <v>1346</v>
      </c>
      <c r="C206" s="4">
        <v>1343.0</v>
      </c>
      <c r="D206" s="4" t="s">
        <v>786</v>
      </c>
      <c r="E206" s="4" t="s">
        <v>1194</v>
      </c>
    </row>
    <row r="207">
      <c r="A207" s="4" t="s">
        <v>1347</v>
      </c>
      <c r="B207" s="4" t="s">
        <v>1348</v>
      </c>
      <c r="C207" s="4">
        <v>1343.0</v>
      </c>
      <c r="D207" s="4" t="s">
        <v>786</v>
      </c>
      <c r="E207" s="4" t="s">
        <v>1349</v>
      </c>
    </row>
    <row r="208">
      <c r="A208" s="4" t="s">
        <v>1350</v>
      </c>
      <c r="B208" s="4" t="s">
        <v>1351</v>
      </c>
      <c r="C208" s="4">
        <v>1341.0</v>
      </c>
      <c r="D208" s="4" t="s">
        <v>1352</v>
      </c>
      <c r="E208" s="4" t="s">
        <v>1353</v>
      </c>
    </row>
    <row r="209">
      <c r="A209" s="4" t="s">
        <v>1354</v>
      </c>
      <c r="B209" s="4" t="s">
        <v>1355</v>
      </c>
      <c r="C209" s="4">
        <v>1323.0</v>
      </c>
      <c r="D209" s="4" t="s">
        <v>813</v>
      </c>
      <c r="E209" s="4" t="s">
        <v>1356</v>
      </c>
    </row>
    <row r="210">
      <c r="A210" s="4" t="s">
        <v>1357</v>
      </c>
      <c r="B210" s="4" t="s">
        <v>1358</v>
      </c>
      <c r="C210" s="4">
        <v>1290.0</v>
      </c>
      <c r="D210" s="4" t="s">
        <v>1013</v>
      </c>
      <c r="E210" s="4" t="s">
        <v>959</v>
      </c>
    </row>
    <row r="211">
      <c r="A211" s="4" t="s">
        <v>1359</v>
      </c>
      <c r="B211" s="4" t="s">
        <v>1360</v>
      </c>
      <c r="C211" s="4">
        <v>1289.0</v>
      </c>
      <c r="D211" s="4" t="s">
        <v>786</v>
      </c>
      <c r="E211" s="4" t="s">
        <v>863</v>
      </c>
    </row>
    <row r="212">
      <c r="A212" s="4" t="s">
        <v>1361</v>
      </c>
      <c r="B212" s="4" t="s">
        <v>1362</v>
      </c>
      <c r="C212" s="4">
        <v>1289.0</v>
      </c>
      <c r="D212" s="4" t="s">
        <v>809</v>
      </c>
      <c r="E212" s="4" t="s">
        <v>1363</v>
      </c>
    </row>
    <row r="213">
      <c r="A213" s="4" t="s">
        <v>1364</v>
      </c>
      <c r="B213" s="4" t="s">
        <v>1365</v>
      </c>
      <c r="C213" s="4">
        <v>1288.0</v>
      </c>
      <c r="D213" s="4" t="s">
        <v>1013</v>
      </c>
      <c r="E213" s="4" t="s">
        <v>1142</v>
      </c>
    </row>
    <row r="214">
      <c r="A214" s="4" t="s">
        <v>1366</v>
      </c>
      <c r="B214" s="4" t="s">
        <v>1367</v>
      </c>
      <c r="C214" s="4">
        <v>1278.0</v>
      </c>
      <c r="D214" s="4" t="s">
        <v>1013</v>
      </c>
      <c r="E214" s="4" t="s">
        <v>1368</v>
      </c>
    </row>
    <row r="215">
      <c r="A215" s="4" t="s">
        <v>1369</v>
      </c>
      <c r="B215" s="4" t="s">
        <v>1370</v>
      </c>
      <c r="C215" s="4">
        <v>1267.0</v>
      </c>
      <c r="D215" s="4" t="s">
        <v>786</v>
      </c>
      <c r="E215" s="4" t="s">
        <v>1371</v>
      </c>
    </row>
    <row r="216">
      <c r="A216" s="4" t="s">
        <v>1372</v>
      </c>
      <c r="B216" s="4" t="s">
        <v>1373</v>
      </c>
      <c r="C216" s="4">
        <v>1266.0</v>
      </c>
      <c r="D216" s="4" t="s">
        <v>809</v>
      </c>
      <c r="E216" s="4" t="s">
        <v>988</v>
      </c>
    </row>
    <row r="217">
      <c r="A217" s="4" t="s">
        <v>1374</v>
      </c>
      <c r="B217" s="4" t="s">
        <v>1375</v>
      </c>
      <c r="C217" s="4">
        <v>1265.0</v>
      </c>
      <c r="D217" s="4" t="s">
        <v>1376</v>
      </c>
      <c r="E217" s="4" t="s">
        <v>1044</v>
      </c>
    </row>
    <row r="218">
      <c r="A218" s="4" t="s">
        <v>1377</v>
      </c>
      <c r="B218" s="4" t="s">
        <v>1378</v>
      </c>
      <c r="C218" s="4">
        <v>1263.0</v>
      </c>
      <c r="D218" s="4" t="s">
        <v>786</v>
      </c>
      <c r="E218" s="4" t="s">
        <v>1379</v>
      </c>
    </row>
    <row r="219">
      <c r="A219" s="4" t="s">
        <v>1380</v>
      </c>
      <c r="B219" s="4" t="s">
        <v>1381</v>
      </c>
      <c r="C219" s="4">
        <v>1254.0</v>
      </c>
      <c r="D219" s="4" t="s">
        <v>782</v>
      </c>
      <c r="E219" s="4" t="s">
        <v>1382</v>
      </c>
    </row>
    <row r="220">
      <c r="A220" s="4" t="s">
        <v>1383</v>
      </c>
      <c r="B220" s="4" t="s">
        <v>1384</v>
      </c>
      <c r="C220" s="4">
        <v>1254.0</v>
      </c>
      <c r="D220" s="4" t="s">
        <v>786</v>
      </c>
      <c r="E220" s="4" t="s">
        <v>1182</v>
      </c>
    </row>
    <row r="221">
      <c r="A221" s="4" t="s">
        <v>1385</v>
      </c>
      <c r="B221" s="4" t="s">
        <v>1386</v>
      </c>
      <c r="C221" s="4">
        <v>1232.0</v>
      </c>
      <c r="D221" s="4" t="s">
        <v>809</v>
      </c>
      <c r="E221" s="4" t="s">
        <v>1387</v>
      </c>
    </row>
    <row r="222">
      <c r="A222" s="4" t="s">
        <v>1388</v>
      </c>
      <c r="B222" s="4" t="s">
        <v>1389</v>
      </c>
      <c r="C222" s="4">
        <v>1232.0</v>
      </c>
      <c r="D222" s="4" t="s">
        <v>786</v>
      </c>
      <c r="E222" s="4" t="s">
        <v>1390</v>
      </c>
    </row>
    <row r="223">
      <c r="A223" s="4" t="s">
        <v>1391</v>
      </c>
      <c r="B223" s="4" t="s">
        <v>1392</v>
      </c>
      <c r="C223" s="4">
        <v>1231.0</v>
      </c>
      <c r="D223" s="4" t="s">
        <v>809</v>
      </c>
      <c r="E223" s="4" t="s">
        <v>928</v>
      </c>
    </row>
    <row r="224">
      <c r="A224" s="4" t="s">
        <v>1393</v>
      </c>
      <c r="B224" s="4" t="s">
        <v>1394</v>
      </c>
      <c r="C224" s="4">
        <v>1209.0</v>
      </c>
      <c r="D224" s="4" t="s">
        <v>998</v>
      </c>
      <c r="E224" s="4" t="s">
        <v>863</v>
      </c>
    </row>
    <row r="225">
      <c r="A225" s="4" t="s">
        <v>1395</v>
      </c>
      <c r="B225" s="4" t="s">
        <v>1396</v>
      </c>
      <c r="C225" s="4">
        <v>1208.0</v>
      </c>
      <c r="D225" s="4" t="s">
        <v>786</v>
      </c>
      <c r="E225" s="4" t="s">
        <v>1397</v>
      </c>
    </row>
    <row r="226">
      <c r="A226" s="4" t="s">
        <v>1398</v>
      </c>
      <c r="B226" s="4" t="s">
        <v>1399</v>
      </c>
      <c r="C226" s="4">
        <v>1208.0</v>
      </c>
      <c r="D226" s="4" t="s">
        <v>786</v>
      </c>
      <c r="E226" s="4" t="s">
        <v>1400</v>
      </c>
    </row>
    <row r="227">
      <c r="A227" s="4" t="s">
        <v>1401</v>
      </c>
      <c r="B227" s="4" t="s">
        <v>1402</v>
      </c>
      <c r="C227" s="4">
        <v>1208.0</v>
      </c>
      <c r="D227" s="4" t="s">
        <v>813</v>
      </c>
      <c r="E227" s="4" t="s">
        <v>1403</v>
      </c>
    </row>
    <row r="228">
      <c r="A228" s="4" t="s">
        <v>1404</v>
      </c>
      <c r="B228" s="4" t="s">
        <v>1405</v>
      </c>
      <c r="C228" s="4">
        <v>1204.0</v>
      </c>
      <c r="D228" s="4" t="s">
        <v>826</v>
      </c>
      <c r="E228" s="4" t="s">
        <v>1406</v>
      </c>
    </row>
    <row r="229">
      <c r="A229" s="4" t="s">
        <v>1407</v>
      </c>
      <c r="B229" s="4" t="s">
        <v>1408</v>
      </c>
      <c r="C229" s="4">
        <v>1200.0</v>
      </c>
      <c r="D229" s="4" t="s">
        <v>809</v>
      </c>
    </row>
    <row r="230">
      <c r="A230" s="4" t="s">
        <v>1409</v>
      </c>
      <c r="B230" s="4" t="s">
        <v>1411</v>
      </c>
      <c r="C230" s="4">
        <v>1200.0</v>
      </c>
      <c r="D230" s="4" t="s">
        <v>786</v>
      </c>
      <c r="E230" s="4" t="s">
        <v>1412</v>
      </c>
    </row>
    <row r="231">
      <c r="A231" s="4" t="s">
        <v>1413</v>
      </c>
      <c r="B231" s="4" t="s">
        <v>1414</v>
      </c>
      <c r="C231" s="4">
        <v>1173.0</v>
      </c>
      <c r="D231" s="4" t="s">
        <v>786</v>
      </c>
      <c r="E231" s="4" t="s">
        <v>810</v>
      </c>
    </row>
    <row r="232">
      <c r="A232" s="4" t="s">
        <v>1415</v>
      </c>
      <c r="B232" s="4" t="s">
        <v>1417</v>
      </c>
      <c r="C232" s="4">
        <v>1169.0</v>
      </c>
      <c r="D232" s="4" t="s">
        <v>813</v>
      </c>
      <c r="E232" s="4" t="s">
        <v>1418</v>
      </c>
    </row>
    <row r="233">
      <c r="A233" s="4" t="s">
        <v>1419</v>
      </c>
      <c r="B233" s="4" t="s">
        <v>1420</v>
      </c>
      <c r="C233" s="4">
        <v>1158.0</v>
      </c>
      <c r="D233" s="4" t="s">
        <v>1159</v>
      </c>
      <c r="E233" s="4" t="s">
        <v>806</v>
      </c>
    </row>
    <row r="234">
      <c r="A234" s="4" t="s">
        <v>1421</v>
      </c>
      <c r="B234" s="4" t="s">
        <v>1422</v>
      </c>
      <c r="C234" s="4">
        <v>1158.0</v>
      </c>
      <c r="D234" s="4" t="s">
        <v>998</v>
      </c>
      <c r="E234" s="4" t="s">
        <v>1197</v>
      </c>
    </row>
    <row r="235">
      <c r="A235" s="4" t="s">
        <v>1424</v>
      </c>
      <c r="B235" s="4" t="s">
        <v>1425</v>
      </c>
      <c r="C235" s="4">
        <v>1156.0</v>
      </c>
      <c r="D235" s="4" t="s">
        <v>809</v>
      </c>
      <c r="E235" s="4" t="s">
        <v>1426</v>
      </c>
    </row>
    <row r="236">
      <c r="A236" s="4" t="s">
        <v>1427</v>
      </c>
      <c r="B236" s="4" t="s">
        <v>1428</v>
      </c>
      <c r="C236" s="4">
        <v>1153.0</v>
      </c>
      <c r="D236" s="4" t="s">
        <v>786</v>
      </c>
      <c r="E236" s="4" t="s">
        <v>1264</v>
      </c>
    </row>
    <row r="237">
      <c r="A237" s="4" t="s">
        <v>1429</v>
      </c>
      <c r="B237" s="4" t="s">
        <v>1431</v>
      </c>
      <c r="C237" s="4">
        <v>1152.0</v>
      </c>
      <c r="D237" s="4" t="s">
        <v>786</v>
      </c>
      <c r="E237" s="4" t="s">
        <v>849</v>
      </c>
    </row>
    <row r="238">
      <c r="A238" s="4" t="s">
        <v>1432</v>
      </c>
      <c r="B238" s="4" t="s">
        <v>1433</v>
      </c>
      <c r="C238" s="4">
        <v>1140.0</v>
      </c>
      <c r="D238" s="4" t="s">
        <v>786</v>
      </c>
      <c r="E238" s="4" t="s">
        <v>988</v>
      </c>
    </row>
    <row r="239">
      <c r="A239" s="4" t="s">
        <v>1434</v>
      </c>
      <c r="B239" s="4" t="s">
        <v>1436</v>
      </c>
      <c r="C239" s="4">
        <v>1139.0</v>
      </c>
      <c r="D239" s="4" t="s">
        <v>786</v>
      </c>
    </row>
    <row r="240">
      <c r="A240" s="4" t="s">
        <v>1473</v>
      </c>
      <c r="B240" s="4" t="s">
        <v>1474</v>
      </c>
      <c r="C240" s="4">
        <v>1135.0</v>
      </c>
      <c r="D240" s="4" t="s">
        <v>786</v>
      </c>
      <c r="E240" s="4" t="s">
        <v>863</v>
      </c>
    </row>
    <row r="241">
      <c r="A241" s="4" t="s">
        <v>1475</v>
      </c>
      <c r="B241" s="4" t="s">
        <v>1476</v>
      </c>
      <c r="C241" s="4">
        <v>1114.0</v>
      </c>
      <c r="D241" s="4" t="s">
        <v>813</v>
      </c>
      <c r="E241" s="4" t="s">
        <v>1479</v>
      </c>
    </row>
    <row r="242">
      <c r="A242" s="4" t="s">
        <v>1480</v>
      </c>
      <c r="B242" s="4" t="s">
        <v>1481</v>
      </c>
      <c r="C242" s="4">
        <v>1109.0</v>
      </c>
      <c r="D242" s="4" t="s">
        <v>883</v>
      </c>
    </row>
    <row r="243">
      <c r="A243" s="4" t="s">
        <v>1482</v>
      </c>
      <c r="B243" s="4" t="s">
        <v>1483</v>
      </c>
      <c r="C243" s="4">
        <v>1103.0</v>
      </c>
      <c r="D243" s="4" t="s">
        <v>782</v>
      </c>
      <c r="E243" s="4" t="s">
        <v>1484</v>
      </c>
    </row>
    <row r="244">
      <c r="A244" s="4" t="s">
        <v>1485</v>
      </c>
      <c r="B244" s="4" t="s">
        <v>1486</v>
      </c>
      <c r="C244" s="4">
        <v>1088.0</v>
      </c>
      <c r="D244" s="4" t="s">
        <v>883</v>
      </c>
    </row>
    <row r="245">
      <c r="A245" s="4" t="s">
        <v>1487</v>
      </c>
      <c r="B245" s="4" t="s">
        <v>1488</v>
      </c>
      <c r="C245" s="4">
        <v>1081.0</v>
      </c>
      <c r="D245" s="4" t="s">
        <v>883</v>
      </c>
      <c r="E245" s="4" t="s">
        <v>1174</v>
      </c>
    </row>
    <row r="246">
      <c r="A246" s="4" t="s">
        <v>1489</v>
      </c>
      <c r="B246" s="4" t="s">
        <v>1490</v>
      </c>
      <c r="C246" s="4">
        <v>1076.0</v>
      </c>
      <c r="D246" s="4" t="s">
        <v>786</v>
      </c>
      <c r="E246" s="4" t="s">
        <v>1335</v>
      </c>
    </row>
    <row r="247">
      <c r="A247" s="4" t="s">
        <v>1491</v>
      </c>
      <c r="B247" s="4" t="s">
        <v>1492</v>
      </c>
      <c r="C247" s="4">
        <v>1073.0</v>
      </c>
      <c r="D247" s="4" t="s">
        <v>786</v>
      </c>
    </row>
    <row r="248">
      <c r="A248" s="4" t="s">
        <v>1493</v>
      </c>
      <c r="B248" s="4" t="s">
        <v>1494</v>
      </c>
      <c r="C248" s="4">
        <v>1070.0</v>
      </c>
      <c r="D248" s="4" t="s">
        <v>883</v>
      </c>
      <c r="E248" s="4" t="s">
        <v>1495</v>
      </c>
    </row>
    <row r="249">
      <c r="A249" s="4" t="s">
        <v>1496</v>
      </c>
      <c r="B249" s="4" t="s">
        <v>1497</v>
      </c>
      <c r="C249" s="4">
        <v>1069.0</v>
      </c>
      <c r="D249" s="4" t="s">
        <v>809</v>
      </c>
      <c r="E249" s="4" t="s">
        <v>1498</v>
      </c>
    </row>
    <row r="250">
      <c r="A250" s="4" t="s">
        <v>1499</v>
      </c>
      <c r="B250" s="4" t="s">
        <v>1500</v>
      </c>
      <c r="C250" s="4">
        <v>1068.0</v>
      </c>
      <c r="D250" s="4" t="s">
        <v>786</v>
      </c>
      <c r="E250" s="4" t="s">
        <v>863</v>
      </c>
    </row>
    <row r="251">
      <c r="A251" s="4" t="s">
        <v>1501</v>
      </c>
      <c r="B251" s="4" t="s">
        <v>1502</v>
      </c>
      <c r="C251" s="4">
        <v>1067.0</v>
      </c>
      <c r="D251" s="4" t="s">
        <v>786</v>
      </c>
      <c r="E251" s="4" t="s">
        <v>1503</v>
      </c>
    </row>
    <row r="252">
      <c r="A252" s="4" t="s">
        <v>1504</v>
      </c>
      <c r="B252" s="4" t="s">
        <v>1505</v>
      </c>
      <c r="C252" s="4">
        <v>1065.0</v>
      </c>
      <c r="D252" s="4" t="s">
        <v>1159</v>
      </c>
      <c r="E252" s="4" t="s">
        <v>1506</v>
      </c>
    </row>
    <row r="253">
      <c r="A253" s="4" t="s">
        <v>1507</v>
      </c>
      <c r="B253" s="4" t="s">
        <v>1508</v>
      </c>
      <c r="C253" s="4">
        <v>1063.0</v>
      </c>
      <c r="D253" s="4" t="s">
        <v>883</v>
      </c>
      <c r="E253" s="4" t="s">
        <v>1509</v>
      </c>
    </row>
    <row r="254">
      <c r="A254" s="4" t="s">
        <v>1510</v>
      </c>
      <c r="B254" s="4" t="s">
        <v>1511</v>
      </c>
      <c r="C254" s="4">
        <v>1058.0</v>
      </c>
      <c r="D254" s="4" t="s">
        <v>786</v>
      </c>
      <c r="E254" s="4" t="s">
        <v>863</v>
      </c>
    </row>
    <row r="255">
      <c r="A255" s="4" t="s">
        <v>1512</v>
      </c>
      <c r="B255" s="4" t="s">
        <v>1513</v>
      </c>
      <c r="C255" s="4">
        <v>1057.0</v>
      </c>
      <c r="D255" s="4" t="s">
        <v>782</v>
      </c>
      <c r="E255" s="4" t="s">
        <v>1514</v>
      </c>
    </row>
    <row r="256">
      <c r="A256" s="4" t="s">
        <v>1515</v>
      </c>
      <c r="B256" s="4" t="s">
        <v>1516</v>
      </c>
      <c r="C256" s="4">
        <v>1050.0</v>
      </c>
      <c r="D256" s="4" t="s">
        <v>786</v>
      </c>
      <c r="E256" s="4" t="s">
        <v>1517</v>
      </c>
    </row>
    <row r="257">
      <c r="A257" s="4" t="s">
        <v>1518</v>
      </c>
      <c r="B257" s="4" t="s">
        <v>1519</v>
      </c>
      <c r="C257" s="4">
        <v>1041.0</v>
      </c>
      <c r="D257" s="4" t="s">
        <v>1231</v>
      </c>
      <c r="E257" s="4" t="s">
        <v>1520</v>
      </c>
    </row>
    <row r="258">
      <c r="A258" s="4" t="s">
        <v>1521</v>
      </c>
    </row>
  </sheetData>
  <hyperlinks>
    <hyperlink r:id="rId1" ref="E14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31"/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22</v>
      </c>
      <c r="T1" s="7" t="s">
        <v>23</v>
      </c>
      <c r="U1" s="7" t="s">
        <v>24</v>
      </c>
      <c r="V1" s="7" t="s">
        <v>25</v>
      </c>
      <c r="W1" s="32" t="s">
        <v>26</v>
      </c>
      <c r="X1" s="32" t="s">
        <v>27</v>
      </c>
      <c r="Y1" s="32" t="s">
        <v>28</v>
      </c>
      <c r="Z1" s="32" t="s">
        <v>29</v>
      </c>
      <c r="AA1" s="32" t="s">
        <v>30</v>
      </c>
      <c r="AB1" s="32" t="s">
        <v>31</v>
      </c>
      <c r="AC1" s="32" t="s">
        <v>32</v>
      </c>
      <c r="AD1" s="32" t="s">
        <v>33</v>
      </c>
      <c r="AE1" s="32" t="s">
        <v>34</v>
      </c>
      <c r="AF1" s="32" t="s">
        <v>35</v>
      </c>
      <c r="AG1" s="32" t="s">
        <v>36</v>
      </c>
      <c r="AH1" s="32" t="s">
        <v>37</v>
      </c>
      <c r="AI1" s="7" t="s">
        <v>38</v>
      </c>
      <c r="AJ1" s="7" t="s">
        <v>39</v>
      </c>
      <c r="AK1" s="7" t="s">
        <v>40</v>
      </c>
      <c r="AL1" s="7" t="s">
        <v>42</v>
      </c>
      <c r="AM1" s="7" t="s">
        <v>43</v>
      </c>
      <c r="AN1" s="7" t="s">
        <v>44</v>
      </c>
      <c r="AO1" s="7" t="s">
        <v>45</v>
      </c>
      <c r="AP1" s="7" t="s">
        <v>46</v>
      </c>
      <c r="AQ1" s="7" t="s">
        <v>47</v>
      </c>
      <c r="AR1" s="7" t="s">
        <v>48</v>
      </c>
      <c r="AS1" s="7" t="s">
        <v>49</v>
      </c>
      <c r="AT1" s="7" t="s">
        <v>50</v>
      </c>
    </row>
    <row r="2">
      <c r="A2" s="33" t="s">
        <v>3</v>
      </c>
      <c r="B2" s="34">
        <v>1.0</v>
      </c>
      <c r="C2" s="34"/>
      <c r="D2" s="34"/>
      <c r="E2" s="34"/>
      <c r="F2" s="34">
        <v>0.441149</v>
      </c>
      <c r="G2" s="34">
        <v>0.999999</v>
      </c>
      <c r="H2" s="34">
        <v>0.589436</v>
      </c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>
      <c r="A3" s="33" t="s">
        <v>4</v>
      </c>
      <c r="B3" s="34"/>
      <c r="C3" s="34">
        <v>1.0</v>
      </c>
      <c r="D3" s="34">
        <v>0.756923</v>
      </c>
      <c r="E3" s="34">
        <v>0.584581</v>
      </c>
      <c r="F3" s="34">
        <v>0.16069</v>
      </c>
      <c r="G3" s="34"/>
      <c r="H3" s="34">
        <v>0.14091</v>
      </c>
      <c r="I3" s="34">
        <v>0.756923</v>
      </c>
      <c r="J3" s="34">
        <v>0.43386</v>
      </c>
      <c r="K3" s="34">
        <v>0.584557</v>
      </c>
      <c r="L3" s="34">
        <v>0.390715</v>
      </c>
      <c r="M3" s="34">
        <v>0.76229</v>
      </c>
      <c r="N3" s="34">
        <v>0.484003</v>
      </c>
      <c r="O3" s="34">
        <v>0.997721</v>
      </c>
      <c r="P3" s="34">
        <v>0.6367</v>
      </c>
      <c r="Q3" s="34">
        <v>0.47713</v>
      </c>
      <c r="R3" s="34">
        <v>0.37646</v>
      </c>
      <c r="S3" s="34">
        <v>0.517469</v>
      </c>
      <c r="T3" s="34">
        <v>0.374259</v>
      </c>
      <c r="U3" s="34">
        <v>-0.35837</v>
      </c>
      <c r="V3" s="34">
        <v>0.378195</v>
      </c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</row>
    <row r="4">
      <c r="A4" s="33" t="s">
        <v>5</v>
      </c>
      <c r="B4" s="34"/>
      <c r="C4" s="34">
        <v>0.756923</v>
      </c>
      <c r="D4" s="34">
        <v>1.0</v>
      </c>
      <c r="E4" s="34">
        <v>0.906965</v>
      </c>
      <c r="F4" s="34"/>
      <c r="G4" s="34"/>
      <c r="H4" s="34"/>
      <c r="I4" s="34">
        <v>1.0</v>
      </c>
      <c r="J4" s="34">
        <v>0.615471</v>
      </c>
      <c r="K4" s="34">
        <v>0.906955</v>
      </c>
      <c r="L4" s="34">
        <v>0.587581</v>
      </c>
      <c r="M4" s="34">
        <v>0.826632</v>
      </c>
      <c r="N4" s="34">
        <v>0.563255</v>
      </c>
      <c r="O4" s="34">
        <v>0.764231</v>
      </c>
      <c r="P4" s="34">
        <v>0.497906</v>
      </c>
      <c r="Q4" s="34">
        <v>0.244281</v>
      </c>
      <c r="R4" s="34">
        <v>0.217677</v>
      </c>
      <c r="S4" s="34">
        <v>0.16012</v>
      </c>
      <c r="T4" s="34">
        <v>0.151183</v>
      </c>
      <c r="U4" s="34">
        <v>-0.19834</v>
      </c>
      <c r="V4" s="34">
        <v>0.261782</v>
      </c>
      <c r="W4" s="35"/>
      <c r="X4" s="35"/>
      <c r="Y4" s="35"/>
      <c r="Z4" s="35"/>
      <c r="AA4" s="35"/>
      <c r="AB4" s="35"/>
      <c r="AC4" s="35"/>
      <c r="AD4" s="35"/>
      <c r="AE4" s="35">
        <v>0.331948</v>
      </c>
      <c r="AF4" s="35"/>
      <c r="AG4" s="35"/>
      <c r="AH4" s="35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</row>
    <row r="5">
      <c r="A5" s="33" t="s">
        <v>6</v>
      </c>
      <c r="B5" s="34"/>
      <c r="C5" s="34">
        <v>0.584581</v>
      </c>
      <c r="D5" s="34">
        <v>0.906965</v>
      </c>
      <c r="E5" s="34">
        <v>1.0</v>
      </c>
      <c r="F5" s="34"/>
      <c r="G5" s="34"/>
      <c r="H5" s="34"/>
      <c r="I5" s="34">
        <v>0.906965</v>
      </c>
      <c r="J5" s="34">
        <v>0.676992</v>
      </c>
      <c r="K5" s="34">
        <v>1.0</v>
      </c>
      <c r="L5" s="34">
        <v>0.680353</v>
      </c>
      <c r="M5" s="34">
        <v>0.513154</v>
      </c>
      <c r="N5" s="34">
        <v>0.541133</v>
      </c>
      <c r="O5" s="34">
        <v>0.58519</v>
      </c>
      <c r="P5" s="34">
        <v>0.507548</v>
      </c>
      <c r="Q5" s="34">
        <v>0.254629</v>
      </c>
      <c r="R5" s="34">
        <v>0.210272</v>
      </c>
      <c r="S5" s="34">
        <v>0.159117</v>
      </c>
      <c r="T5" s="34">
        <v>0.159545</v>
      </c>
      <c r="U5" s="34"/>
      <c r="V5" s="34"/>
      <c r="W5" s="35"/>
      <c r="X5" s="35"/>
      <c r="Y5" s="35"/>
      <c r="Z5" s="35"/>
      <c r="AA5" s="35"/>
      <c r="AB5" s="35"/>
      <c r="AC5" s="35"/>
      <c r="AD5" s="35"/>
      <c r="AE5" s="35">
        <v>0.284374</v>
      </c>
      <c r="AF5" s="35"/>
      <c r="AG5" s="35"/>
      <c r="AH5" s="35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</row>
    <row r="6">
      <c r="A6" s="33" t="s">
        <v>7</v>
      </c>
      <c r="B6" s="34">
        <v>0.441149</v>
      </c>
      <c r="C6" s="34">
        <v>0.16069</v>
      </c>
      <c r="D6" s="34"/>
      <c r="E6" s="34"/>
      <c r="F6" s="34">
        <v>1.0</v>
      </c>
      <c r="G6" s="34">
        <v>0.440902</v>
      </c>
      <c r="H6" s="34">
        <v>0.868558</v>
      </c>
      <c r="I6" s="34"/>
      <c r="J6" s="34"/>
      <c r="K6" s="34"/>
      <c r="L6" s="34"/>
      <c r="M6" s="34"/>
      <c r="N6" s="34"/>
      <c r="O6" s="34">
        <v>0.149999</v>
      </c>
      <c r="P6" s="34"/>
      <c r="Q6" s="34">
        <v>0.204867</v>
      </c>
      <c r="R6" s="34">
        <v>0.26844</v>
      </c>
      <c r="S6" s="34"/>
      <c r="T6" s="34">
        <v>0.306156</v>
      </c>
      <c r="U6" s="34"/>
      <c r="V6" s="34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4">
        <v>0.367486</v>
      </c>
      <c r="AJ6" s="34">
        <v>0.440858</v>
      </c>
      <c r="AK6" s="34">
        <v>0.444085</v>
      </c>
      <c r="AL6" s="34">
        <v>0.384355</v>
      </c>
      <c r="AM6" s="34">
        <v>0.360289</v>
      </c>
      <c r="AN6" s="34">
        <v>0.444055</v>
      </c>
      <c r="AO6" s="34">
        <v>0.42798</v>
      </c>
      <c r="AP6" s="34">
        <v>0.42501</v>
      </c>
      <c r="AQ6" s="34">
        <v>0.464462</v>
      </c>
      <c r="AR6" s="34">
        <v>0.440564</v>
      </c>
      <c r="AS6" s="34">
        <v>0.435786</v>
      </c>
      <c r="AT6" s="34">
        <v>0.506447</v>
      </c>
    </row>
    <row r="7">
      <c r="A7" s="33" t="s">
        <v>8</v>
      </c>
      <c r="B7" s="34">
        <v>0.999999</v>
      </c>
      <c r="C7" s="34"/>
      <c r="D7" s="34"/>
      <c r="E7" s="34"/>
      <c r="F7" s="34">
        <v>0.440902</v>
      </c>
      <c r="G7" s="34">
        <v>1.0</v>
      </c>
      <c r="H7" s="34">
        <v>0.589222</v>
      </c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</row>
    <row r="8">
      <c r="A8" s="33" t="s">
        <v>9</v>
      </c>
      <c r="B8" s="34">
        <v>0.589436</v>
      </c>
      <c r="C8" s="34">
        <v>0.14091</v>
      </c>
      <c r="D8" s="34"/>
      <c r="E8" s="34"/>
      <c r="F8" s="34">
        <v>0.868558</v>
      </c>
      <c r="G8" s="34">
        <v>0.589222</v>
      </c>
      <c r="H8" s="34">
        <v>1.0</v>
      </c>
      <c r="I8" s="34"/>
      <c r="J8" s="34"/>
      <c r="K8" s="34"/>
      <c r="L8" s="34"/>
      <c r="M8" s="34"/>
      <c r="N8" s="34"/>
      <c r="O8" s="34"/>
      <c r="P8" s="34"/>
      <c r="Q8" s="34">
        <v>0.197227</v>
      </c>
      <c r="R8" s="34">
        <v>0.212129</v>
      </c>
      <c r="S8" s="34">
        <v>0.144368</v>
      </c>
      <c r="T8" s="34">
        <v>0.300599</v>
      </c>
      <c r="U8" s="34"/>
      <c r="V8" s="34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</row>
    <row r="9">
      <c r="A9" s="33" t="s">
        <v>10</v>
      </c>
      <c r="B9" s="34"/>
      <c r="C9" s="34">
        <v>0.756923</v>
      </c>
      <c r="D9" s="34">
        <v>1.0</v>
      </c>
      <c r="E9" s="34">
        <v>0.906965</v>
      </c>
      <c r="F9" s="34"/>
      <c r="G9" s="34"/>
      <c r="H9" s="34"/>
      <c r="I9" s="34">
        <v>1.0</v>
      </c>
      <c r="J9" s="34">
        <v>0.615471</v>
      </c>
      <c r="K9" s="34">
        <v>0.906955</v>
      </c>
      <c r="L9" s="34">
        <v>0.587581</v>
      </c>
      <c r="M9" s="34">
        <v>0.826632</v>
      </c>
      <c r="N9" s="34">
        <v>0.563255</v>
      </c>
      <c r="O9" s="34">
        <v>0.764231</v>
      </c>
      <c r="P9" s="34">
        <v>0.497906</v>
      </c>
      <c r="Q9" s="34">
        <v>0.244281</v>
      </c>
      <c r="R9" s="34">
        <v>0.217677</v>
      </c>
      <c r="S9" s="34">
        <v>0.16012</v>
      </c>
      <c r="T9" s="34">
        <v>0.151183</v>
      </c>
      <c r="U9" s="34">
        <v>-0.19834</v>
      </c>
      <c r="V9" s="34">
        <v>0.261782</v>
      </c>
      <c r="W9" s="35"/>
      <c r="X9" s="35"/>
      <c r="Y9" s="35"/>
      <c r="Z9" s="35"/>
      <c r="AA9" s="35"/>
      <c r="AB9" s="35"/>
      <c r="AC9" s="35"/>
      <c r="AD9" s="35"/>
      <c r="AE9" s="35">
        <v>0.331948</v>
      </c>
      <c r="AF9" s="35"/>
      <c r="AG9" s="35"/>
      <c r="AH9" s="35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</row>
    <row r="10">
      <c r="A10" s="33" t="s">
        <v>11</v>
      </c>
      <c r="B10" s="34"/>
      <c r="C10" s="34">
        <v>0.43386</v>
      </c>
      <c r="D10" s="34">
        <v>0.615471</v>
      </c>
      <c r="E10" s="34">
        <v>0.676992</v>
      </c>
      <c r="F10" s="34"/>
      <c r="G10" s="34"/>
      <c r="H10" s="34"/>
      <c r="I10" s="34">
        <v>0.615471</v>
      </c>
      <c r="J10" s="34">
        <v>1.0</v>
      </c>
      <c r="K10" s="34">
        <v>0.676924</v>
      </c>
      <c r="L10" s="34">
        <v>0.98937</v>
      </c>
      <c r="M10" s="34">
        <v>0.348606</v>
      </c>
      <c r="N10" s="34">
        <v>0.838403</v>
      </c>
      <c r="O10" s="34">
        <v>0.43052</v>
      </c>
      <c r="P10" s="34">
        <v>0.606674</v>
      </c>
      <c r="Q10" s="34">
        <v>0.238906</v>
      </c>
      <c r="R10" s="34">
        <v>0.264438</v>
      </c>
      <c r="S10" s="34">
        <v>0.29141</v>
      </c>
      <c r="T10" s="34">
        <v>0.183827</v>
      </c>
      <c r="U10" s="34"/>
      <c r="V10" s="34">
        <v>0.324148</v>
      </c>
      <c r="W10" s="35"/>
      <c r="X10" s="35"/>
      <c r="Y10" s="35"/>
      <c r="Z10" s="35"/>
      <c r="AA10" s="35"/>
      <c r="AB10" s="35"/>
      <c r="AC10" s="35"/>
      <c r="AD10" s="35"/>
      <c r="AE10" s="35">
        <v>0.251972</v>
      </c>
      <c r="AF10" s="35"/>
      <c r="AG10" s="35"/>
      <c r="AH10" s="35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</row>
    <row r="11">
      <c r="A11" s="33" t="s">
        <v>12</v>
      </c>
      <c r="B11" s="34"/>
      <c r="C11" s="34">
        <v>0.584557</v>
      </c>
      <c r="D11" s="34">
        <v>0.906955</v>
      </c>
      <c r="E11" s="34">
        <v>1.0</v>
      </c>
      <c r="F11" s="34"/>
      <c r="G11" s="34"/>
      <c r="H11" s="34"/>
      <c r="I11" s="34">
        <v>0.906955</v>
      </c>
      <c r="J11" s="34">
        <v>0.676924</v>
      </c>
      <c r="K11" s="34">
        <v>1.0</v>
      </c>
      <c r="L11" s="34">
        <v>0.680295</v>
      </c>
      <c r="M11" s="34">
        <v>0.513133</v>
      </c>
      <c r="N11" s="34">
        <v>0.541032</v>
      </c>
      <c r="O11" s="34">
        <v>0.585166</v>
      </c>
      <c r="P11" s="34">
        <v>0.507493</v>
      </c>
      <c r="Q11" s="34">
        <v>0.254615</v>
      </c>
      <c r="R11" s="34">
        <v>0.210245</v>
      </c>
      <c r="S11" s="34">
        <v>0.159074</v>
      </c>
      <c r="T11" s="34">
        <v>0.15953</v>
      </c>
      <c r="U11" s="34"/>
      <c r="V11" s="34"/>
      <c r="W11" s="35"/>
      <c r="X11" s="35"/>
      <c r="Y11" s="35"/>
      <c r="Z11" s="35"/>
      <c r="AA11" s="35"/>
      <c r="AB11" s="35"/>
      <c r="AC11" s="35"/>
      <c r="AD11" s="35"/>
      <c r="AE11" s="35">
        <v>0.284367</v>
      </c>
      <c r="AF11" s="35"/>
      <c r="AG11" s="35"/>
      <c r="AH11" s="35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</row>
    <row r="12">
      <c r="A12" s="33" t="s">
        <v>13</v>
      </c>
      <c r="B12" s="34"/>
      <c r="C12" s="34">
        <v>0.390715</v>
      </c>
      <c r="D12" s="34">
        <v>0.587581</v>
      </c>
      <c r="E12" s="34">
        <v>0.680353</v>
      </c>
      <c r="F12" s="34"/>
      <c r="G12" s="34"/>
      <c r="H12" s="34"/>
      <c r="I12" s="34">
        <v>0.587581</v>
      </c>
      <c r="J12" s="34">
        <v>0.98937</v>
      </c>
      <c r="K12" s="34">
        <v>0.680295</v>
      </c>
      <c r="L12" s="34">
        <v>1.0</v>
      </c>
      <c r="M12" s="34">
        <v>0.287838</v>
      </c>
      <c r="N12" s="34">
        <v>0.772292</v>
      </c>
      <c r="O12" s="34">
        <v>0.386848</v>
      </c>
      <c r="P12" s="34">
        <v>0.567955</v>
      </c>
      <c r="Q12" s="34">
        <v>0.22646</v>
      </c>
      <c r="R12" s="34">
        <v>0.243818</v>
      </c>
      <c r="S12" s="34">
        <v>0.253333</v>
      </c>
      <c r="T12" s="34">
        <v>0.17016</v>
      </c>
      <c r="U12" s="34"/>
      <c r="V12" s="34">
        <v>0.198552</v>
      </c>
      <c r="W12" s="35"/>
      <c r="X12" s="35"/>
      <c r="Y12" s="35"/>
      <c r="Z12" s="35"/>
      <c r="AA12" s="35"/>
      <c r="AB12" s="35"/>
      <c r="AC12" s="35"/>
      <c r="AD12" s="35"/>
      <c r="AE12" s="35">
        <v>0.24707</v>
      </c>
      <c r="AF12" s="35"/>
      <c r="AG12" s="35"/>
      <c r="AH12" s="35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</row>
    <row r="13">
      <c r="A13" s="33" t="s">
        <v>14</v>
      </c>
      <c r="B13" s="34"/>
      <c r="C13" s="34">
        <v>0.76229</v>
      </c>
      <c r="D13" s="34">
        <v>0.826632</v>
      </c>
      <c r="E13" s="34">
        <v>0.513154</v>
      </c>
      <c r="F13" s="34"/>
      <c r="G13" s="34"/>
      <c r="H13" s="34"/>
      <c r="I13" s="34">
        <v>0.826632</v>
      </c>
      <c r="J13" s="34">
        <v>0.348606</v>
      </c>
      <c r="K13" s="34">
        <v>0.513133</v>
      </c>
      <c r="L13" s="34">
        <v>0.287838</v>
      </c>
      <c r="M13" s="34">
        <v>1.0</v>
      </c>
      <c r="N13" s="34">
        <v>0.423484</v>
      </c>
      <c r="O13" s="34">
        <v>0.776427</v>
      </c>
      <c r="P13" s="34">
        <v>0.335383</v>
      </c>
      <c r="Q13" s="34">
        <v>0.157233</v>
      </c>
      <c r="R13" s="34">
        <v>0.160771</v>
      </c>
      <c r="S13" s="34"/>
      <c r="T13" s="34"/>
      <c r="U13" s="34">
        <v>-0.45689</v>
      </c>
      <c r="V13" s="34">
        <v>0.447192</v>
      </c>
      <c r="W13" s="35"/>
      <c r="X13" s="35"/>
      <c r="Y13" s="35"/>
      <c r="Z13" s="35"/>
      <c r="AA13" s="35"/>
      <c r="AB13" s="35"/>
      <c r="AC13" s="35"/>
      <c r="AD13" s="35"/>
      <c r="AE13" s="35">
        <v>0.464754</v>
      </c>
      <c r="AF13" s="35"/>
      <c r="AG13" s="35"/>
      <c r="AH13" s="35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</row>
    <row r="14">
      <c r="A14" s="33" t="s">
        <v>15</v>
      </c>
      <c r="B14" s="34"/>
      <c r="C14" s="34">
        <v>0.484003</v>
      </c>
      <c r="D14" s="34">
        <v>0.563255</v>
      </c>
      <c r="E14" s="34">
        <v>0.541133</v>
      </c>
      <c r="F14" s="34"/>
      <c r="G14" s="34"/>
      <c r="H14" s="34"/>
      <c r="I14" s="34">
        <v>0.563255</v>
      </c>
      <c r="J14" s="34">
        <v>0.838403</v>
      </c>
      <c r="K14" s="34">
        <v>0.541032</v>
      </c>
      <c r="L14" s="34">
        <v>0.772292</v>
      </c>
      <c r="M14" s="34">
        <v>0.423484</v>
      </c>
      <c r="N14" s="34">
        <v>1.0</v>
      </c>
      <c r="O14" s="34">
        <v>0.482991</v>
      </c>
      <c r="P14" s="34">
        <v>0.660427</v>
      </c>
      <c r="Q14" s="34">
        <v>0.231031</v>
      </c>
      <c r="R14" s="34">
        <v>0.302575</v>
      </c>
      <c r="S14" s="34">
        <v>0.38012</v>
      </c>
      <c r="T14" s="34">
        <v>0.185155</v>
      </c>
      <c r="U14" s="34">
        <v>-0.64651</v>
      </c>
      <c r="V14" s="34">
        <v>0.65671</v>
      </c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</row>
    <row r="15">
      <c r="A15" s="33" t="s">
        <v>17</v>
      </c>
      <c r="B15" s="34"/>
      <c r="C15" s="34">
        <v>0.997721</v>
      </c>
      <c r="D15" s="34">
        <v>0.764231</v>
      </c>
      <c r="E15" s="34">
        <v>0.58519</v>
      </c>
      <c r="F15" s="34">
        <v>0.149999</v>
      </c>
      <c r="G15" s="34"/>
      <c r="H15" s="34"/>
      <c r="I15" s="34">
        <v>0.764231</v>
      </c>
      <c r="J15" s="34">
        <v>0.43052</v>
      </c>
      <c r="K15" s="34">
        <v>0.585166</v>
      </c>
      <c r="L15" s="34">
        <v>0.386848</v>
      </c>
      <c r="M15" s="34">
        <v>0.776427</v>
      </c>
      <c r="N15" s="34">
        <v>0.482991</v>
      </c>
      <c r="O15" s="34">
        <v>1.0</v>
      </c>
      <c r="P15" s="34">
        <v>0.62363</v>
      </c>
      <c r="Q15" s="34">
        <v>0.416749</v>
      </c>
      <c r="R15" s="34">
        <v>0.33929</v>
      </c>
      <c r="S15" s="34">
        <v>0.506257</v>
      </c>
      <c r="T15" s="34">
        <v>0.324914</v>
      </c>
      <c r="U15" s="34">
        <v>-0.35924</v>
      </c>
      <c r="V15" s="34">
        <v>0.380448</v>
      </c>
      <c r="W15" s="35"/>
      <c r="X15" s="35"/>
      <c r="Y15" s="35"/>
      <c r="Z15" s="35"/>
      <c r="AA15" s="35"/>
      <c r="AB15" s="35"/>
      <c r="AC15" s="35"/>
      <c r="AD15" s="35"/>
      <c r="AE15" s="35">
        <v>0.218544</v>
      </c>
      <c r="AF15" s="35"/>
      <c r="AG15" s="35"/>
      <c r="AH15" s="35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</row>
    <row r="16">
      <c r="A16" s="33" t="s">
        <v>18</v>
      </c>
      <c r="B16" s="34"/>
      <c r="C16" s="34">
        <v>0.6367</v>
      </c>
      <c r="D16" s="34">
        <v>0.497906</v>
      </c>
      <c r="E16" s="34">
        <v>0.507548</v>
      </c>
      <c r="F16" s="34"/>
      <c r="G16" s="34"/>
      <c r="H16" s="34"/>
      <c r="I16" s="34">
        <v>0.497906</v>
      </c>
      <c r="J16" s="34">
        <v>0.606674</v>
      </c>
      <c r="K16" s="34">
        <v>0.507493</v>
      </c>
      <c r="L16" s="34">
        <v>0.567955</v>
      </c>
      <c r="M16" s="34">
        <v>0.335383</v>
      </c>
      <c r="N16" s="34">
        <v>0.660427</v>
      </c>
      <c r="O16" s="34">
        <v>0.62363</v>
      </c>
      <c r="P16" s="34">
        <v>1.0</v>
      </c>
      <c r="Q16" s="34">
        <v>0.455751</v>
      </c>
      <c r="R16" s="34">
        <v>0.600353</v>
      </c>
      <c r="S16" s="34">
        <v>0.636184</v>
      </c>
      <c r="T16" s="34">
        <v>0.394725</v>
      </c>
      <c r="U16" s="34">
        <v>-0.35259</v>
      </c>
      <c r="V16" s="34">
        <v>0.418074</v>
      </c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</row>
    <row r="17">
      <c r="A17" s="33" t="s">
        <v>19</v>
      </c>
      <c r="B17" s="34"/>
      <c r="C17" s="34">
        <v>0.47713</v>
      </c>
      <c r="D17" s="34">
        <v>0.244281</v>
      </c>
      <c r="E17" s="34">
        <v>0.254629</v>
      </c>
      <c r="F17" s="34">
        <v>0.204867</v>
      </c>
      <c r="G17" s="34"/>
      <c r="H17" s="34">
        <v>0.197227</v>
      </c>
      <c r="I17" s="34">
        <v>0.244281</v>
      </c>
      <c r="J17" s="34">
        <v>0.238906</v>
      </c>
      <c r="K17" s="34">
        <v>0.254615</v>
      </c>
      <c r="L17" s="34">
        <v>0.22646</v>
      </c>
      <c r="M17" s="34">
        <v>0.157233</v>
      </c>
      <c r="N17" s="34">
        <v>0.231031</v>
      </c>
      <c r="O17" s="34">
        <v>0.416749</v>
      </c>
      <c r="P17" s="34">
        <v>0.455751</v>
      </c>
      <c r="Q17" s="34">
        <v>1.0</v>
      </c>
      <c r="R17" s="34">
        <v>0.652012</v>
      </c>
      <c r="S17" s="34">
        <v>0.37722</v>
      </c>
      <c r="T17" s="34">
        <v>0.809138</v>
      </c>
      <c r="U17" s="34"/>
      <c r="V17" s="34">
        <v>0.140354</v>
      </c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</row>
    <row r="18">
      <c r="A18" s="33" t="s">
        <v>20</v>
      </c>
      <c r="B18" s="34"/>
      <c r="C18" s="34">
        <v>0.37646</v>
      </c>
      <c r="D18" s="34">
        <v>0.217677</v>
      </c>
      <c r="E18" s="34">
        <v>0.210272</v>
      </c>
      <c r="F18" s="34">
        <v>0.26844</v>
      </c>
      <c r="G18" s="34"/>
      <c r="H18" s="34">
        <v>0.212129</v>
      </c>
      <c r="I18" s="34">
        <v>0.217677</v>
      </c>
      <c r="J18" s="34">
        <v>0.264438</v>
      </c>
      <c r="K18" s="34">
        <v>0.210245</v>
      </c>
      <c r="L18" s="34">
        <v>0.243818</v>
      </c>
      <c r="M18" s="34">
        <v>0.160771</v>
      </c>
      <c r="N18" s="34">
        <v>0.302575</v>
      </c>
      <c r="O18" s="34">
        <v>0.33929</v>
      </c>
      <c r="P18" s="34">
        <v>0.600353</v>
      </c>
      <c r="Q18" s="34">
        <v>0.652012</v>
      </c>
      <c r="R18" s="34">
        <v>1.0</v>
      </c>
      <c r="S18" s="34">
        <v>0.351277</v>
      </c>
      <c r="T18" s="34">
        <v>0.605802</v>
      </c>
      <c r="U18" s="34">
        <v>-0.16765</v>
      </c>
      <c r="V18" s="34">
        <v>0.175005</v>
      </c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</row>
    <row r="19">
      <c r="A19" s="33" t="s">
        <v>22</v>
      </c>
      <c r="B19" s="34"/>
      <c r="C19" s="34">
        <v>0.517469</v>
      </c>
      <c r="D19" s="34">
        <v>0.16012</v>
      </c>
      <c r="E19" s="34">
        <v>0.159117</v>
      </c>
      <c r="F19" s="34"/>
      <c r="G19" s="34"/>
      <c r="H19" s="34">
        <v>0.144368</v>
      </c>
      <c r="I19" s="34">
        <v>0.16012</v>
      </c>
      <c r="J19" s="34">
        <v>0.29141</v>
      </c>
      <c r="K19" s="34">
        <v>0.159074</v>
      </c>
      <c r="L19" s="34">
        <v>0.253333</v>
      </c>
      <c r="M19" s="34"/>
      <c r="N19" s="34">
        <v>0.38012</v>
      </c>
      <c r="O19" s="34">
        <v>0.506257</v>
      </c>
      <c r="P19" s="34">
        <v>0.636184</v>
      </c>
      <c r="Q19" s="34">
        <v>0.37722</v>
      </c>
      <c r="R19" s="34">
        <v>0.351277</v>
      </c>
      <c r="S19" s="34">
        <v>1.0</v>
      </c>
      <c r="T19" s="34">
        <v>0.479437</v>
      </c>
      <c r="U19" s="34">
        <v>-0.3131</v>
      </c>
      <c r="V19" s="34">
        <v>0.367365</v>
      </c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</row>
    <row r="20">
      <c r="A20" s="33" t="s">
        <v>23</v>
      </c>
      <c r="B20" s="34"/>
      <c r="C20" s="34">
        <v>0.374259</v>
      </c>
      <c r="D20" s="34">
        <v>0.151183</v>
      </c>
      <c r="E20" s="34">
        <v>0.159545</v>
      </c>
      <c r="F20" s="34">
        <v>0.306156</v>
      </c>
      <c r="G20" s="34"/>
      <c r="H20" s="34">
        <v>0.300599</v>
      </c>
      <c r="I20" s="34">
        <v>0.151183</v>
      </c>
      <c r="J20" s="34">
        <v>0.183827</v>
      </c>
      <c r="K20" s="34">
        <v>0.15953</v>
      </c>
      <c r="L20" s="34">
        <v>0.17016</v>
      </c>
      <c r="M20" s="34"/>
      <c r="N20" s="34">
        <v>0.185155</v>
      </c>
      <c r="O20" s="34">
        <v>0.324914</v>
      </c>
      <c r="P20" s="34">
        <v>0.394725</v>
      </c>
      <c r="Q20" s="34">
        <v>0.809138</v>
      </c>
      <c r="R20" s="34">
        <v>0.605802</v>
      </c>
      <c r="S20" s="34">
        <v>0.479437</v>
      </c>
      <c r="T20" s="34">
        <v>1.0</v>
      </c>
      <c r="U20" s="34"/>
      <c r="V20" s="34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</row>
    <row r="21">
      <c r="A21" s="33" t="s">
        <v>24</v>
      </c>
      <c r="B21" s="34"/>
      <c r="C21" s="34">
        <v>-0.35837</v>
      </c>
      <c r="D21" s="34">
        <v>-0.19834</v>
      </c>
      <c r="E21" s="34"/>
      <c r="F21" s="34"/>
      <c r="G21" s="34"/>
      <c r="H21" s="34"/>
      <c r="I21" s="34">
        <v>-0.19834</v>
      </c>
      <c r="J21" s="34"/>
      <c r="K21" s="34"/>
      <c r="L21" s="34"/>
      <c r="M21" s="34">
        <v>-0.45689</v>
      </c>
      <c r="N21" s="34">
        <v>-0.64651</v>
      </c>
      <c r="O21" s="34">
        <v>-0.35924</v>
      </c>
      <c r="P21" s="34">
        <v>-0.35259</v>
      </c>
      <c r="Q21" s="34"/>
      <c r="R21" s="34">
        <v>-0.16765</v>
      </c>
      <c r="S21" s="34">
        <v>-0.3131</v>
      </c>
      <c r="T21" s="34"/>
      <c r="U21" s="34">
        <v>1.0</v>
      </c>
      <c r="V21" s="34">
        <v>-1.0</v>
      </c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</row>
    <row r="22">
      <c r="A22" s="33" t="s">
        <v>25</v>
      </c>
      <c r="B22" s="34"/>
      <c r="C22" s="34">
        <v>0.378195</v>
      </c>
      <c r="D22" s="34">
        <v>0.261782</v>
      </c>
      <c r="E22" s="34"/>
      <c r="F22" s="34"/>
      <c r="G22" s="34"/>
      <c r="H22" s="34"/>
      <c r="I22" s="34">
        <v>0.261782</v>
      </c>
      <c r="J22" s="34">
        <v>0.324148</v>
      </c>
      <c r="K22" s="34"/>
      <c r="L22" s="34">
        <v>0.198552</v>
      </c>
      <c r="M22" s="34">
        <v>0.447192</v>
      </c>
      <c r="N22" s="34">
        <v>0.65671</v>
      </c>
      <c r="O22" s="34">
        <v>0.380448</v>
      </c>
      <c r="P22" s="34">
        <v>0.418074</v>
      </c>
      <c r="Q22" s="34">
        <v>0.140354</v>
      </c>
      <c r="R22" s="34">
        <v>0.175005</v>
      </c>
      <c r="S22" s="34">
        <v>0.367365</v>
      </c>
      <c r="T22" s="34"/>
      <c r="U22" s="34">
        <v>-1.0</v>
      </c>
      <c r="V22" s="34">
        <v>1.0</v>
      </c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</row>
    <row r="23">
      <c r="A23" s="36" t="s">
        <v>26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8">
        <v>1.0</v>
      </c>
      <c r="X23" s="38">
        <v>0.90889</v>
      </c>
      <c r="Y23" s="38">
        <v>0.733558</v>
      </c>
      <c r="Z23" s="38">
        <v>0.733558</v>
      </c>
      <c r="AA23" s="38">
        <v>0.814862</v>
      </c>
      <c r="AB23" s="38">
        <v>0.756002</v>
      </c>
      <c r="AC23" s="38">
        <v>0.998455</v>
      </c>
      <c r="AD23" s="38">
        <v>0.999964</v>
      </c>
      <c r="AE23" s="38">
        <v>0.447262</v>
      </c>
      <c r="AF23" s="38">
        <v>0.919541</v>
      </c>
      <c r="AG23" s="38">
        <v>0.807757</v>
      </c>
      <c r="AH23" s="38">
        <v>0.894183</v>
      </c>
      <c r="AI23" s="37"/>
      <c r="AJ23" s="37"/>
      <c r="AK23" s="37">
        <v>0.373356</v>
      </c>
      <c r="AL23" s="37"/>
      <c r="AM23" s="37"/>
      <c r="AN23" s="37">
        <v>0.373718</v>
      </c>
      <c r="AO23" s="37"/>
      <c r="AP23" s="37"/>
      <c r="AQ23" s="37">
        <v>0.411392</v>
      </c>
      <c r="AR23" s="37"/>
      <c r="AS23" s="37"/>
      <c r="AT23" s="37"/>
    </row>
    <row r="24">
      <c r="A24" s="36" t="s">
        <v>27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8">
        <v>0.90889</v>
      </c>
      <c r="X24" s="38">
        <v>1.0</v>
      </c>
      <c r="Y24" s="38">
        <v>0.846643</v>
      </c>
      <c r="Z24" s="38">
        <v>0.846643</v>
      </c>
      <c r="AA24" s="38">
        <v>0.826079</v>
      </c>
      <c r="AB24" s="38">
        <v>0.845771</v>
      </c>
      <c r="AC24" s="38">
        <v>0.894866</v>
      </c>
      <c r="AD24" s="38">
        <v>0.909234</v>
      </c>
      <c r="AE24" s="38">
        <v>0.528407</v>
      </c>
      <c r="AF24" s="38">
        <v>0.996251</v>
      </c>
      <c r="AG24" s="38">
        <v>0.922503</v>
      </c>
      <c r="AH24" s="38">
        <v>0.996924</v>
      </c>
      <c r="AI24" s="37"/>
      <c r="AJ24" s="37"/>
      <c r="AK24" s="37"/>
      <c r="AL24" s="37"/>
      <c r="AM24" s="37"/>
      <c r="AN24" s="37"/>
      <c r="AO24" s="37"/>
      <c r="AP24" s="37"/>
      <c r="AQ24" s="37">
        <v>0.433025</v>
      </c>
      <c r="AR24" s="37"/>
      <c r="AS24" s="37"/>
      <c r="AT24" s="37"/>
    </row>
    <row r="25">
      <c r="A25" s="36" t="s">
        <v>28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8">
        <v>0.733558</v>
      </c>
      <c r="X25" s="38">
        <v>0.846643</v>
      </c>
      <c r="Y25" s="38">
        <v>1.0</v>
      </c>
      <c r="Z25" s="38">
        <v>1.0</v>
      </c>
      <c r="AA25" s="38">
        <v>0.801106</v>
      </c>
      <c r="AB25" s="38">
        <v>0.779461</v>
      </c>
      <c r="AC25" s="38">
        <v>0.713286</v>
      </c>
      <c r="AD25" s="38">
        <v>0.732901</v>
      </c>
      <c r="AE25" s="38">
        <v>0.560619</v>
      </c>
      <c r="AF25" s="38">
        <v>0.82095</v>
      </c>
      <c r="AG25" s="38">
        <v>0.780609</v>
      </c>
      <c r="AH25" s="38">
        <v>0.865694</v>
      </c>
      <c r="AI25" s="37"/>
      <c r="AJ25" s="37"/>
      <c r="AK25" s="37"/>
      <c r="AL25" s="37"/>
      <c r="AM25" s="37"/>
      <c r="AN25" s="37"/>
      <c r="AO25" s="37"/>
      <c r="AP25" s="37"/>
      <c r="AQ25" s="37">
        <v>0.633182</v>
      </c>
      <c r="AR25" s="37"/>
      <c r="AS25" s="37"/>
      <c r="AT25" s="37"/>
    </row>
    <row r="26">
      <c r="A26" s="36" t="s">
        <v>29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8">
        <v>0.733558</v>
      </c>
      <c r="X26" s="38">
        <v>0.846643</v>
      </c>
      <c r="Y26" s="38">
        <v>1.0</v>
      </c>
      <c r="Z26" s="38">
        <v>1.0</v>
      </c>
      <c r="AA26" s="38">
        <v>0.801106</v>
      </c>
      <c r="AB26" s="38">
        <v>0.779461</v>
      </c>
      <c r="AC26" s="38">
        <v>0.713286</v>
      </c>
      <c r="AD26" s="38">
        <v>0.732901</v>
      </c>
      <c r="AE26" s="38">
        <v>0.560619</v>
      </c>
      <c r="AF26" s="38">
        <v>0.82095</v>
      </c>
      <c r="AG26" s="38">
        <v>0.780609</v>
      </c>
      <c r="AH26" s="38">
        <v>0.865694</v>
      </c>
      <c r="AI26" s="37"/>
      <c r="AJ26" s="37"/>
      <c r="AK26" s="37"/>
      <c r="AL26" s="37"/>
      <c r="AM26" s="37"/>
      <c r="AN26" s="37"/>
      <c r="AO26" s="37"/>
      <c r="AP26" s="37"/>
      <c r="AQ26" s="37">
        <v>0.633182</v>
      </c>
      <c r="AR26" s="37"/>
      <c r="AS26" s="37"/>
      <c r="AT26" s="37"/>
    </row>
    <row r="27">
      <c r="A27" s="36" t="s">
        <v>30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8">
        <v>0.814862</v>
      </c>
      <c r="X27" s="38">
        <v>0.826079</v>
      </c>
      <c r="Y27" s="38">
        <v>0.801106</v>
      </c>
      <c r="Z27" s="38">
        <v>0.801106</v>
      </c>
      <c r="AA27" s="38">
        <v>1.0</v>
      </c>
      <c r="AB27" s="38">
        <v>0.648759</v>
      </c>
      <c r="AC27" s="38">
        <v>0.808465</v>
      </c>
      <c r="AD27" s="38">
        <v>0.812505</v>
      </c>
      <c r="AE27" s="38">
        <v>0.472287</v>
      </c>
      <c r="AF27" s="38">
        <v>0.802438</v>
      </c>
      <c r="AG27" s="38">
        <v>0.826764</v>
      </c>
      <c r="AH27" s="38">
        <v>0.838693</v>
      </c>
      <c r="AI27" s="37"/>
      <c r="AJ27" s="37"/>
      <c r="AK27" s="37"/>
      <c r="AL27" s="37"/>
      <c r="AM27" s="37"/>
      <c r="AN27" s="37"/>
      <c r="AO27" s="37"/>
      <c r="AP27" s="37"/>
      <c r="AQ27" s="37">
        <v>0.440354</v>
      </c>
      <c r="AR27" s="37"/>
      <c r="AS27" s="37"/>
      <c r="AT27" s="37"/>
    </row>
    <row r="28">
      <c r="A28" s="36" t="s">
        <v>31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8">
        <v>0.756002</v>
      </c>
      <c r="X28" s="38">
        <v>0.845771</v>
      </c>
      <c r="Y28" s="38">
        <v>0.779461</v>
      </c>
      <c r="Z28" s="38">
        <v>0.779461</v>
      </c>
      <c r="AA28" s="38">
        <v>0.648759</v>
      </c>
      <c r="AB28" s="38">
        <v>1.0</v>
      </c>
      <c r="AC28" s="38">
        <v>0.719277</v>
      </c>
      <c r="AD28" s="38">
        <v>0.755643</v>
      </c>
      <c r="AE28" s="38">
        <v>0.610715</v>
      </c>
      <c r="AF28" s="38">
        <v>0.832794</v>
      </c>
      <c r="AG28" s="38">
        <v>0.772447</v>
      </c>
      <c r="AH28" s="38">
        <v>0.843174</v>
      </c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</row>
    <row r="29">
      <c r="A29" s="36" t="s">
        <v>32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8">
        <v>0.998455</v>
      </c>
      <c r="X29" s="38">
        <v>0.894866</v>
      </c>
      <c r="Y29" s="38">
        <v>0.713286</v>
      </c>
      <c r="Z29" s="38">
        <v>0.713286</v>
      </c>
      <c r="AA29" s="38">
        <v>0.808465</v>
      </c>
      <c r="AB29" s="38">
        <v>0.719277</v>
      </c>
      <c r="AC29" s="38">
        <v>1.0</v>
      </c>
      <c r="AD29" s="38">
        <v>0.998549</v>
      </c>
      <c r="AE29" s="38">
        <v>0.422898</v>
      </c>
      <c r="AF29" s="38">
        <v>0.907487</v>
      </c>
      <c r="AG29" s="38">
        <v>0.793141</v>
      </c>
      <c r="AH29" s="38">
        <v>0.879389</v>
      </c>
      <c r="AI29" s="37"/>
      <c r="AJ29" s="37"/>
      <c r="AK29" s="37">
        <v>0.371518</v>
      </c>
      <c r="AL29" s="37"/>
      <c r="AM29" s="37"/>
      <c r="AN29" s="37">
        <v>0.371853</v>
      </c>
      <c r="AO29" s="37"/>
      <c r="AP29" s="37"/>
      <c r="AQ29" s="37">
        <v>0.394647</v>
      </c>
      <c r="AR29" s="37"/>
      <c r="AS29" s="37"/>
      <c r="AT29" s="37"/>
    </row>
    <row r="30">
      <c r="A30" s="36" t="s">
        <v>33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8">
        <v>0.999964</v>
      </c>
      <c r="X30" s="38">
        <v>0.909234</v>
      </c>
      <c r="Y30" s="38">
        <v>0.732901</v>
      </c>
      <c r="Z30" s="38">
        <v>0.732901</v>
      </c>
      <c r="AA30" s="38">
        <v>0.812505</v>
      </c>
      <c r="AB30" s="38">
        <v>0.755643</v>
      </c>
      <c r="AC30" s="38">
        <v>0.998549</v>
      </c>
      <c r="AD30" s="38">
        <v>1.0</v>
      </c>
      <c r="AE30" s="38">
        <v>0.446044</v>
      </c>
      <c r="AF30" s="38">
        <v>0.920127</v>
      </c>
      <c r="AG30" s="38">
        <v>0.807644</v>
      </c>
      <c r="AH30" s="38">
        <v>0.894441</v>
      </c>
      <c r="AI30" s="37"/>
      <c r="AJ30" s="37"/>
      <c r="AK30" s="37">
        <v>0.373012</v>
      </c>
      <c r="AL30" s="37"/>
      <c r="AM30" s="37"/>
      <c r="AN30" s="37">
        <v>0.373376</v>
      </c>
      <c r="AO30" s="37"/>
      <c r="AP30" s="37"/>
      <c r="AQ30" s="37">
        <v>0.409722</v>
      </c>
      <c r="AR30" s="37"/>
      <c r="AS30" s="37"/>
      <c r="AT30" s="37"/>
    </row>
    <row r="31">
      <c r="A31" s="36" t="s">
        <v>34</v>
      </c>
      <c r="B31" s="37"/>
      <c r="C31" s="37"/>
      <c r="D31" s="37">
        <v>0.331948</v>
      </c>
      <c r="E31" s="37">
        <v>0.284374</v>
      </c>
      <c r="F31" s="37"/>
      <c r="G31" s="37"/>
      <c r="H31" s="37"/>
      <c r="I31" s="37">
        <v>0.331948</v>
      </c>
      <c r="J31" s="37">
        <v>0.251972</v>
      </c>
      <c r="K31" s="37">
        <v>0.284367</v>
      </c>
      <c r="L31" s="37">
        <v>0.24707</v>
      </c>
      <c r="M31" s="37">
        <v>0.464754</v>
      </c>
      <c r="N31" s="37"/>
      <c r="O31" s="37">
        <v>0.218544</v>
      </c>
      <c r="P31" s="37"/>
      <c r="Q31" s="37"/>
      <c r="R31" s="37"/>
      <c r="S31" s="37"/>
      <c r="T31" s="37"/>
      <c r="U31" s="37"/>
      <c r="V31" s="37"/>
      <c r="W31" s="38">
        <v>0.447262</v>
      </c>
      <c r="X31" s="38">
        <v>0.528407</v>
      </c>
      <c r="Y31" s="38">
        <v>0.560619</v>
      </c>
      <c r="Z31" s="38">
        <v>0.560619</v>
      </c>
      <c r="AA31" s="38">
        <v>0.472287</v>
      </c>
      <c r="AB31" s="38">
        <v>0.610715</v>
      </c>
      <c r="AC31" s="38">
        <v>0.422898</v>
      </c>
      <c r="AD31" s="38">
        <v>0.446044</v>
      </c>
      <c r="AE31" s="38">
        <v>1.0</v>
      </c>
      <c r="AF31" s="38">
        <v>0.488357</v>
      </c>
      <c r="AG31" s="38">
        <v>0.504191</v>
      </c>
      <c r="AH31" s="38">
        <v>0.510999</v>
      </c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</row>
    <row r="32">
      <c r="A32" s="36" t="s">
        <v>35</v>
      </c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8">
        <v>0.919541</v>
      </c>
      <c r="X32" s="38">
        <v>0.996251</v>
      </c>
      <c r="Y32" s="38">
        <v>0.82095</v>
      </c>
      <c r="Z32" s="38">
        <v>0.82095</v>
      </c>
      <c r="AA32" s="38">
        <v>0.802438</v>
      </c>
      <c r="AB32" s="38">
        <v>0.832794</v>
      </c>
      <c r="AC32" s="38">
        <v>0.907487</v>
      </c>
      <c r="AD32" s="38">
        <v>0.920127</v>
      </c>
      <c r="AE32" s="38">
        <v>0.488357</v>
      </c>
      <c r="AF32" s="38">
        <v>1.0</v>
      </c>
      <c r="AG32" s="38">
        <v>0.898225</v>
      </c>
      <c r="AH32" s="38">
        <v>0.989544</v>
      </c>
      <c r="AI32" s="37">
        <v>0.3671</v>
      </c>
      <c r="AJ32" s="37"/>
      <c r="AK32" s="37">
        <v>0.388537</v>
      </c>
      <c r="AL32" s="37"/>
      <c r="AM32" s="37">
        <v>0.362963</v>
      </c>
      <c r="AN32" s="37">
        <v>0.389011</v>
      </c>
      <c r="AO32" s="37"/>
      <c r="AP32" s="37"/>
      <c r="AQ32" s="37">
        <v>0.433579</v>
      </c>
      <c r="AR32" s="37"/>
      <c r="AS32" s="37"/>
      <c r="AT32" s="37"/>
    </row>
    <row r="33">
      <c r="A33" s="36" t="s">
        <v>36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8">
        <v>0.807757</v>
      </c>
      <c r="X33" s="38">
        <v>0.922503</v>
      </c>
      <c r="Y33" s="38">
        <v>0.780609</v>
      </c>
      <c r="Z33" s="38">
        <v>0.780609</v>
      </c>
      <c r="AA33" s="38">
        <v>0.826764</v>
      </c>
      <c r="AB33" s="38">
        <v>0.772447</v>
      </c>
      <c r="AC33" s="38">
        <v>0.793141</v>
      </c>
      <c r="AD33" s="38">
        <v>0.807644</v>
      </c>
      <c r="AE33" s="38">
        <v>0.504191</v>
      </c>
      <c r="AF33" s="38">
        <v>0.898225</v>
      </c>
      <c r="AG33" s="38">
        <v>1.0</v>
      </c>
      <c r="AH33" s="38">
        <v>0.922867</v>
      </c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</row>
    <row r="34">
      <c r="A34" s="36" t="s">
        <v>37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8">
        <v>0.894183</v>
      </c>
      <c r="X34" s="38">
        <v>0.996924</v>
      </c>
      <c r="Y34" s="38">
        <v>0.865694</v>
      </c>
      <c r="Z34" s="38">
        <v>0.865694</v>
      </c>
      <c r="AA34" s="38">
        <v>0.838693</v>
      </c>
      <c r="AB34" s="38">
        <v>0.843174</v>
      </c>
      <c r="AC34" s="38">
        <v>0.879389</v>
      </c>
      <c r="AD34" s="38">
        <v>0.894441</v>
      </c>
      <c r="AE34" s="38">
        <v>0.510999</v>
      </c>
      <c r="AF34" s="38">
        <v>0.989544</v>
      </c>
      <c r="AG34" s="38">
        <v>0.922867</v>
      </c>
      <c r="AH34" s="38">
        <v>1.0</v>
      </c>
      <c r="AI34" s="37"/>
      <c r="AJ34" s="37"/>
      <c r="AK34" s="37"/>
      <c r="AL34" s="37"/>
      <c r="AM34" s="37"/>
      <c r="AN34" s="37"/>
      <c r="AO34" s="37"/>
      <c r="AP34" s="37"/>
      <c r="AQ34" s="37">
        <v>0.42915</v>
      </c>
      <c r="AR34" s="37"/>
      <c r="AS34" s="37"/>
      <c r="AT34" s="37"/>
    </row>
    <row r="35">
      <c r="A35" s="39" t="s">
        <v>38</v>
      </c>
      <c r="B35" s="40"/>
      <c r="C35" s="40"/>
      <c r="D35" s="40"/>
      <c r="E35" s="40"/>
      <c r="F35" s="40">
        <v>0.367486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1"/>
      <c r="X35" s="41"/>
      <c r="Y35" s="41"/>
      <c r="Z35" s="41"/>
      <c r="AA35" s="41"/>
      <c r="AB35" s="41"/>
      <c r="AC35" s="41"/>
      <c r="AD35" s="41"/>
      <c r="AE35" s="41"/>
      <c r="AF35" s="41">
        <v>0.3671</v>
      </c>
      <c r="AG35" s="41"/>
      <c r="AH35" s="41"/>
      <c r="AI35" s="40">
        <v>1.0</v>
      </c>
      <c r="AJ35" s="40">
        <v>0.581342</v>
      </c>
      <c r="AK35" s="40">
        <v>0.668469</v>
      </c>
      <c r="AL35" s="40">
        <v>0.839511</v>
      </c>
      <c r="AM35" s="40">
        <v>0.998825</v>
      </c>
      <c r="AN35" s="40">
        <v>0.668717</v>
      </c>
      <c r="AO35" s="40">
        <v>0.501715</v>
      </c>
      <c r="AP35" s="40">
        <v>0.549858</v>
      </c>
      <c r="AQ35" s="40">
        <v>0.743934</v>
      </c>
      <c r="AR35" s="40">
        <v>0.613503</v>
      </c>
      <c r="AS35" s="40">
        <v>0.492034</v>
      </c>
      <c r="AT35" s="40">
        <v>0.593957</v>
      </c>
    </row>
    <row r="36">
      <c r="A36" s="39" t="s">
        <v>39</v>
      </c>
      <c r="B36" s="40"/>
      <c r="C36" s="40"/>
      <c r="D36" s="40"/>
      <c r="E36" s="40"/>
      <c r="F36" s="40">
        <v>0.440858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0">
        <v>0.581342</v>
      </c>
      <c r="AJ36" s="40">
        <v>1.0</v>
      </c>
      <c r="AK36" s="40">
        <v>0.91879</v>
      </c>
      <c r="AL36" s="40">
        <v>0.63828</v>
      </c>
      <c r="AM36" s="40">
        <v>0.567258</v>
      </c>
      <c r="AN36" s="40">
        <v>0.918558</v>
      </c>
      <c r="AO36" s="40">
        <v>0.975495</v>
      </c>
      <c r="AP36" s="40">
        <v>0.967906</v>
      </c>
      <c r="AQ36" s="40">
        <v>0.687299</v>
      </c>
      <c r="AR36" s="40">
        <v>0.998535</v>
      </c>
      <c r="AS36" s="40">
        <v>0.990524</v>
      </c>
      <c r="AT36" s="40">
        <v>0.968156</v>
      </c>
    </row>
    <row r="37">
      <c r="A37" s="39" t="s">
        <v>40</v>
      </c>
      <c r="B37" s="40"/>
      <c r="C37" s="40"/>
      <c r="D37" s="40"/>
      <c r="E37" s="40"/>
      <c r="F37" s="40">
        <v>0.444085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1">
        <v>0.373356</v>
      </c>
      <c r="X37" s="41"/>
      <c r="Y37" s="41"/>
      <c r="Z37" s="41"/>
      <c r="AA37" s="41"/>
      <c r="AB37" s="41"/>
      <c r="AC37" s="41">
        <v>0.371518</v>
      </c>
      <c r="AD37" s="41">
        <v>0.373012</v>
      </c>
      <c r="AE37" s="41"/>
      <c r="AF37" s="41">
        <v>0.388537</v>
      </c>
      <c r="AG37" s="41"/>
      <c r="AH37" s="41"/>
      <c r="AI37" s="40">
        <v>0.668469</v>
      </c>
      <c r="AJ37" s="40">
        <v>0.91879</v>
      </c>
      <c r="AK37" s="40">
        <v>1.0</v>
      </c>
      <c r="AL37" s="40">
        <v>0.714881</v>
      </c>
      <c r="AM37" s="40">
        <v>0.653974</v>
      </c>
      <c r="AN37" s="40">
        <v>1.0</v>
      </c>
      <c r="AO37" s="40">
        <v>0.938601</v>
      </c>
      <c r="AP37" s="40">
        <v>0.966278</v>
      </c>
      <c r="AQ37" s="40">
        <v>0.80647</v>
      </c>
      <c r="AR37" s="40">
        <v>0.924678</v>
      </c>
      <c r="AS37" s="40">
        <v>0.891719</v>
      </c>
      <c r="AT37" s="40">
        <v>0.921612</v>
      </c>
    </row>
    <row r="38">
      <c r="A38" s="39" t="s">
        <v>42</v>
      </c>
      <c r="B38" s="40"/>
      <c r="C38" s="40"/>
      <c r="D38" s="40"/>
      <c r="E38" s="40"/>
      <c r="F38" s="40">
        <v>0.384355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0">
        <v>0.839511</v>
      </c>
      <c r="AJ38" s="40">
        <v>0.63828</v>
      </c>
      <c r="AK38" s="40">
        <v>0.714881</v>
      </c>
      <c r="AL38" s="40">
        <v>1.0</v>
      </c>
      <c r="AM38" s="40">
        <v>0.81219</v>
      </c>
      <c r="AN38" s="40">
        <v>0.715046</v>
      </c>
      <c r="AO38" s="40">
        <v>0.585511</v>
      </c>
      <c r="AP38" s="40">
        <v>0.630074</v>
      </c>
      <c r="AQ38" s="40">
        <v>0.692164</v>
      </c>
      <c r="AR38" s="40">
        <v>0.664629</v>
      </c>
      <c r="AS38" s="40">
        <v>0.562971</v>
      </c>
      <c r="AT38" s="40">
        <v>0.617968</v>
      </c>
    </row>
    <row r="39">
      <c r="A39" s="39" t="s">
        <v>43</v>
      </c>
      <c r="B39" s="40"/>
      <c r="C39" s="40"/>
      <c r="D39" s="40"/>
      <c r="E39" s="40"/>
      <c r="F39" s="40">
        <v>0.360289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1"/>
      <c r="X39" s="41"/>
      <c r="Y39" s="41"/>
      <c r="Z39" s="41"/>
      <c r="AA39" s="41"/>
      <c r="AB39" s="41"/>
      <c r="AC39" s="41"/>
      <c r="AD39" s="41"/>
      <c r="AE39" s="41"/>
      <c r="AF39" s="41">
        <v>0.362963</v>
      </c>
      <c r="AG39" s="41"/>
      <c r="AH39" s="41"/>
      <c r="AI39" s="40">
        <v>0.998825</v>
      </c>
      <c r="AJ39" s="40">
        <v>0.567258</v>
      </c>
      <c r="AK39" s="40">
        <v>0.653974</v>
      </c>
      <c r="AL39" s="40">
        <v>0.81219</v>
      </c>
      <c r="AM39" s="40">
        <v>1.0</v>
      </c>
      <c r="AN39" s="40">
        <v>0.654225</v>
      </c>
      <c r="AO39" s="40">
        <v>0.486469</v>
      </c>
      <c r="AP39" s="40">
        <v>0.534185</v>
      </c>
      <c r="AQ39" s="40">
        <v>0.737028</v>
      </c>
      <c r="AR39" s="40">
        <v>0.599439</v>
      </c>
      <c r="AS39" s="40">
        <v>0.478084</v>
      </c>
      <c r="AT39" s="40">
        <v>0.582614</v>
      </c>
    </row>
    <row r="40">
      <c r="A40" s="39" t="s">
        <v>44</v>
      </c>
      <c r="B40" s="40"/>
      <c r="C40" s="40"/>
      <c r="D40" s="40"/>
      <c r="E40" s="40"/>
      <c r="F40" s="40">
        <v>0.444055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1">
        <v>0.373718</v>
      </c>
      <c r="X40" s="41"/>
      <c r="Y40" s="41"/>
      <c r="Z40" s="41"/>
      <c r="AA40" s="41"/>
      <c r="AB40" s="41"/>
      <c r="AC40" s="41">
        <v>0.371853</v>
      </c>
      <c r="AD40" s="41">
        <v>0.373376</v>
      </c>
      <c r="AE40" s="41"/>
      <c r="AF40" s="41">
        <v>0.389011</v>
      </c>
      <c r="AG40" s="41"/>
      <c r="AH40" s="41"/>
      <c r="AI40" s="40">
        <v>0.668717</v>
      </c>
      <c r="AJ40" s="40">
        <v>0.918558</v>
      </c>
      <c r="AK40" s="40">
        <v>1.0</v>
      </c>
      <c r="AL40" s="40">
        <v>0.715046</v>
      </c>
      <c r="AM40" s="40">
        <v>0.654225</v>
      </c>
      <c r="AN40" s="40">
        <v>1.0</v>
      </c>
      <c r="AO40" s="40">
        <v>0.938358</v>
      </c>
      <c r="AP40" s="40">
        <v>0.966105</v>
      </c>
      <c r="AQ40" s="40">
        <v>0.806617</v>
      </c>
      <c r="AR40" s="40">
        <v>0.924471</v>
      </c>
      <c r="AS40" s="40">
        <v>0.891427</v>
      </c>
      <c r="AT40" s="40">
        <v>0.921441</v>
      </c>
    </row>
    <row r="41">
      <c r="A41" s="39" t="s">
        <v>45</v>
      </c>
      <c r="B41" s="40"/>
      <c r="C41" s="40"/>
      <c r="D41" s="40"/>
      <c r="E41" s="40"/>
      <c r="F41" s="40">
        <v>0.42798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0">
        <v>0.501715</v>
      </c>
      <c r="AJ41" s="40">
        <v>0.975495</v>
      </c>
      <c r="AK41" s="40">
        <v>0.938601</v>
      </c>
      <c r="AL41" s="40">
        <v>0.585511</v>
      </c>
      <c r="AM41" s="40">
        <v>0.486469</v>
      </c>
      <c r="AN41" s="40">
        <v>0.938358</v>
      </c>
      <c r="AO41" s="40">
        <v>1.0</v>
      </c>
      <c r="AP41" s="40">
        <v>0.99194</v>
      </c>
      <c r="AQ41" s="40">
        <v>0.679706</v>
      </c>
      <c r="AR41" s="40">
        <v>0.968823</v>
      </c>
      <c r="AS41" s="40">
        <v>0.979561</v>
      </c>
      <c r="AT41" s="40">
        <v>0.94737</v>
      </c>
    </row>
    <row r="42">
      <c r="A42" s="39" t="s">
        <v>46</v>
      </c>
      <c r="B42" s="40"/>
      <c r="C42" s="40"/>
      <c r="D42" s="40"/>
      <c r="E42" s="40"/>
      <c r="F42" s="40">
        <v>0.42501</v>
      </c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0">
        <v>0.549858</v>
      </c>
      <c r="AJ42" s="40">
        <v>0.967906</v>
      </c>
      <c r="AK42" s="40">
        <v>0.966278</v>
      </c>
      <c r="AL42" s="40">
        <v>0.630074</v>
      </c>
      <c r="AM42" s="40">
        <v>0.534185</v>
      </c>
      <c r="AN42" s="40">
        <v>0.966105</v>
      </c>
      <c r="AO42" s="40">
        <v>0.99194</v>
      </c>
      <c r="AP42" s="40">
        <v>1.0</v>
      </c>
      <c r="AQ42" s="40">
        <v>0.723471</v>
      </c>
      <c r="AR42" s="40">
        <v>0.962895</v>
      </c>
      <c r="AS42" s="40">
        <v>0.967854</v>
      </c>
      <c r="AT42" s="40">
        <v>0.941936</v>
      </c>
    </row>
    <row r="43">
      <c r="A43" s="39" t="s">
        <v>47</v>
      </c>
      <c r="B43" s="40"/>
      <c r="C43" s="40"/>
      <c r="D43" s="40"/>
      <c r="E43" s="40"/>
      <c r="F43" s="40">
        <v>0.464462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1">
        <v>0.411392</v>
      </c>
      <c r="X43" s="41">
        <v>0.433025</v>
      </c>
      <c r="Y43" s="41">
        <v>0.633182</v>
      </c>
      <c r="Z43" s="41">
        <v>0.633182</v>
      </c>
      <c r="AA43" s="41">
        <v>0.440354</v>
      </c>
      <c r="AB43" s="41"/>
      <c r="AC43" s="41">
        <v>0.394647</v>
      </c>
      <c r="AD43" s="41">
        <v>0.409722</v>
      </c>
      <c r="AE43" s="41"/>
      <c r="AF43" s="41">
        <v>0.433579</v>
      </c>
      <c r="AG43" s="41"/>
      <c r="AH43" s="41">
        <v>0.42915</v>
      </c>
      <c r="AI43" s="40">
        <v>0.743934</v>
      </c>
      <c r="AJ43" s="40">
        <v>0.687299</v>
      </c>
      <c r="AK43" s="40">
        <v>0.80647</v>
      </c>
      <c r="AL43" s="40">
        <v>0.692164</v>
      </c>
      <c r="AM43" s="40">
        <v>0.737028</v>
      </c>
      <c r="AN43" s="40">
        <v>0.806617</v>
      </c>
      <c r="AO43" s="40">
        <v>0.679706</v>
      </c>
      <c r="AP43" s="40">
        <v>0.723471</v>
      </c>
      <c r="AQ43" s="40">
        <v>1.0</v>
      </c>
      <c r="AR43" s="40">
        <v>0.700395</v>
      </c>
      <c r="AS43" s="40">
        <v>0.644987</v>
      </c>
      <c r="AT43" s="40">
        <v>0.803042</v>
      </c>
    </row>
    <row r="44">
      <c r="A44" s="39" t="s">
        <v>48</v>
      </c>
      <c r="B44" s="40"/>
      <c r="C44" s="40"/>
      <c r="D44" s="40"/>
      <c r="E44" s="40"/>
      <c r="F44" s="40">
        <v>0.440564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0">
        <v>0.613503</v>
      </c>
      <c r="AJ44" s="40">
        <v>0.998535</v>
      </c>
      <c r="AK44" s="40">
        <v>0.924678</v>
      </c>
      <c r="AL44" s="40">
        <v>0.664629</v>
      </c>
      <c r="AM44" s="40">
        <v>0.599439</v>
      </c>
      <c r="AN44" s="40">
        <v>0.924471</v>
      </c>
      <c r="AO44" s="40">
        <v>0.968823</v>
      </c>
      <c r="AP44" s="40">
        <v>0.962895</v>
      </c>
      <c r="AQ44" s="40">
        <v>0.700395</v>
      </c>
      <c r="AR44" s="40">
        <v>1.0</v>
      </c>
      <c r="AS44" s="40">
        <v>0.981642</v>
      </c>
      <c r="AT44" s="40">
        <v>0.968898</v>
      </c>
    </row>
    <row r="45">
      <c r="A45" s="39" t="s">
        <v>49</v>
      </c>
      <c r="B45" s="40"/>
      <c r="C45" s="40"/>
      <c r="D45" s="40"/>
      <c r="E45" s="40"/>
      <c r="F45" s="40">
        <v>0.435786</v>
      </c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0">
        <v>0.492034</v>
      </c>
      <c r="AJ45" s="40">
        <v>0.990524</v>
      </c>
      <c r="AK45" s="40">
        <v>0.891719</v>
      </c>
      <c r="AL45" s="40">
        <v>0.562971</v>
      </c>
      <c r="AM45" s="40">
        <v>0.478084</v>
      </c>
      <c r="AN45" s="40">
        <v>0.891427</v>
      </c>
      <c r="AO45" s="40">
        <v>0.979561</v>
      </c>
      <c r="AP45" s="40">
        <v>0.967854</v>
      </c>
      <c r="AQ45" s="40">
        <v>0.644987</v>
      </c>
      <c r="AR45" s="40">
        <v>0.981642</v>
      </c>
      <c r="AS45" s="40">
        <v>1.0</v>
      </c>
      <c r="AT45" s="40">
        <v>0.953499</v>
      </c>
    </row>
    <row r="46">
      <c r="A46" s="39" t="s">
        <v>50</v>
      </c>
      <c r="B46" s="40"/>
      <c r="C46" s="40"/>
      <c r="D46" s="40"/>
      <c r="E46" s="40"/>
      <c r="F46" s="40">
        <v>0.506447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0">
        <v>0.593957</v>
      </c>
      <c r="AJ46" s="40">
        <v>0.968156</v>
      </c>
      <c r="AK46" s="40">
        <v>0.921612</v>
      </c>
      <c r="AL46" s="40">
        <v>0.617968</v>
      </c>
      <c r="AM46" s="40">
        <v>0.582614</v>
      </c>
      <c r="AN46" s="40">
        <v>0.921441</v>
      </c>
      <c r="AO46" s="40">
        <v>0.94737</v>
      </c>
      <c r="AP46" s="40">
        <v>0.941936</v>
      </c>
      <c r="AQ46" s="40">
        <v>0.803042</v>
      </c>
      <c r="AR46" s="40">
        <v>0.968898</v>
      </c>
      <c r="AS46" s="40">
        <v>0.953499</v>
      </c>
      <c r="AT46" s="40">
        <v>1.0</v>
      </c>
    </row>
    <row r="47"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</row>
    <row r="48"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</row>
    <row r="49"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</row>
    <row r="50"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</row>
    <row r="51"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</row>
    <row r="52"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</row>
    <row r="53"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</row>
    <row r="54"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</row>
    <row r="55"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</row>
    <row r="56"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</row>
    <row r="57"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</row>
    <row r="58"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</row>
    <row r="59"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</row>
    <row r="60"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</row>
    <row r="61"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</row>
    <row r="62"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</row>
    <row r="63"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</row>
    <row r="64"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</row>
    <row r="65"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</row>
    <row r="66"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</row>
    <row r="67"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</row>
    <row r="68"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</row>
    <row r="69"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</row>
    <row r="70"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</row>
    <row r="71"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</row>
    <row r="72"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</row>
    <row r="73"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</row>
    <row r="74"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</row>
    <row r="75"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</row>
    <row r="76"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</row>
    <row r="77"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</row>
    <row r="78"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</row>
    <row r="79"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</row>
    <row r="80"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</row>
    <row r="81"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</row>
    <row r="82"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</row>
    <row r="83"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</row>
    <row r="84"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</row>
    <row r="85"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</row>
    <row r="86"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</row>
    <row r="87"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</row>
    <row r="88"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</row>
    <row r="89"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</row>
    <row r="90"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</row>
    <row r="91"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</row>
    <row r="92"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</row>
    <row r="93"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</row>
    <row r="94"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</row>
    <row r="95"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</row>
    <row r="96"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</row>
    <row r="97"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</row>
    <row r="98"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</row>
    <row r="99"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</row>
    <row r="100"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</row>
    <row r="101"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</row>
    <row r="102"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</row>
    <row r="103"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</row>
    <row r="104"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</row>
    <row r="105"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</row>
    <row r="106"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</row>
    <row r="107"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</row>
    <row r="108"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</row>
    <row r="109"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</row>
    <row r="110"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</row>
    <row r="111"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</row>
    <row r="112"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</row>
    <row r="113"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</row>
    <row r="114"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</row>
    <row r="115"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</row>
    <row r="116"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</row>
    <row r="117"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</row>
    <row r="118"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</row>
    <row r="119"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</row>
    <row r="120"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</row>
    <row r="121"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</row>
    <row r="122"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</row>
    <row r="123"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</row>
    <row r="124"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</row>
    <row r="125"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</row>
    <row r="126"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</row>
    <row r="127"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</row>
    <row r="128"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</row>
    <row r="129"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</row>
    <row r="130"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</row>
    <row r="131"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</row>
    <row r="132"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</row>
    <row r="133"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</row>
    <row r="134"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</row>
    <row r="135"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</row>
    <row r="136"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</row>
    <row r="137"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</row>
    <row r="138"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</row>
    <row r="139"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</row>
    <row r="140"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</row>
    <row r="141"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</row>
    <row r="142"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</row>
    <row r="143"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</row>
    <row r="144"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</row>
    <row r="145"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</row>
    <row r="146"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</row>
    <row r="147"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</row>
    <row r="148"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</row>
    <row r="149"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</row>
    <row r="150"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</row>
    <row r="151"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</row>
    <row r="152"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</row>
    <row r="153"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</row>
    <row r="154"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</row>
    <row r="155"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</row>
    <row r="156"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</row>
    <row r="158"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</row>
    <row r="159"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</row>
    <row r="160"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</row>
    <row r="161"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</row>
    <row r="162"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</row>
    <row r="163"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</row>
    <row r="164"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</row>
    <row r="165"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</row>
    <row r="166"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</row>
    <row r="167"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</row>
    <row r="168"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</row>
    <row r="169"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</row>
    <row r="170"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</row>
    <row r="171"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</row>
    <row r="172"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</row>
    <row r="173"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</row>
    <row r="174"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</row>
    <row r="175"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</row>
    <row r="176"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</row>
    <row r="177"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</row>
    <row r="178"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</row>
    <row r="179"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</row>
    <row r="180"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</row>
    <row r="181"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</row>
    <row r="182"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</row>
    <row r="183"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</row>
    <row r="184"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</row>
    <row r="185"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</row>
    <row r="186"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</row>
    <row r="187"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</row>
    <row r="188"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</row>
    <row r="189"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</row>
    <row r="190"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</row>
    <row r="191"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</row>
    <row r="192"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</row>
    <row r="193"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</row>
    <row r="194"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</row>
    <row r="195"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</row>
    <row r="196"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</row>
    <row r="197"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</row>
    <row r="198"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</row>
    <row r="199"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</row>
    <row r="200"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</row>
    <row r="201"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</row>
    <row r="202"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</row>
    <row r="203"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</row>
    <row r="204"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</row>
    <row r="205"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</row>
    <row r="206"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</row>
    <row r="207"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</row>
    <row r="208"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</row>
    <row r="209"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</row>
    <row r="210"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</row>
    <row r="211"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</row>
    <row r="212"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</row>
    <row r="213"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</row>
    <row r="214"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</row>
    <row r="215"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</row>
    <row r="216"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</row>
    <row r="217"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</row>
    <row r="218"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</row>
    <row r="219"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</row>
    <row r="220"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</row>
    <row r="221"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</row>
    <row r="222"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</row>
    <row r="223"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</row>
    <row r="224"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</row>
    <row r="225"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</row>
    <row r="226"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</row>
    <row r="227"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</row>
    <row r="228"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</row>
    <row r="229"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</row>
    <row r="230"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</row>
    <row r="231"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</row>
    <row r="232"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</row>
    <row r="233"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</row>
    <row r="234"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</row>
    <row r="235"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</row>
    <row r="236"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</row>
    <row r="237"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</row>
    <row r="238"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</row>
    <row r="239"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</row>
    <row r="240"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</row>
    <row r="241"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</row>
    <row r="242"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</row>
    <row r="243"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</row>
    <row r="244"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</row>
    <row r="245"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</row>
    <row r="246"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</row>
    <row r="247"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</row>
    <row r="248"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</row>
    <row r="249"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</row>
    <row r="250"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</row>
    <row r="251"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</row>
    <row r="252"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</row>
    <row r="253"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</row>
    <row r="254"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</row>
    <row r="255"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</row>
    <row r="256"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</row>
    <row r="257"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</row>
    <row r="258"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</row>
    <row r="259"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</row>
    <row r="260"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</row>
    <row r="261"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</row>
    <row r="262"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</row>
    <row r="263"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</row>
    <row r="264"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</row>
    <row r="265"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</row>
    <row r="266"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</row>
    <row r="267"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</row>
    <row r="268"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</row>
    <row r="269"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</row>
    <row r="270"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</row>
    <row r="271"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</row>
    <row r="272"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</row>
    <row r="273"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</row>
    <row r="274"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</row>
    <row r="275"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</row>
    <row r="276"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</row>
    <row r="277"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</row>
    <row r="278"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</row>
    <row r="279"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</row>
    <row r="280"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</row>
    <row r="281"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</row>
    <row r="282"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</row>
    <row r="283"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</row>
    <row r="284"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</row>
    <row r="285"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</row>
    <row r="286"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</row>
    <row r="287"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</row>
    <row r="288"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</row>
    <row r="289"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</row>
    <row r="290"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</row>
    <row r="291"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</row>
    <row r="292"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</row>
    <row r="293"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</row>
    <row r="294"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</row>
    <row r="295"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</row>
    <row r="296"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</row>
    <row r="297"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</row>
    <row r="298"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</row>
    <row r="299"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</row>
    <row r="300"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</row>
    <row r="301"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</row>
    <row r="302"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</row>
    <row r="303"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</row>
    <row r="304"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</row>
    <row r="305"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</row>
    <row r="306"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</row>
    <row r="307"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</row>
    <row r="308"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</row>
    <row r="309"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</row>
    <row r="310"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</row>
    <row r="311"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</row>
    <row r="312"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</row>
    <row r="313"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</row>
    <row r="314"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</row>
    <row r="315"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</row>
    <row r="316"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</row>
    <row r="317"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</row>
    <row r="318"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</row>
    <row r="319"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</row>
    <row r="320"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</row>
    <row r="321"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</row>
    <row r="322"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</row>
    <row r="323"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</row>
    <row r="324"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</row>
    <row r="325"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</row>
    <row r="326"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</row>
    <row r="327"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</row>
    <row r="328"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</row>
    <row r="329"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</row>
    <row r="330"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</row>
    <row r="331"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</row>
    <row r="332"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</row>
    <row r="333"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</row>
    <row r="334"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</row>
    <row r="335"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</row>
    <row r="336"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</row>
    <row r="337"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</row>
    <row r="338"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</row>
    <row r="339"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</row>
    <row r="340"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</row>
    <row r="341"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</row>
    <row r="342"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</row>
    <row r="343"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</row>
    <row r="344"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</row>
    <row r="345"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</row>
    <row r="346"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</row>
    <row r="347"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</row>
    <row r="348"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</row>
    <row r="349"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</row>
    <row r="350"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</row>
    <row r="351"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</row>
    <row r="352"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</row>
    <row r="353"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</row>
    <row r="354"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</row>
    <row r="355"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</row>
    <row r="356"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</row>
    <row r="357"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</row>
    <row r="358"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</row>
    <row r="359"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</row>
    <row r="360"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</row>
    <row r="361"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</row>
    <row r="362"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</row>
    <row r="363"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</row>
    <row r="364"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</row>
    <row r="365"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</row>
    <row r="366"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</row>
    <row r="367"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</row>
    <row r="368"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</row>
    <row r="369"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</row>
    <row r="370"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</row>
    <row r="371"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</row>
    <row r="372"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</row>
    <row r="373"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</row>
    <row r="374"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</row>
    <row r="375"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</row>
    <row r="376"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</row>
    <row r="377"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</row>
    <row r="378"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</row>
    <row r="379"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</row>
    <row r="380"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</row>
    <row r="381"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</row>
    <row r="382"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</row>
    <row r="383"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</row>
    <row r="384"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</row>
    <row r="385"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</row>
    <row r="386"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</row>
    <row r="387"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</row>
    <row r="388"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</row>
    <row r="389"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</row>
    <row r="390"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</row>
    <row r="391"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</row>
    <row r="392"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</row>
    <row r="393"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</row>
    <row r="394"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</row>
    <row r="395"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</row>
    <row r="396"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</row>
    <row r="397"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</row>
    <row r="398"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</row>
    <row r="399"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</row>
    <row r="400"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</row>
    <row r="401"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</row>
    <row r="402"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</row>
    <row r="403"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</row>
    <row r="404"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</row>
    <row r="405"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</row>
    <row r="406"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</row>
    <row r="407"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</row>
    <row r="408"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</row>
    <row r="409"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</row>
    <row r="410"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</row>
    <row r="411"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</row>
    <row r="412"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</row>
    <row r="413"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</row>
    <row r="414"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</row>
    <row r="415"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</row>
    <row r="416"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</row>
    <row r="417"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</row>
    <row r="418"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</row>
    <row r="419"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</row>
    <row r="420"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</row>
    <row r="421"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</row>
    <row r="422"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</row>
    <row r="423"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</row>
    <row r="424"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</row>
    <row r="425"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</row>
    <row r="426"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</row>
    <row r="427"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</row>
    <row r="428"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</row>
    <row r="429"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</row>
    <row r="430"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</row>
    <row r="431"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</row>
    <row r="432"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</row>
    <row r="433"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</row>
    <row r="434"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</row>
    <row r="435"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</row>
    <row r="436"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</row>
    <row r="437"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</row>
    <row r="438"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</row>
    <row r="439"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</row>
    <row r="440"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</row>
    <row r="441"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</row>
    <row r="442"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</row>
    <row r="443"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</row>
    <row r="444"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</row>
    <row r="445"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</row>
    <row r="446"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</row>
    <row r="447"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</row>
    <row r="448"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</row>
    <row r="449"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</row>
    <row r="450"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</row>
    <row r="451"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</row>
    <row r="452"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</row>
    <row r="453"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</row>
    <row r="454"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</row>
    <row r="455"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</row>
    <row r="456"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</row>
    <row r="457"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</row>
    <row r="458"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</row>
    <row r="459"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</row>
    <row r="460"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</row>
    <row r="461"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</row>
    <row r="462"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</row>
    <row r="463"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</row>
    <row r="464"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</row>
    <row r="465"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</row>
    <row r="466"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</row>
    <row r="467"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</row>
    <row r="468"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</row>
    <row r="469"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</row>
    <row r="470"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</row>
    <row r="471"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</row>
    <row r="472"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</row>
    <row r="473"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</row>
    <row r="474"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</row>
    <row r="475"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</row>
    <row r="476"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</row>
    <row r="477"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</row>
    <row r="478"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</row>
    <row r="479"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</row>
    <row r="480"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</row>
    <row r="481"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</row>
    <row r="482"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</row>
    <row r="483"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</row>
    <row r="484"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</row>
    <row r="485"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</row>
    <row r="486"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</row>
    <row r="487"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</row>
    <row r="488"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</row>
    <row r="489"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</row>
    <row r="490"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</row>
    <row r="491"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</row>
    <row r="492"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</row>
    <row r="493"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</row>
    <row r="494"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</row>
    <row r="495"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</row>
    <row r="496"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</row>
    <row r="497"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</row>
    <row r="498"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</row>
    <row r="499"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</row>
    <row r="500"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</row>
    <row r="501"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</row>
    <row r="502"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</row>
    <row r="503"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</row>
    <row r="504"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</row>
    <row r="505"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</row>
    <row r="506"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</row>
    <row r="507"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</row>
    <row r="508"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</row>
    <row r="509"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</row>
    <row r="510"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</row>
    <row r="511"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</row>
    <row r="512"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</row>
    <row r="513"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</row>
    <row r="514"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</row>
    <row r="515"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</row>
    <row r="516"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</row>
    <row r="517"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</row>
    <row r="518"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</row>
    <row r="519"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</row>
    <row r="520"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</row>
    <row r="521"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</row>
    <row r="522"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</row>
    <row r="523"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</row>
    <row r="524"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</row>
    <row r="525"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</row>
    <row r="526"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</row>
    <row r="527"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</row>
    <row r="528"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</row>
    <row r="529"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</row>
    <row r="530"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</row>
    <row r="531"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</row>
    <row r="532"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</row>
    <row r="533"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</row>
    <row r="534"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</row>
    <row r="535"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</row>
    <row r="536"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</row>
    <row r="537"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</row>
    <row r="538"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</row>
    <row r="539"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</row>
    <row r="540"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</row>
    <row r="541"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</row>
    <row r="542"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</row>
    <row r="543"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</row>
    <row r="544"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</row>
    <row r="545"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</row>
    <row r="546"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</row>
    <row r="547"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</row>
    <row r="548"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</row>
    <row r="549"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</row>
    <row r="550"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</row>
    <row r="551"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</row>
    <row r="552"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</row>
    <row r="553"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</row>
    <row r="554"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</row>
    <row r="555"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</row>
    <row r="556"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</row>
    <row r="557"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</row>
    <row r="558"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</row>
    <row r="559"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</row>
    <row r="560"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</row>
    <row r="561"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</row>
    <row r="562"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</row>
    <row r="563"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</row>
    <row r="564"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</row>
    <row r="565"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</row>
    <row r="566"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</row>
    <row r="567"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</row>
    <row r="568"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</row>
    <row r="569"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</row>
    <row r="570"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</row>
    <row r="571"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</row>
    <row r="572"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</row>
    <row r="573"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</row>
    <row r="574"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</row>
    <row r="575"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</row>
    <row r="576"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</row>
    <row r="577"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</row>
    <row r="578"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</row>
    <row r="579"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</row>
    <row r="580"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</row>
    <row r="581"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</row>
    <row r="582"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</row>
    <row r="583"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</row>
    <row r="584"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</row>
    <row r="585"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</row>
    <row r="586"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</row>
    <row r="587"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</row>
    <row r="588"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</row>
    <row r="589"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</row>
    <row r="590"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</row>
    <row r="591"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</row>
    <row r="592"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</row>
    <row r="593"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</row>
    <row r="594"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</row>
    <row r="595"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</row>
    <row r="596"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</row>
    <row r="597"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</row>
    <row r="598"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</row>
    <row r="599"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</row>
    <row r="600"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</row>
    <row r="601"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</row>
    <row r="602"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</row>
    <row r="603"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</row>
    <row r="604"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</row>
    <row r="605"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</row>
    <row r="606"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</row>
    <row r="607"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</row>
    <row r="608"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</row>
    <row r="609"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</row>
    <row r="610"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</row>
    <row r="611"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</row>
    <row r="612"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</row>
    <row r="613"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</row>
    <row r="614"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</row>
    <row r="615"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</row>
    <row r="616"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</row>
    <row r="617"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</row>
    <row r="618"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</row>
    <row r="619"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</row>
    <row r="620"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</row>
    <row r="621"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</row>
    <row r="622"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</row>
    <row r="623"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</row>
    <row r="624"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</row>
    <row r="625"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</row>
    <row r="626"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</row>
    <row r="627"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</row>
    <row r="628"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</row>
    <row r="629"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</row>
    <row r="630"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</row>
    <row r="631"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</row>
    <row r="632"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</row>
    <row r="633"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</row>
    <row r="634"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</row>
    <row r="635"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</row>
    <row r="636"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</row>
    <row r="637"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</row>
    <row r="638"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</row>
    <row r="639"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</row>
    <row r="640"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</row>
    <row r="641"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</row>
    <row r="642"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</row>
    <row r="643"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</row>
    <row r="644"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</row>
    <row r="645"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</row>
    <row r="646"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</row>
    <row r="647"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</row>
    <row r="648"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</row>
    <row r="649"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</row>
    <row r="650"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</row>
    <row r="651"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</row>
    <row r="652"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</row>
    <row r="653"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</row>
    <row r="654"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</row>
    <row r="655"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</row>
    <row r="656"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</row>
    <row r="657"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</row>
    <row r="658"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</row>
    <row r="659"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</row>
    <row r="660"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</row>
    <row r="661"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</row>
    <row r="662"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</row>
    <row r="663"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</row>
    <row r="664"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</row>
    <row r="665"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</row>
    <row r="666"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</row>
    <row r="667"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</row>
    <row r="668"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</row>
    <row r="669"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</row>
    <row r="670"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</row>
    <row r="671"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</row>
    <row r="672"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</row>
    <row r="673"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</row>
    <row r="674"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</row>
    <row r="675"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</row>
    <row r="676"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</row>
    <row r="677"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</row>
    <row r="678"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</row>
    <row r="679"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</row>
    <row r="680"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</row>
    <row r="681"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</row>
    <row r="682"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</row>
    <row r="683"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</row>
    <row r="684"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</row>
    <row r="685"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</row>
    <row r="686"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</row>
    <row r="687"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</row>
    <row r="688"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</row>
    <row r="689"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</row>
    <row r="690"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</row>
    <row r="691"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</row>
    <row r="692"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</row>
    <row r="693"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</row>
    <row r="694"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</row>
    <row r="695"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</row>
    <row r="696"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</row>
    <row r="697"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</row>
    <row r="698"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</row>
    <row r="699"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</row>
    <row r="700"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</row>
    <row r="701"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</row>
    <row r="702"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</row>
    <row r="703"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</row>
    <row r="704"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</row>
    <row r="705"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</row>
    <row r="706"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</row>
    <row r="707"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</row>
    <row r="708"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</row>
    <row r="709"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</row>
    <row r="710"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</row>
    <row r="711"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</row>
    <row r="712"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</row>
    <row r="713"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</row>
    <row r="714"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</row>
    <row r="715"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</row>
    <row r="716"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</row>
    <row r="717"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</row>
    <row r="718"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</row>
    <row r="719"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</row>
    <row r="720"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</row>
    <row r="721"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</row>
    <row r="722"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</row>
    <row r="723"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</row>
    <row r="724"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</row>
    <row r="725"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</row>
    <row r="726"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</row>
    <row r="727"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</row>
    <row r="728"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</row>
    <row r="729"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</row>
    <row r="730"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</row>
    <row r="731"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</row>
    <row r="732"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</row>
    <row r="733"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</row>
    <row r="734"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</row>
    <row r="735"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</row>
    <row r="736"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</row>
    <row r="737"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</row>
    <row r="738"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</row>
    <row r="739"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</row>
    <row r="740"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</row>
    <row r="741"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</row>
    <row r="742"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</row>
    <row r="743"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</row>
    <row r="744"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</row>
    <row r="745"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</row>
    <row r="746"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</row>
    <row r="747"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</row>
    <row r="748"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</row>
    <row r="749"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</row>
    <row r="750"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</row>
    <row r="751"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</row>
    <row r="752"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</row>
    <row r="753"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</row>
    <row r="754"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</row>
    <row r="755"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</row>
    <row r="756"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</row>
    <row r="757"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</row>
    <row r="758"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</row>
    <row r="759"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</row>
    <row r="760"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</row>
    <row r="761"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</row>
    <row r="762"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</row>
    <row r="763"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</row>
    <row r="764"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</row>
    <row r="765"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</row>
    <row r="766"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</row>
    <row r="767"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</row>
    <row r="768"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</row>
    <row r="769"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</row>
    <row r="770"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</row>
    <row r="771"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</row>
    <row r="772"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</row>
    <row r="773"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</row>
    <row r="774"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</row>
    <row r="775"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</row>
    <row r="776"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</row>
    <row r="777"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</row>
    <row r="778"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</row>
    <row r="779"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</row>
    <row r="780"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</row>
    <row r="781"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</row>
    <row r="782"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</row>
    <row r="783"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</row>
    <row r="784"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</row>
    <row r="785"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</row>
    <row r="786"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</row>
    <row r="787"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</row>
    <row r="788"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</row>
    <row r="789"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</row>
    <row r="790"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</row>
    <row r="791"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</row>
    <row r="792"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</row>
    <row r="793"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</row>
    <row r="794"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</row>
    <row r="795"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</row>
    <row r="796"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</row>
    <row r="797"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</row>
    <row r="798"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</row>
    <row r="799"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</row>
    <row r="800"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</row>
    <row r="801"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</row>
    <row r="802"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</row>
    <row r="803"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</row>
    <row r="804"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</row>
    <row r="805"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</row>
    <row r="806"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</row>
    <row r="807"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</row>
    <row r="808"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</row>
    <row r="809"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</row>
    <row r="810"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</row>
    <row r="811"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</row>
    <row r="812"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</row>
    <row r="813"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</row>
    <row r="814"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</row>
    <row r="815"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</row>
    <row r="816"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</row>
    <row r="817"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</row>
    <row r="818"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</row>
    <row r="819"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</row>
    <row r="820"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</row>
    <row r="821"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</row>
    <row r="822"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</row>
    <row r="823"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</row>
    <row r="824"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</row>
    <row r="825"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</row>
    <row r="826"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</row>
    <row r="827"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</row>
    <row r="828"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</row>
    <row r="829"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</row>
    <row r="830"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</row>
    <row r="831"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</row>
    <row r="832"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</row>
    <row r="833"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</row>
    <row r="834"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</row>
    <row r="835"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</row>
    <row r="836"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</row>
    <row r="837"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</row>
    <row r="838"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</row>
    <row r="839"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</row>
    <row r="840"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</row>
    <row r="841"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</row>
    <row r="842"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</row>
    <row r="843"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</row>
    <row r="844"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</row>
    <row r="845"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</row>
    <row r="846"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</row>
    <row r="847"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</row>
    <row r="848"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</row>
    <row r="849"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</row>
    <row r="850"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</row>
    <row r="851"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</row>
    <row r="852"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</row>
    <row r="853"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</row>
    <row r="854"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</row>
    <row r="855"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</row>
    <row r="856"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</row>
    <row r="857"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</row>
    <row r="858"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</row>
    <row r="859"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</row>
    <row r="860"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</row>
    <row r="861"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</row>
    <row r="862"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</row>
    <row r="863"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</row>
    <row r="864"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</row>
    <row r="865"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</row>
    <row r="866"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</row>
    <row r="867"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</row>
    <row r="868"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</row>
    <row r="869"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</row>
    <row r="870"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</row>
    <row r="871"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</row>
    <row r="872"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</row>
    <row r="873"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</row>
    <row r="874"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</row>
    <row r="875"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</row>
    <row r="876"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</row>
    <row r="877"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</row>
    <row r="878"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</row>
    <row r="879"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</row>
    <row r="880"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</row>
    <row r="881"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</row>
    <row r="882"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</row>
    <row r="883"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</row>
    <row r="884"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</row>
    <row r="885"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</row>
    <row r="886"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</row>
    <row r="887"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</row>
    <row r="888"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</row>
    <row r="889"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</row>
    <row r="890"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</row>
    <row r="891"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</row>
    <row r="892"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</row>
    <row r="893"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</row>
    <row r="894"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</row>
    <row r="895"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</row>
    <row r="896"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</row>
    <row r="897"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</row>
    <row r="898"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</row>
    <row r="899"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</row>
    <row r="900"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</row>
    <row r="901"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</row>
    <row r="902"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</row>
    <row r="903"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</row>
    <row r="904"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</row>
    <row r="905"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</row>
    <row r="906"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</row>
    <row r="907"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</row>
    <row r="908"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</row>
    <row r="909"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</row>
    <row r="910"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</row>
    <row r="911"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</row>
    <row r="912"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</row>
    <row r="913"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</row>
    <row r="914"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</row>
    <row r="915"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</row>
    <row r="916"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</row>
    <row r="917"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</row>
    <row r="918"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</row>
    <row r="919"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</row>
    <row r="920"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</row>
    <row r="921"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</row>
    <row r="922"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</row>
    <row r="923"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</row>
    <row r="924"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</row>
    <row r="925"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</row>
    <row r="926"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</row>
    <row r="927"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</row>
    <row r="928"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</row>
    <row r="929"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</row>
    <row r="930"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</row>
    <row r="931"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</row>
    <row r="932"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</row>
    <row r="933"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</row>
    <row r="934"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</row>
    <row r="935"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</row>
    <row r="936"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</row>
    <row r="937"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</row>
    <row r="938"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</row>
    <row r="939"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</row>
    <row r="940"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</row>
    <row r="941"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</row>
    <row r="942"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</row>
    <row r="943"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</row>
    <row r="944"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</row>
    <row r="945"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</row>
    <row r="946"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</row>
    <row r="947"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</row>
    <row r="948"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</row>
    <row r="949"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</row>
    <row r="950"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</row>
    <row r="951"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</row>
    <row r="952"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</row>
    <row r="953"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</row>
    <row r="954"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</row>
    <row r="955"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</row>
    <row r="956"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</row>
    <row r="957"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</row>
    <row r="958"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</row>
    <row r="959"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</row>
    <row r="960"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</row>
    <row r="961"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</row>
    <row r="962"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</row>
    <row r="963"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</row>
    <row r="964"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</row>
    <row r="965"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</row>
    <row r="966"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</row>
    <row r="967"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</row>
    <row r="968"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</row>
    <row r="969"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</row>
    <row r="970"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</row>
    <row r="971"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</row>
    <row r="972"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</row>
    <row r="973"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</row>
    <row r="974"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</row>
    <row r="975"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</row>
    <row r="976"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</row>
    <row r="977"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</row>
    <row r="978"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</row>
    <row r="979"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</row>
    <row r="980"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</row>
    <row r="981"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</row>
    <row r="982"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</row>
    <row r="983"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</row>
    <row r="984"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</row>
    <row r="985"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</row>
    <row r="986"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</row>
    <row r="987"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</row>
    <row r="988"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</row>
    <row r="989"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</row>
    <row r="990"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</row>
    <row r="991"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</row>
    <row r="992"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</row>
    <row r="993"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</row>
    <row r="994"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</row>
    <row r="995"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</row>
    <row r="996"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</row>
    <row r="997"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</row>
    <row r="998"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</row>
    <row r="999"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</row>
    <row r="1000"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/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V1" s="3" t="s">
        <v>3</v>
      </c>
      <c r="AW1" s="3" t="s">
        <v>4</v>
      </c>
      <c r="AX1" s="3" t="s">
        <v>5</v>
      </c>
      <c r="AY1" s="3" t="s">
        <v>6</v>
      </c>
      <c r="AZ1" s="3" t="s">
        <v>7</v>
      </c>
      <c r="BA1" s="3" t="s">
        <v>8</v>
      </c>
      <c r="BB1" s="3" t="s">
        <v>9</v>
      </c>
      <c r="BC1" s="3" t="s">
        <v>10</v>
      </c>
      <c r="BD1" s="3" t="s">
        <v>11</v>
      </c>
      <c r="BE1" s="3" t="s">
        <v>12</v>
      </c>
      <c r="BF1" s="3" t="s">
        <v>13</v>
      </c>
      <c r="BG1" s="3" t="s">
        <v>14</v>
      </c>
      <c r="BH1" s="3" t="s">
        <v>15</v>
      </c>
      <c r="BI1" s="3" t="s">
        <v>17</v>
      </c>
      <c r="BJ1" s="3" t="s">
        <v>18</v>
      </c>
      <c r="BK1" s="3" t="s">
        <v>19</v>
      </c>
      <c r="BL1" s="3" t="s">
        <v>20</v>
      </c>
      <c r="BM1" s="3" t="s">
        <v>22</v>
      </c>
      <c r="BN1" s="3" t="s">
        <v>23</v>
      </c>
      <c r="BO1" s="3" t="s">
        <v>24</v>
      </c>
      <c r="BP1" s="3" t="s">
        <v>25</v>
      </c>
      <c r="BQ1" s="3" t="s">
        <v>26</v>
      </c>
      <c r="BR1" s="3" t="s">
        <v>27</v>
      </c>
      <c r="BS1" s="3" t="s">
        <v>28</v>
      </c>
      <c r="BT1" s="3" t="s">
        <v>29</v>
      </c>
      <c r="BU1" s="3" t="s">
        <v>30</v>
      </c>
      <c r="BV1" s="3" t="s">
        <v>31</v>
      </c>
      <c r="BW1" s="3" t="s">
        <v>32</v>
      </c>
      <c r="BX1" s="3" t="s">
        <v>33</v>
      </c>
      <c r="BY1" s="3" t="s">
        <v>34</v>
      </c>
      <c r="BZ1" s="3" t="s">
        <v>35</v>
      </c>
      <c r="CA1" s="3" t="s">
        <v>36</v>
      </c>
      <c r="CB1" s="3" t="s">
        <v>37</v>
      </c>
      <c r="CC1" s="3" t="s">
        <v>38</v>
      </c>
      <c r="CD1" s="3" t="s">
        <v>39</v>
      </c>
      <c r="CE1" s="3" t="s">
        <v>40</v>
      </c>
      <c r="CF1" s="3" t="s">
        <v>42</v>
      </c>
      <c r="CG1" s="3" t="s">
        <v>43</v>
      </c>
      <c r="CH1" s="3" t="s">
        <v>44</v>
      </c>
      <c r="CI1" s="3" t="s">
        <v>45</v>
      </c>
      <c r="CJ1" s="3" t="s">
        <v>46</v>
      </c>
      <c r="CK1" s="3" t="s">
        <v>47</v>
      </c>
      <c r="CL1" s="3" t="s">
        <v>48</v>
      </c>
      <c r="CM1" s="3" t="s">
        <v>49</v>
      </c>
      <c r="CN1" s="3" t="s">
        <v>50</v>
      </c>
      <c r="CO1" s="23"/>
      <c r="CP1" s="23"/>
      <c r="CQ1" s="23"/>
      <c r="CR1" s="23"/>
      <c r="CS1" s="24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</row>
    <row r="2">
      <c r="A2" s="3" t="s">
        <v>3</v>
      </c>
      <c r="B2" t="str">
        <f t="shared" ref="B2:AT2" si="1">IF(CP2&lt;0.05,AV2,"NA")</f>
        <v>1</v>
      </c>
      <c r="C2" t="str">
        <f t="shared" si="1"/>
        <v>NA</v>
      </c>
      <c r="D2" t="str">
        <f t="shared" si="1"/>
        <v>NA</v>
      </c>
      <c r="E2" t="str">
        <f t="shared" si="1"/>
        <v>NA</v>
      </c>
      <c r="F2" t="str">
        <f t="shared" si="1"/>
        <v>0.441149</v>
      </c>
      <c r="G2" t="str">
        <f t="shared" si="1"/>
        <v>0.999999</v>
      </c>
      <c r="H2" t="str">
        <f t="shared" si="1"/>
        <v>0.589436</v>
      </c>
      <c r="I2" t="str">
        <f t="shared" si="1"/>
        <v>NA</v>
      </c>
      <c r="J2" t="str">
        <f t="shared" si="1"/>
        <v>NA</v>
      </c>
      <c r="K2" t="str">
        <f t="shared" si="1"/>
        <v>NA</v>
      </c>
      <c r="L2" t="str">
        <f t="shared" si="1"/>
        <v>NA</v>
      </c>
      <c r="M2" t="str">
        <f t="shared" si="1"/>
        <v>NA</v>
      </c>
      <c r="N2" t="str">
        <f t="shared" si="1"/>
        <v>NA</v>
      </c>
      <c r="O2" t="str">
        <f t="shared" si="1"/>
        <v>NA</v>
      </c>
      <c r="P2" t="str">
        <f t="shared" si="1"/>
        <v>NA</v>
      </c>
      <c r="Q2" t="str">
        <f t="shared" si="1"/>
        <v>NA</v>
      </c>
      <c r="R2" t="str">
        <f t="shared" si="1"/>
        <v>NA</v>
      </c>
      <c r="S2" t="str">
        <f t="shared" si="1"/>
        <v>NA</v>
      </c>
      <c r="T2" t="str">
        <f t="shared" si="1"/>
        <v>NA</v>
      </c>
      <c r="U2" t="str">
        <f t="shared" si="1"/>
        <v>NA</v>
      </c>
      <c r="V2" t="str">
        <f t="shared" si="1"/>
        <v>NA</v>
      </c>
      <c r="W2" t="str">
        <f t="shared" si="1"/>
        <v>NA</v>
      </c>
      <c r="X2" t="str">
        <f t="shared" si="1"/>
        <v>NA</v>
      </c>
      <c r="Y2" t="str">
        <f t="shared" si="1"/>
        <v>NA</v>
      </c>
      <c r="Z2" t="str">
        <f t="shared" si="1"/>
        <v>NA</v>
      </c>
      <c r="AA2" t="str">
        <f t="shared" si="1"/>
        <v>NA</v>
      </c>
      <c r="AB2" t="str">
        <f t="shared" si="1"/>
        <v>NA</v>
      </c>
      <c r="AC2" t="str">
        <f t="shared" si="1"/>
        <v>NA</v>
      </c>
      <c r="AD2" t="str">
        <f t="shared" si="1"/>
        <v>NA</v>
      </c>
      <c r="AE2" t="str">
        <f t="shared" si="1"/>
        <v>NA</v>
      </c>
      <c r="AF2" t="str">
        <f t="shared" si="1"/>
        <v>NA</v>
      </c>
      <c r="AG2" t="str">
        <f t="shared" si="1"/>
        <v>NA</v>
      </c>
      <c r="AH2" t="str">
        <f t="shared" si="1"/>
        <v>NA</v>
      </c>
      <c r="AI2" t="str">
        <f t="shared" si="1"/>
        <v>NA</v>
      </c>
      <c r="AJ2" t="str">
        <f t="shared" si="1"/>
        <v>NA</v>
      </c>
      <c r="AK2" t="str">
        <f t="shared" si="1"/>
        <v>NA</v>
      </c>
      <c r="AL2" t="str">
        <f t="shared" si="1"/>
        <v>NA</v>
      </c>
      <c r="AM2" t="str">
        <f t="shared" si="1"/>
        <v>NA</v>
      </c>
      <c r="AN2" t="str">
        <f t="shared" si="1"/>
        <v>NA</v>
      </c>
      <c r="AO2" t="str">
        <f t="shared" si="1"/>
        <v>NA</v>
      </c>
      <c r="AP2" t="str">
        <f t="shared" si="1"/>
        <v>NA</v>
      </c>
      <c r="AQ2" t="str">
        <f t="shared" si="1"/>
        <v>NA</v>
      </c>
      <c r="AR2" t="str">
        <f t="shared" si="1"/>
        <v>NA</v>
      </c>
      <c r="AS2" t="str">
        <f t="shared" si="1"/>
        <v>NA</v>
      </c>
      <c r="AT2" t="str">
        <f t="shared" si="1"/>
        <v>NA</v>
      </c>
      <c r="AV2" s="3">
        <v>1.0</v>
      </c>
      <c r="AW2" s="3">
        <v>0.010642</v>
      </c>
      <c r="AX2" s="3">
        <v>-0.04505</v>
      </c>
      <c r="AY2" s="3">
        <v>-0.0608</v>
      </c>
      <c r="AZ2" s="3">
        <v>0.441149</v>
      </c>
      <c r="BA2" s="3">
        <v>0.999999</v>
      </c>
      <c r="BB2" s="3">
        <v>0.589436</v>
      </c>
      <c r="BC2" s="3">
        <v>-0.04505</v>
      </c>
      <c r="BD2" s="3">
        <v>-0.07285</v>
      </c>
      <c r="BE2" s="3">
        <v>-0.06079</v>
      </c>
      <c r="BF2" s="3">
        <v>-0.06908</v>
      </c>
      <c r="BG2" s="3">
        <v>-0.0103</v>
      </c>
      <c r="BH2" s="3">
        <v>-0.06811</v>
      </c>
      <c r="BI2" s="3">
        <v>0.003792</v>
      </c>
      <c r="BJ2" s="3">
        <v>0.002266</v>
      </c>
      <c r="BK2" s="3">
        <v>0.089612</v>
      </c>
      <c r="BL2" s="3">
        <v>0.123736</v>
      </c>
      <c r="BM2" s="3">
        <v>0.012368</v>
      </c>
      <c r="BN2" s="3">
        <v>0.136116</v>
      </c>
      <c r="BO2" s="3">
        <v>-0.04184</v>
      </c>
      <c r="BP2" s="3">
        <v>-0.03904</v>
      </c>
      <c r="BQ2" s="3">
        <v>-0.09073</v>
      </c>
      <c r="BR2" s="3">
        <v>-0.07432</v>
      </c>
      <c r="BS2" s="3">
        <v>-0.08148</v>
      </c>
      <c r="BT2" s="3">
        <v>-0.08148</v>
      </c>
      <c r="BU2" s="3">
        <v>-0.10431</v>
      </c>
      <c r="BV2" s="3">
        <v>-0.07746</v>
      </c>
      <c r="BW2" s="3">
        <v>-0.08656</v>
      </c>
      <c r="BX2" s="3">
        <v>-0.08761</v>
      </c>
      <c r="BY2" s="3">
        <v>-0.07555</v>
      </c>
      <c r="BZ2" s="3">
        <v>-0.07188</v>
      </c>
      <c r="CA2" s="3">
        <v>-0.06481</v>
      </c>
      <c r="CB2" s="3">
        <v>-0.07442</v>
      </c>
      <c r="CC2" s="3">
        <v>-0.19556</v>
      </c>
      <c r="CD2" s="3">
        <v>-0.08201</v>
      </c>
      <c r="CE2" s="3">
        <v>-0.09247</v>
      </c>
      <c r="CF2" s="3">
        <v>-0.20951</v>
      </c>
      <c r="CG2" s="3">
        <v>-0.19129</v>
      </c>
      <c r="CH2" s="3">
        <v>-0.09251</v>
      </c>
      <c r="CI2" s="3">
        <v>-0.06654</v>
      </c>
      <c r="CJ2" s="3">
        <v>-0.07467</v>
      </c>
      <c r="CK2" s="3">
        <v>-0.14276</v>
      </c>
      <c r="CL2" s="3">
        <v>-0.08887</v>
      </c>
      <c r="CM2" s="3">
        <v>-0.0635</v>
      </c>
      <c r="CN2" s="3">
        <v>-0.08708</v>
      </c>
      <c r="CO2" s="3"/>
      <c r="CP2" s="3"/>
      <c r="CQ2" s="3">
        <v>0.881407</v>
      </c>
      <c r="CR2" s="3">
        <v>0.52754</v>
      </c>
      <c r="CS2" s="3">
        <v>0.393655</v>
      </c>
      <c r="CT2" s="14">
        <v>6.96E-11</v>
      </c>
      <c r="CU2" s="3">
        <v>0.0</v>
      </c>
      <c r="CV2" s="3">
        <v>0.0</v>
      </c>
      <c r="CW2" s="3">
        <v>0.52754</v>
      </c>
      <c r="CX2" s="3">
        <v>0.306531</v>
      </c>
      <c r="CY2" s="3">
        <v>0.393694</v>
      </c>
      <c r="CZ2" s="3">
        <v>0.332301</v>
      </c>
      <c r="DA2" s="3">
        <v>0.885216</v>
      </c>
      <c r="DB2" s="3">
        <v>0.339145</v>
      </c>
      <c r="DC2" s="3">
        <v>0.957608</v>
      </c>
      <c r="DD2" s="3">
        <v>0.974661</v>
      </c>
      <c r="DE2" s="3">
        <v>0.208138</v>
      </c>
      <c r="DF2" s="3">
        <v>0.081647</v>
      </c>
      <c r="DG2" s="3">
        <v>0.862352</v>
      </c>
      <c r="DH2" s="3">
        <v>0.05524</v>
      </c>
      <c r="DI2" s="3">
        <v>0.606371</v>
      </c>
      <c r="DJ2" s="3">
        <v>0.584093</v>
      </c>
      <c r="DK2" s="3">
        <v>0.420514</v>
      </c>
      <c r="DL2" s="3">
        <v>0.506932</v>
      </c>
      <c r="DM2" s="3">
        <v>0.466772</v>
      </c>
      <c r="DN2" s="3">
        <v>0.466772</v>
      </c>
      <c r="DO2" s="3">
        <v>0.351019</v>
      </c>
      <c r="DP2" s="3">
        <v>0.489137</v>
      </c>
      <c r="DQ2" s="3">
        <v>0.439384</v>
      </c>
      <c r="DR2" s="3">
        <v>0.43382</v>
      </c>
      <c r="DS2" s="3">
        <v>0.499927</v>
      </c>
      <c r="DT2" s="3">
        <v>0.521022</v>
      </c>
      <c r="DU2" s="3">
        <v>0.562942</v>
      </c>
      <c r="DV2" s="3">
        <v>0.506362</v>
      </c>
      <c r="DW2" s="3">
        <v>0.275413</v>
      </c>
      <c r="DX2" s="3">
        <v>0.650056</v>
      </c>
      <c r="DY2" s="3">
        <v>0.608779</v>
      </c>
      <c r="DZ2" s="3">
        <v>0.241939</v>
      </c>
      <c r="EA2" s="3">
        <v>0.286246</v>
      </c>
      <c r="EB2" s="3">
        <v>0.608627</v>
      </c>
      <c r="EC2" s="3">
        <v>0.712954</v>
      </c>
      <c r="ED2" s="3">
        <v>0.679612</v>
      </c>
      <c r="EE2" s="3">
        <v>0.428029</v>
      </c>
      <c r="EF2" s="3">
        <v>0.622852</v>
      </c>
      <c r="EG2" s="3">
        <v>0.725556</v>
      </c>
      <c r="EH2" s="3">
        <v>0.629908</v>
      </c>
    </row>
    <row r="3">
      <c r="A3" s="3" t="s">
        <v>4</v>
      </c>
      <c r="B3" t="str">
        <f t="shared" ref="B3:AT3" si="2">IF(CP3&lt;0.05,AV3,"NA")</f>
        <v>NA</v>
      </c>
      <c r="C3" t="str">
        <f t="shared" si="2"/>
        <v>1</v>
      </c>
      <c r="D3" t="str">
        <f t="shared" si="2"/>
        <v>0.756923</v>
      </c>
      <c r="E3" t="str">
        <f t="shared" si="2"/>
        <v>0.584581</v>
      </c>
      <c r="F3" t="str">
        <f t="shared" si="2"/>
        <v>0.16069</v>
      </c>
      <c r="G3" t="str">
        <f t="shared" si="2"/>
        <v>NA</v>
      </c>
      <c r="H3" t="str">
        <f t="shared" si="2"/>
        <v>0.14091</v>
      </c>
      <c r="I3" t="str">
        <f t="shared" si="2"/>
        <v>0.756923</v>
      </c>
      <c r="J3" t="str">
        <f t="shared" si="2"/>
        <v>0.43386</v>
      </c>
      <c r="K3" t="str">
        <f t="shared" si="2"/>
        <v>0.584557</v>
      </c>
      <c r="L3" t="str">
        <f t="shared" si="2"/>
        <v>0.390715</v>
      </c>
      <c r="M3" t="str">
        <f t="shared" si="2"/>
        <v>0.76229</v>
      </c>
      <c r="N3" t="str">
        <f t="shared" si="2"/>
        <v>0.484003</v>
      </c>
      <c r="O3" t="str">
        <f t="shared" si="2"/>
        <v>0.997721</v>
      </c>
      <c r="P3" t="str">
        <f t="shared" si="2"/>
        <v>0.6367</v>
      </c>
      <c r="Q3" t="str">
        <f t="shared" si="2"/>
        <v>0.47713</v>
      </c>
      <c r="R3" t="str">
        <f t="shared" si="2"/>
        <v>0.37646</v>
      </c>
      <c r="S3" t="str">
        <f t="shared" si="2"/>
        <v>0.517469</v>
      </c>
      <c r="T3" t="str">
        <f t="shared" si="2"/>
        <v>0.374259</v>
      </c>
      <c r="U3" t="str">
        <f t="shared" si="2"/>
        <v>-0.35837</v>
      </c>
      <c r="V3" t="str">
        <f t="shared" si="2"/>
        <v>0.378195</v>
      </c>
      <c r="W3" t="str">
        <f t="shared" si="2"/>
        <v>NA</v>
      </c>
      <c r="X3" t="str">
        <f t="shared" si="2"/>
        <v>NA</v>
      </c>
      <c r="Y3" t="str">
        <f t="shared" si="2"/>
        <v>NA</v>
      </c>
      <c r="Z3" t="str">
        <f t="shared" si="2"/>
        <v>NA</v>
      </c>
      <c r="AA3" t="str">
        <f t="shared" si="2"/>
        <v>NA</v>
      </c>
      <c r="AB3" t="str">
        <f t="shared" si="2"/>
        <v>NA</v>
      </c>
      <c r="AC3" t="str">
        <f t="shared" si="2"/>
        <v>NA</v>
      </c>
      <c r="AD3" t="str">
        <f t="shared" si="2"/>
        <v>NA</v>
      </c>
      <c r="AE3" t="str">
        <f t="shared" si="2"/>
        <v>NA</v>
      </c>
      <c r="AF3" t="str">
        <f t="shared" si="2"/>
        <v>NA</v>
      </c>
      <c r="AG3" t="str">
        <f t="shared" si="2"/>
        <v>NA</v>
      </c>
      <c r="AH3" t="str">
        <f t="shared" si="2"/>
        <v>NA</v>
      </c>
      <c r="AI3" t="str">
        <f t="shared" si="2"/>
        <v>NA</v>
      </c>
      <c r="AJ3" t="str">
        <f t="shared" si="2"/>
        <v>NA</v>
      </c>
      <c r="AK3" t="str">
        <f t="shared" si="2"/>
        <v>NA</v>
      </c>
      <c r="AL3" t="str">
        <f t="shared" si="2"/>
        <v>NA</v>
      </c>
      <c r="AM3" t="str">
        <f t="shared" si="2"/>
        <v>NA</v>
      </c>
      <c r="AN3" t="str">
        <f t="shared" si="2"/>
        <v>NA</v>
      </c>
      <c r="AO3" t="str">
        <f t="shared" si="2"/>
        <v>NA</v>
      </c>
      <c r="AP3" t="str">
        <f t="shared" si="2"/>
        <v>NA</v>
      </c>
      <c r="AQ3" t="str">
        <f t="shared" si="2"/>
        <v>NA</v>
      </c>
      <c r="AR3" t="str">
        <f t="shared" si="2"/>
        <v>NA</v>
      </c>
      <c r="AS3" t="str">
        <f t="shared" si="2"/>
        <v>NA</v>
      </c>
      <c r="AT3" t="str">
        <f t="shared" si="2"/>
        <v>NA</v>
      </c>
      <c r="AV3" s="3">
        <v>0.010642</v>
      </c>
      <c r="AW3" s="3">
        <v>1.0</v>
      </c>
      <c r="AX3" s="3">
        <v>0.756923</v>
      </c>
      <c r="AY3" s="3">
        <v>0.584581</v>
      </c>
      <c r="AZ3" s="3">
        <v>0.16069</v>
      </c>
      <c r="BA3" s="3">
        <v>0.009059</v>
      </c>
      <c r="BB3" s="3">
        <v>0.14091</v>
      </c>
      <c r="BC3" s="3">
        <v>0.756923</v>
      </c>
      <c r="BD3" s="3">
        <v>0.43386</v>
      </c>
      <c r="BE3" s="3">
        <v>0.584557</v>
      </c>
      <c r="BF3" s="3">
        <v>0.390715</v>
      </c>
      <c r="BG3" s="3">
        <v>0.76229</v>
      </c>
      <c r="BH3" s="3">
        <v>0.484003</v>
      </c>
      <c r="BI3" s="3">
        <v>0.997721</v>
      </c>
      <c r="BJ3" s="3">
        <v>0.6367</v>
      </c>
      <c r="BK3" s="3">
        <v>0.47713</v>
      </c>
      <c r="BL3" s="3">
        <v>0.37646</v>
      </c>
      <c r="BM3" s="3">
        <v>0.517469</v>
      </c>
      <c r="BN3" s="3">
        <v>0.374259</v>
      </c>
      <c r="BO3" s="3">
        <v>-0.35837</v>
      </c>
      <c r="BP3" s="3">
        <v>0.378195</v>
      </c>
      <c r="BQ3" s="3">
        <v>0.029137</v>
      </c>
      <c r="BR3" s="3">
        <v>0.031731</v>
      </c>
      <c r="BS3" s="3">
        <v>0.048292</v>
      </c>
      <c r="BT3" s="3">
        <v>0.048292</v>
      </c>
      <c r="BU3" s="3">
        <v>0.02788</v>
      </c>
      <c r="BV3" s="3">
        <v>0.193534</v>
      </c>
      <c r="BW3" s="3">
        <v>0.003465</v>
      </c>
      <c r="BX3" s="3">
        <v>0.018267</v>
      </c>
      <c r="BY3" s="3">
        <v>0.203538</v>
      </c>
      <c r="BZ3" s="3">
        <v>0.014138</v>
      </c>
      <c r="CA3" s="3">
        <v>0.068031</v>
      </c>
      <c r="CB3" s="3">
        <v>0.032644</v>
      </c>
      <c r="CC3" s="3">
        <v>0.006968</v>
      </c>
      <c r="CD3" s="3">
        <v>0.023904</v>
      </c>
      <c r="CE3" s="3">
        <v>-0.00904</v>
      </c>
      <c r="CF3" s="3">
        <v>-0.05058</v>
      </c>
      <c r="CG3" s="3">
        <v>0.011993</v>
      </c>
      <c r="CH3" s="3">
        <v>-0.00908</v>
      </c>
      <c r="CI3" s="3">
        <v>0.013059</v>
      </c>
      <c r="CJ3" s="3">
        <v>0.022423</v>
      </c>
      <c r="CK3" s="3">
        <v>0.014897</v>
      </c>
      <c r="CL3" s="3">
        <v>0.011371</v>
      </c>
      <c r="CM3" s="3">
        <v>0.055401</v>
      </c>
      <c r="CN3" s="3">
        <v>0.019952</v>
      </c>
      <c r="CO3" s="3"/>
      <c r="CP3" s="3">
        <v>0.881407</v>
      </c>
      <c r="CQ3" s="3"/>
      <c r="CR3" s="3">
        <v>0.0</v>
      </c>
      <c r="CS3" s="3">
        <v>0.0</v>
      </c>
      <c r="CT3" s="3">
        <v>0.023372</v>
      </c>
      <c r="CU3" s="3">
        <v>0.898944</v>
      </c>
      <c r="CV3" s="3">
        <v>0.047125</v>
      </c>
      <c r="CW3" s="3">
        <v>0.0</v>
      </c>
      <c r="CX3" s="14">
        <v>1.54E-10</v>
      </c>
      <c r="CY3" s="3">
        <v>0.0</v>
      </c>
      <c r="CZ3" s="14">
        <v>1.16E-8</v>
      </c>
      <c r="DA3" s="3">
        <v>0.0</v>
      </c>
      <c r="DB3" s="14">
        <v>4.41E-13</v>
      </c>
      <c r="DC3" s="3">
        <v>0.0</v>
      </c>
      <c r="DD3" s="3">
        <v>0.0</v>
      </c>
      <c r="DE3" s="14">
        <v>1.04E-12</v>
      </c>
      <c r="DF3" s="14">
        <v>4.25E-8</v>
      </c>
      <c r="DG3" s="14">
        <v>4.88E-15</v>
      </c>
      <c r="DH3" s="14">
        <v>5.17E-8</v>
      </c>
      <c r="DI3" s="14">
        <v>5.03E-6</v>
      </c>
      <c r="DJ3" s="14">
        <v>3.64E-8</v>
      </c>
      <c r="DK3" s="3">
        <v>0.796245</v>
      </c>
      <c r="DL3" s="3">
        <v>0.777177</v>
      </c>
      <c r="DM3" s="3">
        <v>0.666584</v>
      </c>
      <c r="DN3" s="3">
        <v>0.666584</v>
      </c>
      <c r="DO3" s="3">
        <v>0.803644</v>
      </c>
      <c r="DP3" s="3">
        <v>0.081485</v>
      </c>
      <c r="DQ3" s="3">
        <v>0.975357</v>
      </c>
      <c r="DR3" s="3">
        <v>0.870603</v>
      </c>
      <c r="DS3" s="3">
        <v>0.066644</v>
      </c>
      <c r="DT3" s="3">
        <v>0.899679</v>
      </c>
      <c r="DU3" s="3">
        <v>0.543658</v>
      </c>
      <c r="DV3" s="3">
        <v>0.770943</v>
      </c>
      <c r="DW3" s="3">
        <v>0.969302</v>
      </c>
      <c r="DX3" s="3">
        <v>0.894953</v>
      </c>
      <c r="DY3" s="3">
        <v>0.960195</v>
      </c>
      <c r="DZ3" s="3">
        <v>0.779843</v>
      </c>
      <c r="EA3" s="3">
        <v>0.947187</v>
      </c>
      <c r="EB3" s="3">
        <v>0.959986</v>
      </c>
      <c r="EC3" s="3">
        <v>0.9425</v>
      </c>
      <c r="ED3" s="3">
        <v>0.901429</v>
      </c>
      <c r="EE3" s="3">
        <v>0.934424</v>
      </c>
      <c r="EF3" s="3">
        <v>0.949921</v>
      </c>
      <c r="EG3" s="3">
        <v>0.759438</v>
      </c>
      <c r="EH3" s="3">
        <v>0.912247</v>
      </c>
    </row>
    <row r="4">
      <c r="A4" s="3" t="s">
        <v>5</v>
      </c>
      <c r="B4" t="str">
        <f t="shared" ref="B4:AT4" si="3">IF(CP4&lt;0.05,AV4,"NA")</f>
        <v>NA</v>
      </c>
      <c r="C4" t="str">
        <f t="shared" si="3"/>
        <v>0.756923</v>
      </c>
      <c r="D4" t="str">
        <f t="shared" si="3"/>
        <v>1</v>
      </c>
      <c r="E4" t="str">
        <f t="shared" si="3"/>
        <v>0.906965</v>
      </c>
      <c r="F4" t="str">
        <f t="shared" si="3"/>
        <v>NA</v>
      </c>
      <c r="G4" t="str">
        <f t="shared" si="3"/>
        <v>NA</v>
      </c>
      <c r="H4" t="str">
        <f t="shared" si="3"/>
        <v>NA</v>
      </c>
      <c r="I4" t="str">
        <f t="shared" si="3"/>
        <v>1</v>
      </c>
      <c r="J4" t="str">
        <f t="shared" si="3"/>
        <v>0.615471</v>
      </c>
      <c r="K4" t="str">
        <f t="shared" si="3"/>
        <v>0.906955</v>
      </c>
      <c r="L4" t="str">
        <f t="shared" si="3"/>
        <v>0.587581</v>
      </c>
      <c r="M4" t="str">
        <f t="shared" si="3"/>
        <v>0.826632</v>
      </c>
      <c r="N4" t="str">
        <f t="shared" si="3"/>
        <v>0.563255</v>
      </c>
      <c r="O4" t="str">
        <f t="shared" si="3"/>
        <v>0.764231</v>
      </c>
      <c r="P4" t="str">
        <f t="shared" si="3"/>
        <v>0.497906</v>
      </c>
      <c r="Q4" t="str">
        <f t="shared" si="3"/>
        <v>0.244281</v>
      </c>
      <c r="R4" t="str">
        <f t="shared" si="3"/>
        <v>0.217677</v>
      </c>
      <c r="S4" t="str">
        <f t="shared" si="3"/>
        <v>0.16012</v>
      </c>
      <c r="T4" t="str">
        <f t="shared" si="3"/>
        <v>0.151183</v>
      </c>
      <c r="U4" t="str">
        <f t="shared" si="3"/>
        <v>-0.19834</v>
      </c>
      <c r="V4" t="str">
        <f t="shared" si="3"/>
        <v>0.261782</v>
      </c>
      <c r="W4" t="str">
        <f t="shared" si="3"/>
        <v>NA</v>
      </c>
      <c r="X4" t="str">
        <f t="shared" si="3"/>
        <v>NA</v>
      </c>
      <c r="Y4" t="str">
        <f t="shared" si="3"/>
        <v>NA</v>
      </c>
      <c r="Z4" t="str">
        <f t="shared" si="3"/>
        <v>NA</v>
      </c>
      <c r="AA4" t="str">
        <f t="shared" si="3"/>
        <v>NA</v>
      </c>
      <c r="AB4" t="str">
        <f t="shared" si="3"/>
        <v>NA</v>
      </c>
      <c r="AC4" t="str">
        <f t="shared" si="3"/>
        <v>NA</v>
      </c>
      <c r="AD4" t="str">
        <f t="shared" si="3"/>
        <v>NA</v>
      </c>
      <c r="AE4" t="str">
        <f t="shared" si="3"/>
        <v>0.331948</v>
      </c>
      <c r="AF4" t="str">
        <f t="shared" si="3"/>
        <v>NA</v>
      </c>
      <c r="AG4" t="str">
        <f t="shared" si="3"/>
        <v>NA</v>
      </c>
      <c r="AH4" t="str">
        <f t="shared" si="3"/>
        <v>NA</v>
      </c>
      <c r="AI4" t="str">
        <f t="shared" si="3"/>
        <v>NA</v>
      </c>
      <c r="AJ4" t="str">
        <f t="shared" si="3"/>
        <v>NA</v>
      </c>
      <c r="AK4" t="str">
        <f t="shared" si="3"/>
        <v>NA</v>
      </c>
      <c r="AL4" t="str">
        <f t="shared" si="3"/>
        <v>NA</v>
      </c>
      <c r="AM4" t="str">
        <f t="shared" si="3"/>
        <v>NA</v>
      </c>
      <c r="AN4" t="str">
        <f t="shared" si="3"/>
        <v>NA</v>
      </c>
      <c r="AO4" t="str">
        <f t="shared" si="3"/>
        <v>NA</v>
      </c>
      <c r="AP4" t="str">
        <f t="shared" si="3"/>
        <v>NA</v>
      </c>
      <c r="AQ4" t="str">
        <f t="shared" si="3"/>
        <v>NA</v>
      </c>
      <c r="AR4" t="str">
        <f t="shared" si="3"/>
        <v>NA</v>
      </c>
      <c r="AS4" t="str">
        <f t="shared" si="3"/>
        <v>NA</v>
      </c>
      <c r="AT4" t="str">
        <f t="shared" si="3"/>
        <v>NA</v>
      </c>
      <c r="AV4" s="3">
        <v>-0.04505</v>
      </c>
      <c r="AW4" s="3">
        <v>0.756923</v>
      </c>
      <c r="AX4" s="3">
        <v>1.0</v>
      </c>
      <c r="AY4" s="3">
        <v>0.906965</v>
      </c>
      <c r="AZ4" s="3">
        <v>0.036958</v>
      </c>
      <c r="BA4" s="3">
        <v>-0.04624</v>
      </c>
      <c r="BB4" s="3">
        <v>-0.01636</v>
      </c>
      <c r="BC4" s="3">
        <v>1.0</v>
      </c>
      <c r="BD4" s="3">
        <v>0.615471</v>
      </c>
      <c r="BE4" s="3">
        <v>0.906955</v>
      </c>
      <c r="BF4" s="3">
        <v>0.587581</v>
      </c>
      <c r="BG4" s="3">
        <v>0.826632</v>
      </c>
      <c r="BH4" s="3">
        <v>0.563255</v>
      </c>
      <c r="BI4" s="3">
        <v>0.764231</v>
      </c>
      <c r="BJ4" s="3">
        <v>0.497906</v>
      </c>
      <c r="BK4" s="3">
        <v>0.244281</v>
      </c>
      <c r="BL4" s="3">
        <v>0.217677</v>
      </c>
      <c r="BM4" s="3">
        <v>0.16012</v>
      </c>
      <c r="BN4" s="3">
        <v>0.151183</v>
      </c>
      <c r="BO4" s="3">
        <v>-0.19834</v>
      </c>
      <c r="BP4" s="3">
        <v>0.261782</v>
      </c>
      <c r="BQ4" s="3">
        <v>-0.003</v>
      </c>
      <c r="BR4" s="3">
        <v>0.014567</v>
      </c>
      <c r="BS4" s="3">
        <v>0.030406</v>
      </c>
      <c r="BT4" s="3">
        <v>0.030406</v>
      </c>
      <c r="BU4" s="3">
        <v>-0.02443</v>
      </c>
      <c r="BV4" s="3">
        <v>0.17996</v>
      </c>
      <c r="BW4" s="3">
        <v>-0.019</v>
      </c>
      <c r="BX4" s="3">
        <v>-0.00396</v>
      </c>
      <c r="BY4" s="3">
        <v>0.331948</v>
      </c>
      <c r="BZ4" s="3">
        <v>-0.00653</v>
      </c>
      <c r="CA4" s="3">
        <v>0.026847</v>
      </c>
      <c r="CB4" s="3">
        <v>0.012028</v>
      </c>
      <c r="CC4" s="3">
        <v>0.185683</v>
      </c>
      <c r="CD4" s="3">
        <v>0.130125</v>
      </c>
      <c r="CE4" s="3">
        <v>0.078361</v>
      </c>
      <c r="CF4" s="3">
        <v>0.110927</v>
      </c>
      <c r="CG4" s="3">
        <v>0.189475</v>
      </c>
      <c r="CH4" s="3">
        <v>0.078298</v>
      </c>
      <c r="CI4" s="3">
        <v>0.102704</v>
      </c>
      <c r="CJ4" s="3">
        <v>0.118786</v>
      </c>
      <c r="CK4" s="3">
        <v>0.142653</v>
      </c>
      <c r="CL4" s="3">
        <v>0.115575</v>
      </c>
      <c r="CM4" s="3">
        <v>0.165342</v>
      </c>
      <c r="CN4" s="3">
        <v>0.118085</v>
      </c>
      <c r="CO4" s="3"/>
      <c r="CP4" s="3">
        <v>0.52754</v>
      </c>
      <c r="CQ4" s="3">
        <v>0.0</v>
      </c>
      <c r="CR4" s="3"/>
      <c r="CS4" s="3">
        <v>0.0</v>
      </c>
      <c r="CT4" s="3">
        <v>0.604284</v>
      </c>
      <c r="CU4" s="3">
        <v>0.516597</v>
      </c>
      <c r="CV4" s="3">
        <v>0.818629</v>
      </c>
      <c r="CW4" s="3">
        <v>0.0</v>
      </c>
      <c r="CX4" s="3">
        <v>0.0</v>
      </c>
      <c r="CY4" s="3">
        <v>0.0</v>
      </c>
      <c r="CZ4" s="3">
        <v>0.0</v>
      </c>
      <c r="DA4" s="3">
        <v>0.0</v>
      </c>
      <c r="DB4" s="3">
        <v>0.0</v>
      </c>
      <c r="DC4" s="3">
        <v>0.0</v>
      </c>
      <c r="DD4" s="14">
        <v>7.28E-14</v>
      </c>
      <c r="DE4" s="3">
        <v>5.07E-4</v>
      </c>
      <c r="DF4" s="3">
        <v>0.002012</v>
      </c>
      <c r="DG4" s="3">
        <v>0.023875</v>
      </c>
      <c r="DH4" s="3">
        <v>0.033046</v>
      </c>
      <c r="DI4" s="3">
        <v>0.013671</v>
      </c>
      <c r="DJ4" s="3">
        <v>1.88E-4</v>
      </c>
      <c r="DK4" s="3">
        <v>0.978816</v>
      </c>
      <c r="DL4" s="3">
        <v>0.896655</v>
      </c>
      <c r="DM4" s="3">
        <v>0.786254</v>
      </c>
      <c r="DN4" s="3">
        <v>0.786254</v>
      </c>
      <c r="DO4" s="3">
        <v>0.827518</v>
      </c>
      <c r="DP4" s="3">
        <v>0.105699</v>
      </c>
      <c r="DQ4" s="3">
        <v>0.865486</v>
      </c>
      <c r="DR4" s="3">
        <v>0.971827</v>
      </c>
      <c r="DS4" s="3">
        <v>0.002314</v>
      </c>
      <c r="DT4" s="3">
        <v>0.953578</v>
      </c>
      <c r="DU4" s="3">
        <v>0.810778</v>
      </c>
      <c r="DV4" s="3">
        <v>0.914591</v>
      </c>
      <c r="DW4" s="3">
        <v>0.30087</v>
      </c>
      <c r="DX4" s="3">
        <v>0.470439</v>
      </c>
      <c r="DY4" s="3">
        <v>0.66468</v>
      </c>
      <c r="DZ4" s="3">
        <v>0.538846</v>
      </c>
      <c r="EA4" s="3">
        <v>0.29093</v>
      </c>
      <c r="EB4" s="3">
        <v>0.664934</v>
      </c>
      <c r="EC4" s="3">
        <v>0.569526</v>
      </c>
      <c r="ED4" s="3">
        <v>0.510281</v>
      </c>
      <c r="EE4" s="3">
        <v>0.428393</v>
      </c>
      <c r="EF4" s="3">
        <v>0.521862</v>
      </c>
      <c r="EG4" s="3">
        <v>0.35781</v>
      </c>
      <c r="EH4" s="3">
        <v>0.512798</v>
      </c>
    </row>
    <row r="5">
      <c r="A5" s="3" t="s">
        <v>6</v>
      </c>
      <c r="B5" t="str">
        <f t="shared" ref="B5:AT5" si="4">IF(CP5&lt;0.05,AV5,"NA")</f>
        <v>NA</v>
      </c>
      <c r="C5" t="str">
        <f t="shared" si="4"/>
        <v>0.584581</v>
      </c>
      <c r="D5" t="str">
        <f t="shared" si="4"/>
        <v>0.906965</v>
      </c>
      <c r="E5" t="str">
        <f t="shared" si="4"/>
        <v>1</v>
      </c>
      <c r="F5" t="str">
        <f t="shared" si="4"/>
        <v>NA</v>
      </c>
      <c r="G5" t="str">
        <f t="shared" si="4"/>
        <v>NA</v>
      </c>
      <c r="H5" t="str">
        <f t="shared" si="4"/>
        <v>NA</v>
      </c>
      <c r="I5" t="str">
        <f t="shared" si="4"/>
        <v>0.906965</v>
      </c>
      <c r="J5" t="str">
        <f t="shared" si="4"/>
        <v>0.676992</v>
      </c>
      <c r="K5" t="str">
        <f t="shared" si="4"/>
        <v>1</v>
      </c>
      <c r="L5" t="str">
        <f t="shared" si="4"/>
        <v>0.680353</v>
      </c>
      <c r="M5" t="str">
        <f t="shared" si="4"/>
        <v>0.513154</v>
      </c>
      <c r="N5" t="str">
        <f t="shared" si="4"/>
        <v>0.541133</v>
      </c>
      <c r="O5" t="str">
        <f t="shared" si="4"/>
        <v>0.58519</v>
      </c>
      <c r="P5" t="str">
        <f t="shared" si="4"/>
        <v>0.507548</v>
      </c>
      <c r="Q5" t="str">
        <f t="shared" si="4"/>
        <v>0.254629</v>
      </c>
      <c r="R5" t="str">
        <f t="shared" si="4"/>
        <v>0.210272</v>
      </c>
      <c r="S5" t="str">
        <f t="shared" si="4"/>
        <v>0.159117</v>
      </c>
      <c r="T5" t="str">
        <f t="shared" si="4"/>
        <v>0.159545</v>
      </c>
      <c r="U5" t="str">
        <f t="shared" si="4"/>
        <v>NA</v>
      </c>
      <c r="V5" t="str">
        <f t="shared" si="4"/>
        <v>NA</v>
      </c>
      <c r="W5" t="str">
        <f t="shared" si="4"/>
        <v>NA</v>
      </c>
      <c r="X5" t="str">
        <f t="shared" si="4"/>
        <v>NA</v>
      </c>
      <c r="Y5" t="str">
        <f t="shared" si="4"/>
        <v>NA</v>
      </c>
      <c r="Z5" t="str">
        <f t="shared" si="4"/>
        <v>NA</v>
      </c>
      <c r="AA5" t="str">
        <f t="shared" si="4"/>
        <v>NA</v>
      </c>
      <c r="AB5" t="str">
        <f t="shared" si="4"/>
        <v>NA</v>
      </c>
      <c r="AC5" t="str">
        <f t="shared" si="4"/>
        <v>NA</v>
      </c>
      <c r="AD5" t="str">
        <f t="shared" si="4"/>
        <v>NA</v>
      </c>
      <c r="AE5" t="str">
        <f t="shared" si="4"/>
        <v>0.284374</v>
      </c>
      <c r="AF5" t="str">
        <f t="shared" si="4"/>
        <v>NA</v>
      </c>
      <c r="AG5" t="str">
        <f t="shared" si="4"/>
        <v>NA</v>
      </c>
      <c r="AH5" t="str">
        <f t="shared" si="4"/>
        <v>NA</v>
      </c>
      <c r="AI5" t="str">
        <f t="shared" si="4"/>
        <v>NA</v>
      </c>
      <c r="AJ5" t="str">
        <f t="shared" si="4"/>
        <v>NA</v>
      </c>
      <c r="AK5" t="str">
        <f t="shared" si="4"/>
        <v>NA</v>
      </c>
      <c r="AL5" t="str">
        <f t="shared" si="4"/>
        <v>NA</v>
      </c>
      <c r="AM5" t="str">
        <f t="shared" si="4"/>
        <v>NA</v>
      </c>
      <c r="AN5" t="str">
        <f t="shared" si="4"/>
        <v>NA</v>
      </c>
      <c r="AO5" t="str">
        <f t="shared" si="4"/>
        <v>NA</v>
      </c>
      <c r="AP5" t="str">
        <f t="shared" si="4"/>
        <v>NA</v>
      </c>
      <c r="AQ5" t="str">
        <f t="shared" si="4"/>
        <v>NA</v>
      </c>
      <c r="AR5" t="str">
        <f t="shared" si="4"/>
        <v>NA</v>
      </c>
      <c r="AS5" t="str">
        <f t="shared" si="4"/>
        <v>NA</v>
      </c>
      <c r="AT5" t="str">
        <f t="shared" si="4"/>
        <v>NA</v>
      </c>
      <c r="AV5" s="3">
        <v>-0.0608</v>
      </c>
      <c r="AW5" s="3">
        <v>0.584581</v>
      </c>
      <c r="AX5" s="3">
        <v>0.906965</v>
      </c>
      <c r="AY5" s="3">
        <v>1.0</v>
      </c>
      <c r="AZ5" s="3">
        <v>0.022313</v>
      </c>
      <c r="BA5" s="3">
        <v>-0.06172</v>
      </c>
      <c r="BB5" s="3">
        <v>-0.05178</v>
      </c>
      <c r="BC5" s="3">
        <v>0.906965</v>
      </c>
      <c r="BD5" s="3">
        <v>0.676992</v>
      </c>
      <c r="BE5" s="3">
        <v>1.0</v>
      </c>
      <c r="BF5" s="3">
        <v>0.680353</v>
      </c>
      <c r="BG5" s="3">
        <v>0.513154</v>
      </c>
      <c r="BH5" s="3">
        <v>0.541133</v>
      </c>
      <c r="BI5" s="3">
        <v>0.58519</v>
      </c>
      <c r="BJ5" s="3">
        <v>0.507548</v>
      </c>
      <c r="BK5" s="3">
        <v>0.254629</v>
      </c>
      <c r="BL5" s="3">
        <v>0.210272</v>
      </c>
      <c r="BM5" s="3">
        <v>0.159117</v>
      </c>
      <c r="BN5" s="3">
        <v>0.159545</v>
      </c>
      <c r="BO5" s="3">
        <v>0.054195</v>
      </c>
      <c r="BP5" s="3">
        <v>0.064516</v>
      </c>
      <c r="BQ5" s="3">
        <v>0.007363</v>
      </c>
      <c r="BR5" s="3">
        <v>0.022807</v>
      </c>
      <c r="BS5" s="3">
        <v>0.039282</v>
      </c>
      <c r="BT5" s="3">
        <v>0.039282</v>
      </c>
      <c r="BU5" s="3">
        <v>-0.01927</v>
      </c>
      <c r="BV5" s="3">
        <v>0.190194</v>
      </c>
      <c r="BW5" s="3">
        <v>-0.0083</v>
      </c>
      <c r="BX5" s="3">
        <v>0.006921</v>
      </c>
      <c r="BY5" s="3">
        <v>0.284374</v>
      </c>
      <c r="BZ5" s="3">
        <v>0.003013</v>
      </c>
      <c r="CA5" s="3">
        <v>0.03956</v>
      </c>
      <c r="CB5" s="3">
        <v>0.022335</v>
      </c>
      <c r="CC5" s="3">
        <v>0.189411</v>
      </c>
      <c r="CD5" s="3">
        <v>0.1101</v>
      </c>
      <c r="CE5" s="3">
        <v>0.062681</v>
      </c>
      <c r="CF5" s="3">
        <v>0.117582</v>
      </c>
      <c r="CG5" s="3">
        <v>0.192884</v>
      </c>
      <c r="CH5" s="3">
        <v>0.062629</v>
      </c>
      <c r="CI5" s="3">
        <v>0.08225</v>
      </c>
      <c r="CJ5" s="3">
        <v>0.099563</v>
      </c>
      <c r="CK5" s="3">
        <v>0.141061</v>
      </c>
      <c r="CL5" s="3">
        <v>0.096391</v>
      </c>
      <c r="CM5" s="3">
        <v>0.143448</v>
      </c>
      <c r="CN5" s="3">
        <v>0.09943</v>
      </c>
      <c r="CO5" s="3"/>
      <c r="CP5" s="3">
        <v>0.393655</v>
      </c>
      <c r="CQ5" s="3">
        <v>0.0</v>
      </c>
      <c r="CR5" s="3">
        <v>0.0</v>
      </c>
      <c r="CS5" s="3"/>
      <c r="CT5" s="3">
        <v>0.754418</v>
      </c>
      <c r="CU5" s="3">
        <v>0.386473</v>
      </c>
      <c r="CV5" s="3">
        <v>0.467652</v>
      </c>
      <c r="CW5" s="3">
        <v>0.0</v>
      </c>
      <c r="CX5" s="3">
        <v>0.0</v>
      </c>
      <c r="CY5" s="3">
        <v>0.0</v>
      </c>
      <c r="CZ5" s="3">
        <v>0.0</v>
      </c>
      <c r="DA5" s="14">
        <v>9.33E-15</v>
      </c>
      <c r="DB5" s="3">
        <v>0.0</v>
      </c>
      <c r="DC5" s="3">
        <v>0.0</v>
      </c>
      <c r="DD5" s="14">
        <v>2.0E-14</v>
      </c>
      <c r="DE5" s="3">
        <v>2.84E-4</v>
      </c>
      <c r="DF5" s="3">
        <v>0.002873</v>
      </c>
      <c r="DG5" s="3">
        <v>0.024781</v>
      </c>
      <c r="DH5" s="3">
        <v>0.024391</v>
      </c>
      <c r="DI5" s="3">
        <v>0.504416</v>
      </c>
      <c r="DJ5" s="3">
        <v>0.365296</v>
      </c>
      <c r="DK5" s="3">
        <v>0.947987</v>
      </c>
      <c r="DL5" s="3">
        <v>0.838838</v>
      </c>
      <c r="DM5" s="3">
        <v>0.726051</v>
      </c>
      <c r="DN5" s="3">
        <v>0.726051</v>
      </c>
      <c r="DO5" s="3">
        <v>0.863601</v>
      </c>
      <c r="DP5" s="3">
        <v>0.086989</v>
      </c>
      <c r="DQ5" s="3">
        <v>0.941036</v>
      </c>
      <c r="DR5" s="3">
        <v>0.950793</v>
      </c>
      <c r="DS5" s="3">
        <v>0.009618</v>
      </c>
      <c r="DT5" s="3">
        <v>0.978565</v>
      </c>
      <c r="DU5" s="3">
        <v>0.724186</v>
      </c>
      <c r="DV5" s="3">
        <v>0.842131</v>
      </c>
      <c r="DW5" s="3">
        <v>0.291095</v>
      </c>
      <c r="DX5" s="3">
        <v>0.541896</v>
      </c>
      <c r="DY5" s="3">
        <v>0.728944</v>
      </c>
      <c r="DZ5" s="3">
        <v>0.514607</v>
      </c>
      <c r="EA5" s="3">
        <v>0.282173</v>
      </c>
      <c r="EB5" s="3">
        <v>0.729161</v>
      </c>
      <c r="EC5" s="3">
        <v>0.649076</v>
      </c>
      <c r="ED5" s="3">
        <v>0.581451</v>
      </c>
      <c r="EE5" s="3">
        <v>0.433618</v>
      </c>
      <c r="EF5" s="3">
        <v>0.593607</v>
      </c>
      <c r="EG5" s="3">
        <v>0.425798</v>
      </c>
      <c r="EH5" s="3">
        <v>0.58196</v>
      </c>
    </row>
    <row r="6">
      <c r="A6" s="3" t="s">
        <v>7</v>
      </c>
      <c r="B6" t="str">
        <f t="shared" ref="B6:AT6" si="5">IF(CP6&lt;0.05,AV6,"NA")</f>
        <v>0.441149</v>
      </c>
      <c r="C6" t="str">
        <f t="shared" si="5"/>
        <v>0.16069</v>
      </c>
      <c r="D6" t="str">
        <f t="shared" si="5"/>
        <v>NA</v>
      </c>
      <c r="E6" t="str">
        <f t="shared" si="5"/>
        <v>NA</v>
      </c>
      <c r="F6" t="str">
        <f t="shared" si="5"/>
        <v>1</v>
      </c>
      <c r="G6" t="str">
        <f t="shared" si="5"/>
        <v>0.440902</v>
      </c>
      <c r="H6" t="str">
        <f t="shared" si="5"/>
        <v>0.868558</v>
      </c>
      <c r="I6" t="str">
        <f t="shared" si="5"/>
        <v>NA</v>
      </c>
      <c r="J6" t="str">
        <f t="shared" si="5"/>
        <v>NA</v>
      </c>
      <c r="K6" t="str">
        <f t="shared" si="5"/>
        <v>NA</v>
      </c>
      <c r="L6" t="str">
        <f t="shared" si="5"/>
        <v>NA</v>
      </c>
      <c r="M6" t="str">
        <f t="shared" si="5"/>
        <v>NA</v>
      </c>
      <c r="N6" t="str">
        <f t="shared" si="5"/>
        <v>NA</v>
      </c>
      <c r="O6" t="str">
        <f t="shared" si="5"/>
        <v>0.149999</v>
      </c>
      <c r="P6" t="str">
        <f t="shared" si="5"/>
        <v>NA</v>
      </c>
      <c r="Q6" t="str">
        <f t="shared" si="5"/>
        <v>0.204867</v>
      </c>
      <c r="R6" t="str">
        <f t="shared" si="5"/>
        <v>0.26844</v>
      </c>
      <c r="S6" t="str">
        <f t="shared" si="5"/>
        <v>NA</v>
      </c>
      <c r="T6" t="str">
        <f t="shared" si="5"/>
        <v>0.306156</v>
      </c>
      <c r="U6" t="str">
        <f t="shared" si="5"/>
        <v>NA</v>
      </c>
      <c r="V6" t="str">
        <f t="shared" si="5"/>
        <v>NA</v>
      </c>
      <c r="W6" t="str">
        <f t="shared" si="5"/>
        <v>NA</v>
      </c>
      <c r="X6" t="str">
        <f t="shared" si="5"/>
        <v>NA</v>
      </c>
      <c r="Y6" t="str">
        <f t="shared" si="5"/>
        <v>NA</v>
      </c>
      <c r="Z6" t="str">
        <f t="shared" si="5"/>
        <v>NA</v>
      </c>
      <c r="AA6" t="str">
        <f t="shared" si="5"/>
        <v>NA</v>
      </c>
      <c r="AB6" t="str">
        <f t="shared" si="5"/>
        <v>NA</v>
      </c>
      <c r="AC6" t="str">
        <f t="shared" si="5"/>
        <v>NA</v>
      </c>
      <c r="AD6" t="str">
        <f t="shared" si="5"/>
        <v>NA</v>
      </c>
      <c r="AE6" t="str">
        <f t="shared" si="5"/>
        <v>NA</v>
      </c>
      <c r="AF6" t="str">
        <f t="shared" si="5"/>
        <v>NA</v>
      </c>
      <c r="AG6" t="str">
        <f t="shared" si="5"/>
        <v>NA</v>
      </c>
      <c r="AH6" t="str">
        <f t="shared" si="5"/>
        <v>NA</v>
      </c>
      <c r="AI6" t="str">
        <f t="shared" si="5"/>
        <v>0.367486</v>
      </c>
      <c r="AJ6" t="str">
        <f t="shared" si="5"/>
        <v>0.440858</v>
      </c>
      <c r="AK6" t="str">
        <f t="shared" si="5"/>
        <v>0.444085</v>
      </c>
      <c r="AL6" t="str">
        <f t="shared" si="5"/>
        <v>0.384355</v>
      </c>
      <c r="AM6" t="str">
        <f t="shared" si="5"/>
        <v>0.360289</v>
      </c>
      <c r="AN6" t="str">
        <f t="shared" si="5"/>
        <v>0.444055</v>
      </c>
      <c r="AO6" t="str">
        <f t="shared" si="5"/>
        <v>0.42798</v>
      </c>
      <c r="AP6" t="str">
        <f t="shared" si="5"/>
        <v>0.42501</v>
      </c>
      <c r="AQ6" t="str">
        <f t="shared" si="5"/>
        <v>0.464462</v>
      </c>
      <c r="AR6" t="str">
        <f t="shared" si="5"/>
        <v>0.440564</v>
      </c>
      <c r="AS6" t="str">
        <f t="shared" si="5"/>
        <v>0.435786</v>
      </c>
      <c r="AT6" t="str">
        <f t="shared" si="5"/>
        <v>0.506447</v>
      </c>
      <c r="AV6" s="3">
        <v>0.441149</v>
      </c>
      <c r="AW6" s="3">
        <v>0.16069</v>
      </c>
      <c r="AX6" s="3">
        <v>0.036958</v>
      </c>
      <c r="AY6" s="3">
        <v>0.022313</v>
      </c>
      <c r="AZ6" s="3">
        <v>1.0</v>
      </c>
      <c r="BA6" s="3">
        <v>0.440902</v>
      </c>
      <c r="BB6" s="3">
        <v>0.868558</v>
      </c>
      <c r="BC6" s="3">
        <v>0.036958</v>
      </c>
      <c r="BD6" s="3">
        <v>-0.06006</v>
      </c>
      <c r="BE6" s="3">
        <v>0.022323</v>
      </c>
      <c r="BF6" s="3">
        <v>-0.06407</v>
      </c>
      <c r="BG6" s="3">
        <v>0.044352</v>
      </c>
      <c r="BH6" s="3">
        <v>-0.0562</v>
      </c>
      <c r="BI6" s="3">
        <v>0.149999</v>
      </c>
      <c r="BJ6" s="3">
        <v>0.088798</v>
      </c>
      <c r="BK6" s="3">
        <v>0.204867</v>
      </c>
      <c r="BL6" s="3">
        <v>0.26844</v>
      </c>
      <c r="BM6" s="3">
        <v>0.131324</v>
      </c>
      <c r="BN6" s="3">
        <v>0.306156</v>
      </c>
      <c r="BO6" s="3">
        <v>-0.0297</v>
      </c>
      <c r="BP6" s="3">
        <v>-0.01116</v>
      </c>
      <c r="BQ6" s="3">
        <v>-0.06053</v>
      </c>
      <c r="BR6" s="3">
        <v>-0.05703</v>
      </c>
      <c r="BS6" s="3">
        <v>-0.04134</v>
      </c>
      <c r="BT6" s="3">
        <v>-0.04134</v>
      </c>
      <c r="BU6" s="3">
        <v>-0.01862</v>
      </c>
      <c r="BV6" s="3">
        <v>-0.03919</v>
      </c>
      <c r="BW6" s="3">
        <v>-0.05995</v>
      </c>
      <c r="BX6" s="3">
        <v>-0.05956</v>
      </c>
      <c r="BY6" s="3">
        <v>-0.01808</v>
      </c>
      <c r="BZ6" s="3">
        <v>-0.06128</v>
      </c>
      <c r="CA6" s="3">
        <v>-0.00802</v>
      </c>
      <c r="CB6" s="3">
        <v>-0.05909</v>
      </c>
      <c r="CC6" s="3">
        <v>0.367486</v>
      </c>
      <c r="CD6" s="3">
        <v>0.440858</v>
      </c>
      <c r="CE6" s="3">
        <v>0.444085</v>
      </c>
      <c r="CF6" s="3">
        <v>0.384355</v>
      </c>
      <c r="CG6" s="3">
        <v>0.360289</v>
      </c>
      <c r="CH6" s="3">
        <v>0.444055</v>
      </c>
      <c r="CI6" s="3">
        <v>0.42798</v>
      </c>
      <c r="CJ6" s="3">
        <v>0.42501</v>
      </c>
      <c r="CK6" s="3">
        <v>0.464462</v>
      </c>
      <c r="CL6" s="3">
        <v>0.440564</v>
      </c>
      <c r="CM6" s="3">
        <v>0.435786</v>
      </c>
      <c r="CN6" s="3">
        <v>0.506447</v>
      </c>
      <c r="CO6" s="3"/>
      <c r="CP6" s="14">
        <v>6.96E-11</v>
      </c>
      <c r="CQ6" s="3">
        <v>0.023372</v>
      </c>
      <c r="CR6" s="3">
        <v>0.604284</v>
      </c>
      <c r="CS6" s="3">
        <v>0.754418</v>
      </c>
      <c r="CT6" s="3"/>
      <c r="CU6" s="14">
        <v>7.15E-11</v>
      </c>
      <c r="CV6" s="3">
        <v>0.0</v>
      </c>
      <c r="CW6" s="3">
        <v>0.604284</v>
      </c>
      <c r="CX6" s="3">
        <v>0.399421</v>
      </c>
      <c r="CY6" s="3">
        <v>0.754314</v>
      </c>
      <c r="CZ6" s="3">
        <v>0.368605</v>
      </c>
      <c r="DA6" s="3">
        <v>0.533924</v>
      </c>
      <c r="DB6" s="3">
        <v>0.43043</v>
      </c>
      <c r="DC6" s="3">
        <v>0.03446</v>
      </c>
      <c r="DD6" s="3">
        <v>0.212313</v>
      </c>
      <c r="DE6" s="3">
        <v>0.0037</v>
      </c>
      <c r="DF6" s="3">
        <v>1.26E-4</v>
      </c>
      <c r="DG6" s="3">
        <v>0.064473</v>
      </c>
      <c r="DH6" s="14">
        <v>1.09E-5</v>
      </c>
      <c r="DI6" s="3">
        <v>0.714669</v>
      </c>
      <c r="DJ6" s="3">
        <v>0.875693</v>
      </c>
      <c r="DK6" s="3">
        <v>0.59138</v>
      </c>
      <c r="DL6" s="3">
        <v>0.610788</v>
      </c>
      <c r="DM6" s="3">
        <v>0.712323</v>
      </c>
      <c r="DN6" s="3">
        <v>0.712323</v>
      </c>
      <c r="DO6" s="3">
        <v>0.868122</v>
      </c>
      <c r="DP6" s="3">
        <v>0.726644</v>
      </c>
      <c r="DQ6" s="3">
        <v>0.592629</v>
      </c>
      <c r="DR6" s="3">
        <v>0.595051</v>
      </c>
      <c r="DS6" s="3">
        <v>0.871948</v>
      </c>
      <c r="DT6" s="3">
        <v>0.584453</v>
      </c>
      <c r="DU6" s="3">
        <v>0.942984</v>
      </c>
      <c r="DV6" s="3">
        <v>0.597949</v>
      </c>
      <c r="DW6" s="3">
        <v>0.035387</v>
      </c>
      <c r="DX6" s="3">
        <v>0.010231</v>
      </c>
      <c r="DY6" s="3">
        <v>0.009627</v>
      </c>
      <c r="DZ6" s="3">
        <v>0.027214</v>
      </c>
      <c r="EA6" s="3">
        <v>0.039432</v>
      </c>
      <c r="EB6" s="3">
        <v>0.009632</v>
      </c>
      <c r="EC6" s="3">
        <v>0.012969</v>
      </c>
      <c r="ED6" s="3">
        <v>0.013681</v>
      </c>
      <c r="EE6" s="3">
        <v>0.006469</v>
      </c>
      <c r="EF6" s="3">
        <v>0.010287</v>
      </c>
      <c r="EG6" s="3">
        <v>0.011244</v>
      </c>
      <c r="EH6" s="3">
        <v>0.002635</v>
      </c>
    </row>
    <row r="7">
      <c r="A7" s="3" t="s">
        <v>8</v>
      </c>
      <c r="B7" t="str">
        <f t="shared" ref="B7:AT7" si="6">IF(CP7&lt;0.05,AV7,"NA")</f>
        <v>0.999999</v>
      </c>
      <c r="C7" t="str">
        <f t="shared" si="6"/>
        <v>NA</v>
      </c>
      <c r="D7" t="str">
        <f t="shared" si="6"/>
        <v>NA</v>
      </c>
      <c r="E7" t="str">
        <f t="shared" si="6"/>
        <v>NA</v>
      </c>
      <c r="F7" t="str">
        <f t="shared" si="6"/>
        <v>0.440902</v>
      </c>
      <c r="G7" t="str">
        <f t="shared" si="6"/>
        <v>1</v>
      </c>
      <c r="H7" t="str">
        <f t="shared" si="6"/>
        <v>0.589222</v>
      </c>
      <c r="I7" t="str">
        <f t="shared" si="6"/>
        <v>NA</v>
      </c>
      <c r="J7" t="str">
        <f t="shared" si="6"/>
        <v>NA</v>
      </c>
      <c r="K7" t="str">
        <f t="shared" si="6"/>
        <v>NA</v>
      </c>
      <c r="L7" t="str">
        <f t="shared" si="6"/>
        <v>NA</v>
      </c>
      <c r="M7" t="str">
        <f t="shared" si="6"/>
        <v>NA</v>
      </c>
      <c r="N7" t="str">
        <f t="shared" si="6"/>
        <v>NA</v>
      </c>
      <c r="O7" t="str">
        <f t="shared" si="6"/>
        <v>NA</v>
      </c>
      <c r="P7" t="str">
        <f t="shared" si="6"/>
        <v>NA</v>
      </c>
      <c r="Q7" t="str">
        <f t="shared" si="6"/>
        <v>NA</v>
      </c>
      <c r="R7" t="str">
        <f t="shared" si="6"/>
        <v>NA</v>
      </c>
      <c r="S7" t="str">
        <f t="shared" si="6"/>
        <v>NA</v>
      </c>
      <c r="T7" t="str">
        <f t="shared" si="6"/>
        <v>NA</v>
      </c>
      <c r="U7" t="str">
        <f t="shared" si="6"/>
        <v>NA</v>
      </c>
      <c r="V7" t="str">
        <f t="shared" si="6"/>
        <v>NA</v>
      </c>
      <c r="W7" t="str">
        <f t="shared" si="6"/>
        <v>NA</v>
      </c>
      <c r="X7" t="str">
        <f t="shared" si="6"/>
        <v>NA</v>
      </c>
      <c r="Y7" t="str">
        <f t="shared" si="6"/>
        <v>NA</v>
      </c>
      <c r="Z7" t="str">
        <f t="shared" si="6"/>
        <v>NA</v>
      </c>
      <c r="AA7" t="str">
        <f t="shared" si="6"/>
        <v>NA</v>
      </c>
      <c r="AB7" t="str">
        <f t="shared" si="6"/>
        <v>NA</v>
      </c>
      <c r="AC7" t="str">
        <f t="shared" si="6"/>
        <v>NA</v>
      </c>
      <c r="AD7" t="str">
        <f t="shared" si="6"/>
        <v>NA</v>
      </c>
      <c r="AE7" t="str">
        <f t="shared" si="6"/>
        <v>NA</v>
      </c>
      <c r="AF7" t="str">
        <f t="shared" si="6"/>
        <v>NA</v>
      </c>
      <c r="AG7" t="str">
        <f t="shared" si="6"/>
        <v>NA</v>
      </c>
      <c r="AH7" t="str">
        <f t="shared" si="6"/>
        <v>NA</v>
      </c>
      <c r="AI7" t="str">
        <f t="shared" si="6"/>
        <v>NA</v>
      </c>
      <c r="AJ7" t="str">
        <f t="shared" si="6"/>
        <v>NA</v>
      </c>
      <c r="AK7" t="str">
        <f t="shared" si="6"/>
        <v>NA</v>
      </c>
      <c r="AL7" t="str">
        <f t="shared" si="6"/>
        <v>NA</v>
      </c>
      <c r="AM7" t="str">
        <f t="shared" si="6"/>
        <v>NA</v>
      </c>
      <c r="AN7" t="str">
        <f t="shared" si="6"/>
        <v>NA</v>
      </c>
      <c r="AO7" t="str">
        <f t="shared" si="6"/>
        <v>NA</v>
      </c>
      <c r="AP7" t="str">
        <f t="shared" si="6"/>
        <v>NA</v>
      </c>
      <c r="AQ7" t="str">
        <f t="shared" si="6"/>
        <v>NA</v>
      </c>
      <c r="AR7" t="str">
        <f t="shared" si="6"/>
        <v>NA</v>
      </c>
      <c r="AS7" t="str">
        <f t="shared" si="6"/>
        <v>NA</v>
      </c>
      <c r="AT7" t="str">
        <f t="shared" si="6"/>
        <v>NA</v>
      </c>
      <c r="AV7" s="3">
        <v>0.999999</v>
      </c>
      <c r="AW7" s="3">
        <v>0.009059</v>
      </c>
      <c r="AX7" s="3">
        <v>-0.04624</v>
      </c>
      <c r="AY7" s="3">
        <v>-0.06172</v>
      </c>
      <c r="AZ7" s="3">
        <v>0.440902</v>
      </c>
      <c r="BA7" s="3">
        <v>1.0</v>
      </c>
      <c r="BB7" s="3">
        <v>0.589222</v>
      </c>
      <c r="BC7" s="3">
        <v>-0.04624</v>
      </c>
      <c r="BD7" s="3">
        <v>-0.07354</v>
      </c>
      <c r="BE7" s="3">
        <v>-0.06172</v>
      </c>
      <c r="BF7" s="3">
        <v>-0.0697</v>
      </c>
      <c r="BG7" s="3">
        <v>-0.01151</v>
      </c>
      <c r="BH7" s="3">
        <v>-0.06888</v>
      </c>
      <c r="BI7" s="3">
        <v>0.002213</v>
      </c>
      <c r="BJ7" s="3">
        <v>0.001258</v>
      </c>
      <c r="BK7" s="3">
        <v>0.088858</v>
      </c>
      <c r="BL7" s="3">
        <v>0.123142</v>
      </c>
      <c r="BM7" s="3">
        <v>0.011549</v>
      </c>
      <c r="BN7" s="3">
        <v>0.135525</v>
      </c>
      <c r="BO7" s="3">
        <v>-0.04016</v>
      </c>
      <c r="BP7" s="3">
        <v>-0.03964</v>
      </c>
      <c r="BQ7" s="3">
        <v>-0.0908</v>
      </c>
      <c r="BR7" s="3">
        <v>-0.0744</v>
      </c>
      <c r="BS7" s="3">
        <v>-0.0816</v>
      </c>
      <c r="BT7" s="3">
        <v>-0.0816</v>
      </c>
      <c r="BU7" s="3">
        <v>-0.10438</v>
      </c>
      <c r="BV7" s="3">
        <v>-0.0779</v>
      </c>
      <c r="BW7" s="3">
        <v>-0.08657</v>
      </c>
      <c r="BX7" s="3">
        <v>-0.08766</v>
      </c>
      <c r="BY7" s="3">
        <v>-0.07602</v>
      </c>
      <c r="BZ7" s="3">
        <v>-0.07192</v>
      </c>
      <c r="CA7" s="3">
        <v>-0.06497</v>
      </c>
      <c r="CB7" s="3">
        <v>-0.0745</v>
      </c>
      <c r="CC7" s="3">
        <v>-0.19586</v>
      </c>
      <c r="CD7" s="3">
        <v>-0.08221</v>
      </c>
      <c r="CE7" s="3">
        <v>-0.09256</v>
      </c>
      <c r="CF7" s="3">
        <v>-0.2096</v>
      </c>
      <c r="CG7" s="3">
        <v>-0.1916</v>
      </c>
      <c r="CH7" s="3">
        <v>-0.0926</v>
      </c>
      <c r="CI7" s="3">
        <v>-0.06668</v>
      </c>
      <c r="CJ7" s="3">
        <v>-0.07486</v>
      </c>
      <c r="CK7" s="3">
        <v>-0.14302</v>
      </c>
      <c r="CL7" s="3">
        <v>-0.08904</v>
      </c>
      <c r="CM7" s="3">
        <v>-0.0638</v>
      </c>
      <c r="CN7" s="3">
        <v>-0.08728</v>
      </c>
      <c r="CO7" s="3"/>
      <c r="CP7" s="3">
        <v>0.0</v>
      </c>
      <c r="CQ7" s="3">
        <v>0.898944</v>
      </c>
      <c r="CR7" s="3">
        <v>0.516597</v>
      </c>
      <c r="CS7" s="3">
        <v>0.386473</v>
      </c>
      <c r="CT7" s="14">
        <v>7.15E-11</v>
      </c>
      <c r="CU7" s="3"/>
      <c r="CV7" s="3">
        <v>0.0</v>
      </c>
      <c r="CW7" s="3">
        <v>0.516597</v>
      </c>
      <c r="CX7" s="3">
        <v>0.301972</v>
      </c>
      <c r="CY7" s="3">
        <v>0.386512</v>
      </c>
      <c r="CZ7" s="3">
        <v>0.327972</v>
      </c>
      <c r="DA7" s="3">
        <v>0.871872</v>
      </c>
      <c r="DB7" s="3">
        <v>0.333718</v>
      </c>
      <c r="DC7" s="3">
        <v>0.975257</v>
      </c>
      <c r="DD7" s="3">
        <v>0.985931</v>
      </c>
      <c r="DE7" s="3">
        <v>0.212005</v>
      </c>
      <c r="DF7" s="3">
        <v>0.083134</v>
      </c>
      <c r="DG7" s="3">
        <v>0.871385</v>
      </c>
      <c r="DH7" s="3">
        <v>0.056315</v>
      </c>
      <c r="DI7" s="3">
        <v>0.620926</v>
      </c>
      <c r="DJ7" s="3">
        <v>0.578328</v>
      </c>
      <c r="DK7" s="3">
        <v>0.420135</v>
      </c>
      <c r="DL7" s="3">
        <v>0.506483</v>
      </c>
      <c r="DM7" s="3">
        <v>0.466134</v>
      </c>
      <c r="DN7" s="3">
        <v>0.466134</v>
      </c>
      <c r="DO7" s="3">
        <v>0.350683</v>
      </c>
      <c r="DP7" s="3">
        <v>0.486653</v>
      </c>
      <c r="DQ7" s="3">
        <v>0.439299</v>
      </c>
      <c r="DR7" s="3">
        <v>0.43356</v>
      </c>
      <c r="DS7" s="3">
        <v>0.497287</v>
      </c>
      <c r="DT7" s="3">
        <v>0.520798</v>
      </c>
      <c r="DU7" s="3">
        <v>0.561983</v>
      </c>
      <c r="DV7" s="3">
        <v>0.505902</v>
      </c>
      <c r="DW7" s="3">
        <v>0.274674</v>
      </c>
      <c r="DX7" s="3">
        <v>0.649234</v>
      </c>
      <c r="DY7" s="3">
        <v>0.608423</v>
      </c>
      <c r="DZ7" s="3">
        <v>0.241733</v>
      </c>
      <c r="EA7" s="3">
        <v>0.285453</v>
      </c>
      <c r="EB7" s="3">
        <v>0.608272</v>
      </c>
      <c r="EC7" s="3">
        <v>0.712367</v>
      </c>
      <c r="ED7" s="3">
        <v>0.678841</v>
      </c>
      <c r="EE7" s="3">
        <v>0.4272</v>
      </c>
      <c r="EF7" s="3">
        <v>0.622199</v>
      </c>
      <c r="EG7" s="3">
        <v>0.724296</v>
      </c>
      <c r="EH7" s="3">
        <v>0.62913</v>
      </c>
    </row>
    <row r="8">
      <c r="A8" s="3" t="s">
        <v>9</v>
      </c>
      <c r="B8" t="str">
        <f t="shared" ref="B8:AT8" si="7">IF(CP8&lt;0.05,AV8,"NA")</f>
        <v>0.589436</v>
      </c>
      <c r="C8" t="str">
        <f t="shared" si="7"/>
        <v>0.14091</v>
      </c>
      <c r="D8" t="str">
        <f t="shared" si="7"/>
        <v>NA</v>
      </c>
      <c r="E8" t="str">
        <f t="shared" si="7"/>
        <v>NA</v>
      </c>
      <c r="F8" t="str">
        <f t="shared" si="7"/>
        <v>0.868558</v>
      </c>
      <c r="G8" t="str">
        <f t="shared" si="7"/>
        <v>0.589222</v>
      </c>
      <c r="H8" t="str">
        <f t="shared" si="7"/>
        <v>1</v>
      </c>
      <c r="I8" t="str">
        <f t="shared" si="7"/>
        <v>NA</v>
      </c>
      <c r="J8" t="str">
        <f t="shared" si="7"/>
        <v>NA</v>
      </c>
      <c r="K8" t="str">
        <f t="shared" si="7"/>
        <v>NA</v>
      </c>
      <c r="L8" t="str">
        <f t="shared" si="7"/>
        <v>NA</v>
      </c>
      <c r="M8" t="str">
        <f t="shared" si="7"/>
        <v>NA</v>
      </c>
      <c r="N8" t="str">
        <f t="shared" si="7"/>
        <v>NA</v>
      </c>
      <c r="O8" t="str">
        <f t="shared" si="7"/>
        <v>NA</v>
      </c>
      <c r="P8" t="str">
        <f t="shared" si="7"/>
        <v>NA</v>
      </c>
      <c r="Q8" t="str">
        <f t="shared" si="7"/>
        <v>0.197227</v>
      </c>
      <c r="R8" t="str">
        <f t="shared" si="7"/>
        <v>0.212129</v>
      </c>
      <c r="S8" t="str">
        <f t="shared" si="7"/>
        <v>0.144368</v>
      </c>
      <c r="T8" t="str">
        <f t="shared" si="7"/>
        <v>0.300599</v>
      </c>
      <c r="U8" t="str">
        <f t="shared" si="7"/>
        <v>NA</v>
      </c>
      <c r="V8" t="str">
        <f t="shared" si="7"/>
        <v>NA</v>
      </c>
      <c r="W8" t="str">
        <f t="shared" si="7"/>
        <v>NA</v>
      </c>
      <c r="X8" t="str">
        <f t="shared" si="7"/>
        <v>NA</v>
      </c>
      <c r="Y8" t="str">
        <f t="shared" si="7"/>
        <v>NA</v>
      </c>
      <c r="Z8" t="str">
        <f t="shared" si="7"/>
        <v>NA</v>
      </c>
      <c r="AA8" t="str">
        <f t="shared" si="7"/>
        <v>NA</v>
      </c>
      <c r="AB8" t="str">
        <f t="shared" si="7"/>
        <v>NA</v>
      </c>
      <c r="AC8" t="str">
        <f t="shared" si="7"/>
        <v>NA</v>
      </c>
      <c r="AD8" t="str">
        <f t="shared" si="7"/>
        <v>NA</v>
      </c>
      <c r="AE8" t="str">
        <f t="shared" si="7"/>
        <v>NA</v>
      </c>
      <c r="AF8" t="str">
        <f t="shared" si="7"/>
        <v>NA</v>
      </c>
      <c r="AG8" t="str">
        <f t="shared" si="7"/>
        <v>NA</v>
      </c>
      <c r="AH8" t="str">
        <f t="shared" si="7"/>
        <v>NA</v>
      </c>
      <c r="AI8" t="str">
        <f t="shared" si="7"/>
        <v>NA</v>
      </c>
      <c r="AJ8" t="str">
        <f t="shared" si="7"/>
        <v>NA</v>
      </c>
      <c r="AK8" t="str">
        <f t="shared" si="7"/>
        <v>NA</v>
      </c>
      <c r="AL8" t="str">
        <f t="shared" si="7"/>
        <v>NA</v>
      </c>
      <c r="AM8" t="str">
        <f t="shared" si="7"/>
        <v>NA</v>
      </c>
      <c r="AN8" t="str">
        <f t="shared" si="7"/>
        <v>NA</v>
      </c>
      <c r="AO8" t="str">
        <f t="shared" si="7"/>
        <v>NA</v>
      </c>
      <c r="AP8" t="str">
        <f t="shared" si="7"/>
        <v>NA</v>
      </c>
      <c r="AQ8" t="str">
        <f t="shared" si="7"/>
        <v>NA</v>
      </c>
      <c r="AR8" t="str">
        <f t="shared" si="7"/>
        <v>NA</v>
      </c>
      <c r="AS8" t="str">
        <f t="shared" si="7"/>
        <v>NA</v>
      </c>
      <c r="AT8" t="str">
        <f t="shared" si="7"/>
        <v>NA</v>
      </c>
      <c r="AV8" s="3">
        <v>0.589436</v>
      </c>
      <c r="AW8" s="3">
        <v>0.14091</v>
      </c>
      <c r="AX8" s="3">
        <v>-0.01636</v>
      </c>
      <c r="AY8" s="3">
        <v>-0.05178</v>
      </c>
      <c r="AZ8" s="3">
        <v>0.868558</v>
      </c>
      <c r="BA8" s="3">
        <v>0.589222</v>
      </c>
      <c r="BB8" s="3">
        <v>1.0</v>
      </c>
      <c r="BC8" s="3">
        <v>-0.01636</v>
      </c>
      <c r="BD8" s="3">
        <v>-0.09877</v>
      </c>
      <c r="BE8" s="3">
        <v>-0.05177</v>
      </c>
      <c r="BF8" s="3">
        <v>-0.10259</v>
      </c>
      <c r="BG8" s="3">
        <v>0.035101</v>
      </c>
      <c r="BH8" s="3">
        <v>-0.09994</v>
      </c>
      <c r="BI8" s="3">
        <v>0.130048</v>
      </c>
      <c r="BJ8" s="3">
        <v>0.034066</v>
      </c>
      <c r="BK8" s="3">
        <v>0.197227</v>
      </c>
      <c r="BL8" s="3">
        <v>0.212129</v>
      </c>
      <c r="BM8" s="3">
        <v>0.144368</v>
      </c>
      <c r="BN8" s="3">
        <v>0.300599</v>
      </c>
      <c r="BO8" s="3">
        <v>-0.04573</v>
      </c>
      <c r="BP8" s="3">
        <v>-0.01585</v>
      </c>
      <c r="BQ8" s="3">
        <v>-0.10411</v>
      </c>
      <c r="BR8" s="3">
        <v>-0.0855</v>
      </c>
      <c r="BS8" s="3">
        <v>-0.08712</v>
      </c>
      <c r="BT8" s="3">
        <v>-0.08712</v>
      </c>
      <c r="BU8" s="3">
        <v>-0.06396</v>
      </c>
      <c r="BV8" s="3">
        <v>-0.0711</v>
      </c>
      <c r="BW8" s="3">
        <v>-0.10233</v>
      </c>
      <c r="BX8" s="3">
        <v>-0.10199</v>
      </c>
      <c r="BY8" s="3">
        <v>-0.14271</v>
      </c>
      <c r="BZ8" s="3">
        <v>-0.08732</v>
      </c>
      <c r="CA8" s="3">
        <v>-0.03867</v>
      </c>
      <c r="CB8" s="3">
        <v>-0.07981</v>
      </c>
      <c r="CC8" s="3">
        <v>-0.22577</v>
      </c>
      <c r="CD8" s="3">
        <v>-0.05208</v>
      </c>
      <c r="CE8" s="3">
        <v>-0.05178</v>
      </c>
      <c r="CF8" s="3">
        <v>-0.20004</v>
      </c>
      <c r="CG8" s="3">
        <v>-0.22457</v>
      </c>
      <c r="CH8" s="3">
        <v>-0.05185</v>
      </c>
      <c r="CI8" s="3">
        <v>-0.01542</v>
      </c>
      <c r="CJ8" s="3">
        <v>-0.02716</v>
      </c>
      <c r="CK8" s="3">
        <v>-0.09474</v>
      </c>
      <c r="CL8" s="3">
        <v>-0.0612</v>
      </c>
      <c r="CM8" s="3">
        <v>-0.02824</v>
      </c>
      <c r="CN8" s="3">
        <v>-0.053</v>
      </c>
      <c r="CO8" s="3"/>
      <c r="CP8" s="3">
        <v>0.0</v>
      </c>
      <c r="CQ8" s="3">
        <v>0.047125</v>
      </c>
      <c r="CR8" s="3">
        <v>0.818629</v>
      </c>
      <c r="CS8" s="3">
        <v>0.467652</v>
      </c>
      <c r="CT8" s="3">
        <v>0.0</v>
      </c>
      <c r="CU8" s="3">
        <v>0.0</v>
      </c>
      <c r="CV8" s="3"/>
      <c r="CW8" s="3">
        <v>0.818629</v>
      </c>
      <c r="CX8" s="3">
        <v>0.165159</v>
      </c>
      <c r="CY8" s="3">
        <v>0.467741</v>
      </c>
      <c r="CZ8" s="3">
        <v>0.149332</v>
      </c>
      <c r="DA8" s="3">
        <v>0.622585</v>
      </c>
      <c r="DB8" s="3">
        <v>0.160191</v>
      </c>
      <c r="DC8" s="3">
        <v>0.067135</v>
      </c>
      <c r="DD8" s="3">
        <v>0.632882</v>
      </c>
      <c r="DE8" s="3">
        <v>0.005235</v>
      </c>
      <c r="DF8" s="3">
        <v>0.002631</v>
      </c>
      <c r="DG8" s="3">
        <v>0.041911</v>
      </c>
      <c r="DH8" s="14">
        <v>1.6E-5</v>
      </c>
      <c r="DI8" s="3">
        <v>0.573292</v>
      </c>
      <c r="DJ8" s="3">
        <v>0.824109</v>
      </c>
      <c r="DK8" s="3">
        <v>0.354987</v>
      </c>
      <c r="DL8" s="3">
        <v>0.44499</v>
      </c>
      <c r="DM8" s="3">
        <v>0.436406</v>
      </c>
      <c r="DN8" s="3">
        <v>0.436406</v>
      </c>
      <c r="DO8" s="3">
        <v>0.568097</v>
      </c>
      <c r="DP8" s="3">
        <v>0.525591</v>
      </c>
      <c r="DQ8" s="3">
        <v>0.360283</v>
      </c>
      <c r="DR8" s="3">
        <v>0.361902</v>
      </c>
      <c r="DS8" s="3">
        <v>0.200883</v>
      </c>
      <c r="DT8" s="3">
        <v>0.435341</v>
      </c>
      <c r="DU8" s="3">
        <v>0.730183</v>
      </c>
      <c r="DV8" s="3">
        <v>0.475971</v>
      </c>
      <c r="DW8" s="3">
        <v>0.206464</v>
      </c>
      <c r="DX8" s="3">
        <v>0.773472</v>
      </c>
      <c r="DY8" s="3">
        <v>0.77474</v>
      </c>
      <c r="DZ8" s="3">
        <v>0.264353</v>
      </c>
      <c r="EA8" s="3">
        <v>0.208955</v>
      </c>
      <c r="EB8" s="3">
        <v>0.774463</v>
      </c>
      <c r="EC8" s="3">
        <v>0.932106</v>
      </c>
      <c r="ED8" s="3">
        <v>0.880735</v>
      </c>
      <c r="EE8" s="3">
        <v>0.599963</v>
      </c>
      <c r="EF8" s="3">
        <v>0.735107</v>
      </c>
      <c r="EG8" s="3">
        <v>0.876045</v>
      </c>
      <c r="EH8" s="3">
        <v>0.769559</v>
      </c>
    </row>
    <row r="9">
      <c r="A9" s="3" t="s">
        <v>10</v>
      </c>
      <c r="B9" t="str">
        <f t="shared" ref="B9:AT9" si="8">IF(CP9&lt;0.05,AV9,"NA")</f>
        <v>NA</v>
      </c>
      <c r="C9" t="str">
        <f t="shared" si="8"/>
        <v>0.756923</v>
      </c>
      <c r="D9" t="str">
        <f t="shared" si="8"/>
        <v>1</v>
      </c>
      <c r="E9" t="str">
        <f t="shared" si="8"/>
        <v>0.906965</v>
      </c>
      <c r="F9" t="str">
        <f t="shared" si="8"/>
        <v>NA</v>
      </c>
      <c r="G9" t="str">
        <f t="shared" si="8"/>
        <v>NA</v>
      </c>
      <c r="H9" t="str">
        <f t="shared" si="8"/>
        <v>NA</v>
      </c>
      <c r="I9" t="str">
        <f t="shared" si="8"/>
        <v>1</v>
      </c>
      <c r="J9" t="str">
        <f t="shared" si="8"/>
        <v>0.615471</v>
      </c>
      <c r="K9" t="str">
        <f t="shared" si="8"/>
        <v>0.906955</v>
      </c>
      <c r="L9" t="str">
        <f t="shared" si="8"/>
        <v>0.587581</v>
      </c>
      <c r="M9" t="str">
        <f t="shared" si="8"/>
        <v>0.826632</v>
      </c>
      <c r="N9" t="str">
        <f t="shared" si="8"/>
        <v>0.563255</v>
      </c>
      <c r="O9" t="str">
        <f t="shared" si="8"/>
        <v>0.764231</v>
      </c>
      <c r="P9" t="str">
        <f t="shared" si="8"/>
        <v>0.497906</v>
      </c>
      <c r="Q9" t="str">
        <f t="shared" si="8"/>
        <v>0.244281</v>
      </c>
      <c r="R9" t="str">
        <f t="shared" si="8"/>
        <v>0.217677</v>
      </c>
      <c r="S9" t="str">
        <f t="shared" si="8"/>
        <v>0.16012</v>
      </c>
      <c r="T9" t="str">
        <f t="shared" si="8"/>
        <v>0.151183</v>
      </c>
      <c r="U9" t="str">
        <f t="shared" si="8"/>
        <v>-0.19834</v>
      </c>
      <c r="V9" t="str">
        <f t="shared" si="8"/>
        <v>0.261782</v>
      </c>
      <c r="W9" t="str">
        <f t="shared" si="8"/>
        <v>NA</v>
      </c>
      <c r="X9" t="str">
        <f t="shared" si="8"/>
        <v>NA</v>
      </c>
      <c r="Y9" t="str">
        <f t="shared" si="8"/>
        <v>NA</v>
      </c>
      <c r="Z9" t="str">
        <f t="shared" si="8"/>
        <v>NA</v>
      </c>
      <c r="AA9" t="str">
        <f t="shared" si="8"/>
        <v>NA</v>
      </c>
      <c r="AB9" t="str">
        <f t="shared" si="8"/>
        <v>NA</v>
      </c>
      <c r="AC9" t="str">
        <f t="shared" si="8"/>
        <v>NA</v>
      </c>
      <c r="AD9" t="str">
        <f t="shared" si="8"/>
        <v>NA</v>
      </c>
      <c r="AE9" t="str">
        <f t="shared" si="8"/>
        <v>0.331948</v>
      </c>
      <c r="AF9" t="str">
        <f t="shared" si="8"/>
        <v>NA</v>
      </c>
      <c r="AG9" t="str">
        <f t="shared" si="8"/>
        <v>NA</v>
      </c>
      <c r="AH9" t="str">
        <f t="shared" si="8"/>
        <v>NA</v>
      </c>
      <c r="AI9" t="str">
        <f t="shared" si="8"/>
        <v>NA</v>
      </c>
      <c r="AJ9" t="str">
        <f t="shared" si="8"/>
        <v>NA</v>
      </c>
      <c r="AK9" t="str">
        <f t="shared" si="8"/>
        <v>NA</v>
      </c>
      <c r="AL9" t="str">
        <f t="shared" si="8"/>
        <v>NA</v>
      </c>
      <c r="AM9" t="str">
        <f t="shared" si="8"/>
        <v>NA</v>
      </c>
      <c r="AN9" t="str">
        <f t="shared" si="8"/>
        <v>NA</v>
      </c>
      <c r="AO9" t="str">
        <f t="shared" si="8"/>
        <v>NA</v>
      </c>
      <c r="AP9" t="str">
        <f t="shared" si="8"/>
        <v>NA</v>
      </c>
      <c r="AQ9" t="str">
        <f t="shared" si="8"/>
        <v>NA</v>
      </c>
      <c r="AR9" t="str">
        <f t="shared" si="8"/>
        <v>NA</v>
      </c>
      <c r="AS9" t="str">
        <f t="shared" si="8"/>
        <v>NA</v>
      </c>
      <c r="AT9" t="str">
        <f t="shared" si="8"/>
        <v>NA</v>
      </c>
      <c r="AV9" s="3">
        <v>-0.04505</v>
      </c>
      <c r="AW9" s="3">
        <v>0.756923</v>
      </c>
      <c r="AX9" s="3">
        <v>1.0</v>
      </c>
      <c r="AY9" s="3">
        <v>0.906965</v>
      </c>
      <c r="AZ9" s="3">
        <v>0.036958</v>
      </c>
      <c r="BA9" s="3">
        <v>-0.04624</v>
      </c>
      <c r="BB9" s="3">
        <v>-0.01636</v>
      </c>
      <c r="BC9" s="3">
        <v>1.0</v>
      </c>
      <c r="BD9" s="3">
        <v>0.615471</v>
      </c>
      <c r="BE9" s="3">
        <v>0.906955</v>
      </c>
      <c r="BF9" s="3">
        <v>0.587581</v>
      </c>
      <c r="BG9" s="3">
        <v>0.826632</v>
      </c>
      <c r="BH9" s="3">
        <v>0.563255</v>
      </c>
      <c r="BI9" s="3">
        <v>0.764231</v>
      </c>
      <c r="BJ9" s="3">
        <v>0.497906</v>
      </c>
      <c r="BK9" s="3">
        <v>0.244281</v>
      </c>
      <c r="BL9" s="3">
        <v>0.217677</v>
      </c>
      <c r="BM9" s="3">
        <v>0.16012</v>
      </c>
      <c r="BN9" s="3">
        <v>0.151183</v>
      </c>
      <c r="BO9" s="3">
        <v>-0.19834</v>
      </c>
      <c r="BP9" s="3">
        <v>0.261782</v>
      </c>
      <c r="BQ9" s="3">
        <v>-0.003</v>
      </c>
      <c r="BR9" s="3">
        <v>0.014567</v>
      </c>
      <c r="BS9" s="3">
        <v>0.030406</v>
      </c>
      <c r="BT9" s="3">
        <v>0.030406</v>
      </c>
      <c r="BU9" s="3">
        <v>-0.02443</v>
      </c>
      <c r="BV9" s="3">
        <v>0.17996</v>
      </c>
      <c r="BW9" s="3">
        <v>-0.019</v>
      </c>
      <c r="BX9" s="3">
        <v>-0.00396</v>
      </c>
      <c r="BY9" s="3">
        <v>0.331948</v>
      </c>
      <c r="BZ9" s="3">
        <v>-0.00653</v>
      </c>
      <c r="CA9" s="3">
        <v>0.026847</v>
      </c>
      <c r="CB9" s="3">
        <v>0.012028</v>
      </c>
      <c r="CC9" s="3">
        <v>0.185683</v>
      </c>
      <c r="CD9" s="3">
        <v>0.130125</v>
      </c>
      <c r="CE9" s="3">
        <v>0.078361</v>
      </c>
      <c r="CF9" s="3">
        <v>0.110927</v>
      </c>
      <c r="CG9" s="3">
        <v>0.189475</v>
      </c>
      <c r="CH9" s="3">
        <v>0.078298</v>
      </c>
      <c r="CI9" s="3">
        <v>0.102704</v>
      </c>
      <c r="CJ9" s="3">
        <v>0.118786</v>
      </c>
      <c r="CK9" s="3">
        <v>0.142653</v>
      </c>
      <c r="CL9" s="3">
        <v>0.115575</v>
      </c>
      <c r="CM9" s="3">
        <v>0.165342</v>
      </c>
      <c r="CN9" s="3">
        <v>0.118085</v>
      </c>
      <c r="CO9" s="3"/>
      <c r="CP9" s="3">
        <v>0.52754</v>
      </c>
      <c r="CQ9" s="3">
        <v>0.0</v>
      </c>
      <c r="CR9" s="3">
        <v>0.0</v>
      </c>
      <c r="CS9" s="3">
        <v>0.0</v>
      </c>
      <c r="CT9" s="3">
        <v>0.604284</v>
      </c>
      <c r="CU9" s="3">
        <v>0.516597</v>
      </c>
      <c r="CV9" s="3">
        <v>0.818629</v>
      </c>
      <c r="CW9" s="3"/>
      <c r="CX9" s="3">
        <v>0.0</v>
      </c>
      <c r="CY9" s="3">
        <v>0.0</v>
      </c>
      <c r="CZ9" s="3">
        <v>0.0</v>
      </c>
      <c r="DA9" s="3">
        <v>0.0</v>
      </c>
      <c r="DB9" s="3">
        <v>0.0</v>
      </c>
      <c r="DC9" s="3">
        <v>0.0</v>
      </c>
      <c r="DD9" s="14">
        <v>7.28E-14</v>
      </c>
      <c r="DE9" s="3">
        <v>5.07E-4</v>
      </c>
      <c r="DF9" s="3">
        <v>0.002012</v>
      </c>
      <c r="DG9" s="3">
        <v>0.023875</v>
      </c>
      <c r="DH9" s="3">
        <v>0.033046</v>
      </c>
      <c r="DI9" s="3">
        <v>0.013671</v>
      </c>
      <c r="DJ9" s="3">
        <v>1.88E-4</v>
      </c>
      <c r="DK9" s="3">
        <v>0.978816</v>
      </c>
      <c r="DL9" s="3">
        <v>0.896655</v>
      </c>
      <c r="DM9" s="3">
        <v>0.786254</v>
      </c>
      <c r="DN9" s="3">
        <v>0.786254</v>
      </c>
      <c r="DO9" s="3">
        <v>0.827518</v>
      </c>
      <c r="DP9" s="3">
        <v>0.105699</v>
      </c>
      <c r="DQ9" s="3">
        <v>0.865486</v>
      </c>
      <c r="DR9" s="3">
        <v>0.971827</v>
      </c>
      <c r="DS9" s="3">
        <v>0.002314</v>
      </c>
      <c r="DT9" s="3">
        <v>0.953578</v>
      </c>
      <c r="DU9" s="3">
        <v>0.810778</v>
      </c>
      <c r="DV9" s="3">
        <v>0.914591</v>
      </c>
      <c r="DW9" s="3">
        <v>0.30087</v>
      </c>
      <c r="DX9" s="3">
        <v>0.470439</v>
      </c>
      <c r="DY9" s="3">
        <v>0.66468</v>
      </c>
      <c r="DZ9" s="3">
        <v>0.538846</v>
      </c>
      <c r="EA9" s="3">
        <v>0.29093</v>
      </c>
      <c r="EB9" s="3">
        <v>0.664934</v>
      </c>
      <c r="EC9" s="3">
        <v>0.569526</v>
      </c>
      <c r="ED9" s="3">
        <v>0.510281</v>
      </c>
      <c r="EE9" s="3">
        <v>0.428393</v>
      </c>
      <c r="EF9" s="3">
        <v>0.521862</v>
      </c>
      <c r="EG9" s="3">
        <v>0.35781</v>
      </c>
      <c r="EH9" s="3">
        <v>0.512798</v>
      </c>
    </row>
    <row r="10">
      <c r="A10" s="3" t="s">
        <v>11</v>
      </c>
      <c r="B10" t="str">
        <f t="shared" ref="B10:AT10" si="9">IF(CP10&lt;0.05,AV10,"NA")</f>
        <v>NA</v>
      </c>
      <c r="C10" t="str">
        <f t="shared" si="9"/>
        <v>0.43386</v>
      </c>
      <c r="D10" t="str">
        <f t="shared" si="9"/>
        <v>0.615471</v>
      </c>
      <c r="E10" t="str">
        <f t="shared" si="9"/>
        <v>0.676992</v>
      </c>
      <c r="F10" t="str">
        <f t="shared" si="9"/>
        <v>NA</v>
      </c>
      <c r="G10" t="str">
        <f t="shared" si="9"/>
        <v>NA</v>
      </c>
      <c r="H10" t="str">
        <f t="shared" si="9"/>
        <v>NA</v>
      </c>
      <c r="I10" t="str">
        <f t="shared" si="9"/>
        <v>0.615471</v>
      </c>
      <c r="J10" t="str">
        <f t="shared" si="9"/>
        <v>1</v>
      </c>
      <c r="K10" t="str">
        <f t="shared" si="9"/>
        <v>0.676924</v>
      </c>
      <c r="L10" t="str">
        <f t="shared" si="9"/>
        <v>0.98937</v>
      </c>
      <c r="M10" t="str">
        <f t="shared" si="9"/>
        <v>0.348606</v>
      </c>
      <c r="N10" t="str">
        <f t="shared" si="9"/>
        <v>0.838403</v>
      </c>
      <c r="O10" t="str">
        <f t="shared" si="9"/>
        <v>0.43052</v>
      </c>
      <c r="P10" t="str">
        <f t="shared" si="9"/>
        <v>0.606674</v>
      </c>
      <c r="Q10" t="str">
        <f t="shared" si="9"/>
        <v>0.238906</v>
      </c>
      <c r="R10" t="str">
        <f t="shared" si="9"/>
        <v>0.264438</v>
      </c>
      <c r="S10" t="str">
        <f t="shared" si="9"/>
        <v>0.29141</v>
      </c>
      <c r="T10" t="str">
        <f t="shared" si="9"/>
        <v>0.183827</v>
      </c>
      <c r="U10" t="str">
        <f t="shared" si="9"/>
        <v>NA</v>
      </c>
      <c r="V10" t="str">
        <f t="shared" si="9"/>
        <v>0.324148</v>
      </c>
      <c r="W10" t="str">
        <f t="shared" si="9"/>
        <v>NA</v>
      </c>
      <c r="X10" t="str">
        <f t="shared" si="9"/>
        <v>NA</v>
      </c>
      <c r="Y10" t="str">
        <f t="shared" si="9"/>
        <v>NA</v>
      </c>
      <c r="Z10" t="str">
        <f t="shared" si="9"/>
        <v>NA</v>
      </c>
      <c r="AA10" t="str">
        <f t="shared" si="9"/>
        <v>NA</v>
      </c>
      <c r="AB10" t="str">
        <f t="shared" si="9"/>
        <v>NA</v>
      </c>
      <c r="AC10" t="str">
        <f t="shared" si="9"/>
        <v>NA</v>
      </c>
      <c r="AD10" t="str">
        <f t="shared" si="9"/>
        <v>NA</v>
      </c>
      <c r="AE10" t="str">
        <f t="shared" si="9"/>
        <v>0.251972</v>
      </c>
      <c r="AF10" t="str">
        <f t="shared" si="9"/>
        <v>NA</v>
      </c>
      <c r="AG10" t="str">
        <f t="shared" si="9"/>
        <v>NA</v>
      </c>
      <c r="AH10" t="str">
        <f t="shared" si="9"/>
        <v>NA</v>
      </c>
      <c r="AI10" t="str">
        <f t="shared" si="9"/>
        <v>NA</v>
      </c>
      <c r="AJ10" t="str">
        <f t="shared" si="9"/>
        <v>NA</v>
      </c>
      <c r="AK10" t="str">
        <f t="shared" si="9"/>
        <v>NA</v>
      </c>
      <c r="AL10" t="str">
        <f t="shared" si="9"/>
        <v>NA</v>
      </c>
      <c r="AM10" t="str">
        <f t="shared" si="9"/>
        <v>NA</v>
      </c>
      <c r="AN10" t="str">
        <f t="shared" si="9"/>
        <v>NA</v>
      </c>
      <c r="AO10" t="str">
        <f t="shared" si="9"/>
        <v>NA</v>
      </c>
      <c r="AP10" t="str">
        <f t="shared" si="9"/>
        <v>NA</v>
      </c>
      <c r="AQ10" t="str">
        <f t="shared" si="9"/>
        <v>NA</v>
      </c>
      <c r="AR10" t="str">
        <f t="shared" si="9"/>
        <v>NA</v>
      </c>
      <c r="AS10" t="str">
        <f t="shared" si="9"/>
        <v>NA</v>
      </c>
      <c r="AT10" t="str">
        <f t="shared" si="9"/>
        <v>NA</v>
      </c>
      <c r="AV10" s="3">
        <v>-0.07285</v>
      </c>
      <c r="AW10" s="3">
        <v>0.43386</v>
      </c>
      <c r="AX10" s="3">
        <v>0.615471</v>
      </c>
      <c r="AY10" s="3">
        <v>0.676992</v>
      </c>
      <c r="AZ10" s="3">
        <v>-0.06006</v>
      </c>
      <c r="BA10" s="3">
        <v>-0.07354</v>
      </c>
      <c r="BB10" s="3">
        <v>-0.09877</v>
      </c>
      <c r="BC10" s="3">
        <v>0.615471</v>
      </c>
      <c r="BD10" s="3">
        <v>1.0</v>
      </c>
      <c r="BE10" s="3">
        <v>0.676924</v>
      </c>
      <c r="BF10" s="3">
        <v>0.98937</v>
      </c>
      <c r="BG10" s="3">
        <v>0.348606</v>
      </c>
      <c r="BH10" s="3">
        <v>0.838403</v>
      </c>
      <c r="BI10" s="3">
        <v>0.43052</v>
      </c>
      <c r="BJ10" s="3">
        <v>0.606674</v>
      </c>
      <c r="BK10" s="3">
        <v>0.238906</v>
      </c>
      <c r="BL10" s="3">
        <v>0.264438</v>
      </c>
      <c r="BM10" s="3">
        <v>0.29141</v>
      </c>
      <c r="BN10" s="3">
        <v>0.183827</v>
      </c>
      <c r="BO10" s="3">
        <v>-0.10742</v>
      </c>
      <c r="BP10" s="3">
        <v>0.324148</v>
      </c>
      <c r="BQ10" s="3">
        <v>0.070533</v>
      </c>
      <c r="BR10" s="3">
        <v>0.096521</v>
      </c>
      <c r="BS10" s="3">
        <v>0.126249</v>
      </c>
      <c r="BT10" s="3">
        <v>0.126249</v>
      </c>
      <c r="BU10" s="3">
        <v>0.0728</v>
      </c>
      <c r="BV10" s="3">
        <v>0.186043</v>
      </c>
      <c r="BW10" s="3">
        <v>0.055356</v>
      </c>
      <c r="BX10" s="3">
        <v>0.06661</v>
      </c>
      <c r="BY10" s="3">
        <v>0.251972</v>
      </c>
      <c r="BZ10" s="3">
        <v>0.079903</v>
      </c>
      <c r="CA10" s="3">
        <v>0.096913</v>
      </c>
      <c r="CB10" s="3">
        <v>0.099345</v>
      </c>
      <c r="CC10" s="3">
        <v>0.169313</v>
      </c>
      <c r="CD10" s="3">
        <v>0.170673</v>
      </c>
      <c r="CE10" s="3">
        <v>0.157328</v>
      </c>
      <c r="CF10" s="3">
        <v>0.104279</v>
      </c>
      <c r="CG10" s="3">
        <v>0.172491</v>
      </c>
      <c r="CH10" s="3">
        <v>0.15731</v>
      </c>
      <c r="CI10" s="3">
        <v>0.155275</v>
      </c>
      <c r="CJ10" s="3">
        <v>0.178437</v>
      </c>
      <c r="CK10" s="3">
        <v>0.160913</v>
      </c>
      <c r="CL10" s="3">
        <v>0.160561</v>
      </c>
      <c r="CM10" s="3">
        <v>0.194089</v>
      </c>
      <c r="CN10" s="3">
        <v>0.157548</v>
      </c>
      <c r="CO10" s="3"/>
      <c r="CP10" s="3">
        <v>0.306531</v>
      </c>
      <c r="CQ10" s="14">
        <v>1.54E-10</v>
      </c>
      <c r="CR10" s="3">
        <v>0.0</v>
      </c>
      <c r="CS10" s="3">
        <v>0.0</v>
      </c>
      <c r="CT10" s="3">
        <v>0.399421</v>
      </c>
      <c r="CU10" s="3">
        <v>0.301972</v>
      </c>
      <c r="CV10" s="3">
        <v>0.165159</v>
      </c>
      <c r="CW10" s="3">
        <v>0.0</v>
      </c>
      <c r="CX10" s="3"/>
      <c r="CY10" s="3">
        <v>0.0</v>
      </c>
      <c r="CZ10" s="3">
        <v>0.0</v>
      </c>
      <c r="DA10" s="14">
        <v>4.51E-7</v>
      </c>
      <c r="DB10" s="3">
        <v>0.0</v>
      </c>
      <c r="DC10" s="14">
        <v>2.2E-10</v>
      </c>
      <c r="DD10" s="3">
        <v>0.0</v>
      </c>
      <c r="DE10" s="3">
        <v>6.78E-4</v>
      </c>
      <c r="DF10" s="3">
        <v>1.6E-4</v>
      </c>
      <c r="DG10" s="14">
        <v>2.97E-5</v>
      </c>
      <c r="DH10" s="3">
        <v>0.009348</v>
      </c>
      <c r="DI10" s="3">
        <v>0.18485</v>
      </c>
      <c r="DJ10" s="14">
        <v>3.0E-6</v>
      </c>
      <c r="DK10" s="3">
        <v>0.531503</v>
      </c>
      <c r="DL10" s="3">
        <v>0.388339</v>
      </c>
      <c r="DM10" s="3">
        <v>0.258389</v>
      </c>
      <c r="DN10" s="3">
        <v>0.258389</v>
      </c>
      <c r="DO10" s="3">
        <v>0.515707</v>
      </c>
      <c r="DP10" s="3">
        <v>0.094235</v>
      </c>
      <c r="DQ10" s="3">
        <v>0.621338</v>
      </c>
      <c r="DR10" s="3">
        <v>0.552124</v>
      </c>
      <c r="DS10" s="3">
        <v>0.022392</v>
      </c>
      <c r="DT10" s="3">
        <v>0.475483</v>
      </c>
      <c r="DU10" s="3">
        <v>0.386408</v>
      </c>
      <c r="DV10" s="3">
        <v>0.374545</v>
      </c>
      <c r="DW10" s="3">
        <v>0.346219</v>
      </c>
      <c r="DX10" s="3">
        <v>0.3423</v>
      </c>
      <c r="DY10" s="3">
        <v>0.381901</v>
      </c>
      <c r="DZ10" s="3">
        <v>0.563591</v>
      </c>
      <c r="EA10" s="3">
        <v>0.337106</v>
      </c>
      <c r="EB10" s="3">
        <v>0.381957</v>
      </c>
      <c r="EC10" s="3">
        <v>0.388222</v>
      </c>
      <c r="ED10" s="3">
        <v>0.320457</v>
      </c>
      <c r="EE10" s="3">
        <v>0.371009</v>
      </c>
      <c r="EF10" s="3">
        <v>0.372071</v>
      </c>
      <c r="EG10" s="3">
        <v>0.279119</v>
      </c>
      <c r="EH10" s="3">
        <v>0.381229</v>
      </c>
    </row>
    <row r="11">
      <c r="A11" s="3" t="s">
        <v>12</v>
      </c>
      <c r="B11" t="str">
        <f t="shared" ref="B11:AT11" si="10">IF(CP11&lt;0.05,AV11,"NA")</f>
        <v>NA</v>
      </c>
      <c r="C11" t="str">
        <f t="shared" si="10"/>
        <v>0.584557</v>
      </c>
      <c r="D11" t="str">
        <f t="shared" si="10"/>
        <v>0.906955</v>
      </c>
      <c r="E11" t="str">
        <f t="shared" si="10"/>
        <v>1</v>
      </c>
      <c r="F11" t="str">
        <f t="shared" si="10"/>
        <v>NA</v>
      </c>
      <c r="G11" t="str">
        <f t="shared" si="10"/>
        <v>NA</v>
      </c>
      <c r="H11" t="str">
        <f t="shared" si="10"/>
        <v>NA</v>
      </c>
      <c r="I11" t="str">
        <f t="shared" si="10"/>
        <v>0.906955</v>
      </c>
      <c r="J11" t="str">
        <f t="shared" si="10"/>
        <v>0.676924</v>
      </c>
      <c r="K11" t="str">
        <f t="shared" si="10"/>
        <v>1</v>
      </c>
      <c r="L11" t="str">
        <f t="shared" si="10"/>
        <v>0.680295</v>
      </c>
      <c r="M11" t="str">
        <f t="shared" si="10"/>
        <v>0.513133</v>
      </c>
      <c r="N11" t="str">
        <f t="shared" si="10"/>
        <v>0.541032</v>
      </c>
      <c r="O11" t="str">
        <f t="shared" si="10"/>
        <v>0.585166</v>
      </c>
      <c r="P11" t="str">
        <f t="shared" si="10"/>
        <v>0.507493</v>
      </c>
      <c r="Q11" t="str">
        <f t="shared" si="10"/>
        <v>0.254615</v>
      </c>
      <c r="R11" t="str">
        <f t="shared" si="10"/>
        <v>0.210245</v>
      </c>
      <c r="S11" t="str">
        <f t="shared" si="10"/>
        <v>0.159074</v>
      </c>
      <c r="T11" t="str">
        <f t="shared" si="10"/>
        <v>0.15953</v>
      </c>
      <c r="U11" t="str">
        <f t="shared" si="10"/>
        <v>NA</v>
      </c>
      <c r="V11" t="str">
        <f t="shared" si="10"/>
        <v>NA</v>
      </c>
      <c r="W11" t="str">
        <f t="shared" si="10"/>
        <v>NA</v>
      </c>
      <c r="X11" t="str">
        <f t="shared" si="10"/>
        <v>NA</v>
      </c>
      <c r="Y11" t="str">
        <f t="shared" si="10"/>
        <v>NA</v>
      </c>
      <c r="Z11" t="str">
        <f t="shared" si="10"/>
        <v>NA</v>
      </c>
      <c r="AA11" t="str">
        <f t="shared" si="10"/>
        <v>NA</v>
      </c>
      <c r="AB11" t="str">
        <f t="shared" si="10"/>
        <v>NA</v>
      </c>
      <c r="AC11" t="str">
        <f t="shared" si="10"/>
        <v>NA</v>
      </c>
      <c r="AD11" t="str">
        <f t="shared" si="10"/>
        <v>NA</v>
      </c>
      <c r="AE11" t="str">
        <f t="shared" si="10"/>
        <v>0.284367</v>
      </c>
      <c r="AF11" t="str">
        <f t="shared" si="10"/>
        <v>NA</v>
      </c>
      <c r="AG11" t="str">
        <f t="shared" si="10"/>
        <v>NA</v>
      </c>
      <c r="AH11" t="str">
        <f t="shared" si="10"/>
        <v>NA</v>
      </c>
      <c r="AI11" t="str">
        <f t="shared" si="10"/>
        <v>NA</v>
      </c>
      <c r="AJ11" t="str">
        <f t="shared" si="10"/>
        <v>NA</v>
      </c>
      <c r="AK11" t="str">
        <f t="shared" si="10"/>
        <v>NA</v>
      </c>
      <c r="AL11" t="str">
        <f t="shared" si="10"/>
        <v>NA</v>
      </c>
      <c r="AM11" t="str">
        <f t="shared" si="10"/>
        <v>NA</v>
      </c>
      <c r="AN11" t="str">
        <f t="shared" si="10"/>
        <v>NA</v>
      </c>
      <c r="AO11" t="str">
        <f t="shared" si="10"/>
        <v>NA</v>
      </c>
      <c r="AP11" t="str">
        <f t="shared" si="10"/>
        <v>NA</v>
      </c>
      <c r="AQ11" t="str">
        <f t="shared" si="10"/>
        <v>NA</v>
      </c>
      <c r="AR11" t="str">
        <f t="shared" si="10"/>
        <v>NA</v>
      </c>
      <c r="AS11" t="str">
        <f t="shared" si="10"/>
        <v>NA</v>
      </c>
      <c r="AT11" t="str">
        <f t="shared" si="10"/>
        <v>NA</v>
      </c>
      <c r="AV11" s="3">
        <v>-0.06079</v>
      </c>
      <c r="AW11" s="3">
        <v>0.584557</v>
      </c>
      <c r="AX11" s="3">
        <v>0.906955</v>
      </c>
      <c r="AY11" s="3">
        <v>1.0</v>
      </c>
      <c r="AZ11" s="3">
        <v>0.022323</v>
      </c>
      <c r="BA11" s="3">
        <v>-0.06172</v>
      </c>
      <c r="BB11" s="3">
        <v>-0.05177</v>
      </c>
      <c r="BC11" s="3">
        <v>0.906955</v>
      </c>
      <c r="BD11" s="3">
        <v>0.676924</v>
      </c>
      <c r="BE11" s="3">
        <v>1.0</v>
      </c>
      <c r="BF11" s="3">
        <v>0.680295</v>
      </c>
      <c r="BG11" s="3">
        <v>0.513133</v>
      </c>
      <c r="BH11" s="3">
        <v>0.541032</v>
      </c>
      <c r="BI11" s="3">
        <v>0.585166</v>
      </c>
      <c r="BJ11" s="3">
        <v>0.507493</v>
      </c>
      <c r="BK11" s="3">
        <v>0.254615</v>
      </c>
      <c r="BL11" s="3">
        <v>0.210245</v>
      </c>
      <c r="BM11" s="3">
        <v>0.159074</v>
      </c>
      <c r="BN11" s="3">
        <v>0.15953</v>
      </c>
      <c r="BO11" s="3">
        <v>0.054261</v>
      </c>
      <c r="BP11" s="3">
        <v>0.064427</v>
      </c>
      <c r="BQ11" s="3">
        <v>0.007359</v>
      </c>
      <c r="BR11" s="3">
        <v>0.022804</v>
      </c>
      <c r="BS11" s="3">
        <v>0.039279</v>
      </c>
      <c r="BT11" s="3">
        <v>0.039279</v>
      </c>
      <c r="BU11" s="3">
        <v>-0.01926</v>
      </c>
      <c r="BV11" s="3">
        <v>0.190195</v>
      </c>
      <c r="BW11" s="3">
        <v>-0.0083</v>
      </c>
      <c r="BX11" s="3">
        <v>0.006918</v>
      </c>
      <c r="BY11" s="3">
        <v>0.284367</v>
      </c>
      <c r="BZ11" s="3">
        <v>0.003011</v>
      </c>
      <c r="CA11" s="3">
        <v>0.039559</v>
      </c>
      <c r="CB11" s="3">
        <v>0.022331</v>
      </c>
      <c r="CC11" s="3">
        <v>0.189404</v>
      </c>
      <c r="CD11" s="3">
        <v>0.110085</v>
      </c>
      <c r="CE11" s="3">
        <v>0.062664</v>
      </c>
      <c r="CF11" s="3">
        <v>0.117576</v>
      </c>
      <c r="CG11" s="3">
        <v>0.192877</v>
      </c>
      <c r="CH11" s="3">
        <v>0.062612</v>
      </c>
      <c r="CI11" s="3">
        <v>0.082236</v>
      </c>
      <c r="CJ11" s="3">
        <v>0.099548</v>
      </c>
      <c r="CK11" s="3">
        <v>0.141057</v>
      </c>
      <c r="CL11" s="3">
        <v>0.096375</v>
      </c>
      <c r="CM11" s="3">
        <v>0.143434</v>
      </c>
      <c r="CN11" s="3">
        <v>0.099417</v>
      </c>
      <c r="CO11" s="3"/>
      <c r="CP11" s="3">
        <v>0.393694</v>
      </c>
      <c r="CQ11" s="3">
        <v>0.0</v>
      </c>
      <c r="CR11" s="3">
        <v>0.0</v>
      </c>
      <c r="CS11" s="3">
        <v>0.0</v>
      </c>
      <c r="CT11" s="3">
        <v>0.754314</v>
      </c>
      <c r="CU11" s="3">
        <v>0.386512</v>
      </c>
      <c r="CV11" s="3">
        <v>0.467741</v>
      </c>
      <c r="CW11" s="3">
        <v>0.0</v>
      </c>
      <c r="CX11" s="3">
        <v>0.0</v>
      </c>
      <c r="CY11" s="3"/>
      <c r="CZ11" s="3">
        <v>0.0</v>
      </c>
      <c r="DA11" s="14">
        <v>9.33E-15</v>
      </c>
      <c r="DB11" s="3">
        <v>0.0</v>
      </c>
      <c r="DC11" s="3">
        <v>0.0</v>
      </c>
      <c r="DD11" s="14">
        <v>2.0E-14</v>
      </c>
      <c r="DE11" s="3">
        <v>2.84E-4</v>
      </c>
      <c r="DF11" s="3">
        <v>0.002877</v>
      </c>
      <c r="DG11" s="3">
        <v>0.02482</v>
      </c>
      <c r="DH11" s="3">
        <v>0.024404</v>
      </c>
      <c r="DI11" s="3">
        <v>0.503899</v>
      </c>
      <c r="DJ11" s="3">
        <v>0.36596</v>
      </c>
      <c r="DK11" s="3">
        <v>0.948011</v>
      </c>
      <c r="DL11" s="3">
        <v>0.83886</v>
      </c>
      <c r="DM11" s="3">
        <v>0.726069</v>
      </c>
      <c r="DN11" s="3">
        <v>0.726069</v>
      </c>
      <c r="DO11" s="3">
        <v>0.863623</v>
      </c>
      <c r="DP11" s="3">
        <v>0.086987</v>
      </c>
      <c r="DQ11" s="3">
        <v>0.941013</v>
      </c>
      <c r="DR11" s="3">
        <v>0.950813</v>
      </c>
      <c r="DS11" s="3">
        <v>0.00962</v>
      </c>
      <c r="DT11" s="3">
        <v>0.978584</v>
      </c>
      <c r="DU11" s="3">
        <v>0.724191</v>
      </c>
      <c r="DV11" s="3">
        <v>0.842154</v>
      </c>
      <c r="DW11" s="3">
        <v>0.291113</v>
      </c>
      <c r="DX11" s="3">
        <v>0.541952</v>
      </c>
      <c r="DY11" s="3">
        <v>0.729012</v>
      </c>
      <c r="DZ11" s="3">
        <v>0.514631</v>
      </c>
      <c r="EA11" s="3">
        <v>0.282191</v>
      </c>
      <c r="EB11" s="3">
        <v>0.729229</v>
      </c>
      <c r="EC11" s="3">
        <v>0.649132</v>
      </c>
      <c r="ED11" s="3">
        <v>0.581509</v>
      </c>
      <c r="EE11" s="3">
        <v>0.433631</v>
      </c>
      <c r="EF11" s="3">
        <v>0.593666</v>
      </c>
      <c r="EG11" s="3">
        <v>0.425845</v>
      </c>
      <c r="EH11" s="3">
        <v>0.58201</v>
      </c>
    </row>
    <row r="12">
      <c r="A12" s="3" t="s">
        <v>13</v>
      </c>
      <c r="B12" t="str">
        <f t="shared" ref="B12:AT12" si="11">IF(CP12&lt;0.05,AV12,"NA")</f>
        <v>NA</v>
      </c>
      <c r="C12" t="str">
        <f t="shared" si="11"/>
        <v>0.390715</v>
      </c>
      <c r="D12" t="str">
        <f t="shared" si="11"/>
        <v>0.587581</v>
      </c>
      <c r="E12" t="str">
        <f t="shared" si="11"/>
        <v>0.680353</v>
      </c>
      <c r="F12" t="str">
        <f t="shared" si="11"/>
        <v>NA</v>
      </c>
      <c r="G12" t="str">
        <f t="shared" si="11"/>
        <v>NA</v>
      </c>
      <c r="H12" t="str">
        <f t="shared" si="11"/>
        <v>NA</v>
      </c>
      <c r="I12" t="str">
        <f t="shared" si="11"/>
        <v>0.587581</v>
      </c>
      <c r="J12" t="str">
        <f t="shared" si="11"/>
        <v>0.98937</v>
      </c>
      <c r="K12" t="str">
        <f t="shared" si="11"/>
        <v>0.680295</v>
      </c>
      <c r="L12" t="str">
        <f t="shared" si="11"/>
        <v>1</v>
      </c>
      <c r="M12" t="str">
        <f t="shared" si="11"/>
        <v>0.287838</v>
      </c>
      <c r="N12" t="str">
        <f t="shared" si="11"/>
        <v>0.772292</v>
      </c>
      <c r="O12" t="str">
        <f t="shared" si="11"/>
        <v>0.386848</v>
      </c>
      <c r="P12" t="str">
        <f t="shared" si="11"/>
        <v>0.567955</v>
      </c>
      <c r="Q12" t="str">
        <f t="shared" si="11"/>
        <v>0.22646</v>
      </c>
      <c r="R12" t="str">
        <f t="shared" si="11"/>
        <v>0.243818</v>
      </c>
      <c r="S12" t="str">
        <f t="shared" si="11"/>
        <v>0.253333</v>
      </c>
      <c r="T12" t="str">
        <f t="shared" si="11"/>
        <v>0.17016</v>
      </c>
      <c r="U12" t="str">
        <f t="shared" si="11"/>
        <v>NA</v>
      </c>
      <c r="V12" t="str">
        <f t="shared" si="11"/>
        <v>0.198552</v>
      </c>
      <c r="W12" t="str">
        <f t="shared" si="11"/>
        <v>NA</v>
      </c>
      <c r="X12" t="str">
        <f t="shared" si="11"/>
        <v>NA</v>
      </c>
      <c r="Y12" t="str">
        <f t="shared" si="11"/>
        <v>NA</v>
      </c>
      <c r="Z12" t="str">
        <f t="shared" si="11"/>
        <v>NA</v>
      </c>
      <c r="AA12" t="str">
        <f t="shared" si="11"/>
        <v>NA</v>
      </c>
      <c r="AB12" t="str">
        <f t="shared" si="11"/>
        <v>NA</v>
      </c>
      <c r="AC12" t="str">
        <f t="shared" si="11"/>
        <v>NA</v>
      </c>
      <c r="AD12" t="str">
        <f t="shared" si="11"/>
        <v>NA</v>
      </c>
      <c r="AE12" t="str">
        <f t="shared" si="11"/>
        <v>0.24707</v>
      </c>
      <c r="AF12" t="str">
        <f t="shared" si="11"/>
        <v>NA</v>
      </c>
      <c r="AG12" t="str">
        <f t="shared" si="11"/>
        <v>NA</v>
      </c>
      <c r="AH12" t="str">
        <f t="shared" si="11"/>
        <v>NA</v>
      </c>
      <c r="AI12" t="str">
        <f t="shared" si="11"/>
        <v>NA</v>
      </c>
      <c r="AJ12" t="str">
        <f t="shared" si="11"/>
        <v>NA</v>
      </c>
      <c r="AK12" t="str">
        <f t="shared" si="11"/>
        <v>NA</v>
      </c>
      <c r="AL12" t="str">
        <f t="shared" si="11"/>
        <v>NA</v>
      </c>
      <c r="AM12" t="str">
        <f t="shared" si="11"/>
        <v>NA</v>
      </c>
      <c r="AN12" t="str">
        <f t="shared" si="11"/>
        <v>NA</v>
      </c>
      <c r="AO12" t="str">
        <f t="shared" si="11"/>
        <v>NA</v>
      </c>
      <c r="AP12" t="str">
        <f t="shared" si="11"/>
        <v>NA</v>
      </c>
      <c r="AQ12" t="str">
        <f t="shared" si="11"/>
        <v>NA</v>
      </c>
      <c r="AR12" t="str">
        <f t="shared" si="11"/>
        <v>NA</v>
      </c>
      <c r="AS12" t="str">
        <f t="shared" si="11"/>
        <v>NA</v>
      </c>
      <c r="AT12" t="str">
        <f t="shared" si="11"/>
        <v>NA</v>
      </c>
      <c r="AV12" s="3">
        <v>-0.06908</v>
      </c>
      <c r="AW12" s="3">
        <v>0.390715</v>
      </c>
      <c r="AX12" s="3">
        <v>0.587581</v>
      </c>
      <c r="AY12" s="3">
        <v>0.680353</v>
      </c>
      <c r="AZ12" s="3">
        <v>-0.06407</v>
      </c>
      <c r="BA12" s="3">
        <v>-0.0697</v>
      </c>
      <c r="BB12" s="3">
        <v>-0.10259</v>
      </c>
      <c r="BC12" s="3">
        <v>0.587581</v>
      </c>
      <c r="BD12" s="3">
        <v>0.98937</v>
      </c>
      <c r="BE12" s="3">
        <v>0.680295</v>
      </c>
      <c r="BF12" s="3">
        <v>1.0</v>
      </c>
      <c r="BG12" s="3">
        <v>0.287838</v>
      </c>
      <c r="BH12" s="3">
        <v>0.772292</v>
      </c>
      <c r="BI12" s="3">
        <v>0.386848</v>
      </c>
      <c r="BJ12" s="3">
        <v>0.567955</v>
      </c>
      <c r="BK12" s="3">
        <v>0.22646</v>
      </c>
      <c r="BL12" s="3">
        <v>0.243818</v>
      </c>
      <c r="BM12" s="3">
        <v>0.253333</v>
      </c>
      <c r="BN12" s="3">
        <v>0.17016</v>
      </c>
      <c r="BO12" s="3">
        <v>0.122321</v>
      </c>
      <c r="BP12" s="3">
        <v>0.198552</v>
      </c>
      <c r="BQ12" s="3">
        <v>0.082822</v>
      </c>
      <c r="BR12" s="3">
        <v>0.108343</v>
      </c>
      <c r="BS12" s="3">
        <v>0.139472</v>
      </c>
      <c r="BT12" s="3">
        <v>0.139472</v>
      </c>
      <c r="BU12" s="3">
        <v>0.08881</v>
      </c>
      <c r="BV12" s="3">
        <v>0.199136</v>
      </c>
      <c r="BW12" s="3">
        <v>0.067618</v>
      </c>
      <c r="BX12" s="3">
        <v>0.079185</v>
      </c>
      <c r="BY12" s="3">
        <v>0.24707</v>
      </c>
      <c r="BZ12" s="3">
        <v>0.091906</v>
      </c>
      <c r="CA12" s="3">
        <v>0.110848</v>
      </c>
      <c r="CB12" s="3">
        <v>0.111341</v>
      </c>
      <c r="CC12" s="3">
        <v>0.179478</v>
      </c>
      <c r="CD12" s="3">
        <v>0.16246</v>
      </c>
      <c r="CE12" s="3">
        <v>0.152426</v>
      </c>
      <c r="CF12" s="3">
        <v>0.121496</v>
      </c>
      <c r="CG12" s="3">
        <v>0.18187</v>
      </c>
      <c r="CH12" s="3">
        <v>0.152412</v>
      </c>
      <c r="CI12" s="3">
        <v>0.148327</v>
      </c>
      <c r="CJ12" s="3">
        <v>0.171575</v>
      </c>
      <c r="CK12" s="3">
        <v>0.170912</v>
      </c>
      <c r="CL12" s="3">
        <v>0.153224</v>
      </c>
      <c r="CM12" s="3">
        <v>0.183762</v>
      </c>
      <c r="CN12" s="3">
        <v>0.151123</v>
      </c>
      <c r="CO12" s="3"/>
      <c r="CP12" s="3">
        <v>0.332301</v>
      </c>
      <c r="CQ12" s="14">
        <v>1.16E-8</v>
      </c>
      <c r="CR12" s="3">
        <v>0.0</v>
      </c>
      <c r="CS12" s="3">
        <v>0.0</v>
      </c>
      <c r="CT12" s="3">
        <v>0.368605</v>
      </c>
      <c r="CU12" s="3">
        <v>0.327972</v>
      </c>
      <c r="CV12" s="3">
        <v>0.149332</v>
      </c>
      <c r="CW12" s="3">
        <v>0.0</v>
      </c>
      <c r="CX12" s="3">
        <v>0.0</v>
      </c>
      <c r="CY12" s="3">
        <v>0.0</v>
      </c>
      <c r="CZ12" s="3"/>
      <c r="DA12" s="14">
        <v>3.75E-5</v>
      </c>
      <c r="DB12" s="3">
        <v>0.0</v>
      </c>
      <c r="DC12" s="14">
        <v>1.66E-8</v>
      </c>
      <c r="DD12" s="3">
        <v>0.0</v>
      </c>
      <c r="DE12" s="3">
        <v>0.001298</v>
      </c>
      <c r="DF12" s="3">
        <v>5.2E-4</v>
      </c>
      <c r="DG12" s="3">
        <v>3.06E-4</v>
      </c>
      <c r="DH12" s="3">
        <v>0.016269</v>
      </c>
      <c r="DI12" s="3">
        <v>0.130719</v>
      </c>
      <c r="DJ12" s="3">
        <v>0.004934</v>
      </c>
      <c r="DK12" s="3">
        <v>0.462291</v>
      </c>
      <c r="DL12" s="3">
        <v>0.332606</v>
      </c>
      <c r="DM12" s="3">
        <v>0.211409</v>
      </c>
      <c r="DN12" s="3">
        <v>0.211409</v>
      </c>
      <c r="DO12" s="3">
        <v>0.427527</v>
      </c>
      <c r="DP12" s="3">
        <v>0.07288</v>
      </c>
      <c r="DQ12" s="3">
        <v>0.546113</v>
      </c>
      <c r="DR12" s="3">
        <v>0.479471</v>
      </c>
      <c r="DS12" s="3">
        <v>0.025236</v>
      </c>
      <c r="DT12" s="3">
        <v>0.411526</v>
      </c>
      <c r="DU12" s="3">
        <v>0.321482</v>
      </c>
      <c r="DV12" s="3">
        <v>0.319319</v>
      </c>
      <c r="DW12" s="3">
        <v>0.317595</v>
      </c>
      <c r="DX12" s="3">
        <v>0.366367</v>
      </c>
      <c r="DY12" s="3">
        <v>0.397093</v>
      </c>
      <c r="DZ12" s="3">
        <v>0.500609</v>
      </c>
      <c r="EA12" s="3">
        <v>0.311081</v>
      </c>
      <c r="EB12" s="3">
        <v>0.397138</v>
      </c>
      <c r="EC12" s="3">
        <v>0.410059</v>
      </c>
      <c r="ED12" s="3">
        <v>0.339718</v>
      </c>
      <c r="EE12" s="3">
        <v>0.341614</v>
      </c>
      <c r="EF12" s="3">
        <v>0.394597</v>
      </c>
      <c r="EG12" s="3">
        <v>0.305987</v>
      </c>
      <c r="EH12" s="3">
        <v>0.401188</v>
      </c>
    </row>
    <row r="13">
      <c r="A13" s="3" t="s">
        <v>14</v>
      </c>
      <c r="B13" t="str">
        <f t="shared" ref="B13:AT13" si="12">IF(CP13&lt;0.05,AV13,"NA")</f>
        <v>NA</v>
      </c>
      <c r="C13" t="str">
        <f t="shared" si="12"/>
        <v>0.76229</v>
      </c>
      <c r="D13" t="str">
        <f t="shared" si="12"/>
        <v>0.826632</v>
      </c>
      <c r="E13" t="str">
        <f t="shared" si="12"/>
        <v>0.513154</v>
      </c>
      <c r="F13" t="str">
        <f t="shared" si="12"/>
        <v>NA</v>
      </c>
      <c r="G13" t="str">
        <f t="shared" si="12"/>
        <v>NA</v>
      </c>
      <c r="H13" t="str">
        <f t="shared" si="12"/>
        <v>NA</v>
      </c>
      <c r="I13" t="str">
        <f t="shared" si="12"/>
        <v>0.826632</v>
      </c>
      <c r="J13" t="str">
        <f t="shared" si="12"/>
        <v>0.348606</v>
      </c>
      <c r="K13" t="str">
        <f t="shared" si="12"/>
        <v>0.513133</v>
      </c>
      <c r="L13" t="str">
        <f t="shared" si="12"/>
        <v>0.287838</v>
      </c>
      <c r="M13" t="str">
        <f t="shared" si="12"/>
        <v>1</v>
      </c>
      <c r="N13" t="str">
        <f t="shared" si="12"/>
        <v>0.423484</v>
      </c>
      <c r="O13" t="str">
        <f t="shared" si="12"/>
        <v>0.776427</v>
      </c>
      <c r="P13" t="str">
        <f t="shared" si="12"/>
        <v>0.335383</v>
      </c>
      <c r="Q13" t="str">
        <f t="shared" si="12"/>
        <v>0.157233</v>
      </c>
      <c r="R13" t="str">
        <f t="shared" si="12"/>
        <v>0.160771</v>
      </c>
      <c r="S13" t="str">
        <f t="shared" si="12"/>
        <v>NA</v>
      </c>
      <c r="T13" t="str">
        <f t="shared" si="12"/>
        <v>NA</v>
      </c>
      <c r="U13" t="str">
        <f t="shared" si="12"/>
        <v>-0.45689</v>
      </c>
      <c r="V13" t="str">
        <f t="shared" si="12"/>
        <v>0.447192</v>
      </c>
      <c r="W13" t="str">
        <f t="shared" si="12"/>
        <v>NA</v>
      </c>
      <c r="X13" t="str">
        <f t="shared" si="12"/>
        <v>NA</v>
      </c>
      <c r="Y13" t="str">
        <f t="shared" si="12"/>
        <v>NA</v>
      </c>
      <c r="Z13" t="str">
        <f t="shared" si="12"/>
        <v>NA</v>
      </c>
      <c r="AA13" t="str">
        <f t="shared" si="12"/>
        <v>NA</v>
      </c>
      <c r="AB13" t="str">
        <f t="shared" si="12"/>
        <v>NA</v>
      </c>
      <c r="AC13" t="str">
        <f t="shared" si="12"/>
        <v>NA</v>
      </c>
      <c r="AD13" t="str">
        <f t="shared" si="12"/>
        <v>NA</v>
      </c>
      <c r="AE13" t="str">
        <f t="shared" si="12"/>
        <v>0.464754</v>
      </c>
      <c r="AF13" t="str">
        <f t="shared" si="12"/>
        <v>NA</v>
      </c>
      <c r="AG13" t="str">
        <f t="shared" si="12"/>
        <v>NA</v>
      </c>
      <c r="AH13" t="str">
        <f t="shared" si="12"/>
        <v>NA</v>
      </c>
      <c r="AI13" t="str">
        <f t="shared" si="12"/>
        <v>NA</v>
      </c>
      <c r="AJ13" t="str">
        <f t="shared" si="12"/>
        <v>NA</v>
      </c>
      <c r="AK13" t="str">
        <f t="shared" si="12"/>
        <v>NA</v>
      </c>
      <c r="AL13" t="str">
        <f t="shared" si="12"/>
        <v>NA</v>
      </c>
      <c r="AM13" t="str">
        <f t="shared" si="12"/>
        <v>NA</v>
      </c>
      <c r="AN13" t="str">
        <f t="shared" si="12"/>
        <v>NA</v>
      </c>
      <c r="AO13" t="str">
        <f t="shared" si="12"/>
        <v>NA</v>
      </c>
      <c r="AP13" t="str">
        <f t="shared" si="12"/>
        <v>NA</v>
      </c>
      <c r="AQ13" t="str">
        <f t="shared" si="12"/>
        <v>NA</v>
      </c>
      <c r="AR13" t="str">
        <f t="shared" si="12"/>
        <v>NA</v>
      </c>
      <c r="AS13" t="str">
        <f t="shared" si="12"/>
        <v>NA</v>
      </c>
      <c r="AT13" t="str">
        <f t="shared" si="12"/>
        <v>NA</v>
      </c>
      <c r="AV13" s="3">
        <v>-0.0103</v>
      </c>
      <c r="AW13" s="3">
        <v>0.76229</v>
      </c>
      <c r="AX13" s="3">
        <v>0.826632</v>
      </c>
      <c r="AY13" s="3">
        <v>0.513154</v>
      </c>
      <c r="AZ13" s="3">
        <v>0.044352</v>
      </c>
      <c r="BA13" s="3">
        <v>-0.01151</v>
      </c>
      <c r="BB13" s="3">
        <v>0.035101</v>
      </c>
      <c r="BC13" s="3">
        <v>0.826632</v>
      </c>
      <c r="BD13" s="3">
        <v>0.348606</v>
      </c>
      <c r="BE13" s="3">
        <v>0.513133</v>
      </c>
      <c r="BF13" s="3">
        <v>0.287838</v>
      </c>
      <c r="BG13" s="3">
        <v>1.0</v>
      </c>
      <c r="BH13" s="3">
        <v>0.423484</v>
      </c>
      <c r="BI13" s="3">
        <v>0.776427</v>
      </c>
      <c r="BJ13" s="3">
        <v>0.335383</v>
      </c>
      <c r="BK13" s="3">
        <v>0.157233</v>
      </c>
      <c r="BL13" s="3">
        <v>0.160771</v>
      </c>
      <c r="BM13" s="3">
        <v>0.11268</v>
      </c>
      <c r="BN13" s="3">
        <v>0.093312</v>
      </c>
      <c r="BO13" s="3">
        <v>-0.45689</v>
      </c>
      <c r="BP13" s="3">
        <v>0.447192</v>
      </c>
      <c r="BQ13" s="3">
        <v>-0.04955</v>
      </c>
      <c r="BR13" s="3">
        <v>-0.02897</v>
      </c>
      <c r="BS13" s="3">
        <v>-0.02127</v>
      </c>
      <c r="BT13" s="3">
        <v>-0.02127</v>
      </c>
      <c r="BU13" s="3">
        <v>-0.03252</v>
      </c>
      <c r="BV13" s="3">
        <v>0.063994</v>
      </c>
      <c r="BW13" s="3">
        <v>-0.06153</v>
      </c>
      <c r="BX13" s="3">
        <v>-0.05305</v>
      </c>
      <c r="BY13" s="3">
        <v>0.464754</v>
      </c>
      <c r="BZ13" s="3">
        <v>-0.04931</v>
      </c>
      <c r="CA13" s="3">
        <v>-0.04474</v>
      </c>
      <c r="CB13" s="3">
        <v>-0.04151</v>
      </c>
      <c r="CC13" s="3">
        <v>0.100092</v>
      </c>
      <c r="CD13" s="3">
        <v>0.178872</v>
      </c>
      <c r="CE13" s="3">
        <v>0.125351</v>
      </c>
      <c r="CF13" s="3">
        <v>0.038965</v>
      </c>
      <c r="CG13" s="3">
        <v>0.103994</v>
      </c>
      <c r="CH13" s="3">
        <v>0.125259</v>
      </c>
      <c r="CI13" s="3">
        <v>0.163587</v>
      </c>
      <c r="CJ13" s="3">
        <v>0.167848</v>
      </c>
      <c r="CK13" s="3">
        <v>0.098369</v>
      </c>
      <c r="CL13" s="3">
        <v>0.16567</v>
      </c>
      <c r="CM13" s="3">
        <v>0.210025</v>
      </c>
      <c r="CN13" s="3">
        <v>0.164694</v>
      </c>
      <c r="CO13" s="3"/>
      <c r="CP13" s="3">
        <v>0.885216</v>
      </c>
      <c r="CQ13" s="3">
        <v>0.0</v>
      </c>
      <c r="CR13" s="3">
        <v>0.0</v>
      </c>
      <c r="CS13" s="14">
        <v>9.33E-15</v>
      </c>
      <c r="CT13" s="3">
        <v>0.533924</v>
      </c>
      <c r="CU13" s="3">
        <v>0.871872</v>
      </c>
      <c r="CV13" s="3">
        <v>0.622585</v>
      </c>
      <c r="CW13" s="3">
        <v>0.0</v>
      </c>
      <c r="CX13" s="14">
        <v>4.51E-7</v>
      </c>
      <c r="CY13" s="14">
        <v>9.33E-15</v>
      </c>
      <c r="CZ13" s="14">
        <v>3.75E-5</v>
      </c>
      <c r="DA13" s="3"/>
      <c r="DB13" s="14">
        <v>4.6E-10</v>
      </c>
      <c r="DC13" s="3">
        <v>0.0</v>
      </c>
      <c r="DD13" s="14">
        <v>1.28E-6</v>
      </c>
      <c r="DE13" s="3">
        <v>0.026563</v>
      </c>
      <c r="DF13" s="3">
        <v>0.023302</v>
      </c>
      <c r="DG13" s="3">
        <v>0.11306</v>
      </c>
      <c r="DH13" s="3">
        <v>0.189894</v>
      </c>
      <c r="DI13" s="14">
        <v>2.58E-9</v>
      </c>
      <c r="DJ13" s="14">
        <v>3.55E-11</v>
      </c>
      <c r="DK13" s="3">
        <v>0.660475</v>
      </c>
      <c r="DL13" s="3">
        <v>0.796119</v>
      </c>
      <c r="DM13" s="3">
        <v>0.849585</v>
      </c>
      <c r="DN13" s="3">
        <v>0.849585</v>
      </c>
      <c r="DO13" s="3">
        <v>0.771785</v>
      </c>
      <c r="DP13" s="3">
        <v>0.56788</v>
      </c>
      <c r="DQ13" s="3">
        <v>0.582886</v>
      </c>
      <c r="DR13" s="3">
        <v>0.635946</v>
      </c>
      <c r="DS13" s="14">
        <v>1.09E-5</v>
      </c>
      <c r="DT13" s="3">
        <v>0.659956</v>
      </c>
      <c r="DU13" s="3">
        <v>0.68982</v>
      </c>
      <c r="DV13" s="3">
        <v>0.711165</v>
      </c>
      <c r="DW13" s="3">
        <v>0.579435</v>
      </c>
      <c r="DX13" s="3">
        <v>0.319258</v>
      </c>
      <c r="DY13" s="3">
        <v>0.487013</v>
      </c>
      <c r="DZ13" s="3">
        <v>0.829543</v>
      </c>
      <c r="EA13" s="3">
        <v>0.564661</v>
      </c>
      <c r="EB13" s="3">
        <v>0.487335</v>
      </c>
      <c r="EC13" s="3">
        <v>0.363008</v>
      </c>
      <c r="ED13" s="3">
        <v>0.350468</v>
      </c>
      <c r="EE13" s="3">
        <v>0.586015</v>
      </c>
      <c r="EF13" s="3">
        <v>0.356845</v>
      </c>
      <c r="EG13" s="3">
        <v>0.240747</v>
      </c>
      <c r="EH13" s="3">
        <v>0.359724</v>
      </c>
    </row>
    <row r="14">
      <c r="A14" s="3" t="s">
        <v>15</v>
      </c>
      <c r="B14" t="str">
        <f t="shared" ref="B14:AT14" si="13">IF(CP14&lt;0.05,AV14,"NA")</f>
        <v>NA</v>
      </c>
      <c r="C14" t="str">
        <f t="shared" si="13"/>
        <v>0.484003</v>
      </c>
      <c r="D14" t="str">
        <f t="shared" si="13"/>
        <v>0.563255</v>
      </c>
      <c r="E14" t="str">
        <f t="shared" si="13"/>
        <v>0.541133</v>
      </c>
      <c r="F14" t="str">
        <f t="shared" si="13"/>
        <v>NA</v>
      </c>
      <c r="G14" t="str">
        <f t="shared" si="13"/>
        <v>NA</v>
      </c>
      <c r="H14" t="str">
        <f t="shared" si="13"/>
        <v>NA</v>
      </c>
      <c r="I14" t="str">
        <f t="shared" si="13"/>
        <v>0.563255</v>
      </c>
      <c r="J14" t="str">
        <f t="shared" si="13"/>
        <v>0.838403</v>
      </c>
      <c r="K14" t="str">
        <f t="shared" si="13"/>
        <v>0.541032</v>
      </c>
      <c r="L14" t="str">
        <f t="shared" si="13"/>
        <v>0.772292</v>
      </c>
      <c r="M14" t="str">
        <f t="shared" si="13"/>
        <v>0.423484</v>
      </c>
      <c r="N14" t="str">
        <f t="shared" si="13"/>
        <v>1</v>
      </c>
      <c r="O14" t="str">
        <f t="shared" si="13"/>
        <v>0.482991</v>
      </c>
      <c r="P14" t="str">
        <f t="shared" si="13"/>
        <v>0.660427</v>
      </c>
      <c r="Q14" t="str">
        <f t="shared" si="13"/>
        <v>0.231031</v>
      </c>
      <c r="R14" t="str">
        <f t="shared" si="13"/>
        <v>0.302575</v>
      </c>
      <c r="S14" t="str">
        <f t="shared" si="13"/>
        <v>0.38012</v>
      </c>
      <c r="T14" t="str">
        <f t="shared" si="13"/>
        <v>0.185155</v>
      </c>
      <c r="U14" t="str">
        <f t="shared" si="13"/>
        <v>-0.64651</v>
      </c>
      <c r="V14" t="str">
        <f t="shared" si="13"/>
        <v>0.65671</v>
      </c>
      <c r="W14" t="str">
        <f t="shared" si="13"/>
        <v>NA</v>
      </c>
      <c r="X14" t="str">
        <f t="shared" si="13"/>
        <v>NA</v>
      </c>
      <c r="Y14" t="str">
        <f t="shared" si="13"/>
        <v>NA</v>
      </c>
      <c r="Z14" t="str">
        <f t="shared" si="13"/>
        <v>NA</v>
      </c>
      <c r="AA14" t="str">
        <f t="shared" si="13"/>
        <v>NA</v>
      </c>
      <c r="AB14" t="str">
        <f t="shared" si="13"/>
        <v>NA</v>
      </c>
      <c r="AC14" t="str">
        <f t="shared" si="13"/>
        <v>NA</v>
      </c>
      <c r="AD14" t="str">
        <f t="shared" si="13"/>
        <v>NA</v>
      </c>
      <c r="AE14" t="str">
        <f t="shared" si="13"/>
        <v>NA</v>
      </c>
      <c r="AF14" t="str">
        <f t="shared" si="13"/>
        <v>NA</v>
      </c>
      <c r="AG14" t="str">
        <f t="shared" si="13"/>
        <v>NA</v>
      </c>
      <c r="AH14" t="str">
        <f t="shared" si="13"/>
        <v>NA</v>
      </c>
      <c r="AI14" t="str">
        <f t="shared" si="13"/>
        <v>NA</v>
      </c>
      <c r="AJ14" t="str">
        <f t="shared" si="13"/>
        <v>NA</v>
      </c>
      <c r="AK14" t="str">
        <f t="shared" si="13"/>
        <v>NA</v>
      </c>
      <c r="AL14" t="str">
        <f t="shared" si="13"/>
        <v>NA</v>
      </c>
      <c r="AM14" t="str">
        <f t="shared" si="13"/>
        <v>NA</v>
      </c>
      <c r="AN14" t="str">
        <f t="shared" si="13"/>
        <v>NA</v>
      </c>
      <c r="AO14" t="str">
        <f t="shared" si="13"/>
        <v>NA</v>
      </c>
      <c r="AP14" t="str">
        <f t="shared" si="13"/>
        <v>NA</v>
      </c>
      <c r="AQ14" t="str">
        <f t="shared" si="13"/>
        <v>NA</v>
      </c>
      <c r="AR14" t="str">
        <f t="shared" si="13"/>
        <v>NA</v>
      </c>
      <c r="AS14" t="str">
        <f t="shared" si="13"/>
        <v>NA</v>
      </c>
      <c r="AT14" t="str">
        <f t="shared" si="13"/>
        <v>NA</v>
      </c>
      <c r="AV14" s="3">
        <v>-0.06811</v>
      </c>
      <c r="AW14" s="3">
        <v>0.484003</v>
      </c>
      <c r="AX14" s="3">
        <v>0.563255</v>
      </c>
      <c r="AY14" s="3">
        <v>0.541133</v>
      </c>
      <c r="AZ14" s="3">
        <v>-0.0562</v>
      </c>
      <c r="BA14" s="3">
        <v>-0.06888</v>
      </c>
      <c r="BB14" s="3">
        <v>-0.09994</v>
      </c>
      <c r="BC14" s="3">
        <v>0.563255</v>
      </c>
      <c r="BD14" s="3">
        <v>0.838403</v>
      </c>
      <c r="BE14" s="3">
        <v>0.541032</v>
      </c>
      <c r="BF14" s="3">
        <v>0.772292</v>
      </c>
      <c r="BG14" s="3">
        <v>0.423484</v>
      </c>
      <c r="BH14" s="3">
        <v>1.0</v>
      </c>
      <c r="BI14" s="3">
        <v>0.482991</v>
      </c>
      <c r="BJ14" s="3">
        <v>0.660427</v>
      </c>
      <c r="BK14" s="3">
        <v>0.231031</v>
      </c>
      <c r="BL14" s="3">
        <v>0.302575</v>
      </c>
      <c r="BM14" s="3">
        <v>0.38012</v>
      </c>
      <c r="BN14" s="3">
        <v>0.185155</v>
      </c>
      <c r="BO14" s="3">
        <v>-0.64651</v>
      </c>
      <c r="BP14" s="3">
        <v>0.65671</v>
      </c>
      <c r="BQ14" s="3">
        <v>0.032271</v>
      </c>
      <c r="BR14" s="3">
        <v>0.037644</v>
      </c>
      <c r="BS14" s="3">
        <v>0.043293</v>
      </c>
      <c r="BT14" s="3">
        <v>0.043293</v>
      </c>
      <c r="BU14" s="3">
        <v>-0.03671</v>
      </c>
      <c r="BV14" s="3">
        <v>0.089004</v>
      </c>
      <c r="BW14" s="3">
        <v>0.022085</v>
      </c>
      <c r="BX14" s="3">
        <v>0.027721</v>
      </c>
      <c r="BY14" s="3">
        <v>0.205924</v>
      </c>
      <c r="BZ14" s="3">
        <v>0.024415</v>
      </c>
      <c r="CA14" s="3">
        <v>0.027457</v>
      </c>
      <c r="CB14" s="3">
        <v>0.040057</v>
      </c>
      <c r="CC14" s="3">
        <v>0.169793</v>
      </c>
      <c r="CD14" s="3">
        <v>0.198084</v>
      </c>
      <c r="CE14" s="3">
        <v>0.182541</v>
      </c>
      <c r="CF14" s="3">
        <v>0.123821</v>
      </c>
      <c r="CG14" s="3">
        <v>0.171263</v>
      </c>
      <c r="CH14" s="3">
        <v>0.182544</v>
      </c>
      <c r="CI14" s="3">
        <v>0.171295</v>
      </c>
      <c r="CJ14" s="3">
        <v>0.191984</v>
      </c>
      <c r="CK14" s="3">
        <v>0.113229</v>
      </c>
      <c r="CL14" s="3">
        <v>0.192951</v>
      </c>
      <c r="CM14" s="3">
        <v>0.208501</v>
      </c>
      <c r="CN14" s="3">
        <v>0.173751</v>
      </c>
      <c r="CO14" s="3"/>
      <c r="CP14" s="3">
        <v>0.339145</v>
      </c>
      <c r="CQ14" s="14">
        <v>4.41E-13</v>
      </c>
      <c r="CR14" s="3">
        <v>0.0</v>
      </c>
      <c r="CS14" s="3">
        <v>0.0</v>
      </c>
      <c r="CT14" s="3">
        <v>0.43043</v>
      </c>
      <c r="CU14" s="3">
        <v>0.333718</v>
      </c>
      <c r="CV14" s="3">
        <v>0.160191</v>
      </c>
      <c r="CW14" s="3">
        <v>0.0</v>
      </c>
      <c r="CX14" s="3">
        <v>0.0</v>
      </c>
      <c r="CY14" s="3">
        <v>0.0</v>
      </c>
      <c r="CZ14" s="3">
        <v>0.0</v>
      </c>
      <c r="DA14" s="14">
        <v>4.6E-10</v>
      </c>
      <c r="DB14" s="3"/>
      <c r="DC14" s="14">
        <v>5.01E-13</v>
      </c>
      <c r="DD14" s="3">
        <v>0.0</v>
      </c>
      <c r="DE14" s="3">
        <v>0.001027</v>
      </c>
      <c r="DF14" s="14">
        <v>1.4E-5</v>
      </c>
      <c r="DG14" s="14">
        <v>3.06E-8</v>
      </c>
      <c r="DH14" s="3">
        <v>0.008841</v>
      </c>
      <c r="DI14" s="3">
        <v>0.0</v>
      </c>
      <c r="DJ14" s="3">
        <v>0.0</v>
      </c>
      <c r="DK14" s="3">
        <v>0.774879</v>
      </c>
      <c r="DL14" s="3">
        <v>0.737048</v>
      </c>
      <c r="DM14" s="3">
        <v>0.69935</v>
      </c>
      <c r="DN14" s="3">
        <v>0.69935</v>
      </c>
      <c r="DO14" s="3">
        <v>0.743323</v>
      </c>
      <c r="DP14" s="3">
        <v>0.426514</v>
      </c>
      <c r="DQ14" s="3">
        <v>0.84387</v>
      </c>
      <c r="DR14" s="3">
        <v>0.80474</v>
      </c>
      <c r="DS14" s="3">
        <v>0.063448</v>
      </c>
      <c r="DT14" s="3">
        <v>0.827644</v>
      </c>
      <c r="DU14" s="3">
        <v>0.806563</v>
      </c>
      <c r="DV14" s="3">
        <v>0.720863</v>
      </c>
      <c r="DW14" s="3">
        <v>0.344832</v>
      </c>
      <c r="DX14" s="3">
        <v>0.269149</v>
      </c>
      <c r="DY14" s="3">
        <v>0.309268</v>
      </c>
      <c r="DZ14" s="3">
        <v>0.492385</v>
      </c>
      <c r="EA14" s="3">
        <v>0.340608</v>
      </c>
      <c r="EB14" s="3">
        <v>0.309259</v>
      </c>
      <c r="EC14" s="3">
        <v>0.340518</v>
      </c>
      <c r="ED14" s="3">
        <v>0.284469</v>
      </c>
      <c r="EE14" s="3">
        <v>0.530403</v>
      </c>
      <c r="EF14" s="3">
        <v>0.282003</v>
      </c>
      <c r="EG14" s="3">
        <v>0.244256</v>
      </c>
      <c r="EH14" s="3">
        <v>0.333534</v>
      </c>
    </row>
    <row r="15">
      <c r="A15" s="3" t="s">
        <v>17</v>
      </c>
      <c r="B15" t="str">
        <f t="shared" ref="B15:AT15" si="14">IF(CP15&lt;0.05,AV15,"NA")</f>
        <v>NA</v>
      </c>
      <c r="C15" t="str">
        <f t="shared" si="14"/>
        <v>0.997721</v>
      </c>
      <c r="D15" t="str">
        <f t="shared" si="14"/>
        <v>0.764231</v>
      </c>
      <c r="E15" t="str">
        <f t="shared" si="14"/>
        <v>0.58519</v>
      </c>
      <c r="F15" t="str">
        <f t="shared" si="14"/>
        <v>0.149999</v>
      </c>
      <c r="G15" t="str">
        <f t="shared" si="14"/>
        <v>NA</v>
      </c>
      <c r="H15" t="str">
        <f t="shared" si="14"/>
        <v>NA</v>
      </c>
      <c r="I15" t="str">
        <f t="shared" si="14"/>
        <v>0.764231</v>
      </c>
      <c r="J15" t="str">
        <f t="shared" si="14"/>
        <v>0.43052</v>
      </c>
      <c r="K15" t="str">
        <f t="shared" si="14"/>
        <v>0.585166</v>
      </c>
      <c r="L15" t="str">
        <f t="shared" si="14"/>
        <v>0.386848</v>
      </c>
      <c r="M15" t="str">
        <f t="shared" si="14"/>
        <v>0.776427</v>
      </c>
      <c r="N15" t="str">
        <f t="shared" si="14"/>
        <v>0.482991</v>
      </c>
      <c r="O15" t="str">
        <f t="shared" si="14"/>
        <v>1</v>
      </c>
      <c r="P15" t="str">
        <f t="shared" si="14"/>
        <v>0.62363</v>
      </c>
      <c r="Q15" t="str">
        <f t="shared" si="14"/>
        <v>0.416749</v>
      </c>
      <c r="R15" t="str">
        <f t="shared" si="14"/>
        <v>0.33929</v>
      </c>
      <c r="S15" t="str">
        <f t="shared" si="14"/>
        <v>0.506257</v>
      </c>
      <c r="T15" t="str">
        <f t="shared" si="14"/>
        <v>0.324914</v>
      </c>
      <c r="U15" t="str">
        <f t="shared" si="14"/>
        <v>-0.35924</v>
      </c>
      <c r="V15" t="str">
        <f t="shared" si="14"/>
        <v>0.380448</v>
      </c>
      <c r="W15" t="str">
        <f t="shared" si="14"/>
        <v>NA</v>
      </c>
      <c r="X15" t="str">
        <f t="shared" si="14"/>
        <v>NA</v>
      </c>
      <c r="Y15" t="str">
        <f t="shared" si="14"/>
        <v>NA</v>
      </c>
      <c r="Z15" t="str">
        <f t="shared" si="14"/>
        <v>NA</v>
      </c>
      <c r="AA15" t="str">
        <f t="shared" si="14"/>
        <v>NA</v>
      </c>
      <c r="AB15" t="str">
        <f t="shared" si="14"/>
        <v>NA</v>
      </c>
      <c r="AC15" t="str">
        <f t="shared" si="14"/>
        <v>NA</v>
      </c>
      <c r="AD15" t="str">
        <f t="shared" si="14"/>
        <v>NA</v>
      </c>
      <c r="AE15" t="str">
        <f t="shared" si="14"/>
        <v>0.218544</v>
      </c>
      <c r="AF15" t="str">
        <f t="shared" si="14"/>
        <v>NA</v>
      </c>
      <c r="AG15" t="str">
        <f t="shared" si="14"/>
        <v>NA</v>
      </c>
      <c r="AH15" t="str">
        <f t="shared" si="14"/>
        <v>NA</v>
      </c>
      <c r="AI15" t="str">
        <f t="shared" si="14"/>
        <v>NA</v>
      </c>
      <c r="AJ15" t="str">
        <f t="shared" si="14"/>
        <v>NA</v>
      </c>
      <c r="AK15" t="str">
        <f t="shared" si="14"/>
        <v>NA</v>
      </c>
      <c r="AL15" t="str">
        <f t="shared" si="14"/>
        <v>NA</v>
      </c>
      <c r="AM15" t="str">
        <f t="shared" si="14"/>
        <v>NA</v>
      </c>
      <c r="AN15" t="str">
        <f t="shared" si="14"/>
        <v>NA</v>
      </c>
      <c r="AO15" t="str">
        <f t="shared" si="14"/>
        <v>NA</v>
      </c>
      <c r="AP15" t="str">
        <f t="shared" si="14"/>
        <v>NA</v>
      </c>
      <c r="AQ15" t="str">
        <f t="shared" si="14"/>
        <v>NA</v>
      </c>
      <c r="AR15" t="str">
        <f t="shared" si="14"/>
        <v>NA</v>
      </c>
      <c r="AS15" t="str">
        <f t="shared" si="14"/>
        <v>NA</v>
      </c>
      <c r="AT15" t="str">
        <f t="shared" si="14"/>
        <v>NA</v>
      </c>
      <c r="AV15" s="3">
        <v>0.003792</v>
      </c>
      <c r="AW15" s="3">
        <v>0.997721</v>
      </c>
      <c r="AX15" s="3">
        <v>0.764231</v>
      </c>
      <c r="AY15" s="3">
        <v>0.58519</v>
      </c>
      <c r="AZ15" s="3">
        <v>0.149999</v>
      </c>
      <c r="BA15" s="3">
        <v>0.002213</v>
      </c>
      <c r="BB15" s="3">
        <v>0.130048</v>
      </c>
      <c r="BC15" s="3">
        <v>0.764231</v>
      </c>
      <c r="BD15" s="3">
        <v>0.43052</v>
      </c>
      <c r="BE15" s="3">
        <v>0.585166</v>
      </c>
      <c r="BF15" s="3">
        <v>0.386848</v>
      </c>
      <c r="BG15" s="3">
        <v>0.776427</v>
      </c>
      <c r="BH15" s="3">
        <v>0.482991</v>
      </c>
      <c r="BI15" s="3">
        <v>1.0</v>
      </c>
      <c r="BJ15" s="3">
        <v>0.62363</v>
      </c>
      <c r="BK15" s="3">
        <v>0.416749</v>
      </c>
      <c r="BL15" s="3">
        <v>0.33929</v>
      </c>
      <c r="BM15" s="3">
        <v>0.506257</v>
      </c>
      <c r="BN15" s="3">
        <v>0.324914</v>
      </c>
      <c r="BO15" s="3">
        <v>-0.35924</v>
      </c>
      <c r="BP15" s="3">
        <v>0.380448</v>
      </c>
      <c r="BQ15" s="3">
        <v>0.02057</v>
      </c>
      <c r="BR15" s="3">
        <v>0.028218</v>
      </c>
      <c r="BS15" s="3">
        <v>0.046793</v>
      </c>
      <c r="BT15" s="3">
        <v>0.046793</v>
      </c>
      <c r="BU15" s="3">
        <v>0.027609</v>
      </c>
      <c r="BV15" s="3">
        <v>0.192484</v>
      </c>
      <c r="BW15" s="3">
        <v>-0.00168</v>
      </c>
      <c r="BX15" s="3">
        <v>0.01334</v>
      </c>
      <c r="BY15" s="3">
        <v>0.218544</v>
      </c>
      <c r="BZ15" s="3">
        <v>0.009789</v>
      </c>
      <c r="CA15" s="3">
        <v>0.064824</v>
      </c>
      <c r="CB15" s="3">
        <v>0.028772</v>
      </c>
      <c r="CC15" s="3">
        <v>0.00824</v>
      </c>
      <c r="CD15" s="3">
        <v>0.024351</v>
      </c>
      <c r="CE15" s="3">
        <v>-0.01107</v>
      </c>
      <c r="CF15" s="3">
        <v>-0.05067</v>
      </c>
      <c r="CG15" s="3">
        <v>0.013367</v>
      </c>
      <c r="CH15" s="3">
        <v>-0.01112</v>
      </c>
      <c r="CI15" s="3">
        <v>0.012578</v>
      </c>
      <c r="CJ15" s="3">
        <v>0.021498</v>
      </c>
      <c r="CK15" s="3">
        <v>0.009456</v>
      </c>
      <c r="CL15" s="3">
        <v>0.011757</v>
      </c>
      <c r="CM15" s="3">
        <v>0.056</v>
      </c>
      <c r="CN15" s="3">
        <v>0.018174</v>
      </c>
      <c r="CO15" s="3"/>
      <c r="CP15" s="3">
        <v>0.957608</v>
      </c>
      <c r="CQ15" s="3">
        <v>0.0</v>
      </c>
      <c r="CR15" s="3">
        <v>0.0</v>
      </c>
      <c r="CS15" s="3">
        <v>0.0</v>
      </c>
      <c r="CT15" s="3">
        <v>0.03446</v>
      </c>
      <c r="CU15" s="3">
        <v>0.975257</v>
      </c>
      <c r="CV15" s="3">
        <v>0.067135</v>
      </c>
      <c r="CW15" s="3">
        <v>0.0</v>
      </c>
      <c r="CX15" s="14">
        <v>2.2E-10</v>
      </c>
      <c r="CY15" s="3">
        <v>0.0</v>
      </c>
      <c r="CZ15" s="14">
        <v>1.66E-8</v>
      </c>
      <c r="DA15" s="3">
        <v>0.0</v>
      </c>
      <c r="DB15" s="14">
        <v>5.01E-13</v>
      </c>
      <c r="DC15" s="3"/>
      <c r="DD15" s="3">
        <v>0.0</v>
      </c>
      <c r="DE15" s="14">
        <v>9.2E-10</v>
      </c>
      <c r="DF15" s="14">
        <v>9.47E-7</v>
      </c>
      <c r="DG15" s="14">
        <v>2.38E-14</v>
      </c>
      <c r="DH15" s="14">
        <v>2.84E-6</v>
      </c>
      <c r="DI15" s="14">
        <v>4.75E-6</v>
      </c>
      <c r="DJ15" s="14">
        <v>2.97E-8</v>
      </c>
      <c r="DK15" s="3">
        <v>0.855368</v>
      </c>
      <c r="DL15" s="3">
        <v>0.80131</v>
      </c>
      <c r="DM15" s="3">
        <v>0.67635</v>
      </c>
      <c r="DN15" s="3">
        <v>0.67635</v>
      </c>
      <c r="DO15" s="3">
        <v>0.80551</v>
      </c>
      <c r="DP15" s="3">
        <v>0.083185</v>
      </c>
      <c r="DQ15" s="3">
        <v>0.988078</v>
      </c>
      <c r="DR15" s="3">
        <v>0.905317</v>
      </c>
      <c r="DS15" s="3">
        <v>0.048549</v>
      </c>
      <c r="DT15" s="3">
        <v>0.930445</v>
      </c>
      <c r="DU15" s="3">
        <v>0.562856</v>
      </c>
      <c r="DV15" s="3">
        <v>0.797491</v>
      </c>
      <c r="DW15" s="3">
        <v>0.963698</v>
      </c>
      <c r="DX15" s="3">
        <v>0.892998</v>
      </c>
      <c r="DY15" s="3">
        <v>0.951243</v>
      </c>
      <c r="DZ15" s="3">
        <v>0.779462</v>
      </c>
      <c r="EA15" s="3">
        <v>0.941144</v>
      </c>
      <c r="EB15" s="3">
        <v>0.951022</v>
      </c>
      <c r="EC15" s="3">
        <v>0.944616</v>
      </c>
      <c r="ED15" s="3">
        <v>0.905473</v>
      </c>
      <c r="EE15" s="3">
        <v>0.958348</v>
      </c>
      <c r="EF15" s="3">
        <v>0.948226</v>
      </c>
      <c r="EG15" s="3">
        <v>0.756916</v>
      </c>
      <c r="EH15" s="3">
        <v>0.920039</v>
      </c>
    </row>
    <row r="16">
      <c r="A16" s="3" t="s">
        <v>18</v>
      </c>
      <c r="B16" t="str">
        <f t="shared" ref="B16:AT16" si="15">IF(CP16&lt;0.05,AV16,"NA")</f>
        <v>NA</v>
      </c>
      <c r="C16" t="str">
        <f t="shared" si="15"/>
        <v>0.6367</v>
      </c>
      <c r="D16" t="str">
        <f t="shared" si="15"/>
        <v>0.497906</v>
      </c>
      <c r="E16" t="str">
        <f t="shared" si="15"/>
        <v>0.507548</v>
      </c>
      <c r="F16" t="str">
        <f t="shared" si="15"/>
        <v>NA</v>
      </c>
      <c r="G16" t="str">
        <f t="shared" si="15"/>
        <v>NA</v>
      </c>
      <c r="H16" t="str">
        <f t="shared" si="15"/>
        <v>NA</v>
      </c>
      <c r="I16" t="str">
        <f t="shared" si="15"/>
        <v>0.497906</v>
      </c>
      <c r="J16" t="str">
        <f t="shared" si="15"/>
        <v>0.606674</v>
      </c>
      <c r="K16" t="str">
        <f t="shared" si="15"/>
        <v>0.507493</v>
      </c>
      <c r="L16" t="str">
        <f t="shared" si="15"/>
        <v>0.567955</v>
      </c>
      <c r="M16" t="str">
        <f t="shared" si="15"/>
        <v>0.335383</v>
      </c>
      <c r="N16" t="str">
        <f t="shared" si="15"/>
        <v>0.660427</v>
      </c>
      <c r="O16" t="str">
        <f t="shared" si="15"/>
        <v>0.62363</v>
      </c>
      <c r="P16" t="str">
        <f t="shared" si="15"/>
        <v>1</v>
      </c>
      <c r="Q16" t="str">
        <f t="shared" si="15"/>
        <v>0.455751</v>
      </c>
      <c r="R16" t="str">
        <f t="shared" si="15"/>
        <v>0.600353</v>
      </c>
      <c r="S16" t="str">
        <f t="shared" si="15"/>
        <v>0.636184</v>
      </c>
      <c r="T16" t="str">
        <f t="shared" si="15"/>
        <v>0.394725</v>
      </c>
      <c r="U16" t="str">
        <f t="shared" si="15"/>
        <v>-0.35259</v>
      </c>
      <c r="V16" t="str">
        <f t="shared" si="15"/>
        <v>0.418074</v>
      </c>
      <c r="W16" t="str">
        <f t="shared" si="15"/>
        <v>NA</v>
      </c>
      <c r="X16" t="str">
        <f t="shared" si="15"/>
        <v>NA</v>
      </c>
      <c r="Y16" t="str">
        <f t="shared" si="15"/>
        <v>NA</v>
      </c>
      <c r="Z16" t="str">
        <f t="shared" si="15"/>
        <v>NA</v>
      </c>
      <c r="AA16" t="str">
        <f t="shared" si="15"/>
        <v>NA</v>
      </c>
      <c r="AB16" t="str">
        <f t="shared" si="15"/>
        <v>NA</v>
      </c>
      <c r="AC16" t="str">
        <f t="shared" si="15"/>
        <v>NA</v>
      </c>
      <c r="AD16" t="str">
        <f t="shared" si="15"/>
        <v>NA</v>
      </c>
      <c r="AE16" t="str">
        <f t="shared" si="15"/>
        <v>NA</v>
      </c>
      <c r="AF16" t="str">
        <f t="shared" si="15"/>
        <v>NA</v>
      </c>
      <c r="AG16" t="str">
        <f t="shared" si="15"/>
        <v>NA</v>
      </c>
      <c r="AH16" t="str">
        <f t="shared" si="15"/>
        <v>NA</v>
      </c>
      <c r="AI16" t="str">
        <f t="shared" si="15"/>
        <v>NA</v>
      </c>
      <c r="AJ16" t="str">
        <f t="shared" si="15"/>
        <v>NA</v>
      </c>
      <c r="AK16" t="str">
        <f t="shared" si="15"/>
        <v>NA</v>
      </c>
      <c r="AL16" t="str">
        <f t="shared" si="15"/>
        <v>NA</v>
      </c>
      <c r="AM16" t="str">
        <f t="shared" si="15"/>
        <v>NA</v>
      </c>
      <c r="AN16" t="str">
        <f t="shared" si="15"/>
        <v>NA</v>
      </c>
      <c r="AO16" t="str">
        <f t="shared" si="15"/>
        <v>NA</v>
      </c>
      <c r="AP16" t="str">
        <f t="shared" si="15"/>
        <v>NA</v>
      </c>
      <c r="AQ16" t="str">
        <f t="shared" si="15"/>
        <v>NA</v>
      </c>
      <c r="AR16" t="str">
        <f t="shared" si="15"/>
        <v>NA</v>
      </c>
      <c r="AS16" t="str">
        <f t="shared" si="15"/>
        <v>NA</v>
      </c>
      <c r="AT16" t="str">
        <f t="shared" si="15"/>
        <v>NA</v>
      </c>
      <c r="AV16" s="3">
        <v>0.002266</v>
      </c>
      <c r="AW16" s="3">
        <v>0.6367</v>
      </c>
      <c r="AX16" s="3">
        <v>0.497906</v>
      </c>
      <c r="AY16" s="3">
        <v>0.507548</v>
      </c>
      <c r="AZ16" s="3">
        <v>0.088798</v>
      </c>
      <c r="BA16" s="3">
        <v>0.001258</v>
      </c>
      <c r="BB16" s="3">
        <v>0.034066</v>
      </c>
      <c r="BC16" s="3">
        <v>0.497906</v>
      </c>
      <c r="BD16" s="3">
        <v>0.606674</v>
      </c>
      <c r="BE16" s="3">
        <v>0.507493</v>
      </c>
      <c r="BF16" s="3">
        <v>0.567955</v>
      </c>
      <c r="BG16" s="3">
        <v>0.335383</v>
      </c>
      <c r="BH16" s="3">
        <v>0.660427</v>
      </c>
      <c r="BI16" s="3">
        <v>0.62363</v>
      </c>
      <c r="BJ16" s="3">
        <v>1.0</v>
      </c>
      <c r="BK16" s="3">
        <v>0.455751</v>
      </c>
      <c r="BL16" s="3">
        <v>0.600353</v>
      </c>
      <c r="BM16" s="3">
        <v>0.636184</v>
      </c>
      <c r="BN16" s="3">
        <v>0.394725</v>
      </c>
      <c r="BO16" s="3">
        <v>-0.35259</v>
      </c>
      <c r="BP16" s="3">
        <v>0.418074</v>
      </c>
      <c r="BQ16" s="3">
        <v>0.068337</v>
      </c>
      <c r="BR16" s="3">
        <v>0.106947</v>
      </c>
      <c r="BS16" s="3">
        <v>0.134527</v>
      </c>
      <c r="BT16" s="3">
        <v>0.134527</v>
      </c>
      <c r="BU16" s="3">
        <v>0.08703</v>
      </c>
      <c r="BV16" s="3">
        <v>0.13984</v>
      </c>
      <c r="BW16" s="3">
        <v>0.054515</v>
      </c>
      <c r="BX16" s="3">
        <v>0.062235</v>
      </c>
      <c r="BY16" s="3">
        <v>0.131544</v>
      </c>
      <c r="BZ16" s="3">
        <v>0.095832</v>
      </c>
      <c r="CA16" s="3">
        <v>0.129404</v>
      </c>
      <c r="CB16" s="3">
        <v>0.109756</v>
      </c>
      <c r="CC16" s="3">
        <v>0.027429</v>
      </c>
      <c r="CD16" s="3">
        <v>0.104962</v>
      </c>
      <c r="CE16" s="3">
        <v>0.127565</v>
      </c>
      <c r="CF16" s="3">
        <v>-0.08519</v>
      </c>
      <c r="CG16" s="3">
        <v>0.037049</v>
      </c>
      <c r="CH16" s="3">
        <v>0.127567</v>
      </c>
      <c r="CI16" s="3">
        <v>0.117085</v>
      </c>
      <c r="CJ16" s="3">
        <v>0.137124</v>
      </c>
      <c r="CK16" s="3">
        <v>0.135689</v>
      </c>
      <c r="CL16" s="3">
        <v>0.088786</v>
      </c>
      <c r="CM16" s="3">
        <v>0.144637</v>
      </c>
      <c r="CN16" s="3">
        <v>0.1328</v>
      </c>
      <c r="CO16" s="3"/>
      <c r="CP16" s="3">
        <v>0.974661</v>
      </c>
      <c r="CQ16" s="3">
        <v>0.0</v>
      </c>
      <c r="CR16" s="14">
        <v>7.28E-14</v>
      </c>
      <c r="CS16" s="14">
        <v>2.0E-14</v>
      </c>
      <c r="CT16" s="3">
        <v>0.212313</v>
      </c>
      <c r="CU16" s="3">
        <v>0.985931</v>
      </c>
      <c r="CV16" s="3">
        <v>0.632882</v>
      </c>
      <c r="CW16" s="14">
        <v>7.28E-14</v>
      </c>
      <c r="CX16" s="3">
        <v>0.0</v>
      </c>
      <c r="CY16" s="14">
        <v>2.0E-14</v>
      </c>
      <c r="CZ16" s="3">
        <v>0.0</v>
      </c>
      <c r="DA16" s="14">
        <v>1.28E-6</v>
      </c>
      <c r="DB16" s="3">
        <v>0.0</v>
      </c>
      <c r="DC16" s="3">
        <v>0.0</v>
      </c>
      <c r="DD16" s="3"/>
      <c r="DE16" s="14">
        <v>1.34E-11</v>
      </c>
      <c r="DF16" s="3">
        <v>0.0</v>
      </c>
      <c r="DG16" s="3">
        <v>0.0</v>
      </c>
      <c r="DH16" s="14">
        <v>7.97E-9</v>
      </c>
      <c r="DI16" s="14">
        <v>7.3E-6</v>
      </c>
      <c r="DJ16" s="14">
        <v>8.03E-10</v>
      </c>
      <c r="DK16" s="3">
        <v>0.544395</v>
      </c>
      <c r="DL16" s="3">
        <v>0.33891</v>
      </c>
      <c r="DM16" s="3">
        <v>0.228212</v>
      </c>
      <c r="DN16" s="3">
        <v>0.228212</v>
      </c>
      <c r="DO16" s="3">
        <v>0.436884</v>
      </c>
      <c r="DP16" s="3">
        <v>0.210196</v>
      </c>
      <c r="DQ16" s="3">
        <v>0.626659</v>
      </c>
      <c r="DR16" s="3">
        <v>0.578585</v>
      </c>
      <c r="DS16" s="3">
        <v>0.238788</v>
      </c>
      <c r="DT16" s="3">
        <v>0.391753</v>
      </c>
      <c r="DU16" s="3">
        <v>0.246581</v>
      </c>
      <c r="DV16" s="3">
        <v>0.326298</v>
      </c>
      <c r="DW16" s="3">
        <v>0.879566</v>
      </c>
      <c r="DX16" s="3">
        <v>0.561026</v>
      </c>
      <c r="DY16" s="3">
        <v>0.47929</v>
      </c>
      <c r="DZ16" s="3">
        <v>0.637394</v>
      </c>
      <c r="EA16" s="3">
        <v>0.837811</v>
      </c>
      <c r="EB16" s="3">
        <v>0.479281</v>
      </c>
      <c r="EC16" s="3">
        <v>0.516399</v>
      </c>
      <c r="ED16" s="3">
        <v>0.446687</v>
      </c>
      <c r="EE16" s="3">
        <v>0.451504</v>
      </c>
      <c r="EF16" s="3">
        <v>0.623183</v>
      </c>
      <c r="EG16" s="3">
        <v>0.421932</v>
      </c>
      <c r="EH16" s="3">
        <v>0.461285</v>
      </c>
    </row>
    <row r="17">
      <c r="A17" s="3" t="s">
        <v>19</v>
      </c>
      <c r="B17" t="str">
        <f t="shared" ref="B17:AT17" si="16">IF(CP17&lt;0.05,AV17,"NA")</f>
        <v>NA</v>
      </c>
      <c r="C17" t="str">
        <f t="shared" si="16"/>
        <v>0.47713</v>
      </c>
      <c r="D17" t="str">
        <f t="shared" si="16"/>
        <v>0.244281</v>
      </c>
      <c r="E17" t="str">
        <f t="shared" si="16"/>
        <v>0.254629</v>
      </c>
      <c r="F17" t="str">
        <f t="shared" si="16"/>
        <v>0.204867</v>
      </c>
      <c r="G17" t="str">
        <f t="shared" si="16"/>
        <v>NA</v>
      </c>
      <c r="H17" t="str">
        <f t="shared" si="16"/>
        <v>0.197227</v>
      </c>
      <c r="I17" t="str">
        <f t="shared" si="16"/>
        <v>0.244281</v>
      </c>
      <c r="J17" t="str">
        <f t="shared" si="16"/>
        <v>0.238906</v>
      </c>
      <c r="K17" t="str">
        <f t="shared" si="16"/>
        <v>0.254615</v>
      </c>
      <c r="L17" t="str">
        <f t="shared" si="16"/>
        <v>0.22646</v>
      </c>
      <c r="M17" t="str">
        <f t="shared" si="16"/>
        <v>0.157233</v>
      </c>
      <c r="N17" t="str">
        <f t="shared" si="16"/>
        <v>0.231031</v>
      </c>
      <c r="O17" t="str">
        <f t="shared" si="16"/>
        <v>0.416749</v>
      </c>
      <c r="P17" t="str">
        <f t="shared" si="16"/>
        <v>0.455751</v>
      </c>
      <c r="Q17" t="str">
        <f t="shared" si="16"/>
        <v>1</v>
      </c>
      <c r="R17" t="str">
        <f t="shared" si="16"/>
        <v>0.652012</v>
      </c>
      <c r="S17" t="str">
        <f t="shared" si="16"/>
        <v>0.37722</v>
      </c>
      <c r="T17" t="str">
        <f t="shared" si="16"/>
        <v>0.809138</v>
      </c>
      <c r="U17" t="str">
        <f t="shared" si="16"/>
        <v>NA</v>
      </c>
      <c r="V17" t="str">
        <f t="shared" si="16"/>
        <v>0.140354</v>
      </c>
      <c r="W17" t="str">
        <f t="shared" si="16"/>
        <v>NA</v>
      </c>
      <c r="X17" t="str">
        <f t="shared" si="16"/>
        <v>NA</v>
      </c>
      <c r="Y17" t="str">
        <f t="shared" si="16"/>
        <v>NA</v>
      </c>
      <c r="Z17" t="str">
        <f t="shared" si="16"/>
        <v>NA</v>
      </c>
      <c r="AA17" t="str">
        <f t="shared" si="16"/>
        <v>NA</v>
      </c>
      <c r="AB17" t="str">
        <f t="shared" si="16"/>
        <v>NA</v>
      </c>
      <c r="AC17" t="str">
        <f t="shared" si="16"/>
        <v>NA</v>
      </c>
      <c r="AD17" t="str">
        <f t="shared" si="16"/>
        <v>NA</v>
      </c>
      <c r="AE17" t="str">
        <f t="shared" si="16"/>
        <v>NA</v>
      </c>
      <c r="AF17" t="str">
        <f t="shared" si="16"/>
        <v>NA</v>
      </c>
      <c r="AG17" t="str">
        <f t="shared" si="16"/>
        <v>NA</v>
      </c>
      <c r="AH17" t="str">
        <f t="shared" si="16"/>
        <v>NA</v>
      </c>
      <c r="AI17" t="str">
        <f t="shared" si="16"/>
        <v>NA</v>
      </c>
      <c r="AJ17" t="str">
        <f t="shared" si="16"/>
        <v>NA</v>
      </c>
      <c r="AK17" t="str">
        <f t="shared" si="16"/>
        <v>NA</v>
      </c>
      <c r="AL17" t="str">
        <f t="shared" si="16"/>
        <v>NA</v>
      </c>
      <c r="AM17" t="str">
        <f t="shared" si="16"/>
        <v>NA</v>
      </c>
      <c r="AN17" t="str">
        <f t="shared" si="16"/>
        <v>NA</v>
      </c>
      <c r="AO17" t="str">
        <f t="shared" si="16"/>
        <v>NA</v>
      </c>
      <c r="AP17" t="str">
        <f t="shared" si="16"/>
        <v>NA</v>
      </c>
      <c r="AQ17" t="str">
        <f t="shared" si="16"/>
        <v>NA</v>
      </c>
      <c r="AR17" t="str">
        <f t="shared" si="16"/>
        <v>NA</v>
      </c>
      <c r="AS17" t="str">
        <f t="shared" si="16"/>
        <v>NA</v>
      </c>
      <c r="AT17" t="str">
        <f t="shared" si="16"/>
        <v>NA</v>
      </c>
      <c r="AV17" s="3">
        <v>0.089612</v>
      </c>
      <c r="AW17" s="3">
        <v>0.47713</v>
      </c>
      <c r="AX17" s="3">
        <v>0.244281</v>
      </c>
      <c r="AY17" s="3">
        <v>0.254629</v>
      </c>
      <c r="AZ17" s="3">
        <v>0.204867</v>
      </c>
      <c r="BA17" s="3">
        <v>0.088858</v>
      </c>
      <c r="BB17" s="3">
        <v>0.197227</v>
      </c>
      <c r="BC17" s="3">
        <v>0.244281</v>
      </c>
      <c r="BD17" s="3">
        <v>0.238906</v>
      </c>
      <c r="BE17" s="3">
        <v>0.254615</v>
      </c>
      <c r="BF17" s="3">
        <v>0.22646</v>
      </c>
      <c r="BG17" s="3">
        <v>0.157233</v>
      </c>
      <c r="BH17" s="3">
        <v>0.231031</v>
      </c>
      <c r="BI17" s="3">
        <v>0.416749</v>
      </c>
      <c r="BJ17" s="3">
        <v>0.455751</v>
      </c>
      <c r="BK17" s="3">
        <v>1.0</v>
      </c>
      <c r="BL17" s="3">
        <v>0.652012</v>
      </c>
      <c r="BM17" s="3">
        <v>0.37722</v>
      </c>
      <c r="BN17" s="3">
        <v>0.809138</v>
      </c>
      <c r="BO17" s="3">
        <v>-0.14885</v>
      </c>
      <c r="BP17" s="3">
        <v>0.140354</v>
      </c>
      <c r="BQ17" s="3">
        <v>0.097624</v>
      </c>
      <c r="BR17" s="3">
        <v>0.039436</v>
      </c>
      <c r="BS17" s="3">
        <v>0.034171</v>
      </c>
      <c r="BT17" s="3">
        <v>0.034171</v>
      </c>
      <c r="BU17" s="3">
        <v>0.015859</v>
      </c>
      <c r="BV17" s="3">
        <v>0.102199</v>
      </c>
      <c r="BW17" s="3">
        <v>0.036515</v>
      </c>
      <c r="BX17" s="3">
        <v>0.042348</v>
      </c>
      <c r="BY17" s="3">
        <v>8.59E-4</v>
      </c>
      <c r="BZ17" s="3">
        <v>0.036386</v>
      </c>
      <c r="CA17" s="3">
        <v>0.054869</v>
      </c>
      <c r="CB17" s="3">
        <v>0.042227</v>
      </c>
      <c r="CC17" s="3">
        <v>-0.00621</v>
      </c>
      <c r="CD17" s="3">
        <v>0.016268</v>
      </c>
      <c r="CE17" s="3">
        <v>0.015305</v>
      </c>
      <c r="CF17" s="3">
        <v>-0.04133</v>
      </c>
      <c r="CG17" s="3">
        <v>-0.00298</v>
      </c>
      <c r="CH17" s="3">
        <v>0.015294</v>
      </c>
      <c r="CI17" s="3">
        <v>0.016883</v>
      </c>
      <c r="CJ17" s="3">
        <v>0.030086</v>
      </c>
      <c r="CK17" s="3">
        <v>0.074573</v>
      </c>
      <c r="CL17" s="3">
        <v>0.006124</v>
      </c>
      <c r="CM17" s="3">
        <v>0.041802</v>
      </c>
      <c r="CN17" s="3">
        <v>0.037688</v>
      </c>
      <c r="CO17" s="3"/>
      <c r="CP17" s="3">
        <v>0.208138</v>
      </c>
      <c r="CQ17" s="14">
        <v>1.04E-12</v>
      </c>
      <c r="CR17" s="3">
        <v>5.07E-4</v>
      </c>
      <c r="CS17" s="3">
        <v>2.84E-4</v>
      </c>
      <c r="CT17" s="3">
        <v>0.0037</v>
      </c>
      <c r="CU17" s="3">
        <v>0.212005</v>
      </c>
      <c r="CV17" s="3">
        <v>0.005235</v>
      </c>
      <c r="CW17" s="3">
        <v>5.07E-4</v>
      </c>
      <c r="CX17" s="3">
        <v>6.78E-4</v>
      </c>
      <c r="CY17" s="3">
        <v>2.84E-4</v>
      </c>
      <c r="CZ17" s="3">
        <v>0.001298</v>
      </c>
      <c r="DA17" s="3">
        <v>0.026563</v>
      </c>
      <c r="DB17" s="3">
        <v>0.001027</v>
      </c>
      <c r="DC17" s="14">
        <v>9.2E-10</v>
      </c>
      <c r="DD17" s="14">
        <v>1.34E-11</v>
      </c>
      <c r="DE17" s="3"/>
      <c r="DF17" s="3">
        <v>0.0</v>
      </c>
      <c r="DG17" s="14">
        <v>3.97E-8</v>
      </c>
      <c r="DH17" s="3">
        <v>0.0</v>
      </c>
      <c r="DI17" s="3">
        <v>0.065414</v>
      </c>
      <c r="DJ17" s="3">
        <v>0.048012</v>
      </c>
      <c r="DK17" s="3">
        <v>0.385922</v>
      </c>
      <c r="DL17" s="3">
        <v>0.725018</v>
      </c>
      <c r="DM17" s="3">
        <v>0.76054</v>
      </c>
      <c r="DN17" s="3">
        <v>0.76054</v>
      </c>
      <c r="DO17" s="3">
        <v>0.887545</v>
      </c>
      <c r="DP17" s="3">
        <v>0.360907</v>
      </c>
      <c r="DQ17" s="3">
        <v>0.744659</v>
      </c>
      <c r="DR17" s="3">
        <v>0.70561</v>
      </c>
      <c r="DS17" s="3">
        <v>0.99389</v>
      </c>
      <c r="DT17" s="3">
        <v>0.745529</v>
      </c>
      <c r="DU17" s="3">
        <v>0.624416</v>
      </c>
      <c r="DV17" s="3">
        <v>0.706411</v>
      </c>
      <c r="DW17" s="3">
        <v>0.972652</v>
      </c>
      <c r="DX17" s="3">
        <v>0.928404</v>
      </c>
      <c r="DY17" s="3">
        <v>0.932632</v>
      </c>
      <c r="DZ17" s="3">
        <v>0.819379</v>
      </c>
      <c r="EA17" s="3">
        <v>0.986875</v>
      </c>
      <c r="EB17" s="3">
        <v>0.932678</v>
      </c>
      <c r="EC17" s="3">
        <v>0.925705</v>
      </c>
      <c r="ED17" s="3">
        <v>0.867994</v>
      </c>
      <c r="EE17" s="3">
        <v>0.680011</v>
      </c>
      <c r="EF17" s="3">
        <v>0.973019</v>
      </c>
      <c r="EG17" s="3">
        <v>0.817331</v>
      </c>
      <c r="EH17" s="3">
        <v>0.83505</v>
      </c>
    </row>
    <row r="18">
      <c r="A18" s="3" t="s">
        <v>20</v>
      </c>
      <c r="B18" t="str">
        <f t="shared" ref="B18:AT18" si="17">IF(CP18&lt;0.05,AV18,"NA")</f>
        <v>NA</v>
      </c>
      <c r="C18" t="str">
        <f t="shared" si="17"/>
        <v>0.37646</v>
      </c>
      <c r="D18" t="str">
        <f t="shared" si="17"/>
        <v>0.217677</v>
      </c>
      <c r="E18" t="str">
        <f t="shared" si="17"/>
        <v>0.210272</v>
      </c>
      <c r="F18" t="str">
        <f t="shared" si="17"/>
        <v>0.26844</v>
      </c>
      <c r="G18" t="str">
        <f t="shared" si="17"/>
        <v>NA</v>
      </c>
      <c r="H18" t="str">
        <f t="shared" si="17"/>
        <v>0.212129</v>
      </c>
      <c r="I18" t="str">
        <f t="shared" si="17"/>
        <v>0.217677</v>
      </c>
      <c r="J18" t="str">
        <f t="shared" si="17"/>
        <v>0.264438</v>
      </c>
      <c r="K18" t="str">
        <f t="shared" si="17"/>
        <v>0.210245</v>
      </c>
      <c r="L18" t="str">
        <f t="shared" si="17"/>
        <v>0.243818</v>
      </c>
      <c r="M18" t="str">
        <f t="shared" si="17"/>
        <v>0.160771</v>
      </c>
      <c r="N18" t="str">
        <f t="shared" si="17"/>
        <v>0.302575</v>
      </c>
      <c r="O18" t="str">
        <f t="shared" si="17"/>
        <v>0.33929</v>
      </c>
      <c r="P18" t="str">
        <f t="shared" si="17"/>
        <v>0.600353</v>
      </c>
      <c r="Q18" t="str">
        <f t="shared" si="17"/>
        <v>0.652012</v>
      </c>
      <c r="R18" t="str">
        <f t="shared" si="17"/>
        <v>1</v>
      </c>
      <c r="S18" t="str">
        <f t="shared" si="17"/>
        <v>0.351277</v>
      </c>
      <c r="T18" t="str">
        <f t="shared" si="17"/>
        <v>0.605802</v>
      </c>
      <c r="U18" t="str">
        <f t="shared" si="17"/>
        <v>-0.16765</v>
      </c>
      <c r="V18" t="str">
        <f t="shared" si="17"/>
        <v>0.175005</v>
      </c>
      <c r="W18" t="str">
        <f t="shared" si="17"/>
        <v>NA</v>
      </c>
      <c r="X18" t="str">
        <f t="shared" si="17"/>
        <v>NA</v>
      </c>
      <c r="Y18" t="str">
        <f t="shared" si="17"/>
        <v>NA</v>
      </c>
      <c r="Z18" t="str">
        <f t="shared" si="17"/>
        <v>NA</v>
      </c>
      <c r="AA18" t="str">
        <f t="shared" si="17"/>
        <v>NA</v>
      </c>
      <c r="AB18" t="str">
        <f t="shared" si="17"/>
        <v>NA</v>
      </c>
      <c r="AC18" t="str">
        <f t="shared" si="17"/>
        <v>NA</v>
      </c>
      <c r="AD18" t="str">
        <f t="shared" si="17"/>
        <v>NA</v>
      </c>
      <c r="AE18" t="str">
        <f t="shared" si="17"/>
        <v>NA</v>
      </c>
      <c r="AF18" t="str">
        <f t="shared" si="17"/>
        <v>NA</v>
      </c>
      <c r="AG18" t="str">
        <f t="shared" si="17"/>
        <v>NA</v>
      </c>
      <c r="AH18" t="str">
        <f t="shared" si="17"/>
        <v>NA</v>
      </c>
      <c r="AI18" t="str">
        <f t="shared" si="17"/>
        <v>NA</v>
      </c>
      <c r="AJ18" t="str">
        <f t="shared" si="17"/>
        <v>NA</v>
      </c>
      <c r="AK18" t="str">
        <f t="shared" si="17"/>
        <v>NA</v>
      </c>
      <c r="AL18" t="str">
        <f t="shared" si="17"/>
        <v>NA</v>
      </c>
      <c r="AM18" t="str">
        <f t="shared" si="17"/>
        <v>NA</v>
      </c>
      <c r="AN18" t="str">
        <f t="shared" si="17"/>
        <v>NA</v>
      </c>
      <c r="AO18" t="str">
        <f t="shared" si="17"/>
        <v>NA</v>
      </c>
      <c r="AP18" t="str">
        <f t="shared" si="17"/>
        <v>NA</v>
      </c>
      <c r="AQ18" t="str">
        <f t="shared" si="17"/>
        <v>NA</v>
      </c>
      <c r="AR18" t="str">
        <f t="shared" si="17"/>
        <v>NA</v>
      </c>
      <c r="AS18" t="str">
        <f t="shared" si="17"/>
        <v>NA</v>
      </c>
      <c r="AT18" t="str">
        <f t="shared" si="17"/>
        <v>NA</v>
      </c>
      <c r="AV18" s="3">
        <v>0.123736</v>
      </c>
      <c r="AW18" s="3">
        <v>0.37646</v>
      </c>
      <c r="AX18" s="3">
        <v>0.217677</v>
      </c>
      <c r="AY18" s="3">
        <v>0.210272</v>
      </c>
      <c r="AZ18" s="3">
        <v>0.26844</v>
      </c>
      <c r="BA18" s="3">
        <v>0.123142</v>
      </c>
      <c r="BB18" s="3">
        <v>0.212129</v>
      </c>
      <c r="BC18" s="3">
        <v>0.217677</v>
      </c>
      <c r="BD18" s="3">
        <v>0.264438</v>
      </c>
      <c r="BE18" s="3">
        <v>0.210245</v>
      </c>
      <c r="BF18" s="3">
        <v>0.243818</v>
      </c>
      <c r="BG18" s="3">
        <v>0.160771</v>
      </c>
      <c r="BH18" s="3">
        <v>0.302575</v>
      </c>
      <c r="BI18" s="3">
        <v>0.33929</v>
      </c>
      <c r="BJ18" s="3">
        <v>0.600353</v>
      </c>
      <c r="BK18" s="3">
        <v>0.652012</v>
      </c>
      <c r="BL18" s="3">
        <v>1.0</v>
      </c>
      <c r="BM18" s="3">
        <v>0.351277</v>
      </c>
      <c r="BN18" s="3">
        <v>0.605802</v>
      </c>
      <c r="BO18" s="3">
        <v>-0.16765</v>
      </c>
      <c r="BP18" s="3">
        <v>0.175005</v>
      </c>
      <c r="BQ18" s="3">
        <v>0.158639</v>
      </c>
      <c r="BR18" s="3">
        <v>0.155527</v>
      </c>
      <c r="BS18" s="3">
        <v>0.195205</v>
      </c>
      <c r="BT18" s="3">
        <v>0.195205</v>
      </c>
      <c r="BU18" s="3">
        <v>0.163079</v>
      </c>
      <c r="BV18" s="3">
        <v>0.136327</v>
      </c>
      <c r="BW18" s="3">
        <v>0.145605</v>
      </c>
      <c r="BX18" s="3">
        <v>0.147843</v>
      </c>
      <c r="BY18" s="3">
        <v>0.058865</v>
      </c>
      <c r="BZ18" s="3">
        <v>0.146472</v>
      </c>
      <c r="CA18" s="3">
        <v>0.171765</v>
      </c>
      <c r="CB18" s="3">
        <v>0.164586</v>
      </c>
      <c r="CC18" s="3">
        <v>0.125444</v>
      </c>
      <c r="CD18" s="3">
        <v>0.135587</v>
      </c>
      <c r="CE18" s="3">
        <v>0.186275</v>
      </c>
      <c r="CF18" s="3">
        <v>0.058963</v>
      </c>
      <c r="CG18" s="3">
        <v>0.129431</v>
      </c>
      <c r="CH18" s="3">
        <v>0.18634</v>
      </c>
      <c r="CI18" s="3">
        <v>0.13864</v>
      </c>
      <c r="CJ18" s="3">
        <v>0.169863</v>
      </c>
      <c r="CK18" s="3">
        <v>0.29653</v>
      </c>
      <c r="CL18" s="3">
        <v>0.126271</v>
      </c>
      <c r="CM18" s="3">
        <v>0.157447</v>
      </c>
      <c r="CN18" s="3">
        <v>0.205631</v>
      </c>
      <c r="CO18" s="3"/>
      <c r="CP18" s="3">
        <v>0.081647</v>
      </c>
      <c r="CQ18" s="14">
        <v>4.25E-8</v>
      </c>
      <c r="CR18" s="3">
        <v>0.002012</v>
      </c>
      <c r="CS18" s="3">
        <v>0.002873</v>
      </c>
      <c r="CT18" s="3">
        <v>1.26E-4</v>
      </c>
      <c r="CU18" s="3">
        <v>0.083134</v>
      </c>
      <c r="CV18" s="3">
        <v>0.002631</v>
      </c>
      <c r="CW18" s="3">
        <v>0.002012</v>
      </c>
      <c r="CX18" s="3">
        <v>1.6E-4</v>
      </c>
      <c r="CY18" s="3">
        <v>0.002877</v>
      </c>
      <c r="CZ18" s="3">
        <v>5.2E-4</v>
      </c>
      <c r="DA18" s="3">
        <v>0.023302</v>
      </c>
      <c r="DB18" s="14">
        <v>1.4E-5</v>
      </c>
      <c r="DC18" s="14">
        <v>9.47E-7</v>
      </c>
      <c r="DD18" s="3">
        <v>0.0</v>
      </c>
      <c r="DE18" s="3">
        <v>0.0</v>
      </c>
      <c r="DF18" s="3"/>
      <c r="DG18" s="14">
        <v>3.63E-7</v>
      </c>
      <c r="DH18" s="3">
        <v>0.0</v>
      </c>
      <c r="DI18" s="3">
        <v>0.037683</v>
      </c>
      <c r="DJ18" s="3">
        <v>0.013425</v>
      </c>
      <c r="DK18" s="3">
        <v>0.157205</v>
      </c>
      <c r="DL18" s="3">
        <v>0.162944</v>
      </c>
      <c r="DM18" s="3">
        <v>0.078838</v>
      </c>
      <c r="DN18" s="3">
        <v>0.078838</v>
      </c>
      <c r="DO18" s="3">
        <v>0.143223</v>
      </c>
      <c r="DP18" s="3">
        <v>0.221991</v>
      </c>
      <c r="DQ18" s="3">
        <v>0.191812</v>
      </c>
      <c r="DR18" s="3">
        <v>0.184999</v>
      </c>
      <c r="DS18" s="3">
        <v>0.599361</v>
      </c>
      <c r="DT18" s="3">
        <v>0.189152</v>
      </c>
      <c r="DU18" s="3">
        <v>0.122827</v>
      </c>
      <c r="DV18" s="3">
        <v>0.139513</v>
      </c>
      <c r="DW18" s="3">
        <v>0.486687</v>
      </c>
      <c r="DX18" s="3">
        <v>0.451846</v>
      </c>
      <c r="DY18" s="3">
        <v>0.299303</v>
      </c>
      <c r="DZ18" s="3">
        <v>0.744471</v>
      </c>
      <c r="EA18" s="3">
        <v>0.47283</v>
      </c>
      <c r="EB18" s="3">
        <v>0.299131</v>
      </c>
      <c r="EC18" s="3">
        <v>0.441631</v>
      </c>
      <c r="ED18" s="3">
        <v>0.344631</v>
      </c>
      <c r="EE18" s="3">
        <v>0.093801</v>
      </c>
      <c r="EF18" s="3">
        <v>0.483796</v>
      </c>
      <c r="EG18" s="3">
        <v>0.381538</v>
      </c>
      <c r="EH18" s="3">
        <v>0.250954</v>
      </c>
    </row>
    <row r="19">
      <c r="A19" s="3" t="s">
        <v>22</v>
      </c>
      <c r="B19" t="str">
        <f t="shared" ref="B19:AT19" si="18">IF(CP19&lt;0.05,AV19,"NA")</f>
        <v>NA</v>
      </c>
      <c r="C19" t="str">
        <f t="shared" si="18"/>
        <v>0.517469</v>
      </c>
      <c r="D19" t="str">
        <f t="shared" si="18"/>
        <v>0.16012</v>
      </c>
      <c r="E19" t="str">
        <f t="shared" si="18"/>
        <v>0.159117</v>
      </c>
      <c r="F19" t="str">
        <f t="shared" si="18"/>
        <v>NA</v>
      </c>
      <c r="G19" t="str">
        <f t="shared" si="18"/>
        <v>NA</v>
      </c>
      <c r="H19" t="str">
        <f t="shared" si="18"/>
        <v>0.144368</v>
      </c>
      <c r="I19" t="str">
        <f t="shared" si="18"/>
        <v>0.16012</v>
      </c>
      <c r="J19" t="str">
        <f t="shared" si="18"/>
        <v>0.29141</v>
      </c>
      <c r="K19" t="str">
        <f t="shared" si="18"/>
        <v>0.159074</v>
      </c>
      <c r="L19" t="str">
        <f t="shared" si="18"/>
        <v>0.253333</v>
      </c>
      <c r="M19" t="str">
        <f t="shared" si="18"/>
        <v>NA</v>
      </c>
      <c r="N19" t="str">
        <f t="shared" si="18"/>
        <v>0.38012</v>
      </c>
      <c r="O19" t="str">
        <f t="shared" si="18"/>
        <v>0.506257</v>
      </c>
      <c r="P19" t="str">
        <f t="shared" si="18"/>
        <v>0.636184</v>
      </c>
      <c r="Q19" t="str">
        <f t="shared" si="18"/>
        <v>0.37722</v>
      </c>
      <c r="R19" t="str">
        <f t="shared" si="18"/>
        <v>0.351277</v>
      </c>
      <c r="S19" t="str">
        <f t="shared" si="18"/>
        <v>1</v>
      </c>
      <c r="T19" t="str">
        <f t="shared" si="18"/>
        <v>0.479437</v>
      </c>
      <c r="U19" t="str">
        <f t="shared" si="18"/>
        <v>-0.3131</v>
      </c>
      <c r="V19" t="str">
        <f t="shared" si="18"/>
        <v>0.367365</v>
      </c>
      <c r="W19" t="str">
        <f t="shared" si="18"/>
        <v>NA</v>
      </c>
      <c r="X19" t="str">
        <f t="shared" si="18"/>
        <v>NA</v>
      </c>
      <c r="Y19" t="str">
        <f t="shared" si="18"/>
        <v>NA</v>
      </c>
      <c r="Z19" t="str">
        <f t="shared" si="18"/>
        <v>NA</v>
      </c>
      <c r="AA19" t="str">
        <f t="shared" si="18"/>
        <v>NA</v>
      </c>
      <c r="AB19" t="str">
        <f t="shared" si="18"/>
        <v>NA</v>
      </c>
      <c r="AC19" t="str">
        <f t="shared" si="18"/>
        <v>NA</v>
      </c>
      <c r="AD19" t="str">
        <f t="shared" si="18"/>
        <v>NA</v>
      </c>
      <c r="AE19" t="str">
        <f t="shared" si="18"/>
        <v>NA</v>
      </c>
      <c r="AF19" t="str">
        <f t="shared" si="18"/>
        <v>NA</v>
      </c>
      <c r="AG19" t="str">
        <f t="shared" si="18"/>
        <v>NA</v>
      </c>
      <c r="AH19" t="str">
        <f t="shared" si="18"/>
        <v>NA</v>
      </c>
      <c r="AI19" t="str">
        <f t="shared" si="18"/>
        <v>NA</v>
      </c>
      <c r="AJ19" t="str">
        <f t="shared" si="18"/>
        <v>NA</v>
      </c>
      <c r="AK19" t="str">
        <f t="shared" si="18"/>
        <v>NA</v>
      </c>
      <c r="AL19" t="str">
        <f t="shared" si="18"/>
        <v>NA</v>
      </c>
      <c r="AM19" t="str">
        <f t="shared" si="18"/>
        <v>NA</v>
      </c>
      <c r="AN19" t="str">
        <f t="shared" si="18"/>
        <v>NA</v>
      </c>
      <c r="AO19" t="str">
        <f t="shared" si="18"/>
        <v>NA</v>
      </c>
      <c r="AP19" t="str">
        <f t="shared" si="18"/>
        <v>NA</v>
      </c>
      <c r="AQ19" t="str">
        <f t="shared" si="18"/>
        <v>NA</v>
      </c>
      <c r="AR19" t="str">
        <f t="shared" si="18"/>
        <v>NA</v>
      </c>
      <c r="AS19" t="str">
        <f t="shared" si="18"/>
        <v>NA</v>
      </c>
      <c r="AT19" t="str">
        <f t="shared" si="18"/>
        <v>NA</v>
      </c>
      <c r="AV19" s="3">
        <v>0.012368</v>
      </c>
      <c r="AW19" s="3">
        <v>0.517469</v>
      </c>
      <c r="AX19" s="3">
        <v>0.16012</v>
      </c>
      <c r="AY19" s="3">
        <v>0.159117</v>
      </c>
      <c r="AZ19" s="3">
        <v>0.131324</v>
      </c>
      <c r="BA19" s="3">
        <v>0.011549</v>
      </c>
      <c r="BB19" s="3">
        <v>0.144368</v>
      </c>
      <c r="BC19" s="3">
        <v>0.16012</v>
      </c>
      <c r="BD19" s="3">
        <v>0.29141</v>
      </c>
      <c r="BE19" s="3">
        <v>0.159074</v>
      </c>
      <c r="BF19" s="3">
        <v>0.253333</v>
      </c>
      <c r="BG19" s="3">
        <v>0.11268</v>
      </c>
      <c r="BH19" s="3">
        <v>0.38012</v>
      </c>
      <c r="BI19" s="3">
        <v>0.506257</v>
      </c>
      <c r="BJ19" s="3">
        <v>0.636184</v>
      </c>
      <c r="BK19" s="3">
        <v>0.37722</v>
      </c>
      <c r="BL19" s="3">
        <v>0.351277</v>
      </c>
      <c r="BM19" s="3">
        <v>1.0</v>
      </c>
      <c r="BN19" s="3">
        <v>0.479437</v>
      </c>
      <c r="BO19" s="3">
        <v>-0.3131</v>
      </c>
      <c r="BP19" s="3">
        <v>0.367365</v>
      </c>
      <c r="BQ19" s="3">
        <v>0.01263</v>
      </c>
      <c r="BR19" s="3">
        <v>-0.02328</v>
      </c>
      <c r="BS19" s="3">
        <v>0.00779</v>
      </c>
      <c r="BT19" s="3">
        <v>0.00779</v>
      </c>
      <c r="BU19" s="3">
        <v>-0.02166</v>
      </c>
      <c r="BV19" s="3">
        <v>0.09433</v>
      </c>
      <c r="BW19" s="3">
        <v>0.001008</v>
      </c>
      <c r="BX19" s="3">
        <v>0.008262</v>
      </c>
      <c r="BY19" s="3">
        <v>-0.05202</v>
      </c>
      <c r="BZ19" s="3">
        <v>-0.02424</v>
      </c>
      <c r="CA19" s="3">
        <v>-0.01182</v>
      </c>
      <c r="CB19" s="3">
        <v>-0.01962</v>
      </c>
      <c r="CC19" s="3">
        <v>-0.11985</v>
      </c>
      <c r="CD19" s="3">
        <v>-0.04889</v>
      </c>
      <c r="CE19" s="3">
        <v>-0.04667</v>
      </c>
      <c r="CF19" s="3">
        <v>-0.15156</v>
      </c>
      <c r="CG19" s="3">
        <v>-0.11516</v>
      </c>
      <c r="CH19" s="3">
        <v>-0.04668</v>
      </c>
      <c r="CI19" s="3">
        <v>-0.0417</v>
      </c>
      <c r="CJ19" s="3">
        <v>-0.03695</v>
      </c>
      <c r="CK19" s="3">
        <v>-0.08809</v>
      </c>
      <c r="CL19" s="3">
        <v>-0.0559</v>
      </c>
      <c r="CM19" s="3">
        <v>-0.03045</v>
      </c>
      <c r="CN19" s="3">
        <v>-0.05402</v>
      </c>
      <c r="CO19" s="3"/>
      <c r="CP19" s="3">
        <v>0.862352</v>
      </c>
      <c r="CQ19" s="14">
        <v>4.88E-15</v>
      </c>
      <c r="CR19" s="3">
        <v>0.023875</v>
      </c>
      <c r="CS19" s="3">
        <v>0.024781</v>
      </c>
      <c r="CT19" s="3">
        <v>0.064473</v>
      </c>
      <c r="CU19" s="3">
        <v>0.871385</v>
      </c>
      <c r="CV19" s="3">
        <v>0.041911</v>
      </c>
      <c r="CW19" s="3">
        <v>0.023875</v>
      </c>
      <c r="CX19" s="14">
        <v>2.97E-5</v>
      </c>
      <c r="CY19" s="3">
        <v>0.02482</v>
      </c>
      <c r="CZ19" s="3">
        <v>3.06E-4</v>
      </c>
      <c r="DA19" s="3">
        <v>0.11306</v>
      </c>
      <c r="DB19" s="14">
        <v>3.06E-8</v>
      </c>
      <c r="DC19" s="14">
        <v>2.38E-14</v>
      </c>
      <c r="DD19" s="3">
        <v>0.0</v>
      </c>
      <c r="DE19" s="14">
        <v>3.97E-8</v>
      </c>
      <c r="DF19" s="14">
        <v>3.63E-7</v>
      </c>
      <c r="DG19" s="3"/>
      <c r="DH19" s="14">
        <v>7.82E-13</v>
      </c>
      <c r="DI19" s="14">
        <v>7.7E-5</v>
      </c>
      <c r="DJ19" s="14">
        <v>9.42E-8</v>
      </c>
      <c r="DK19" s="3">
        <v>0.910897</v>
      </c>
      <c r="DL19" s="3">
        <v>0.83554</v>
      </c>
      <c r="DM19" s="3">
        <v>0.944626</v>
      </c>
      <c r="DN19" s="3">
        <v>0.944626</v>
      </c>
      <c r="DO19" s="3">
        <v>0.846822</v>
      </c>
      <c r="DP19" s="3">
        <v>0.39925</v>
      </c>
      <c r="DQ19" s="3">
        <v>0.992832</v>
      </c>
      <c r="DR19" s="3">
        <v>0.941278</v>
      </c>
      <c r="DS19" s="3">
        <v>0.64255</v>
      </c>
      <c r="DT19" s="3">
        <v>0.828872</v>
      </c>
      <c r="DU19" s="3">
        <v>0.916027</v>
      </c>
      <c r="DV19" s="3">
        <v>0.861105</v>
      </c>
      <c r="DW19" s="3">
        <v>0.50648</v>
      </c>
      <c r="DX19" s="3">
        <v>0.787027</v>
      </c>
      <c r="DY19" s="3">
        <v>0.796482</v>
      </c>
      <c r="DZ19" s="3">
        <v>0.399802</v>
      </c>
      <c r="EA19" s="3">
        <v>0.523357</v>
      </c>
      <c r="EB19" s="3">
        <v>0.79646</v>
      </c>
      <c r="EC19" s="3">
        <v>0.817756</v>
      </c>
      <c r="ED19" s="3">
        <v>0.838247</v>
      </c>
      <c r="EE19" s="3">
        <v>0.625939</v>
      </c>
      <c r="EF19" s="3">
        <v>0.757351</v>
      </c>
      <c r="EG19" s="3">
        <v>0.866403</v>
      </c>
      <c r="EH19" s="3">
        <v>0.765254</v>
      </c>
    </row>
    <row r="20">
      <c r="A20" s="3" t="s">
        <v>23</v>
      </c>
      <c r="B20" t="str">
        <f t="shared" ref="B20:AT20" si="19">IF(CP20&lt;0.05,AV20,"NA")</f>
        <v>NA</v>
      </c>
      <c r="C20" t="str">
        <f t="shared" si="19"/>
        <v>0.374259</v>
      </c>
      <c r="D20" t="str">
        <f t="shared" si="19"/>
        <v>0.151183</v>
      </c>
      <c r="E20" t="str">
        <f t="shared" si="19"/>
        <v>0.159545</v>
      </c>
      <c r="F20" t="str">
        <f t="shared" si="19"/>
        <v>0.306156</v>
      </c>
      <c r="G20" t="str">
        <f t="shared" si="19"/>
        <v>NA</v>
      </c>
      <c r="H20" t="str">
        <f t="shared" si="19"/>
        <v>0.300599</v>
      </c>
      <c r="I20" t="str">
        <f t="shared" si="19"/>
        <v>0.151183</v>
      </c>
      <c r="J20" t="str">
        <f t="shared" si="19"/>
        <v>0.183827</v>
      </c>
      <c r="K20" t="str">
        <f t="shared" si="19"/>
        <v>0.15953</v>
      </c>
      <c r="L20" t="str">
        <f t="shared" si="19"/>
        <v>0.17016</v>
      </c>
      <c r="M20" t="str">
        <f t="shared" si="19"/>
        <v>NA</v>
      </c>
      <c r="N20" t="str">
        <f t="shared" si="19"/>
        <v>0.185155</v>
      </c>
      <c r="O20" t="str">
        <f t="shared" si="19"/>
        <v>0.324914</v>
      </c>
      <c r="P20" t="str">
        <f t="shared" si="19"/>
        <v>0.394725</v>
      </c>
      <c r="Q20" t="str">
        <f t="shared" si="19"/>
        <v>0.809138</v>
      </c>
      <c r="R20" t="str">
        <f t="shared" si="19"/>
        <v>0.605802</v>
      </c>
      <c r="S20" t="str">
        <f t="shared" si="19"/>
        <v>0.479437</v>
      </c>
      <c r="T20" t="str">
        <f t="shared" si="19"/>
        <v>1</v>
      </c>
      <c r="U20" t="str">
        <f t="shared" si="19"/>
        <v>NA</v>
      </c>
      <c r="V20" t="str">
        <f t="shared" si="19"/>
        <v>NA</v>
      </c>
      <c r="W20" t="str">
        <f t="shared" si="19"/>
        <v>NA</v>
      </c>
      <c r="X20" t="str">
        <f t="shared" si="19"/>
        <v>NA</v>
      </c>
      <c r="Y20" t="str">
        <f t="shared" si="19"/>
        <v>NA</v>
      </c>
      <c r="Z20" t="str">
        <f t="shared" si="19"/>
        <v>NA</v>
      </c>
      <c r="AA20" t="str">
        <f t="shared" si="19"/>
        <v>NA</v>
      </c>
      <c r="AB20" t="str">
        <f t="shared" si="19"/>
        <v>NA</v>
      </c>
      <c r="AC20" t="str">
        <f t="shared" si="19"/>
        <v>NA</v>
      </c>
      <c r="AD20" t="str">
        <f t="shared" si="19"/>
        <v>NA</v>
      </c>
      <c r="AE20" t="str">
        <f t="shared" si="19"/>
        <v>NA</v>
      </c>
      <c r="AF20" t="str">
        <f t="shared" si="19"/>
        <v>NA</v>
      </c>
      <c r="AG20" t="str">
        <f t="shared" si="19"/>
        <v>NA</v>
      </c>
      <c r="AH20" t="str">
        <f t="shared" si="19"/>
        <v>NA</v>
      </c>
      <c r="AI20" t="str">
        <f t="shared" si="19"/>
        <v>NA</v>
      </c>
      <c r="AJ20" t="str">
        <f t="shared" si="19"/>
        <v>NA</v>
      </c>
      <c r="AK20" t="str">
        <f t="shared" si="19"/>
        <v>NA</v>
      </c>
      <c r="AL20" t="str">
        <f t="shared" si="19"/>
        <v>NA</v>
      </c>
      <c r="AM20" t="str">
        <f t="shared" si="19"/>
        <v>NA</v>
      </c>
      <c r="AN20" t="str">
        <f t="shared" si="19"/>
        <v>NA</v>
      </c>
      <c r="AO20" t="str">
        <f t="shared" si="19"/>
        <v>NA</v>
      </c>
      <c r="AP20" t="str">
        <f t="shared" si="19"/>
        <v>NA</v>
      </c>
      <c r="AQ20" t="str">
        <f t="shared" si="19"/>
        <v>NA</v>
      </c>
      <c r="AR20" t="str">
        <f t="shared" si="19"/>
        <v>NA</v>
      </c>
      <c r="AS20" t="str">
        <f t="shared" si="19"/>
        <v>NA</v>
      </c>
      <c r="AT20" t="str">
        <f t="shared" si="19"/>
        <v>NA</v>
      </c>
      <c r="AV20" s="3">
        <v>0.136116</v>
      </c>
      <c r="AW20" s="3">
        <v>0.374259</v>
      </c>
      <c r="AX20" s="3">
        <v>0.151183</v>
      </c>
      <c r="AY20" s="3">
        <v>0.159545</v>
      </c>
      <c r="AZ20" s="3">
        <v>0.306156</v>
      </c>
      <c r="BA20" s="3">
        <v>0.135525</v>
      </c>
      <c r="BB20" s="3">
        <v>0.300599</v>
      </c>
      <c r="BC20" s="3">
        <v>0.151183</v>
      </c>
      <c r="BD20" s="3">
        <v>0.183827</v>
      </c>
      <c r="BE20" s="3">
        <v>0.15953</v>
      </c>
      <c r="BF20" s="3">
        <v>0.17016</v>
      </c>
      <c r="BG20" s="3">
        <v>0.093312</v>
      </c>
      <c r="BH20" s="3">
        <v>0.185155</v>
      </c>
      <c r="BI20" s="3">
        <v>0.324914</v>
      </c>
      <c r="BJ20" s="3">
        <v>0.394725</v>
      </c>
      <c r="BK20" s="3">
        <v>0.809138</v>
      </c>
      <c r="BL20" s="3">
        <v>0.605802</v>
      </c>
      <c r="BM20" s="3">
        <v>0.479437</v>
      </c>
      <c r="BN20" s="3">
        <v>1.0</v>
      </c>
      <c r="BO20" s="3">
        <v>-0.15331</v>
      </c>
      <c r="BP20" s="3">
        <v>0.137592</v>
      </c>
      <c r="BQ20" s="3">
        <v>0.06239</v>
      </c>
      <c r="BR20" s="3">
        <v>-0.0061</v>
      </c>
      <c r="BS20" s="3">
        <v>0.013625</v>
      </c>
      <c r="BT20" s="3">
        <v>0.013625</v>
      </c>
      <c r="BU20" s="3">
        <v>-0.01916</v>
      </c>
      <c r="BV20" s="3">
        <v>0.042798</v>
      </c>
      <c r="BW20" s="3">
        <v>0.036176</v>
      </c>
      <c r="BX20" s="3">
        <v>0.037424</v>
      </c>
      <c r="BY20" s="3">
        <v>0.013046</v>
      </c>
      <c r="BZ20" s="3">
        <v>-0.00553</v>
      </c>
      <c r="CA20" s="3">
        <v>-0.01029</v>
      </c>
      <c r="CB20" s="3">
        <v>-0.0076</v>
      </c>
      <c r="CC20" s="3">
        <v>0.032746</v>
      </c>
      <c r="CD20" s="3">
        <v>-0.00608</v>
      </c>
      <c r="CE20" s="3">
        <v>-0.02087</v>
      </c>
      <c r="CF20" s="3">
        <v>-0.03981</v>
      </c>
      <c r="CG20" s="3">
        <v>0.038711</v>
      </c>
      <c r="CH20" s="3">
        <v>-0.02089</v>
      </c>
      <c r="CI20" s="3">
        <v>-0.01472</v>
      </c>
      <c r="CJ20" s="3">
        <v>-0.00319</v>
      </c>
      <c r="CK20" s="3">
        <v>0.046626</v>
      </c>
      <c r="CL20" s="3">
        <v>-0.01653</v>
      </c>
      <c r="CM20" s="3">
        <v>0.020515</v>
      </c>
      <c r="CN20" s="3">
        <v>0.005316</v>
      </c>
      <c r="CO20" s="3"/>
      <c r="CP20" s="3">
        <v>0.05524</v>
      </c>
      <c r="CQ20" s="14">
        <v>5.17E-8</v>
      </c>
      <c r="CR20" s="3">
        <v>0.033046</v>
      </c>
      <c r="CS20" s="3">
        <v>0.024391</v>
      </c>
      <c r="CT20" s="14">
        <v>1.09E-5</v>
      </c>
      <c r="CU20" s="3">
        <v>0.056315</v>
      </c>
      <c r="CV20" s="14">
        <v>1.6E-5</v>
      </c>
      <c r="CW20" s="3">
        <v>0.033046</v>
      </c>
      <c r="CX20" s="3">
        <v>0.009348</v>
      </c>
      <c r="CY20" s="3">
        <v>0.024404</v>
      </c>
      <c r="CZ20" s="3">
        <v>0.016269</v>
      </c>
      <c r="DA20" s="3">
        <v>0.189894</v>
      </c>
      <c r="DB20" s="3">
        <v>0.008841</v>
      </c>
      <c r="DC20" s="14">
        <v>2.84E-6</v>
      </c>
      <c r="DD20" s="14">
        <v>7.97E-9</v>
      </c>
      <c r="DE20" s="3">
        <v>0.0</v>
      </c>
      <c r="DF20" s="3">
        <v>0.0</v>
      </c>
      <c r="DG20" s="14">
        <v>7.82E-13</v>
      </c>
      <c r="DH20" s="3"/>
      <c r="DI20" s="3">
        <v>0.057661</v>
      </c>
      <c r="DJ20" s="3">
        <v>0.052626</v>
      </c>
      <c r="DK20" s="3">
        <v>0.580046</v>
      </c>
      <c r="DL20" s="3">
        <v>0.956638</v>
      </c>
      <c r="DM20" s="3">
        <v>0.903302</v>
      </c>
      <c r="DN20" s="3">
        <v>0.903302</v>
      </c>
      <c r="DO20" s="3">
        <v>0.864335</v>
      </c>
      <c r="DP20" s="3">
        <v>0.702625</v>
      </c>
      <c r="DQ20" s="3">
        <v>0.746946</v>
      </c>
      <c r="DR20" s="3">
        <v>0.738525</v>
      </c>
      <c r="DS20" s="3">
        <v>0.907391</v>
      </c>
      <c r="DT20" s="3">
        <v>0.960679</v>
      </c>
      <c r="DU20" s="3">
        <v>0.926931</v>
      </c>
      <c r="DV20" s="3">
        <v>0.945984</v>
      </c>
      <c r="DW20" s="3">
        <v>0.856439</v>
      </c>
      <c r="DX20" s="3">
        <v>0.973196</v>
      </c>
      <c r="DY20" s="3">
        <v>0.908216</v>
      </c>
      <c r="DZ20" s="3">
        <v>0.825892</v>
      </c>
      <c r="EA20" s="3">
        <v>0.830637</v>
      </c>
      <c r="EB20" s="3">
        <v>0.908152</v>
      </c>
      <c r="EC20" s="3">
        <v>0.935209</v>
      </c>
      <c r="ED20" s="3">
        <v>0.985948</v>
      </c>
      <c r="EE20" s="3">
        <v>0.796671</v>
      </c>
      <c r="EF20" s="3">
        <v>0.927251</v>
      </c>
      <c r="EG20" s="3">
        <v>0.90978</v>
      </c>
      <c r="EH20" s="3">
        <v>0.976576</v>
      </c>
    </row>
    <row r="21">
      <c r="A21" s="3" t="s">
        <v>24</v>
      </c>
      <c r="B21" t="str">
        <f t="shared" ref="B21:AT21" si="20">IF(CP21&lt;0.05,AV21,"NA")</f>
        <v>NA</v>
      </c>
      <c r="C21" t="str">
        <f t="shared" si="20"/>
        <v>-0.35837</v>
      </c>
      <c r="D21" t="str">
        <f t="shared" si="20"/>
        <v>-0.19834</v>
      </c>
      <c r="E21" t="str">
        <f t="shared" si="20"/>
        <v>NA</v>
      </c>
      <c r="F21" t="str">
        <f t="shared" si="20"/>
        <v>NA</v>
      </c>
      <c r="G21" t="str">
        <f t="shared" si="20"/>
        <v>NA</v>
      </c>
      <c r="H21" t="str">
        <f t="shared" si="20"/>
        <v>NA</v>
      </c>
      <c r="I21" t="str">
        <f t="shared" si="20"/>
        <v>-0.19834</v>
      </c>
      <c r="J21" t="str">
        <f t="shared" si="20"/>
        <v>NA</v>
      </c>
      <c r="K21" t="str">
        <f t="shared" si="20"/>
        <v>NA</v>
      </c>
      <c r="L21" t="str">
        <f t="shared" si="20"/>
        <v>NA</v>
      </c>
      <c r="M21" t="str">
        <f t="shared" si="20"/>
        <v>-0.45689</v>
      </c>
      <c r="N21" t="str">
        <f t="shared" si="20"/>
        <v>-0.64651</v>
      </c>
      <c r="O21" t="str">
        <f t="shared" si="20"/>
        <v>-0.35924</v>
      </c>
      <c r="P21" t="str">
        <f t="shared" si="20"/>
        <v>-0.35259</v>
      </c>
      <c r="Q21" t="str">
        <f t="shared" si="20"/>
        <v>NA</v>
      </c>
      <c r="R21" t="str">
        <f t="shared" si="20"/>
        <v>-0.16765</v>
      </c>
      <c r="S21" t="str">
        <f t="shared" si="20"/>
        <v>-0.3131</v>
      </c>
      <c r="T21" t="str">
        <f t="shared" si="20"/>
        <v>NA</v>
      </c>
      <c r="U21" t="str">
        <f t="shared" si="20"/>
        <v>1</v>
      </c>
      <c r="V21" t="str">
        <f t="shared" si="20"/>
        <v>-1</v>
      </c>
      <c r="W21" t="str">
        <f t="shared" si="20"/>
        <v>NA</v>
      </c>
      <c r="X21" t="str">
        <f t="shared" si="20"/>
        <v>NA</v>
      </c>
      <c r="Y21" t="str">
        <f t="shared" si="20"/>
        <v>NA</v>
      </c>
      <c r="Z21" t="str">
        <f t="shared" si="20"/>
        <v>NA</v>
      </c>
      <c r="AA21" t="str">
        <f t="shared" si="20"/>
        <v>NA</v>
      </c>
      <c r="AB21" t="str">
        <f t="shared" si="20"/>
        <v>NA</v>
      </c>
      <c r="AC21" t="str">
        <f t="shared" si="20"/>
        <v>NA</v>
      </c>
      <c r="AD21" t="str">
        <f t="shared" si="20"/>
        <v>NA</v>
      </c>
      <c r="AE21" t="str">
        <f t="shared" si="20"/>
        <v>NA</v>
      </c>
      <c r="AF21" t="str">
        <f t="shared" si="20"/>
        <v>NA</v>
      </c>
      <c r="AG21" t="str">
        <f t="shared" si="20"/>
        <v>NA</v>
      </c>
      <c r="AH21" t="str">
        <f t="shared" si="20"/>
        <v>NA</v>
      </c>
      <c r="AI21" t="str">
        <f t="shared" si="20"/>
        <v>NA</v>
      </c>
      <c r="AJ21" t="str">
        <f t="shared" si="20"/>
        <v>NA</v>
      </c>
      <c r="AK21" t="str">
        <f t="shared" si="20"/>
        <v>NA</v>
      </c>
      <c r="AL21" t="str">
        <f t="shared" si="20"/>
        <v>NA</v>
      </c>
      <c r="AM21" t="str">
        <f t="shared" si="20"/>
        <v>NA</v>
      </c>
      <c r="AN21" t="str">
        <f t="shared" si="20"/>
        <v>NA</v>
      </c>
      <c r="AO21" t="str">
        <f t="shared" si="20"/>
        <v>NA</v>
      </c>
      <c r="AP21" t="str">
        <f t="shared" si="20"/>
        <v>NA</v>
      </c>
      <c r="AQ21" t="str">
        <f t="shared" si="20"/>
        <v>NA</v>
      </c>
      <c r="AR21" t="str">
        <f t="shared" si="20"/>
        <v>NA</v>
      </c>
      <c r="AS21" t="str">
        <f t="shared" si="20"/>
        <v>NA</v>
      </c>
      <c r="AT21" t="str">
        <f t="shared" si="20"/>
        <v>NA</v>
      </c>
      <c r="AV21" s="3">
        <v>-0.04184</v>
      </c>
      <c r="AW21" s="3">
        <v>-0.35837</v>
      </c>
      <c r="AX21" s="3">
        <v>-0.19834</v>
      </c>
      <c r="AY21" s="3">
        <v>0.054195</v>
      </c>
      <c r="AZ21" s="3">
        <v>-0.0297</v>
      </c>
      <c r="BA21" s="3">
        <v>-0.04016</v>
      </c>
      <c r="BB21" s="3">
        <v>-0.04573</v>
      </c>
      <c r="BC21" s="3">
        <v>-0.19834</v>
      </c>
      <c r="BD21" s="3">
        <v>-0.10742</v>
      </c>
      <c r="BE21" s="3">
        <v>0.054261</v>
      </c>
      <c r="BF21" s="3">
        <v>0.122321</v>
      </c>
      <c r="BG21" s="3">
        <v>-0.45689</v>
      </c>
      <c r="BH21" s="3">
        <v>-0.64651</v>
      </c>
      <c r="BI21" s="3">
        <v>-0.35924</v>
      </c>
      <c r="BJ21" s="3">
        <v>-0.35259</v>
      </c>
      <c r="BK21" s="3">
        <v>-0.14885</v>
      </c>
      <c r="BL21" s="3">
        <v>-0.16765</v>
      </c>
      <c r="BM21" s="3">
        <v>-0.3131</v>
      </c>
      <c r="BN21" s="3">
        <v>-0.15331</v>
      </c>
      <c r="BO21" s="3">
        <v>1.0</v>
      </c>
      <c r="BP21" s="3">
        <v>-1.0</v>
      </c>
      <c r="BQ21" s="3">
        <v>0.138133</v>
      </c>
      <c r="BR21" s="3">
        <v>0.125332</v>
      </c>
      <c r="BS21" s="3">
        <v>0.142275</v>
      </c>
      <c r="BT21" s="3">
        <v>0.142275</v>
      </c>
      <c r="BU21" s="3">
        <v>0.118049</v>
      </c>
      <c r="BV21" s="3">
        <v>0.149708</v>
      </c>
      <c r="BW21" s="3">
        <v>0.138569</v>
      </c>
      <c r="BX21" s="3">
        <v>0.141795</v>
      </c>
      <c r="BY21" s="3">
        <v>-0.0244</v>
      </c>
      <c r="BZ21" s="3">
        <v>0.1251</v>
      </c>
      <c r="CA21" s="3">
        <v>0.150802</v>
      </c>
      <c r="CB21" s="3">
        <v>0.127049</v>
      </c>
      <c r="CC21" s="3">
        <v>0.044198</v>
      </c>
      <c r="CD21" s="3">
        <v>-0.1067</v>
      </c>
      <c r="CE21" s="3">
        <v>-0.07412</v>
      </c>
      <c r="CF21" s="3">
        <v>0.085134</v>
      </c>
      <c r="CG21" s="3">
        <v>0.040231</v>
      </c>
      <c r="CH21" s="3">
        <v>-0.07409</v>
      </c>
      <c r="CI21" s="3">
        <v>-0.08704</v>
      </c>
      <c r="CJ21" s="3">
        <v>-0.08537</v>
      </c>
      <c r="CK21" s="3">
        <v>0.067747</v>
      </c>
      <c r="CL21" s="3">
        <v>-0.1023</v>
      </c>
      <c r="CM21" s="3">
        <v>-0.11654</v>
      </c>
      <c r="CN21" s="3">
        <v>-0.08677</v>
      </c>
      <c r="CO21" s="3"/>
      <c r="CP21" s="3">
        <v>0.606371</v>
      </c>
      <c r="CQ21" s="14">
        <v>5.03E-6</v>
      </c>
      <c r="CR21" s="3">
        <v>0.013671</v>
      </c>
      <c r="CS21" s="3">
        <v>0.504416</v>
      </c>
      <c r="CT21" s="3">
        <v>0.714669</v>
      </c>
      <c r="CU21" s="3">
        <v>0.620926</v>
      </c>
      <c r="CV21" s="3">
        <v>0.573292</v>
      </c>
      <c r="CW21" s="3">
        <v>0.013671</v>
      </c>
      <c r="CX21" s="3">
        <v>0.18485</v>
      </c>
      <c r="CY21" s="3">
        <v>0.503899</v>
      </c>
      <c r="CZ21" s="3">
        <v>0.130719</v>
      </c>
      <c r="DA21" s="14">
        <v>2.58E-9</v>
      </c>
      <c r="DB21" s="3">
        <v>0.0</v>
      </c>
      <c r="DC21" s="14">
        <v>4.75E-6</v>
      </c>
      <c r="DD21" s="14">
        <v>7.3E-6</v>
      </c>
      <c r="DE21" s="3">
        <v>0.065414</v>
      </c>
      <c r="DF21" s="3">
        <v>0.037683</v>
      </c>
      <c r="DG21" s="14">
        <v>7.7E-5</v>
      </c>
      <c r="DH21" s="3">
        <v>0.057661</v>
      </c>
      <c r="DI21" s="3"/>
      <c r="DJ21" s="3">
        <v>0.0</v>
      </c>
      <c r="DK21" s="3">
        <v>0.268697</v>
      </c>
      <c r="DL21" s="3">
        <v>0.31222</v>
      </c>
      <c r="DM21" s="3">
        <v>0.250758</v>
      </c>
      <c r="DN21" s="3">
        <v>0.250758</v>
      </c>
      <c r="DO21" s="3">
        <v>0.341389</v>
      </c>
      <c r="DP21" s="3">
        <v>0.226595</v>
      </c>
      <c r="DQ21" s="3">
        <v>0.263441</v>
      </c>
      <c r="DR21" s="3">
        <v>0.252377</v>
      </c>
      <c r="DS21" s="3">
        <v>0.844584</v>
      </c>
      <c r="DT21" s="3">
        <v>0.313124</v>
      </c>
      <c r="DU21" s="3">
        <v>0.22318</v>
      </c>
      <c r="DV21" s="3">
        <v>0.305584</v>
      </c>
      <c r="DW21" s="3">
        <v>0.816608</v>
      </c>
      <c r="DX21" s="3">
        <v>0.574659</v>
      </c>
      <c r="DY21" s="3">
        <v>0.697086</v>
      </c>
      <c r="DZ21" s="3">
        <v>0.654659</v>
      </c>
      <c r="EA21" s="3">
        <v>0.832828</v>
      </c>
      <c r="EB21" s="3">
        <v>0.697196</v>
      </c>
      <c r="EC21" s="3">
        <v>0.647422</v>
      </c>
      <c r="ED21" s="3">
        <v>0.65377</v>
      </c>
      <c r="EE21" s="3">
        <v>0.722062</v>
      </c>
      <c r="EF21" s="3">
        <v>0.590625</v>
      </c>
      <c r="EG21" s="3">
        <v>0.539672</v>
      </c>
      <c r="EH21" s="3">
        <v>0.648426</v>
      </c>
    </row>
    <row r="22">
      <c r="A22" s="3" t="s">
        <v>25</v>
      </c>
      <c r="B22" t="str">
        <f t="shared" ref="B22:AT22" si="21">IF(CP22&lt;0.05,AV22,"NA")</f>
        <v>NA</v>
      </c>
      <c r="C22" t="str">
        <f t="shared" si="21"/>
        <v>0.378195</v>
      </c>
      <c r="D22" t="str">
        <f t="shared" si="21"/>
        <v>0.261782</v>
      </c>
      <c r="E22" t="str">
        <f t="shared" si="21"/>
        <v>NA</v>
      </c>
      <c r="F22" t="str">
        <f t="shared" si="21"/>
        <v>NA</v>
      </c>
      <c r="G22" t="str">
        <f t="shared" si="21"/>
        <v>NA</v>
      </c>
      <c r="H22" t="str">
        <f t="shared" si="21"/>
        <v>NA</v>
      </c>
      <c r="I22" t="str">
        <f t="shared" si="21"/>
        <v>0.261782</v>
      </c>
      <c r="J22" t="str">
        <f t="shared" si="21"/>
        <v>0.324148</v>
      </c>
      <c r="K22" t="str">
        <f t="shared" si="21"/>
        <v>NA</v>
      </c>
      <c r="L22" t="str">
        <f t="shared" si="21"/>
        <v>0.198552</v>
      </c>
      <c r="M22" t="str">
        <f t="shared" si="21"/>
        <v>0.447192</v>
      </c>
      <c r="N22" t="str">
        <f t="shared" si="21"/>
        <v>0.65671</v>
      </c>
      <c r="O22" t="str">
        <f t="shared" si="21"/>
        <v>0.380448</v>
      </c>
      <c r="P22" t="str">
        <f t="shared" si="21"/>
        <v>0.418074</v>
      </c>
      <c r="Q22" t="str">
        <f t="shared" si="21"/>
        <v>0.140354</v>
      </c>
      <c r="R22" t="str">
        <f t="shared" si="21"/>
        <v>0.175005</v>
      </c>
      <c r="S22" t="str">
        <f t="shared" si="21"/>
        <v>0.367365</v>
      </c>
      <c r="T22" t="str">
        <f t="shared" si="21"/>
        <v>NA</v>
      </c>
      <c r="U22" t="str">
        <f t="shared" si="21"/>
        <v>-1</v>
      </c>
      <c r="V22" t="str">
        <f t="shared" si="21"/>
        <v>1</v>
      </c>
      <c r="W22" t="str">
        <f t="shared" si="21"/>
        <v>NA</v>
      </c>
      <c r="X22" t="str">
        <f t="shared" si="21"/>
        <v>NA</v>
      </c>
      <c r="Y22" t="str">
        <f t="shared" si="21"/>
        <v>NA</v>
      </c>
      <c r="Z22" t="str">
        <f t="shared" si="21"/>
        <v>NA</v>
      </c>
      <c r="AA22" t="str">
        <f t="shared" si="21"/>
        <v>NA</v>
      </c>
      <c r="AB22" t="str">
        <f t="shared" si="21"/>
        <v>NA</v>
      </c>
      <c r="AC22" t="str">
        <f t="shared" si="21"/>
        <v>NA</v>
      </c>
      <c r="AD22" t="str">
        <f t="shared" si="21"/>
        <v>NA</v>
      </c>
      <c r="AE22" t="str">
        <f t="shared" si="21"/>
        <v>NA</v>
      </c>
      <c r="AF22" t="str">
        <f t="shared" si="21"/>
        <v>NA</v>
      </c>
      <c r="AG22" t="str">
        <f t="shared" si="21"/>
        <v>NA</v>
      </c>
      <c r="AH22" t="str">
        <f t="shared" si="21"/>
        <v>NA</v>
      </c>
      <c r="AI22" t="str">
        <f t="shared" si="21"/>
        <v>NA</v>
      </c>
      <c r="AJ22" t="str">
        <f t="shared" si="21"/>
        <v>NA</v>
      </c>
      <c r="AK22" t="str">
        <f t="shared" si="21"/>
        <v>NA</v>
      </c>
      <c r="AL22" t="str">
        <f t="shared" si="21"/>
        <v>NA</v>
      </c>
      <c r="AM22" t="str">
        <f t="shared" si="21"/>
        <v>NA</v>
      </c>
      <c r="AN22" t="str">
        <f t="shared" si="21"/>
        <v>NA</v>
      </c>
      <c r="AO22" t="str">
        <f t="shared" si="21"/>
        <v>NA</v>
      </c>
      <c r="AP22" t="str">
        <f t="shared" si="21"/>
        <v>NA</v>
      </c>
      <c r="AQ22" t="str">
        <f t="shared" si="21"/>
        <v>NA</v>
      </c>
      <c r="AR22" t="str">
        <f t="shared" si="21"/>
        <v>NA</v>
      </c>
      <c r="AS22" t="str">
        <f t="shared" si="21"/>
        <v>NA</v>
      </c>
      <c r="AT22" t="str">
        <f t="shared" si="21"/>
        <v>NA</v>
      </c>
      <c r="AV22" s="3">
        <v>-0.03904</v>
      </c>
      <c r="AW22" s="3">
        <v>0.378195</v>
      </c>
      <c r="AX22" s="3">
        <v>0.261782</v>
      </c>
      <c r="AY22" s="3">
        <v>0.064516</v>
      </c>
      <c r="AZ22" s="3">
        <v>-0.01116</v>
      </c>
      <c r="BA22" s="3">
        <v>-0.03964</v>
      </c>
      <c r="BB22" s="3">
        <v>-0.01585</v>
      </c>
      <c r="BC22" s="3">
        <v>0.261782</v>
      </c>
      <c r="BD22" s="3">
        <v>0.324148</v>
      </c>
      <c r="BE22" s="3">
        <v>0.064427</v>
      </c>
      <c r="BF22" s="3">
        <v>0.198552</v>
      </c>
      <c r="BG22" s="3">
        <v>0.447192</v>
      </c>
      <c r="BH22" s="3">
        <v>0.65671</v>
      </c>
      <c r="BI22" s="3">
        <v>0.380448</v>
      </c>
      <c r="BJ22" s="3">
        <v>0.418074</v>
      </c>
      <c r="BK22" s="3">
        <v>0.140354</v>
      </c>
      <c r="BL22" s="3">
        <v>0.175005</v>
      </c>
      <c r="BM22" s="3">
        <v>0.367365</v>
      </c>
      <c r="BN22" s="3">
        <v>0.137592</v>
      </c>
      <c r="BO22" s="3">
        <v>-1.0</v>
      </c>
      <c r="BP22" s="3">
        <v>1.0</v>
      </c>
      <c r="BQ22" s="3">
        <v>-0.09176</v>
      </c>
      <c r="BR22" s="3">
        <v>-0.08573</v>
      </c>
      <c r="BS22" s="3">
        <v>-0.09586</v>
      </c>
      <c r="BT22" s="3">
        <v>-0.09586</v>
      </c>
      <c r="BU22" s="3">
        <v>-0.09161</v>
      </c>
      <c r="BV22" s="3">
        <v>-0.09991</v>
      </c>
      <c r="BW22" s="3">
        <v>-0.09318</v>
      </c>
      <c r="BX22" s="3">
        <v>-0.0956</v>
      </c>
      <c r="BY22" s="3">
        <v>0.068756</v>
      </c>
      <c r="BZ22" s="3">
        <v>-0.08931</v>
      </c>
      <c r="CA22" s="3">
        <v>-0.10675</v>
      </c>
      <c r="CB22" s="3">
        <v>-0.0859</v>
      </c>
      <c r="CC22" s="3">
        <v>-0.02041</v>
      </c>
      <c r="CD22" s="3">
        <v>0.116193</v>
      </c>
      <c r="CE22" s="3">
        <v>0.094162</v>
      </c>
      <c r="CF22" s="3">
        <v>-0.09102</v>
      </c>
      <c r="CG22" s="3">
        <v>-0.0138</v>
      </c>
      <c r="CH22" s="3">
        <v>0.09414</v>
      </c>
      <c r="CI22" s="3">
        <v>0.10307</v>
      </c>
      <c r="CJ22" s="3">
        <v>0.102066</v>
      </c>
      <c r="CK22" s="3">
        <v>-0.03639</v>
      </c>
      <c r="CL22" s="3">
        <v>0.111364</v>
      </c>
      <c r="CM22" s="3">
        <v>0.126919</v>
      </c>
      <c r="CN22" s="3">
        <v>0.1054</v>
      </c>
      <c r="CO22" s="3"/>
      <c r="CP22" s="3">
        <v>0.584093</v>
      </c>
      <c r="CQ22" s="14">
        <v>3.64E-8</v>
      </c>
      <c r="CR22" s="3">
        <v>1.88E-4</v>
      </c>
      <c r="CS22" s="3">
        <v>0.365296</v>
      </c>
      <c r="CT22" s="3">
        <v>0.875693</v>
      </c>
      <c r="CU22" s="3">
        <v>0.578328</v>
      </c>
      <c r="CV22" s="3">
        <v>0.824109</v>
      </c>
      <c r="CW22" s="3">
        <v>1.88E-4</v>
      </c>
      <c r="CX22" s="14">
        <v>3.0E-6</v>
      </c>
      <c r="CY22" s="3">
        <v>0.36596</v>
      </c>
      <c r="CZ22" s="3">
        <v>0.004934</v>
      </c>
      <c r="DA22" s="14">
        <v>3.55E-11</v>
      </c>
      <c r="DB22" s="3">
        <v>0.0</v>
      </c>
      <c r="DC22" s="14">
        <v>2.97E-8</v>
      </c>
      <c r="DD22" s="14">
        <v>8.03E-10</v>
      </c>
      <c r="DE22" s="3">
        <v>0.048012</v>
      </c>
      <c r="DF22" s="3">
        <v>0.013425</v>
      </c>
      <c r="DG22" s="14">
        <v>9.42E-8</v>
      </c>
      <c r="DH22" s="3">
        <v>0.052626</v>
      </c>
      <c r="DI22" s="3">
        <v>0.0</v>
      </c>
      <c r="DJ22" s="3"/>
      <c r="DK22" s="3">
        <v>0.415232</v>
      </c>
      <c r="DL22" s="3">
        <v>0.443807</v>
      </c>
      <c r="DM22" s="3">
        <v>0.391604</v>
      </c>
      <c r="DN22" s="3">
        <v>0.391604</v>
      </c>
      <c r="DO22" s="3">
        <v>0.41303</v>
      </c>
      <c r="DP22" s="3">
        <v>0.371808</v>
      </c>
      <c r="DQ22" s="3">
        <v>0.405028</v>
      </c>
      <c r="DR22" s="3">
        <v>0.392915</v>
      </c>
      <c r="DS22" s="3">
        <v>0.539362</v>
      </c>
      <c r="DT22" s="3">
        <v>0.424893</v>
      </c>
      <c r="DU22" s="3">
        <v>0.339781</v>
      </c>
      <c r="DV22" s="3">
        <v>0.442894</v>
      </c>
      <c r="DW22" s="3">
        <v>0.910237</v>
      </c>
      <c r="DX22" s="3">
        <v>0.51962</v>
      </c>
      <c r="DY22" s="3">
        <v>0.602211</v>
      </c>
      <c r="DZ22" s="3">
        <v>0.614447</v>
      </c>
      <c r="EA22" s="3">
        <v>0.939259</v>
      </c>
      <c r="EB22" s="3">
        <v>0.602297</v>
      </c>
      <c r="EC22" s="3">
        <v>0.568143</v>
      </c>
      <c r="ED22" s="3">
        <v>0.571939</v>
      </c>
      <c r="EE22" s="3">
        <v>0.840655</v>
      </c>
      <c r="EF22" s="3">
        <v>0.537238</v>
      </c>
      <c r="EG22" s="3">
        <v>0.481535</v>
      </c>
      <c r="EH22" s="3">
        <v>0.559381</v>
      </c>
    </row>
    <row r="23">
      <c r="A23" s="3" t="s">
        <v>26</v>
      </c>
      <c r="B23" t="str">
        <f t="shared" ref="B23:AT23" si="22">IF(CP23&lt;0.05,AV23,"NA")</f>
        <v>NA</v>
      </c>
      <c r="C23" t="str">
        <f t="shared" si="22"/>
        <v>NA</v>
      </c>
      <c r="D23" t="str">
        <f t="shared" si="22"/>
        <v>NA</v>
      </c>
      <c r="E23" t="str">
        <f t="shared" si="22"/>
        <v>NA</v>
      </c>
      <c r="F23" t="str">
        <f t="shared" si="22"/>
        <v>NA</v>
      </c>
      <c r="G23" t="str">
        <f t="shared" si="22"/>
        <v>NA</v>
      </c>
      <c r="H23" t="str">
        <f t="shared" si="22"/>
        <v>NA</v>
      </c>
      <c r="I23" t="str">
        <f t="shared" si="22"/>
        <v>NA</v>
      </c>
      <c r="J23" t="str">
        <f t="shared" si="22"/>
        <v>NA</v>
      </c>
      <c r="K23" t="str">
        <f t="shared" si="22"/>
        <v>NA</v>
      </c>
      <c r="L23" t="str">
        <f t="shared" si="22"/>
        <v>NA</v>
      </c>
      <c r="M23" t="str">
        <f t="shared" si="22"/>
        <v>NA</v>
      </c>
      <c r="N23" t="str">
        <f t="shared" si="22"/>
        <v>NA</v>
      </c>
      <c r="O23" t="str">
        <f t="shared" si="22"/>
        <v>NA</v>
      </c>
      <c r="P23" t="str">
        <f t="shared" si="22"/>
        <v>NA</v>
      </c>
      <c r="Q23" t="str">
        <f t="shared" si="22"/>
        <v>NA</v>
      </c>
      <c r="R23" t="str">
        <f t="shared" si="22"/>
        <v>NA</v>
      </c>
      <c r="S23" t="str">
        <f t="shared" si="22"/>
        <v>NA</v>
      </c>
      <c r="T23" t="str">
        <f t="shared" si="22"/>
        <v>NA</v>
      </c>
      <c r="U23" t="str">
        <f t="shared" si="22"/>
        <v>NA</v>
      </c>
      <c r="V23" t="str">
        <f t="shared" si="22"/>
        <v>NA</v>
      </c>
      <c r="W23" t="str">
        <f t="shared" si="22"/>
        <v>1</v>
      </c>
      <c r="X23" t="str">
        <f t="shared" si="22"/>
        <v>0.90889</v>
      </c>
      <c r="Y23" t="str">
        <f t="shared" si="22"/>
        <v>0.733558</v>
      </c>
      <c r="Z23" t="str">
        <f t="shared" si="22"/>
        <v>0.733558</v>
      </c>
      <c r="AA23" t="str">
        <f t="shared" si="22"/>
        <v>0.814862</v>
      </c>
      <c r="AB23" t="str">
        <f t="shared" si="22"/>
        <v>0.756002</v>
      </c>
      <c r="AC23" t="str">
        <f t="shared" si="22"/>
        <v>0.998455</v>
      </c>
      <c r="AD23" t="str">
        <f t="shared" si="22"/>
        <v>0.999964</v>
      </c>
      <c r="AE23" t="str">
        <f t="shared" si="22"/>
        <v>0.447262</v>
      </c>
      <c r="AF23" t="str">
        <f t="shared" si="22"/>
        <v>0.919541</v>
      </c>
      <c r="AG23" t="str">
        <f t="shared" si="22"/>
        <v>0.807757</v>
      </c>
      <c r="AH23" t="str">
        <f t="shared" si="22"/>
        <v>0.894183</v>
      </c>
      <c r="AI23" t="str">
        <f t="shared" si="22"/>
        <v>NA</v>
      </c>
      <c r="AJ23" t="str">
        <f t="shared" si="22"/>
        <v>NA</v>
      </c>
      <c r="AK23" t="str">
        <f t="shared" si="22"/>
        <v>0.373356</v>
      </c>
      <c r="AL23" t="str">
        <f t="shared" si="22"/>
        <v>NA</v>
      </c>
      <c r="AM23" t="str">
        <f t="shared" si="22"/>
        <v>NA</v>
      </c>
      <c r="AN23" t="str">
        <f t="shared" si="22"/>
        <v>0.373718</v>
      </c>
      <c r="AO23" t="str">
        <f t="shared" si="22"/>
        <v>NA</v>
      </c>
      <c r="AP23" t="str">
        <f t="shared" si="22"/>
        <v>NA</v>
      </c>
      <c r="AQ23" t="str">
        <f t="shared" si="22"/>
        <v>0.411392</v>
      </c>
      <c r="AR23" t="str">
        <f t="shared" si="22"/>
        <v>NA</v>
      </c>
      <c r="AS23" t="str">
        <f t="shared" si="22"/>
        <v>NA</v>
      </c>
      <c r="AT23" t="str">
        <f t="shared" si="22"/>
        <v>NA</v>
      </c>
      <c r="AV23" s="3">
        <v>-0.09073</v>
      </c>
      <c r="AW23" s="3">
        <v>0.029137</v>
      </c>
      <c r="AX23" s="3">
        <v>-0.003</v>
      </c>
      <c r="AY23" s="3">
        <v>0.007363</v>
      </c>
      <c r="AZ23" s="3">
        <v>-0.06053</v>
      </c>
      <c r="BA23" s="3">
        <v>-0.0908</v>
      </c>
      <c r="BB23" s="3">
        <v>-0.10411</v>
      </c>
      <c r="BC23" s="3">
        <v>-0.003</v>
      </c>
      <c r="BD23" s="3">
        <v>0.070533</v>
      </c>
      <c r="BE23" s="3">
        <v>0.007359</v>
      </c>
      <c r="BF23" s="3">
        <v>0.082822</v>
      </c>
      <c r="BG23" s="3">
        <v>-0.04955</v>
      </c>
      <c r="BH23" s="3">
        <v>0.032271</v>
      </c>
      <c r="BI23" s="3">
        <v>0.02057</v>
      </c>
      <c r="BJ23" s="3">
        <v>0.068337</v>
      </c>
      <c r="BK23" s="3">
        <v>0.097624</v>
      </c>
      <c r="BL23" s="3">
        <v>0.158639</v>
      </c>
      <c r="BM23" s="3">
        <v>0.01263</v>
      </c>
      <c r="BN23" s="3">
        <v>0.06239</v>
      </c>
      <c r="BO23" s="3">
        <v>0.138133</v>
      </c>
      <c r="BP23" s="3">
        <v>-0.09176</v>
      </c>
      <c r="BQ23" s="3">
        <v>1.0</v>
      </c>
      <c r="BR23" s="3">
        <v>0.90889</v>
      </c>
      <c r="BS23" s="3">
        <v>0.733558</v>
      </c>
      <c r="BT23" s="3">
        <v>0.733558</v>
      </c>
      <c r="BU23" s="3">
        <v>0.814862</v>
      </c>
      <c r="BV23" s="3">
        <v>0.756002</v>
      </c>
      <c r="BW23" s="3">
        <v>0.998455</v>
      </c>
      <c r="BX23" s="3">
        <v>0.999964</v>
      </c>
      <c r="BY23" s="3">
        <v>0.447262</v>
      </c>
      <c r="BZ23" s="3">
        <v>0.919541</v>
      </c>
      <c r="CA23" s="3">
        <v>0.807757</v>
      </c>
      <c r="CB23" s="3">
        <v>0.894183</v>
      </c>
      <c r="CC23" s="3">
        <v>0.29069</v>
      </c>
      <c r="CD23" s="3">
        <v>0.11803</v>
      </c>
      <c r="CE23" s="3">
        <v>0.373356</v>
      </c>
      <c r="CF23" s="3">
        <v>0.23839</v>
      </c>
      <c r="CG23" s="3">
        <v>0.290022</v>
      </c>
      <c r="CH23" s="3">
        <v>0.373718</v>
      </c>
      <c r="CI23" s="3">
        <v>0.187292</v>
      </c>
      <c r="CJ23" s="3">
        <v>0.266103</v>
      </c>
      <c r="CK23" s="3">
        <v>0.411392</v>
      </c>
      <c r="CL23" s="3">
        <v>0.120035</v>
      </c>
      <c r="CM23" s="3">
        <v>0.112467</v>
      </c>
      <c r="CN23" s="3">
        <v>0.148207</v>
      </c>
      <c r="CO23" s="3"/>
      <c r="CP23" s="3">
        <v>0.420514</v>
      </c>
      <c r="CQ23" s="3">
        <v>0.796245</v>
      </c>
      <c r="CR23" s="3">
        <v>0.978816</v>
      </c>
      <c r="CS23" s="3">
        <v>0.947987</v>
      </c>
      <c r="CT23" s="3">
        <v>0.59138</v>
      </c>
      <c r="CU23" s="3">
        <v>0.420135</v>
      </c>
      <c r="CV23" s="3">
        <v>0.354987</v>
      </c>
      <c r="CW23" s="3">
        <v>0.978816</v>
      </c>
      <c r="CX23" s="3">
        <v>0.531503</v>
      </c>
      <c r="CY23" s="3">
        <v>0.948011</v>
      </c>
      <c r="CZ23" s="3">
        <v>0.462291</v>
      </c>
      <c r="DA23" s="3">
        <v>0.660475</v>
      </c>
      <c r="DB23" s="3">
        <v>0.774879</v>
      </c>
      <c r="DC23" s="3">
        <v>0.855368</v>
      </c>
      <c r="DD23" s="3">
        <v>0.544395</v>
      </c>
      <c r="DE23" s="3">
        <v>0.385922</v>
      </c>
      <c r="DF23" s="3">
        <v>0.157205</v>
      </c>
      <c r="DG23" s="3">
        <v>0.910897</v>
      </c>
      <c r="DH23" s="3">
        <v>0.580046</v>
      </c>
      <c r="DI23" s="3">
        <v>0.268697</v>
      </c>
      <c r="DJ23" s="3">
        <v>0.415232</v>
      </c>
      <c r="DK23" s="3"/>
      <c r="DL23" s="3">
        <v>0.0</v>
      </c>
      <c r="DM23" s="14">
        <v>6.66E-15</v>
      </c>
      <c r="DN23" s="14">
        <v>6.66E-15</v>
      </c>
      <c r="DO23" s="3">
        <v>0.0</v>
      </c>
      <c r="DP23" s="14">
        <v>4.44E-16</v>
      </c>
      <c r="DQ23" s="3">
        <v>0.0</v>
      </c>
      <c r="DR23" s="3">
        <v>0.0</v>
      </c>
      <c r="DS23" s="14">
        <v>2.84E-5</v>
      </c>
      <c r="DT23" s="3">
        <v>0.0</v>
      </c>
      <c r="DU23" s="3">
        <v>0.0</v>
      </c>
      <c r="DV23" s="3">
        <v>0.0</v>
      </c>
      <c r="DW23" s="3">
        <v>0.119141</v>
      </c>
      <c r="DX23" s="3">
        <v>0.534479</v>
      </c>
      <c r="DY23" s="3">
        <v>0.042132</v>
      </c>
      <c r="DZ23" s="3">
        <v>0.204577</v>
      </c>
      <c r="EA23" s="3">
        <v>0.12003</v>
      </c>
      <c r="EB23" s="3">
        <v>0.041917</v>
      </c>
      <c r="EC23" s="3">
        <v>0.321658</v>
      </c>
      <c r="ED23" s="3">
        <v>0.155215</v>
      </c>
      <c r="EE23" s="3">
        <v>0.023908</v>
      </c>
      <c r="EF23" s="3">
        <v>0.52751</v>
      </c>
      <c r="EG23" s="3">
        <v>0.554042</v>
      </c>
      <c r="EH23" s="3">
        <v>0.434449</v>
      </c>
    </row>
    <row r="24">
      <c r="A24" s="3" t="s">
        <v>27</v>
      </c>
      <c r="B24" t="str">
        <f t="shared" ref="B24:AT24" si="23">IF(CP24&lt;0.05,AV24,"NA")</f>
        <v>NA</v>
      </c>
      <c r="C24" t="str">
        <f t="shared" si="23"/>
        <v>NA</v>
      </c>
      <c r="D24" t="str">
        <f t="shared" si="23"/>
        <v>NA</v>
      </c>
      <c r="E24" t="str">
        <f t="shared" si="23"/>
        <v>NA</v>
      </c>
      <c r="F24" t="str">
        <f t="shared" si="23"/>
        <v>NA</v>
      </c>
      <c r="G24" t="str">
        <f t="shared" si="23"/>
        <v>NA</v>
      </c>
      <c r="H24" t="str">
        <f t="shared" si="23"/>
        <v>NA</v>
      </c>
      <c r="I24" t="str">
        <f t="shared" si="23"/>
        <v>NA</v>
      </c>
      <c r="J24" t="str">
        <f t="shared" si="23"/>
        <v>NA</v>
      </c>
      <c r="K24" t="str">
        <f t="shared" si="23"/>
        <v>NA</v>
      </c>
      <c r="L24" t="str">
        <f t="shared" si="23"/>
        <v>NA</v>
      </c>
      <c r="M24" t="str">
        <f t="shared" si="23"/>
        <v>NA</v>
      </c>
      <c r="N24" t="str">
        <f t="shared" si="23"/>
        <v>NA</v>
      </c>
      <c r="O24" t="str">
        <f t="shared" si="23"/>
        <v>NA</v>
      </c>
      <c r="P24" t="str">
        <f t="shared" si="23"/>
        <v>NA</v>
      </c>
      <c r="Q24" t="str">
        <f t="shared" si="23"/>
        <v>NA</v>
      </c>
      <c r="R24" t="str">
        <f t="shared" si="23"/>
        <v>NA</v>
      </c>
      <c r="S24" t="str">
        <f t="shared" si="23"/>
        <v>NA</v>
      </c>
      <c r="T24" t="str">
        <f t="shared" si="23"/>
        <v>NA</v>
      </c>
      <c r="U24" t="str">
        <f t="shared" si="23"/>
        <v>NA</v>
      </c>
      <c r="V24" t="str">
        <f t="shared" si="23"/>
        <v>NA</v>
      </c>
      <c r="W24" t="str">
        <f t="shared" si="23"/>
        <v>0.90889</v>
      </c>
      <c r="X24" t="str">
        <f t="shared" si="23"/>
        <v>1</v>
      </c>
      <c r="Y24" t="str">
        <f t="shared" si="23"/>
        <v>0.846643</v>
      </c>
      <c r="Z24" t="str">
        <f t="shared" si="23"/>
        <v>0.846643</v>
      </c>
      <c r="AA24" t="str">
        <f t="shared" si="23"/>
        <v>0.826079</v>
      </c>
      <c r="AB24" t="str">
        <f t="shared" si="23"/>
        <v>0.845771</v>
      </c>
      <c r="AC24" t="str">
        <f t="shared" si="23"/>
        <v>0.894866</v>
      </c>
      <c r="AD24" t="str">
        <f t="shared" si="23"/>
        <v>0.909234</v>
      </c>
      <c r="AE24" t="str">
        <f t="shared" si="23"/>
        <v>0.528407</v>
      </c>
      <c r="AF24" t="str">
        <f t="shared" si="23"/>
        <v>0.996251</v>
      </c>
      <c r="AG24" t="str">
        <f t="shared" si="23"/>
        <v>0.922503</v>
      </c>
      <c r="AH24" t="str">
        <f t="shared" si="23"/>
        <v>0.996924</v>
      </c>
      <c r="AI24" t="str">
        <f t="shared" si="23"/>
        <v>NA</v>
      </c>
      <c r="AJ24" t="str">
        <f t="shared" si="23"/>
        <v>NA</v>
      </c>
      <c r="AK24" t="str">
        <f t="shared" si="23"/>
        <v>NA</v>
      </c>
      <c r="AL24" t="str">
        <f t="shared" si="23"/>
        <v>NA</v>
      </c>
      <c r="AM24" t="str">
        <f t="shared" si="23"/>
        <v>NA</v>
      </c>
      <c r="AN24" t="str">
        <f t="shared" si="23"/>
        <v>NA</v>
      </c>
      <c r="AO24" t="str">
        <f t="shared" si="23"/>
        <v>NA</v>
      </c>
      <c r="AP24" t="str">
        <f t="shared" si="23"/>
        <v>NA</v>
      </c>
      <c r="AQ24" t="str">
        <f t="shared" si="23"/>
        <v>0.433025</v>
      </c>
      <c r="AR24" t="str">
        <f t="shared" si="23"/>
        <v>NA</v>
      </c>
      <c r="AS24" t="str">
        <f t="shared" si="23"/>
        <v>NA</v>
      </c>
      <c r="AT24" t="str">
        <f t="shared" si="23"/>
        <v>NA</v>
      </c>
      <c r="AV24" s="3">
        <v>-0.07432</v>
      </c>
      <c r="AW24" s="3">
        <v>0.031731</v>
      </c>
      <c r="AX24" s="3">
        <v>0.014567</v>
      </c>
      <c r="AY24" s="3">
        <v>0.022807</v>
      </c>
      <c r="AZ24" s="3">
        <v>-0.05703</v>
      </c>
      <c r="BA24" s="3">
        <v>-0.0744</v>
      </c>
      <c r="BB24" s="3">
        <v>-0.0855</v>
      </c>
      <c r="BC24" s="3">
        <v>0.014567</v>
      </c>
      <c r="BD24" s="3">
        <v>0.096521</v>
      </c>
      <c r="BE24" s="3">
        <v>0.022804</v>
      </c>
      <c r="BF24" s="3">
        <v>0.108343</v>
      </c>
      <c r="BG24" s="3">
        <v>-0.02897</v>
      </c>
      <c r="BH24" s="3">
        <v>0.037644</v>
      </c>
      <c r="BI24" s="3">
        <v>0.028218</v>
      </c>
      <c r="BJ24" s="3">
        <v>0.106947</v>
      </c>
      <c r="BK24" s="3">
        <v>0.039436</v>
      </c>
      <c r="BL24" s="3">
        <v>0.155527</v>
      </c>
      <c r="BM24" s="3">
        <v>-0.02328</v>
      </c>
      <c r="BN24" s="3">
        <v>-0.0061</v>
      </c>
      <c r="BO24" s="3">
        <v>0.125332</v>
      </c>
      <c r="BP24" s="3">
        <v>-0.08573</v>
      </c>
      <c r="BQ24" s="3">
        <v>0.90889</v>
      </c>
      <c r="BR24" s="3">
        <v>1.0</v>
      </c>
      <c r="BS24" s="3">
        <v>0.846643</v>
      </c>
      <c r="BT24" s="3">
        <v>0.846643</v>
      </c>
      <c r="BU24" s="3">
        <v>0.826079</v>
      </c>
      <c r="BV24" s="3">
        <v>0.845771</v>
      </c>
      <c r="BW24" s="3">
        <v>0.894866</v>
      </c>
      <c r="BX24" s="3">
        <v>0.909234</v>
      </c>
      <c r="BY24" s="3">
        <v>0.528407</v>
      </c>
      <c r="BZ24" s="3">
        <v>0.996251</v>
      </c>
      <c r="CA24" s="3">
        <v>0.922503</v>
      </c>
      <c r="CB24" s="3">
        <v>0.996924</v>
      </c>
      <c r="CC24" s="3">
        <v>0.339663</v>
      </c>
      <c r="CD24" s="3">
        <v>0.022733</v>
      </c>
      <c r="CE24" s="3">
        <v>0.342366</v>
      </c>
      <c r="CF24" s="3">
        <v>0.293114</v>
      </c>
      <c r="CG24" s="3">
        <v>0.337447</v>
      </c>
      <c r="CH24" s="3">
        <v>0.342838</v>
      </c>
      <c r="CI24" s="3">
        <v>0.105152</v>
      </c>
      <c r="CJ24" s="3">
        <v>0.202775</v>
      </c>
      <c r="CK24" s="3">
        <v>0.433025</v>
      </c>
      <c r="CL24" s="3">
        <v>0.028772</v>
      </c>
      <c r="CM24" s="3">
        <v>0.007573</v>
      </c>
      <c r="CN24" s="3">
        <v>0.054472</v>
      </c>
      <c r="CO24" s="3"/>
      <c r="CP24" s="3">
        <v>0.506932</v>
      </c>
      <c r="CQ24" s="3">
        <v>0.777177</v>
      </c>
      <c r="CR24" s="3">
        <v>0.896655</v>
      </c>
      <c r="CS24" s="3">
        <v>0.838838</v>
      </c>
      <c r="CT24" s="3">
        <v>0.610788</v>
      </c>
      <c r="CU24" s="3">
        <v>0.506483</v>
      </c>
      <c r="CV24" s="3">
        <v>0.44499</v>
      </c>
      <c r="CW24" s="3">
        <v>0.896655</v>
      </c>
      <c r="CX24" s="3">
        <v>0.388339</v>
      </c>
      <c r="CY24" s="3">
        <v>0.83886</v>
      </c>
      <c r="CZ24" s="3">
        <v>0.332606</v>
      </c>
      <c r="DA24" s="3">
        <v>0.796119</v>
      </c>
      <c r="DB24" s="3">
        <v>0.737048</v>
      </c>
      <c r="DC24" s="3">
        <v>0.80131</v>
      </c>
      <c r="DD24" s="3">
        <v>0.33891</v>
      </c>
      <c r="DE24" s="3">
        <v>0.725018</v>
      </c>
      <c r="DF24" s="3">
        <v>0.162944</v>
      </c>
      <c r="DG24" s="3">
        <v>0.83554</v>
      </c>
      <c r="DH24" s="3">
        <v>0.956638</v>
      </c>
      <c r="DI24" s="3">
        <v>0.31222</v>
      </c>
      <c r="DJ24" s="3">
        <v>0.443807</v>
      </c>
      <c r="DK24" s="3">
        <v>0.0</v>
      </c>
      <c r="DL24" s="3"/>
      <c r="DM24" s="3">
        <v>0.0</v>
      </c>
      <c r="DN24" s="3">
        <v>0.0</v>
      </c>
      <c r="DO24" s="3">
        <v>0.0</v>
      </c>
      <c r="DP24" s="3">
        <v>0.0</v>
      </c>
      <c r="DQ24" s="3">
        <v>0.0</v>
      </c>
      <c r="DR24" s="3">
        <v>0.0</v>
      </c>
      <c r="DS24" s="14">
        <v>3.35E-7</v>
      </c>
      <c r="DT24" s="3">
        <v>0.0</v>
      </c>
      <c r="DU24" s="3">
        <v>0.0</v>
      </c>
      <c r="DV24" s="3">
        <v>0.0</v>
      </c>
      <c r="DW24" s="3">
        <v>0.0663</v>
      </c>
      <c r="DX24" s="3">
        <v>0.905087</v>
      </c>
      <c r="DY24" s="3">
        <v>0.064033</v>
      </c>
      <c r="DZ24" s="3">
        <v>0.115954</v>
      </c>
      <c r="EA24" s="3">
        <v>0.068205</v>
      </c>
      <c r="EB24" s="3">
        <v>0.063643</v>
      </c>
      <c r="EC24" s="3">
        <v>0.580259</v>
      </c>
      <c r="ED24" s="3">
        <v>0.282526</v>
      </c>
      <c r="EE24" s="3">
        <v>0.016838</v>
      </c>
      <c r="EF24" s="3">
        <v>0.880036</v>
      </c>
      <c r="EG24" s="3">
        <v>0.968321</v>
      </c>
      <c r="EH24" s="3">
        <v>0.774964</v>
      </c>
    </row>
    <row r="25">
      <c r="A25" s="3" t="s">
        <v>28</v>
      </c>
      <c r="B25" t="str">
        <f t="shared" ref="B25:AT25" si="24">IF(CP25&lt;0.05,AV25,"NA")</f>
        <v>NA</v>
      </c>
      <c r="C25" t="str">
        <f t="shared" si="24"/>
        <v>NA</v>
      </c>
      <c r="D25" t="str">
        <f t="shared" si="24"/>
        <v>NA</v>
      </c>
      <c r="E25" t="str">
        <f t="shared" si="24"/>
        <v>NA</v>
      </c>
      <c r="F25" t="str">
        <f t="shared" si="24"/>
        <v>NA</v>
      </c>
      <c r="G25" t="str">
        <f t="shared" si="24"/>
        <v>NA</v>
      </c>
      <c r="H25" t="str">
        <f t="shared" si="24"/>
        <v>NA</v>
      </c>
      <c r="I25" t="str">
        <f t="shared" si="24"/>
        <v>NA</v>
      </c>
      <c r="J25" t="str">
        <f t="shared" si="24"/>
        <v>NA</v>
      </c>
      <c r="K25" t="str">
        <f t="shared" si="24"/>
        <v>NA</v>
      </c>
      <c r="L25" t="str">
        <f t="shared" si="24"/>
        <v>NA</v>
      </c>
      <c r="M25" t="str">
        <f t="shared" si="24"/>
        <v>NA</v>
      </c>
      <c r="N25" t="str">
        <f t="shared" si="24"/>
        <v>NA</v>
      </c>
      <c r="O25" t="str">
        <f t="shared" si="24"/>
        <v>NA</v>
      </c>
      <c r="P25" t="str">
        <f t="shared" si="24"/>
        <v>NA</v>
      </c>
      <c r="Q25" t="str">
        <f t="shared" si="24"/>
        <v>NA</v>
      </c>
      <c r="R25" t="str">
        <f t="shared" si="24"/>
        <v>NA</v>
      </c>
      <c r="S25" t="str">
        <f t="shared" si="24"/>
        <v>NA</v>
      </c>
      <c r="T25" t="str">
        <f t="shared" si="24"/>
        <v>NA</v>
      </c>
      <c r="U25" t="str">
        <f t="shared" si="24"/>
        <v>NA</v>
      </c>
      <c r="V25" t="str">
        <f t="shared" si="24"/>
        <v>NA</v>
      </c>
      <c r="W25" t="str">
        <f t="shared" si="24"/>
        <v>0.733558</v>
      </c>
      <c r="X25" t="str">
        <f t="shared" si="24"/>
        <v>0.846643</v>
      </c>
      <c r="Y25" t="str">
        <f t="shared" si="24"/>
        <v>1</v>
      </c>
      <c r="Z25" t="str">
        <f t="shared" si="24"/>
        <v>1</v>
      </c>
      <c r="AA25" t="str">
        <f t="shared" si="24"/>
        <v>0.801106</v>
      </c>
      <c r="AB25" t="str">
        <f t="shared" si="24"/>
        <v>0.779461</v>
      </c>
      <c r="AC25" t="str">
        <f t="shared" si="24"/>
        <v>0.713286</v>
      </c>
      <c r="AD25" t="str">
        <f t="shared" si="24"/>
        <v>0.732901</v>
      </c>
      <c r="AE25" t="str">
        <f t="shared" si="24"/>
        <v>0.560619</v>
      </c>
      <c r="AF25" t="str">
        <f t="shared" si="24"/>
        <v>0.82095</v>
      </c>
      <c r="AG25" t="str">
        <f t="shared" si="24"/>
        <v>0.780609</v>
      </c>
      <c r="AH25" t="str">
        <f t="shared" si="24"/>
        <v>0.865694</v>
      </c>
      <c r="AI25" t="str">
        <f t="shared" si="24"/>
        <v>NA</v>
      </c>
      <c r="AJ25" t="str">
        <f t="shared" si="24"/>
        <v>NA</v>
      </c>
      <c r="AK25" t="str">
        <f t="shared" si="24"/>
        <v>NA</v>
      </c>
      <c r="AL25" t="str">
        <f t="shared" si="24"/>
        <v>NA</v>
      </c>
      <c r="AM25" t="str">
        <f t="shared" si="24"/>
        <v>NA</v>
      </c>
      <c r="AN25" t="str">
        <f t="shared" si="24"/>
        <v>NA</v>
      </c>
      <c r="AO25" t="str">
        <f t="shared" si="24"/>
        <v>NA</v>
      </c>
      <c r="AP25" t="str">
        <f t="shared" si="24"/>
        <v>NA</v>
      </c>
      <c r="AQ25" t="str">
        <f t="shared" si="24"/>
        <v>0.633182</v>
      </c>
      <c r="AR25" t="str">
        <f t="shared" si="24"/>
        <v>NA</v>
      </c>
      <c r="AS25" t="str">
        <f t="shared" si="24"/>
        <v>NA</v>
      </c>
      <c r="AT25" t="str">
        <f t="shared" si="24"/>
        <v>NA</v>
      </c>
      <c r="AV25" s="3">
        <v>-0.08148</v>
      </c>
      <c r="AW25" s="3">
        <v>0.048292</v>
      </c>
      <c r="AX25" s="3">
        <v>0.030406</v>
      </c>
      <c r="AY25" s="3">
        <v>0.039282</v>
      </c>
      <c r="AZ25" s="3">
        <v>-0.04134</v>
      </c>
      <c r="BA25" s="3">
        <v>-0.0816</v>
      </c>
      <c r="BB25" s="3">
        <v>-0.08712</v>
      </c>
      <c r="BC25" s="3">
        <v>0.030406</v>
      </c>
      <c r="BD25" s="3">
        <v>0.126249</v>
      </c>
      <c r="BE25" s="3">
        <v>0.039279</v>
      </c>
      <c r="BF25" s="3">
        <v>0.139472</v>
      </c>
      <c r="BG25" s="3">
        <v>-0.02127</v>
      </c>
      <c r="BH25" s="3">
        <v>0.043293</v>
      </c>
      <c r="BI25" s="3">
        <v>0.046793</v>
      </c>
      <c r="BJ25" s="3">
        <v>0.134527</v>
      </c>
      <c r="BK25" s="3">
        <v>0.034171</v>
      </c>
      <c r="BL25" s="3">
        <v>0.195205</v>
      </c>
      <c r="BM25" s="3">
        <v>0.00779</v>
      </c>
      <c r="BN25" s="3">
        <v>0.013625</v>
      </c>
      <c r="BO25" s="3">
        <v>0.142275</v>
      </c>
      <c r="BP25" s="3">
        <v>-0.09586</v>
      </c>
      <c r="BQ25" s="3">
        <v>0.733558</v>
      </c>
      <c r="BR25" s="3">
        <v>0.846643</v>
      </c>
      <c r="BS25" s="3">
        <v>1.0</v>
      </c>
      <c r="BT25" s="3">
        <v>1.0</v>
      </c>
      <c r="BU25" s="3">
        <v>0.801106</v>
      </c>
      <c r="BV25" s="3">
        <v>0.779461</v>
      </c>
      <c r="BW25" s="3">
        <v>0.713286</v>
      </c>
      <c r="BX25" s="3">
        <v>0.732901</v>
      </c>
      <c r="BY25" s="3">
        <v>0.560619</v>
      </c>
      <c r="BZ25" s="3">
        <v>0.82095</v>
      </c>
      <c r="CA25" s="3">
        <v>0.780609</v>
      </c>
      <c r="CB25" s="3">
        <v>0.865694</v>
      </c>
      <c r="CC25" s="3">
        <v>0.334681</v>
      </c>
      <c r="CD25" s="3">
        <v>-0.00966</v>
      </c>
      <c r="CE25" s="3">
        <v>0.292727</v>
      </c>
      <c r="CF25" s="3">
        <v>0.270848</v>
      </c>
      <c r="CG25" s="3">
        <v>0.334269</v>
      </c>
      <c r="CH25" s="3">
        <v>0.293168</v>
      </c>
      <c r="CI25" s="3">
        <v>0.068383</v>
      </c>
      <c r="CJ25" s="3">
        <v>0.161312</v>
      </c>
      <c r="CK25" s="3">
        <v>0.633182</v>
      </c>
      <c r="CL25" s="3">
        <v>-0.00391</v>
      </c>
      <c r="CM25" s="3">
        <v>-0.02393</v>
      </c>
      <c r="CN25" s="3">
        <v>0.100752</v>
      </c>
      <c r="CO25" s="3"/>
      <c r="CP25" s="3">
        <v>0.466772</v>
      </c>
      <c r="CQ25" s="3">
        <v>0.666584</v>
      </c>
      <c r="CR25" s="3">
        <v>0.786254</v>
      </c>
      <c r="CS25" s="3">
        <v>0.726051</v>
      </c>
      <c r="CT25" s="3">
        <v>0.712323</v>
      </c>
      <c r="CU25" s="3">
        <v>0.466134</v>
      </c>
      <c r="CV25" s="3">
        <v>0.436406</v>
      </c>
      <c r="CW25" s="3">
        <v>0.786254</v>
      </c>
      <c r="CX25" s="3">
        <v>0.258389</v>
      </c>
      <c r="CY25" s="3">
        <v>0.726069</v>
      </c>
      <c r="CZ25" s="3">
        <v>0.211409</v>
      </c>
      <c r="DA25" s="3">
        <v>0.849585</v>
      </c>
      <c r="DB25" s="3">
        <v>0.69935</v>
      </c>
      <c r="DC25" s="3">
        <v>0.67635</v>
      </c>
      <c r="DD25" s="3">
        <v>0.228212</v>
      </c>
      <c r="DE25" s="3">
        <v>0.76054</v>
      </c>
      <c r="DF25" s="3">
        <v>0.078838</v>
      </c>
      <c r="DG25" s="3">
        <v>0.944626</v>
      </c>
      <c r="DH25" s="3">
        <v>0.903302</v>
      </c>
      <c r="DI25" s="3">
        <v>0.250758</v>
      </c>
      <c r="DJ25" s="3">
        <v>0.391604</v>
      </c>
      <c r="DK25" s="14">
        <v>6.66E-15</v>
      </c>
      <c r="DL25" s="3">
        <v>0.0</v>
      </c>
      <c r="DM25" s="3"/>
      <c r="DN25" s="3">
        <v>0.0</v>
      </c>
      <c r="DO25" s="3">
        <v>0.0</v>
      </c>
      <c r="DP25" s="3">
        <v>0.0</v>
      </c>
      <c r="DQ25" s="14">
        <v>5.51E-14</v>
      </c>
      <c r="DR25" s="14">
        <v>4.88E-15</v>
      </c>
      <c r="DS25" s="14">
        <v>4.32E-8</v>
      </c>
      <c r="DT25" s="3">
        <v>0.0</v>
      </c>
      <c r="DU25" s="3">
        <v>0.0</v>
      </c>
      <c r="DV25" s="3">
        <v>0.0</v>
      </c>
      <c r="DW25" s="3">
        <v>0.070643</v>
      </c>
      <c r="DX25" s="3">
        <v>0.959613</v>
      </c>
      <c r="DY25" s="3">
        <v>0.116459</v>
      </c>
      <c r="DZ25" s="3">
        <v>0.147707</v>
      </c>
      <c r="EA25" s="3">
        <v>0.071011</v>
      </c>
      <c r="EB25" s="3">
        <v>0.115883</v>
      </c>
      <c r="EC25" s="3">
        <v>0.719555</v>
      </c>
      <c r="ED25" s="3">
        <v>0.394439</v>
      </c>
      <c r="EE25" s="3">
        <v>1.73E-4</v>
      </c>
      <c r="EF25" s="3">
        <v>0.983638</v>
      </c>
      <c r="EG25" s="3">
        <v>0.900118</v>
      </c>
      <c r="EH25" s="3">
        <v>0.59629</v>
      </c>
    </row>
    <row r="26">
      <c r="A26" s="3" t="s">
        <v>29</v>
      </c>
      <c r="B26" t="str">
        <f t="shared" ref="B26:AT26" si="25">IF(CP26&lt;0.05,AV26,"NA")</f>
        <v>NA</v>
      </c>
      <c r="C26" t="str">
        <f t="shared" si="25"/>
        <v>NA</v>
      </c>
      <c r="D26" t="str">
        <f t="shared" si="25"/>
        <v>NA</v>
      </c>
      <c r="E26" t="str">
        <f t="shared" si="25"/>
        <v>NA</v>
      </c>
      <c r="F26" t="str">
        <f t="shared" si="25"/>
        <v>NA</v>
      </c>
      <c r="G26" t="str">
        <f t="shared" si="25"/>
        <v>NA</v>
      </c>
      <c r="H26" t="str">
        <f t="shared" si="25"/>
        <v>NA</v>
      </c>
      <c r="I26" t="str">
        <f t="shared" si="25"/>
        <v>NA</v>
      </c>
      <c r="J26" t="str">
        <f t="shared" si="25"/>
        <v>NA</v>
      </c>
      <c r="K26" t="str">
        <f t="shared" si="25"/>
        <v>NA</v>
      </c>
      <c r="L26" t="str">
        <f t="shared" si="25"/>
        <v>NA</v>
      </c>
      <c r="M26" t="str">
        <f t="shared" si="25"/>
        <v>NA</v>
      </c>
      <c r="N26" t="str">
        <f t="shared" si="25"/>
        <v>NA</v>
      </c>
      <c r="O26" t="str">
        <f t="shared" si="25"/>
        <v>NA</v>
      </c>
      <c r="P26" t="str">
        <f t="shared" si="25"/>
        <v>NA</v>
      </c>
      <c r="Q26" t="str">
        <f t="shared" si="25"/>
        <v>NA</v>
      </c>
      <c r="R26" t="str">
        <f t="shared" si="25"/>
        <v>NA</v>
      </c>
      <c r="S26" t="str">
        <f t="shared" si="25"/>
        <v>NA</v>
      </c>
      <c r="T26" t="str">
        <f t="shared" si="25"/>
        <v>NA</v>
      </c>
      <c r="U26" t="str">
        <f t="shared" si="25"/>
        <v>NA</v>
      </c>
      <c r="V26" t="str">
        <f t="shared" si="25"/>
        <v>NA</v>
      </c>
      <c r="W26" t="str">
        <f t="shared" si="25"/>
        <v>0.733558</v>
      </c>
      <c r="X26" t="str">
        <f t="shared" si="25"/>
        <v>0.846643</v>
      </c>
      <c r="Y26" t="str">
        <f t="shared" si="25"/>
        <v>1</v>
      </c>
      <c r="Z26" t="str">
        <f t="shared" si="25"/>
        <v>1</v>
      </c>
      <c r="AA26" t="str">
        <f t="shared" si="25"/>
        <v>0.801106</v>
      </c>
      <c r="AB26" t="str">
        <f t="shared" si="25"/>
        <v>0.779461</v>
      </c>
      <c r="AC26" t="str">
        <f t="shared" si="25"/>
        <v>0.713286</v>
      </c>
      <c r="AD26" t="str">
        <f t="shared" si="25"/>
        <v>0.732901</v>
      </c>
      <c r="AE26" t="str">
        <f t="shared" si="25"/>
        <v>0.560619</v>
      </c>
      <c r="AF26" t="str">
        <f t="shared" si="25"/>
        <v>0.82095</v>
      </c>
      <c r="AG26" t="str">
        <f t="shared" si="25"/>
        <v>0.780609</v>
      </c>
      <c r="AH26" t="str">
        <f t="shared" si="25"/>
        <v>0.865694</v>
      </c>
      <c r="AI26" t="str">
        <f t="shared" si="25"/>
        <v>NA</v>
      </c>
      <c r="AJ26" t="str">
        <f t="shared" si="25"/>
        <v>NA</v>
      </c>
      <c r="AK26" t="str">
        <f t="shared" si="25"/>
        <v>NA</v>
      </c>
      <c r="AL26" t="str">
        <f t="shared" si="25"/>
        <v>NA</v>
      </c>
      <c r="AM26" t="str">
        <f t="shared" si="25"/>
        <v>NA</v>
      </c>
      <c r="AN26" t="str">
        <f t="shared" si="25"/>
        <v>NA</v>
      </c>
      <c r="AO26" t="str">
        <f t="shared" si="25"/>
        <v>NA</v>
      </c>
      <c r="AP26" t="str">
        <f t="shared" si="25"/>
        <v>NA</v>
      </c>
      <c r="AQ26" t="str">
        <f t="shared" si="25"/>
        <v>0.633182</v>
      </c>
      <c r="AR26" t="str">
        <f t="shared" si="25"/>
        <v>NA</v>
      </c>
      <c r="AS26" t="str">
        <f t="shared" si="25"/>
        <v>NA</v>
      </c>
      <c r="AT26" t="str">
        <f t="shared" si="25"/>
        <v>NA</v>
      </c>
      <c r="AV26" s="3">
        <v>-0.08148</v>
      </c>
      <c r="AW26" s="3">
        <v>0.048292</v>
      </c>
      <c r="AX26" s="3">
        <v>0.030406</v>
      </c>
      <c r="AY26" s="3">
        <v>0.039282</v>
      </c>
      <c r="AZ26" s="3">
        <v>-0.04134</v>
      </c>
      <c r="BA26" s="3">
        <v>-0.0816</v>
      </c>
      <c r="BB26" s="3">
        <v>-0.08712</v>
      </c>
      <c r="BC26" s="3">
        <v>0.030406</v>
      </c>
      <c r="BD26" s="3">
        <v>0.126249</v>
      </c>
      <c r="BE26" s="3">
        <v>0.039279</v>
      </c>
      <c r="BF26" s="3">
        <v>0.139472</v>
      </c>
      <c r="BG26" s="3">
        <v>-0.02127</v>
      </c>
      <c r="BH26" s="3">
        <v>0.043293</v>
      </c>
      <c r="BI26" s="3">
        <v>0.046793</v>
      </c>
      <c r="BJ26" s="3">
        <v>0.134527</v>
      </c>
      <c r="BK26" s="3">
        <v>0.034171</v>
      </c>
      <c r="BL26" s="3">
        <v>0.195205</v>
      </c>
      <c r="BM26" s="3">
        <v>0.00779</v>
      </c>
      <c r="BN26" s="3">
        <v>0.013625</v>
      </c>
      <c r="BO26" s="3">
        <v>0.142275</v>
      </c>
      <c r="BP26" s="3">
        <v>-0.09586</v>
      </c>
      <c r="BQ26" s="3">
        <v>0.733558</v>
      </c>
      <c r="BR26" s="3">
        <v>0.846643</v>
      </c>
      <c r="BS26" s="3">
        <v>1.0</v>
      </c>
      <c r="BT26" s="3">
        <v>1.0</v>
      </c>
      <c r="BU26" s="3">
        <v>0.801106</v>
      </c>
      <c r="BV26" s="3">
        <v>0.779461</v>
      </c>
      <c r="BW26" s="3">
        <v>0.713286</v>
      </c>
      <c r="BX26" s="3">
        <v>0.732901</v>
      </c>
      <c r="BY26" s="3">
        <v>0.560619</v>
      </c>
      <c r="BZ26" s="3">
        <v>0.82095</v>
      </c>
      <c r="CA26" s="3">
        <v>0.780609</v>
      </c>
      <c r="CB26" s="3">
        <v>0.865694</v>
      </c>
      <c r="CC26" s="3">
        <v>0.334681</v>
      </c>
      <c r="CD26" s="3">
        <v>-0.00966</v>
      </c>
      <c r="CE26" s="3">
        <v>0.292727</v>
      </c>
      <c r="CF26" s="3">
        <v>0.270848</v>
      </c>
      <c r="CG26" s="3">
        <v>0.334269</v>
      </c>
      <c r="CH26" s="3">
        <v>0.293168</v>
      </c>
      <c r="CI26" s="3">
        <v>0.068383</v>
      </c>
      <c r="CJ26" s="3">
        <v>0.161312</v>
      </c>
      <c r="CK26" s="3">
        <v>0.633182</v>
      </c>
      <c r="CL26" s="3">
        <v>-0.00391</v>
      </c>
      <c r="CM26" s="3">
        <v>-0.02393</v>
      </c>
      <c r="CN26" s="3">
        <v>0.100752</v>
      </c>
      <c r="CO26" s="3"/>
      <c r="CP26" s="3">
        <v>0.466772</v>
      </c>
      <c r="CQ26" s="3">
        <v>0.666584</v>
      </c>
      <c r="CR26" s="3">
        <v>0.786254</v>
      </c>
      <c r="CS26" s="3">
        <v>0.726051</v>
      </c>
      <c r="CT26" s="3">
        <v>0.712323</v>
      </c>
      <c r="CU26" s="3">
        <v>0.466134</v>
      </c>
      <c r="CV26" s="3">
        <v>0.436406</v>
      </c>
      <c r="CW26" s="3">
        <v>0.786254</v>
      </c>
      <c r="CX26" s="3">
        <v>0.258389</v>
      </c>
      <c r="CY26" s="3">
        <v>0.726069</v>
      </c>
      <c r="CZ26" s="3">
        <v>0.211409</v>
      </c>
      <c r="DA26" s="3">
        <v>0.849585</v>
      </c>
      <c r="DB26" s="3">
        <v>0.69935</v>
      </c>
      <c r="DC26" s="3">
        <v>0.67635</v>
      </c>
      <c r="DD26" s="3">
        <v>0.228212</v>
      </c>
      <c r="DE26" s="3">
        <v>0.76054</v>
      </c>
      <c r="DF26" s="3">
        <v>0.078838</v>
      </c>
      <c r="DG26" s="3">
        <v>0.944626</v>
      </c>
      <c r="DH26" s="3">
        <v>0.903302</v>
      </c>
      <c r="DI26" s="3">
        <v>0.250758</v>
      </c>
      <c r="DJ26" s="3">
        <v>0.391604</v>
      </c>
      <c r="DK26" s="14">
        <v>6.66E-15</v>
      </c>
      <c r="DL26" s="3">
        <v>0.0</v>
      </c>
      <c r="DM26" s="3">
        <v>0.0</v>
      </c>
      <c r="DN26" s="3"/>
      <c r="DO26" s="3">
        <v>0.0</v>
      </c>
      <c r="DP26" s="3">
        <v>0.0</v>
      </c>
      <c r="DQ26" s="14">
        <v>5.51E-14</v>
      </c>
      <c r="DR26" s="14">
        <v>4.88E-15</v>
      </c>
      <c r="DS26" s="14">
        <v>4.32E-8</v>
      </c>
      <c r="DT26" s="3">
        <v>0.0</v>
      </c>
      <c r="DU26" s="3">
        <v>0.0</v>
      </c>
      <c r="DV26" s="3">
        <v>0.0</v>
      </c>
      <c r="DW26" s="3">
        <v>0.070643</v>
      </c>
      <c r="DX26" s="3">
        <v>0.959613</v>
      </c>
      <c r="DY26" s="3">
        <v>0.116459</v>
      </c>
      <c r="DZ26" s="3">
        <v>0.147707</v>
      </c>
      <c r="EA26" s="3">
        <v>0.071011</v>
      </c>
      <c r="EB26" s="3">
        <v>0.115883</v>
      </c>
      <c r="EC26" s="3">
        <v>0.719555</v>
      </c>
      <c r="ED26" s="3">
        <v>0.394439</v>
      </c>
      <c r="EE26" s="3">
        <v>1.73E-4</v>
      </c>
      <c r="EF26" s="3">
        <v>0.983638</v>
      </c>
      <c r="EG26" s="3">
        <v>0.900118</v>
      </c>
      <c r="EH26" s="3">
        <v>0.59629</v>
      </c>
    </row>
    <row r="27">
      <c r="A27" s="3" t="s">
        <v>30</v>
      </c>
      <c r="B27" t="str">
        <f t="shared" ref="B27:AT27" si="26">IF(CP27&lt;0.05,AV27,"NA")</f>
        <v>NA</v>
      </c>
      <c r="C27" t="str">
        <f t="shared" si="26"/>
        <v>NA</v>
      </c>
      <c r="D27" t="str">
        <f t="shared" si="26"/>
        <v>NA</v>
      </c>
      <c r="E27" t="str">
        <f t="shared" si="26"/>
        <v>NA</v>
      </c>
      <c r="F27" t="str">
        <f t="shared" si="26"/>
        <v>NA</v>
      </c>
      <c r="G27" t="str">
        <f t="shared" si="26"/>
        <v>NA</v>
      </c>
      <c r="H27" t="str">
        <f t="shared" si="26"/>
        <v>NA</v>
      </c>
      <c r="I27" t="str">
        <f t="shared" si="26"/>
        <v>NA</v>
      </c>
      <c r="J27" t="str">
        <f t="shared" si="26"/>
        <v>NA</v>
      </c>
      <c r="K27" t="str">
        <f t="shared" si="26"/>
        <v>NA</v>
      </c>
      <c r="L27" t="str">
        <f t="shared" si="26"/>
        <v>NA</v>
      </c>
      <c r="M27" t="str">
        <f t="shared" si="26"/>
        <v>NA</v>
      </c>
      <c r="N27" t="str">
        <f t="shared" si="26"/>
        <v>NA</v>
      </c>
      <c r="O27" t="str">
        <f t="shared" si="26"/>
        <v>NA</v>
      </c>
      <c r="P27" t="str">
        <f t="shared" si="26"/>
        <v>NA</v>
      </c>
      <c r="Q27" t="str">
        <f t="shared" si="26"/>
        <v>NA</v>
      </c>
      <c r="R27" t="str">
        <f t="shared" si="26"/>
        <v>NA</v>
      </c>
      <c r="S27" t="str">
        <f t="shared" si="26"/>
        <v>NA</v>
      </c>
      <c r="T27" t="str">
        <f t="shared" si="26"/>
        <v>NA</v>
      </c>
      <c r="U27" t="str">
        <f t="shared" si="26"/>
        <v>NA</v>
      </c>
      <c r="V27" t="str">
        <f t="shared" si="26"/>
        <v>NA</v>
      </c>
      <c r="W27" t="str">
        <f t="shared" si="26"/>
        <v>0.814862</v>
      </c>
      <c r="X27" t="str">
        <f t="shared" si="26"/>
        <v>0.826079</v>
      </c>
      <c r="Y27" t="str">
        <f t="shared" si="26"/>
        <v>0.801106</v>
      </c>
      <c r="Z27" t="str">
        <f t="shared" si="26"/>
        <v>0.801106</v>
      </c>
      <c r="AA27" t="str">
        <f t="shared" si="26"/>
        <v>1</v>
      </c>
      <c r="AB27" t="str">
        <f t="shared" si="26"/>
        <v>0.648759</v>
      </c>
      <c r="AC27" t="str">
        <f t="shared" si="26"/>
        <v>0.808465</v>
      </c>
      <c r="AD27" t="str">
        <f t="shared" si="26"/>
        <v>0.812505</v>
      </c>
      <c r="AE27" t="str">
        <f t="shared" si="26"/>
        <v>0.472287</v>
      </c>
      <c r="AF27" t="str">
        <f t="shared" si="26"/>
        <v>0.802438</v>
      </c>
      <c r="AG27" t="str">
        <f t="shared" si="26"/>
        <v>0.826764</v>
      </c>
      <c r="AH27" t="str">
        <f t="shared" si="26"/>
        <v>0.838693</v>
      </c>
      <c r="AI27" t="str">
        <f t="shared" si="26"/>
        <v>NA</v>
      </c>
      <c r="AJ27" t="str">
        <f t="shared" si="26"/>
        <v>NA</v>
      </c>
      <c r="AK27" t="str">
        <f t="shared" si="26"/>
        <v>NA</v>
      </c>
      <c r="AL27" t="str">
        <f t="shared" si="26"/>
        <v>NA</v>
      </c>
      <c r="AM27" t="str">
        <f t="shared" si="26"/>
        <v>NA</v>
      </c>
      <c r="AN27" t="str">
        <f t="shared" si="26"/>
        <v>NA</v>
      </c>
      <c r="AO27" t="str">
        <f t="shared" si="26"/>
        <v>NA</v>
      </c>
      <c r="AP27" t="str">
        <f t="shared" si="26"/>
        <v>NA</v>
      </c>
      <c r="AQ27" t="str">
        <f t="shared" si="26"/>
        <v>0.440354</v>
      </c>
      <c r="AR27" t="str">
        <f t="shared" si="26"/>
        <v>NA</v>
      </c>
      <c r="AS27" t="str">
        <f t="shared" si="26"/>
        <v>NA</v>
      </c>
      <c r="AT27" t="str">
        <f t="shared" si="26"/>
        <v>NA</v>
      </c>
      <c r="AV27" s="3">
        <v>-0.10431</v>
      </c>
      <c r="AW27" s="3">
        <v>0.02788</v>
      </c>
      <c r="AX27" s="3">
        <v>-0.02443</v>
      </c>
      <c r="AY27" s="3">
        <v>-0.01927</v>
      </c>
      <c r="AZ27" s="3">
        <v>-0.01862</v>
      </c>
      <c r="BA27" s="3">
        <v>-0.10438</v>
      </c>
      <c r="BB27" s="3">
        <v>-0.06396</v>
      </c>
      <c r="BC27" s="3">
        <v>-0.02443</v>
      </c>
      <c r="BD27" s="3">
        <v>0.0728</v>
      </c>
      <c r="BE27" s="3">
        <v>-0.01926</v>
      </c>
      <c r="BF27" s="3">
        <v>0.08881</v>
      </c>
      <c r="BG27" s="3">
        <v>-0.03252</v>
      </c>
      <c r="BH27" s="3">
        <v>-0.03671</v>
      </c>
      <c r="BI27" s="3">
        <v>0.027609</v>
      </c>
      <c r="BJ27" s="3">
        <v>0.08703</v>
      </c>
      <c r="BK27" s="3">
        <v>0.015859</v>
      </c>
      <c r="BL27" s="3">
        <v>0.163079</v>
      </c>
      <c r="BM27" s="3">
        <v>-0.02166</v>
      </c>
      <c r="BN27" s="3">
        <v>-0.01916</v>
      </c>
      <c r="BO27" s="3">
        <v>0.118049</v>
      </c>
      <c r="BP27" s="3">
        <v>-0.09161</v>
      </c>
      <c r="BQ27" s="3">
        <v>0.814862</v>
      </c>
      <c r="BR27" s="3">
        <v>0.826079</v>
      </c>
      <c r="BS27" s="3">
        <v>0.801106</v>
      </c>
      <c r="BT27" s="3">
        <v>0.801106</v>
      </c>
      <c r="BU27" s="3">
        <v>1.0</v>
      </c>
      <c r="BV27" s="3">
        <v>0.648759</v>
      </c>
      <c r="BW27" s="3">
        <v>0.808465</v>
      </c>
      <c r="BX27" s="3">
        <v>0.812505</v>
      </c>
      <c r="BY27" s="3">
        <v>0.472287</v>
      </c>
      <c r="BZ27" s="3">
        <v>0.802438</v>
      </c>
      <c r="CA27" s="3">
        <v>0.826764</v>
      </c>
      <c r="CB27" s="3">
        <v>0.838693</v>
      </c>
      <c r="CC27" s="3">
        <v>0.113977</v>
      </c>
      <c r="CD27" s="3">
        <v>0.020965</v>
      </c>
      <c r="CE27" s="3">
        <v>0.20554</v>
      </c>
      <c r="CF27" s="3">
        <v>0.035394</v>
      </c>
      <c r="CG27" s="3">
        <v>0.119442</v>
      </c>
      <c r="CH27" s="3">
        <v>0.205737</v>
      </c>
      <c r="CI27" s="3">
        <v>0.10129</v>
      </c>
      <c r="CJ27" s="3">
        <v>0.138366</v>
      </c>
      <c r="CK27" s="3">
        <v>0.440354</v>
      </c>
      <c r="CL27" s="3">
        <v>0.020103</v>
      </c>
      <c r="CM27" s="3">
        <v>0.023013</v>
      </c>
      <c r="CN27" s="3">
        <v>0.122704</v>
      </c>
      <c r="CO27" s="3"/>
      <c r="CP27" s="3">
        <v>0.351019</v>
      </c>
      <c r="CQ27" s="3">
        <v>0.803644</v>
      </c>
      <c r="CR27" s="3">
        <v>0.827518</v>
      </c>
      <c r="CS27" s="3">
        <v>0.863601</v>
      </c>
      <c r="CT27" s="3">
        <v>0.868122</v>
      </c>
      <c r="CU27" s="3">
        <v>0.350683</v>
      </c>
      <c r="CV27" s="3">
        <v>0.568097</v>
      </c>
      <c r="CW27" s="3">
        <v>0.827518</v>
      </c>
      <c r="CX27" s="3">
        <v>0.515707</v>
      </c>
      <c r="CY27" s="3">
        <v>0.863623</v>
      </c>
      <c r="CZ27" s="3">
        <v>0.427527</v>
      </c>
      <c r="DA27" s="3">
        <v>0.771785</v>
      </c>
      <c r="DB27" s="3">
        <v>0.743323</v>
      </c>
      <c r="DC27" s="3">
        <v>0.80551</v>
      </c>
      <c r="DD27" s="3">
        <v>0.436884</v>
      </c>
      <c r="DE27" s="3">
        <v>0.887545</v>
      </c>
      <c r="DF27" s="3">
        <v>0.143223</v>
      </c>
      <c r="DG27" s="3">
        <v>0.846822</v>
      </c>
      <c r="DH27" s="3">
        <v>0.864335</v>
      </c>
      <c r="DI27" s="3">
        <v>0.341389</v>
      </c>
      <c r="DJ27" s="3">
        <v>0.41303</v>
      </c>
      <c r="DK27" s="3">
        <v>0.0</v>
      </c>
      <c r="DL27" s="3">
        <v>0.0</v>
      </c>
      <c r="DM27" s="3">
        <v>0.0</v>
      </c>
      <c r="DN27" s="3">
        <v>0.0</v>
      </c>
      <c r="DO27" s="3"/>
      <c r="DP27" s="14">
        <v>4.37E-11</v>
      </c>
      <c r="DQ27" s="3">
        <v>0.0</v>
      </c>
      <c r="DR27" s="3">
        <v>0.0</v>
      </c>
      <c r="DS27" s="14">
        <v>7.47E-6</v>
      </c>
      <c r="DT27" s="3">
        <v>0.0</v>
      </c>
      <c r="DU27" s="3">
        <v>0.0</v>
      </c>
      <c r="DV27" s="3">
        <v>0.0</v>
      </c>
      <c r="DW27" s="3">
        <v>0.548701</v>
      </c>
      <c r="DX27" s="3">
        <v>0.912438</v>
      </c>
      <c r="DY27" s="3">
        <v>0.275871</v>
      </c>
      <c r="DZ27" s="3">
        <v>0.852696</v>
      </c>
      <c r="EA27" s="3">
        <v>0.529566</v>
      </c>
      <c r="EB27" s="3">
        <v>0.275402</v>
      </c>
      <c r="EC27" s="3">
        <v>0.594319</v>
      </c>
      <c r="ED27" s="3">
        <v>0.465893</v>
      </c>
      <c r="EE27" s="3">
        <v>0.014878</v>
      </c>
      <c r="EF27" s="3">
        <v>0.916026</v>
      </c>
      <c r="EG27" s="3">
        <v>0.903922</v>
      </c>
      <c r="EH27" s="3">
        <v>0.518299</v>
      </c>
    </row>
    <row r="28">
      <c r="A28" s="3" t="s">
        <v>31</v>
      </c>
      <c r="B28" t="str">
        <f t="shared" ref="B28:AT28" si="27">IF(CP28&lt;0.05,AV28,"NA")</f>
        <v>NA</v>
      </c>
      <c r="C28" t="str">
        <f t="shared" si="27"/>
        <v>NA</v>
      </c>
      <c r="D28" t="str">
        <f t="shared" si="27"/>
        <v>NA</v>
      </c>
      <c r="E28" t="str">
        <f t="shared" si="27"/>
        <v>NA</v>
      </c>
      <c r="F28" t="str">
        <f t="shared" si="27"/>
        <v>NA</v>
      </c>
      <c r="G28" t="str">
        <f t="shared" si="27"/>
        <v>NA</v>
      </c>
      <c r="H28" t="str">
        <f t="shared" si="27"/>
        <v>NA</v>
      </c>
      <c r="I28" t="str">
        <f t="shared" si="27"/>
        <v>NA</v>
      </c>
      <c r="J28" t="str">
        <f t="shared" si="27"/>
        <v>NA</v>
      </c>
      <c r="K28" t="str">
        <f t="shared" si="27"/>
        <v>NA</v>
      </c>
      <c r="L28" t="str">
        <f t="shared" si="27"/>
        <v>NA</v>
      </c>
      <c r="M28" t="str">
        <f t="shared" si="27"/>
        <v>NA</v>
      </c>
      <c r="N28" t="str">
        <f t="shared" si="27"/>
        <v>NA</v>
      </c>
      <c r="O28" t="str">
        <f t="shared" si="27"/>
        <v>NA</v>
      </c>
      <c r="P28" t="str">
        <f t="shared" si="27"/>
        <v>NA</v>
      </c>
      <c r="Q28" t="str">
        <f t="shared" si="27"/>
        <v>NA</v>
      </c>
      <c r="R28" t="str">
        <f t="shared" si="27"/>
        <v>NA</v>
      </c>
      <c r="S28" t="str">
        <f t="shared" si="27"/>
        <v>NA</v>
      </c>
      <c r="T28" t="str">
        <f t="shared" si="27"/>
        <v>NA</v>
      </c>
      <c r="U28" t="str">
        <f t="shared" si="27"/>
        <v>NA</v>
      </c>
      <c r="V28" t="str">
        <f t="shared" si="27"/>
        <v>NA</v>
      </c>
      <c r="W28" t="str">
        <f t="shared" si="27"/>
        <v>0.756002</v>
      </c>
      <c r="X28" t="str">
        <f t="shared" si="27"/>
        <v>0.845771</v>
      </c>
      <c r="Y28" t="str">
        <f t="shared" si="27"/>
        <v>0.779461</v>
      </c>
      <c r="Z28" t="str">
        <f t="shared" si="27"/>
        <v>0.779461</v>
      </c>
      <c r="AA28" t="str">
        <f t="shared" si="27"/>
        <v>0.648759</v>
      </c>
      <c r="AB28" t="str">
        <f t="shared" si="27"/>
        <v>1</v>
      </c>
      <c r="AC28" t="str">
        <f t="shared" si="27"/>
        <v>0.719277</v>
      </c>
      <c r="AD28" t="str">
        <f t="shared" si="27"/>
        <v>0.755643</v>
      </c>
      <c r="AE28" t="str">
        <f t="shared" si="27"/>
        <v>0.610715</v>
      </c>
      <c r="AF28" t="str">
        <f t="shared" si="27"/>
        <v>0.832794</v>
      </c>
      <c r="AG28" t="str">
        <f t="shared" si="27"/>
        <v>0.772447</v>
      </c>
      <c r="AH28" t="str">
        <f t="shared" si="27"/>
        <v>0.843174</v>
      </c>
      <c r="AI28" t="str">
        <f t="shared" si="27"/>
        <v>NA</v>
      </c>
      <c r="AJ28" t="str">
        <f t="shared" si="27"/>
        <v>NA</v>
      </c>
      <c r="AK28" t="str">
        <f t="shared" si="27"/>
        <v>NA</v>
      </c>
      <c r="AL28" t="str">
        <f t="shared" si="27"/>
        <v>NA</v>
      </c>
      <c r="AM28" t="str">
        <f t="shared" si="27"/>
        <v>NA</v>
      </c>
      <c r="AN28" t="str">
        <f t="shared" si="27"/>
        <v>NA</v>
      </c>
      <c r="AO28" t="str">
        <f t="shared" si="27"/>
        <v>NA</v>
      </c>
      <c r="AP28" t="str">
        <f t="shared" si="27"/>
        <v>NA</v>
      </c>
      <c r="AQ28" t="str">
        <f t="shared" si="27"/>
        <v>NA</v>
      </c>
      <c r="AR28" t="str">
        <f t="shared" si="27"/>
        <v>NA</v>
      </c>
      <c r="AS28" t="str">
        <f t="shared" si="27"/>
        <v>NA</v>
      </c>
      <c r="AT28" t="str">
        <f t="shared" si="27"/>
        <v>NA</v>
      </c>
      <c r="AV28" s="3">
        <v>-0.07746</v>
      </c>
      <c r="AW28" s="3">
        <v>0.193534</v>
      </c>
      <c r="AX28" s="3">
        <v>0.17996</v>
      </c>
      <c r="AY28" s="3">
        <v>0.190194</v>
      </c>
      <c r="AZ28" s="3">
        <v>-0.03919</v>
      </c>
      <c r="BA28" s="3">
        <v>-0.0779</v>
      </c>
      <c r="BB28" s="3">
        <v>-0.0711</v>
      </c>
      <c r="BC28" s="3">
        <v>0.17996</v>
      </c>
      <c r="BD28" s="3">
        <v>0.186043</v>
      </c>
      <c r="BE28" s="3">
        <v>0.190195</v>
      </c>
      <c r="BF28" s="3">
        <v>0.199136</v>
      </c>
      <c r="BG28" s="3">
        <v>0.063994</v>
      </c>
      <c r="BH28" s="3">
        <v>0.089004</v>
      </c>
      <c r="BI28" s="3">
        <v>0.192484</v>
      </c>
      <c r="BJ28" s="3">
        <v>0.13984</v>
      </c>
      <c r="BK28" s="3">
        <v>0.102199</v>
      </c>
      <c r="BL28" s="3">
        <v>0.136327</v>
      </c>
      <c r="BM28" s="3">
        <v>0.09433</v>
      </c>
      <c r="BN28" s="3">
        <v>0.042798</v>
      </c>
      <c r="BO28" s="3">
        <v>0.149708</v>
      </c>
      <c r="BP28" s="3">
        <v>-0.09991</v>
      </c>
      <c r="BQ28" s="3">
        <v>0.756002</v>
      </c>
      <c r="BR28" s="3">
        <v>0.845771</v>
      </c>
      <c r="BS28" s="3">
        <v>0.779461</v>
      </c>
      <c r="BT28" s="3">
        <v>0.779461</v>
      </c>
      <c r="BU28" s="3">
        <v>0.648759</v>
      </c>
      <c r="BV28" s="3">
        <v>1.0</v>
      </c>
      <c r="BW28" s="3">
        <v>0.719277</v>
      </c>
      <c r="BX28" s="3">
        <v>0.755643</v>
      </c>
      <c r="BY28" s="3">
        <v>0.610715</v>
      </c>
      <c r="BZ28" s="3">
        <v>0.832794</v>
      </c>
      <c r="CA28" s="3">
        <v>0.772447</v>
      </c>
      <c r="CB28" s="3">
        <v>0.843174</v>
      </c>
      <c r="CC28" s="3">
        <v>0.244894</v>
      </c>
      <c r="CD28" s="3">
        <v>-0.06192</v>
      </c>
      <c r="CE28" s="3">
        <v>0.22084</v>
      </c>
      <c r="CF28" s="3">
        <v>0.199162</v>
      </c>
      <c r="CG28" s="3">
        <v>0.244496</v>
      </c>
      <c r="CH28" s="3">
        <v>0.221264</v>
      </c>
      <c r="CI28" s="3">
        <v>0.011266</v>
      </c>
      <c r="CJ28" s="3">
        <v>0.097605</v>
      </c>
      <c r="CK28" s="3">
        <v>0.34631</v>
      </c>
      <c r="CL28" s="3">
        <v>-0.05779</v>
      </c>
      <c r="CM28" s="3">
        <v>-0.0719</v>
      </c>
      <c r="CN28" s="3">
        <v>-0.02289</v>
      </c>
      <c r="CO28" s="3"/>
      <c r="CP28" s="3">
        <v>0.489137</v>
      </c>
      <c r="CQ28" s="3">
        <v>0.081485</v>
      </c>
      <c r="CR28" s="3">
        <v>0.105699</v>
      </c>
      <c r="CS28" s="3">
        <v>0.086989</v>
      </c>
      <c r="CT28" s="3">
        <v>0.726644</v>
      </c>
      <c r="CU28" s="3">
        <v>0.486653</v>
      </c>
      <c r="CV28" s="3">
        <v>0.525591</v>
      </c>
      <c r="CW28" s="3">
        <v>0.105699</v>
      </c>
      <c r="CX28" s="3">
        <v>0.094235</v>
      </c>
      <c r="CY28" s="3">
        <v>0.086987</v>
      </c>
      <c r="CZ28" s="3">
        <v>0.07288</v>
      </c>
      <c r="DA28" s="3">
        <v>0.56788</v>
      </c>
      <c r="DB28" s="3">
        <v>0.426514</v>
      </c>
      <c r="DC28" s="3">
        <v>0.083185</v>
      </c>
      <c r="DD28" s="3">
        <v>0.210196</v>
      </c>
      <c r="DE28" s="3">
        <v>0.360907</v>
      </c>
      <c r="DF28" s="3">
        <v>0.221991</v>
      </c>
      <c r="DG28" s="3">
        <v>0.39925</v>
      </c>
      <c r="DH28" s="3">
        <v>0.702625</v>
      </c>
      <c r="DI28" s="3">
        <v>0.226595</v>
      </c>
      <c r="DJ28" s="3">
        <v>0.371808</v>
      </c>
      <c r="DK28" s="14">
        <v>4.44E-16</v>
      </c>
      <c r="DL28" s="3">
        <v>0.0</v>
      </c>
      <c r="DM28" s="3">
        <v>0.0</v>
      </c>
      <c r="DN28" s="3">
        <v>0.0</v>
      </c>
      <c r="DO28" s="14">
        <v>4.37E-11</v>
      </c>
      <c r="DP28" s="3"/>
      <c r="DQ28" s="14">
        <v>2.71E-14</v>
      </c>
      <c r="DR28" s="14">
        <v>2.22E-16</v>
      </c>
      <c r="DS28" s="14">
        <v>1.11E-9</v>
      </c>
      <c r="DT28" s="3">
        <v>0.0</v>
      </c>
      <c r="DU28" s="3">
        <v>0.0</v>
      </c>
      <c r="DV28" s="3">
        <v>0.0</v>
      </c>
      <c r="DW28" s="3">
        <v>0.192128</v>
      </c>
      <c r="DX28" s="3">
        <v>0.745153</v>
      </c>
      <c r="DY28" s="3">
        <v>0.240899</v>
      </c>
      <c r="DZ28" s="3">
        <v>0.291371</v>
      </c>
      <c r="EA28" s="3">
        <v>0.192874</v>
      </c>
      <c r="EB28" s="3">
        <v>0.239973</v>
      </c>
      <c r="EC28" s="3">
        <v>0.952884</v>
      </c>
      <c r="ED28" s="3">
        <v>0.60787</v>
      </c>
      <c r="EE28" s="3">
        <v>0.060833</v>
      </c>
      <c r="EF28" s="3">
        <v>0.761621</v>
      </c>
      <c r="EG28" s="3">
        <v>0.705756</v>
      </c>
      <c r="EH28" s="3">
        <v>0.904418</v>
      </c>
    </row>
    <row r="29">
      <c r="A29" s="3" t="s">
        <v>32</v>
      </c>
      <c r="B29" t="str">
        <f t="shared" ref="B29:AT29" si="28">IF(CP29&lt;0.05,AV29,"NA")</f>
        <v>NA</v>
      </c>
      <c r="C29" t="str">
        <f t="shared" si="28"/>
        <v>NA</v>
      </c>
      <c r="D29" t="str">
        <f t="shared" si="28"/>
        <v>NA</v>
      </c>
      <c r="E29" t="str">
        <f t="shared" si="28"/>
        <v>NA</v>
      </c>
      <c r="F29" t="str">
        <f t="shared" si="28"/>
        <v>NA</v>
      </c>
      <c r="G29" t="str">
        <f t="shared" si="28"/>
        <v>NA</v>
      </c>
      <c r="H29" t="str">
        <f t="shared" si="28"/>
        <v>NA</v>
      </c>
      <c r="I29" t="str">
        <f t="shared" si="28"/>
        <v>NA</v>
      </c>
      <c r="J29" t="str">
        <f t="shared" si="28"/>
        <v>NA</v>
      </c>
      <c r="K29" t="str">
        <f t="shared" si="28"/>
        <v>NA</v>
      </c>
      <c r="L29" t="str">
        <f t="shared" si="28"/>
        <v>NA</v>
      </c>
      <c r="M29" t="str">
        <f t="shared" si="28"/>
        <v>NA</v>
      </c>
      <c r="N29" t="str">
        <f t="shared" si="28"/>
        <v>NA</v>
      </c>
      <c r="O29" t="str">
        <f t="shared" si="28"/>
        <v>NA</v>
      </c>
      <c r="P29" t="str">
        <f t="shared" si="28"/>
        <v>NA</v>
      </c>
      <c r="Q29" t="str">
        <f t="shared" si="28"/>
        <v>NA</v>
      </c>
      <c r="R29" t="str">
        <f t="shared" si="28"/>
        <v>NA</v>
      </c>
      <c r="S29" t="str">
        <f t="shared" si="28"/>
        <v>NA</v>
      </c>
      <c r="T29" t="str">
        <f t="shared" si="28"/>
        <v>NA</v>
      </c>
      <c r="U29" t="str">
        <f t="shared" si="28"/>
        <v>NA</v>
      </c>
      <c r="V29" t="str">
        <f t="shared" si="28"/>
        <v>NA</v>
      </c>
      <c r="W29" t="str">
        <f t="shared" si="28"/>
        <v>0.998455</v>
      </c>
      <c r="X29" t="str">
        <f t="shared" si="28"/>
        <v>0.894866</v>
      </c>
      <c r="Y29" t="str">
        <f t="shared" si="28"/>
        <v>0.713286</v>
      </c>
      <c r="Z29" t="str">
        <f t="shared" si="28"/>
        <v>0.713286</v>
      </c>
      <c r="AA29" t="str">
        <f t="shared" si="28"/>
        <v>0.808465</v>
      </c>
      <c r="AB29" t="str">
        <f t="shared" si="28"/>
        <v>0.719277</v>
      </c>
      <c r="AC29" t="str">
        <f t="shared" si="28"/>
        <v>1</v>
      </c>
      <c r="AD29" t="str">
        <f t="shared" si="28"/>
        <v>0.998549</v>
      </c>
      <c r="AE29" t="str">
        <f t="shared" si="28"/>
        <v>0.422898</v>
      </c>
      <c r="AF29" t="str">
        <f t="shared" si="28"/>
        <v>0.907487</v>
      </c>
      <c r="AG29" t="str">
        <f t="shared" si="28"/>
        <v>0.793141</v>
      </c>
      <c r="AH29" t="str">
        <f t="shared" si="28"/>
        <v>0.879389</v>
      </c>
      <c r="AI29" t="str">
        <f t="shared" si="28"/>
        <v>NA</v>
      </c>
      <c r="AJ29" t="str">
        <f t="shared" si="28"/>
        <v>NA</v>
      </c>
      <c r="AK29" t="str">
        <f t="shared" si="28"/>
        <v>0.371518</v>
      </c>
      <c r="AL29" t="str">
        <f t="shared" si="28"/>
        <v>NA</v>
      </c>
      <c r="AM29" t="str">
        <f t="shared" si="28"/>
        <v>NA</v>
      </c>
      <c r="AN29" t="str">
        <f t="shared" si="28"/>
        <v>0.371853</v>
      </c>
      <c r="AO29" t="str">
        <f t="shared" si="28"/>
        <v>NA</v>
      </c>
      <c r="AP29" t="str">
        <f t="shared" si="28"/>
        <v>NA</v>
      </c>
      <c r="AQ29" t="str">
        <f t="shared" si="28"/>
        <v>0.394647</v>
      </c>
      <c r="AR29" t="str">
        <f t="shared" si="28"/>
        <v>NA</v>
      </c>
      <c r="AS29" t="str">
        <f t="shared" si="28"/>
        <v>NA</v>
      </c>
      <c r="AT29" t="str">
        <f t="shared" si="28"/>
        <v>NA</v>
      </c>
      <c r="AV29" s="3">
        <v>-0.08656</v>
      </c>
      <c r="AW29" s="3">
        <v>0.003465</v>
      </c>
      <c r="AX29" s="3">
        <v>-0.019</v>
      </c>
      <c r="AY29" s="3">
        <v>-0.0083</v>
      </c>
      <c r="AZ29" s="3">
        <v>-0.05995</v>
      </c>
      <c r="BA29" s="3">
        <v>-0.08657</v>
      </c>
      <c r="BB29" s="3">
        <v>-0.10233</v>
      </c>
      <c r="BC29" s="3">
        <v>-0.019</v>
      </c>
      <c r="BD29" s="3">
        <v>0.055356</v>
      </c>
      <c r="BE29" s="3">
        <v>-0.0083</v>
      </c>
      <c r="BF29" s="3">
        <v>0.067618</v>
      </c>
      <c r="BG29" s="3">
        <v>-0.06153</v>
      </c>
      <c r="BH29" s="3">
        <v>0.022085</v>
      </c>
      <c r="BI29" s="3">
        <v>-0.00168</v>
      </c>
      <c r="BJ29" s="3">
        <v>0.054515</v>
      </c>
      <c r="BK29" s="3">
        <v>0.036515</v>
      </c>
      <c r="BL29" s="3">
        <v>0.145605</v>
      </c>
      <c r="BM29" s="3">
        <v>0.001008</v>
      </c>
      <c r="BN29" s="3">
        <v>0.036176</v>
      </c>
      <c r="BO29" s="3">
        <v>0.138569</v>
      </c>
      <c r="BP29" s="3">
        <v>-0.09318</v>
      </c>
      <c r="BQ29" s="3">
        <v>0.998455</v>
      </c>
      <c r="BR29" s="3">
        <v>0.894866</v>
      </c>
      <c r="BS29" s="3">
        <v>0.713286</v>
      </c>
      <c r="BT29" s="3">
        <v>0.713286</v>
      </c>
      <c r="BU29" s="3">
        <v>0.808465</v>
      </c>
      <c r="BV29" s="3">
        <v>0.719277</v>
      </c>
      <c r="BW29" s="3">
        <v>1.0</v>
      </c>
      <c r="BX29" s="3">
        <v>0.998549</v>
      </c>
      <c r="BY29" s="3">
        <v>0.422898</v>
      </c>
      <c r="BZ29" s="3">
        <v>0.907487</v>
      </c>
      <c r="CA29" s="3">
        <v>0.793141</v>
      </c>
      <c r="CB29" s="3">
        <v>0.879389</v>
      </c>
      <c r="CC29" s="3">
        <v>0.278577</v>
      </c>
      <c r="CD29" s="3">
        <v>0.133541</v>
      </c>
      <c r="CE29" s="3">
        <v>0.371518</v>
      </c>
      <c r="CF29" s="3">
        <v>0.22946</v>
      </c>
      <c r="CG29" s="3">
        <v>0.277838</v>
      </c>
      <c r="CH29" s="3">
        <v>0.371853</v>
      </c>
      <c r="CI29" s="3">
        <v>0.198299</v>
      </c>
      <c r="CJ29" s="3">
        <v>0.272015</v>
      </c>
      <c r="CK29" s="3">
        <v>0.394647</v>
      </c>
      <c r="CL29" s="3">
        <v>0.135165</v>
      </c>
      <c r="CM29" s="3">
        <v>0.128851</v>
      </c>
      <c r="CN29" s="3">
        <v>0.160486</v>
      </c>
      <c r="CO29" s="3"/>
      <c r="CP29" s="3">
        <v>0.439384</v>
      </c>
      <c r="CQ29" s="3">
        <v>0.975357</v>
      </c>
      <c r="CR29" s="3">
        <v>0.865486</v>
      </c>
      <c r="CS29" s="3">
        <v>0.941036</v>
      </c>
      <c r="CT29" s="3">
        <v>0.592629</v>
      </c>
      <c r="CU29" s="3">
        <v>0.439299</v>
      </c>
      <c r="CV29" s="3">
        <v>0.360283</v>
      </c>
      <c r="CW29" s="3">
        <v>0.865486</v>
      </c>
      <c r="CX29" s="3">
        <v>0.621338</v>
      </c>
      <c r="CY29" s="3">
        <v>0.941013</v>
      </c>
      <c r="CZ29" s="3">
        <v>0.546113</v>
      </c>
      <c r="DA29" s="3">
        <v>0.582886</v>
      </c>
      <c r="DB29" s="3">
        <v>0.84387</v>
      </c>
      <c r="DC29" s="3">
        <v>0.988078</v>
      </c>
      <c r="DD29" s="3">
        <v>0.626659</v>
      </c>
      <c r="DE29" s="3">
        <v>0.744659</v>
      </c>
      <c r="DF29" s="3">
        <v>0.191812</v>
      </c>
      <c r="DG29" s="3">
        <v>0.992832</v>
      </c>
      <c r="DH29" s="3">
        <v>0.746946</v>
      </c>
      <c r="DI29" s="3">
        <v>0.263441</v>
      </c>
      <c r="DJ29" s="3">
        <v>0.405028</v>
      </c>
      <c r="DK29" s="3">
        <v>0.0</v>
      </c>
      <c r="DL29" s="3">
        <v>0.0</v>
      </c>
      <c r="DM29" s="14">
        <v>5.51E-14</v>
      </c>
      <c r="DN29" s="14">
        <v>5.51E-14</v>
      </c>
      <c r="DO29" s="3">
        <v>0.0</v>
      </c>
      <c r="DP29" s="14">
        <v>2.71E-14</v>
      </c>
      <c r="DQ29" s="3"/>
      <c r="DR29" s="3">
        <v>0.0</v>
      </c>
      <c r="DS29" s="14">
        <v>7.55E-5</v>
      </c>
      <c r="DT29" s="3">
        <v>0.0</v>
      </c>
      <c r="DU29" s="3">
        <v>0.0</v>
      </c>
      <c r="DV29" s="3">
        <v>0.0</v>
      </c>
      <c r="DW29" s="3">
        <v>0.136045</v>
      </c>
      <c r="DX29" s="3">
        <v>0.481736</v>
      </c>
      <c r="DY29" s="3">
        <v>0.043236</v>
      </c>
      <c r="DZ29" s="3">
        <v>0.222557</v>
      </c>
      <c r="EA29" s="3">
        <v>0.137129</v>
      </c>
      <c r="EB29" s="3">
        <v>0.043033</v>
      </c>
      <c r="EC29" s="3">
        <v>0.293508</v>
      </c>
      <c r="ED29" s="3">
        <v>0.1459</v>
      </c>
      <c r="EE29" s="3">
        <v>0.030913</v>
      </c>
      <c r="EF29" s="3">
        <v>0.476371</v>
      </c>
      <c r="EG29" s="3">
        <v>0.497395</v>
      </c>
      <c r="EH29" s="3">
        <v>0.396897</v>
      </c>
    </row>
    <row r="30">
      <c r="A30" s="3" t="s">
        <v>33</v>
      </c>
      <c r="B30" t="str">
        <f t="shared" ref="B30:AT30" si="29">IF(CP30&lt;0.05,AV30,"NA")</f>
        <v>NA</v>
      </c>
      <c r="C30" t="str">
        <f t="shared" si="29"/>
        <v>NA</v>
      </c>
      <c r="D30" t="str">
        <f t="shared" si="29"/>
        <v>NA</v>
      </c>
      <c r="E30" t="str">
        <f t="shared" si="29"/>
        <v>NA</v>
      </c>
      <c r="F30" t="str">
        <f t="shared" si="29"/>
        <v>NA</v>
      </c>
      <c r="G30" t="str">
        <f t="shared" si="29"/>
        <v>NA</v>
      </c>
      <c r="H30" t="str">
        <f t="shared" si="29"/>
        <v>NA</v>
      </c>
      <c r="I30" t="str">
        <f t="shared" si="29"/>
        <v>NA</v>
      </c>
      <c r="J30" t="str">
        <f t="shared" si="29"/>
        <v>NA</v>
      </c>
      <c r="K30" t="str">
        <f t="shared" si="29"/>
        <v>NA</v>
      </c>
      <c r="L30" t="str">
        <f t="shared" si="29"/>
        <v>NA</v>
      </c>
      <c r="M30" t="str">
        <f t="shared" si="29"/>
        <v>NA</v>
      </c>
      <c r="N30" t="str">
        <f t="shared" si="29"/>
        <v>NA</v>
      </c>
      <c r="O30" t="str">
        <f t="shared" si="29"/>
        <v>NA</v>
      </c>
      <c r="P30" t="str">
        <f t="shared" si="29"/>
        <v>NA</v>
      </c>
      <c r="Q30" t="str">
        <f t="shared" si="29"/>
        <v>NA</v>
      </c>
      <c r="R30" t="str">
        <f t="shared" si="29"/>
        <v>NA</v>
      </c>
      <c r="S30" t="str">
        <f t="shared" si="29"/>
        <v>NA</v>
      </c>
      <c r="T30" t="str">
        <f t="shared" si="29"/>
        <v>NA</v>
      </c>
      <c r="U30" t="str">
        <f t="shared" si="29"/>
        <v>NA</v>
      </c>
      <c r="V30" t="str">
        <f t="shared" si="29"/>
        <v>NA</v>
      </c>
      <c r="W30" t="str">
        <f t="shared" si="29"/>
        <v>0.999964</v>
      </c>
      <c r="X30" t="str">
        <f t="shared" si="29"/>
        <v>0.909234</v>
      </c>
      <c r="Y30" t="str">
        <f t="shared" si="29"/>
        <v>0.732901</v>
      </c>
      <c r="Z30" t="str">
        <f t="shared" si="29"/>
        <v>0.732901</v>
      </c>
      <c r="AA30" t="str">
        <f t="shared" si="29"/>
        <v>0.812505</v>
      </c>
      <c r="AB30" t="str">
        <f t="shared" si="29"/>
        <v>0.755643</v>
      </c>
      <c r="AC30" t="str">
        <f t="shared" si="29"/>
        <v>0.998549</v>
      </c>
      <c r="AD30" t="str">
        <f t="shared" si="29"/>
        <v>1</v>
      </c>
      <c r="AE30" t="str">
        <f t="shared" si="29"/>
        <v>0.446044</v>
      </c>
      <c r="AF30" t="str">
        <f t="shared" si="29"/>
        <v>0.920127</v>
      </c>
      <c r="AG30" t="str">
        <f t="shared" si="29"/>
        <v>0.807644</v>
      </c>
      <c r="AH30" t="str">
        <f t="shared" si="29"/>
        <v>0.894441</v>
      </c>
      <c r="AI30" t="str">
        <f t="shared" si="29"/>
        <v>NA</v>
      </c>
      <c r="AJ30" t="str">
        <f t="shared" si="29"/>
        <v>NA</v>
      </c>
      <c r="AK30" t="str">
        <f t="shared" si="29"/>
        <v>0.373012</v>
      </c>
      <c r="AL30" t="str">
        <f t="shared" si="29"/>
        <v>NA</v>
      </c>
      <c r="AM30" t="str">
        <f t="shared" si="29"/>
        <v>NA</v>
      </c>
      <c r="AN30" t="str">
        <f t="shared" si="29"/>
        <v>0.373376</v>
      </c>
      <c r="AO30" t="str">
        <f t="shared" si="29"/>
        <v>NA</v>
      </c>
      <c r="AP30" t="str">
        <f t="shared" si="29"/>
        <v>NA</v>
      </c>
      <c r="AQ30" t="str">
        <f t="shared" si="29"/>
        <v>0.409722</v>
      </c>
      <c r="AR30" t="str">
        <f t="shared" si="29"/>
        <v>NA</v>
      </c>
      <c r="AS30" t="str">
        <f t="shared" si="29"/>
        <v>NA</v>
      </c>
      <c r="AT30" t="str">
        <f t="shared" si="29"/>
        <v>NA</v>
      </c>
      <c r="AV30" s="3">
        <v>-0.08761</v>
      </c>
      <c r="AW30" s="3">
        <v>0.018267</v>
      </c>
      <c r="AX30" s="3">
        <v>-0.00396</v>
      </c>
      <c r="AY30" s="3">
        <v>0.006921</v>
      </c>
      <c r="AZ30" s="3">
        <v>-0.05956</v>
      </c>
      <c r="BA30" s="3">
        <v>-0.08766</v>
      </c>
      <c r="BB30" s="3">
        <v>-0.10199</v>
      </c>
      <c r="BC30" s="3">
        <v>-0.00396</v>
      </c>
      <c r="BD30" s="3">
        <v>0.06661</v>
      </c>
      <c r="BE30" s="3">
        <v>0.006918</v>
      </c>
      <c r="BF30" s="3">
        <v>0.079185</v>
      </c>
      <c r="BG30" s="3">
        <v>-0.05305</v>
      </c>
      <c r="BH30" s="3">
        <v>0.027721</v>
      </c>
      <c r="BI30" s="3">
        <v>0.01334</v>
      </c>
      <c r="BJ30" s="3">
        <v>0.062235</v>
      </c>
      <c r="BK30" s="3">
        <v>0.042348</v>
      </c>
      <c r="BL30" s="3">
        <v>0.147843</v>
      </c>
      <c r="BM30" s="3">
        <v>0.008262</v>
      </c>
      <c r="BN30" s="3">
        <v>0.037424</v>
      </c>
      <c r="BO30" s="3">
        <v>0.141795</v>
      </c>
      <c r="BP30" s="3">
        <v>-0.0956</v>
      </c>
      <c r="BQ30" s="3">
        <v>0.999964</v>
      </c>
      <c r="BR30" s="3">
        <v>0.909234</v>
      </c>
      <c r="BS30" s="3">
        <v>0.732901</v>
      </c>
      <c r="BT30" s="3">
        <v>0.732901</v>
      </c>
      <c r="BU30" s="3">
        <v>0.812505</v>
      </c>
      <c r="BV30" s="3">
        <v>0.755643</v>
      </c>
      <c r="BW30" s="3">
        <v>0.998549</v>
      </c>
      <c r="BX30" s="3">
        <v>1.0</v>
      </c>
      <c r="BY30" s="3">
        <v>0.446044</v>
      </c>
      <c r="BZ30" s="3">
        <v>0.920127</v>
      </c>
      <c r="CA30" s="3">
        <v>0.807644</v>
      </c>
      <c r="CB30" s="3">
        <v>0.894441</v>
      </c>
      <c r="CC30" s="3">
        <v>0.289271</v>
      </c>
      <c r="CD30" s="3">
        <v>0.11702</v>
      </c>
      <c r="CE30" s="3">
        <v>0.373012</v>
      </c>
      <c r="CF30" s="3">
        <v>0.23796</v>
      </c>
      <c r="CG30" s="3">
        <v>0.288534</v>
      </c>
      <c r="CH30" s="3">
        <v>0.373376</v>
      </c>
      <c r="CI30" s="3">
        <v>0.186227</v>
      </c>
      <c r="CJ30" s="3">
        <v>0.265373</v>
      </c>
      <c r="CK30" s="3">
        <v>0.409722</v>
      </c>
      <c r="CL30" s="3">
        <v>0.119033</v>
      </c>
      <c r="CM30" s="3">
        <v>0.111443</v>
      </c>
      <c r="CN30" s="3">
        <v>0.146851</v>
      </c>
      <c r="CO30" s="3"/>
      <c r="CP30" s="3">
        <v>0.43382</v>
      </c>
      <c r="CQ30" s="3">
        <v>0.870603</v>
      </c>
      <c r="CR30" s="3">
        <v>0.971827</v>
      </c>
      <c r="CS30" s="3">
        <v>0.950793</v>
      </c>
      <c r="CT30" s="3">
        <v>0.595051</v>
      </c>
      <c r="CU30" s="3">
        <v>0.43356</v>
      </c>
      <c r="CV30" s="3">
        <v>0.361902</v>
      </c>
      <c r="CW30" s="3">
        <v>0.971827</v>
      </c>
      <c r="CX30" s="3">
        <v>0.552124</v>
      </c>
      <c r="CY30" s="3">
        <v>0.950813</v>
      </c>
      <c r="CZ30" s="3">
        <v>0.479471</v>
      </c>
      <c r="DA30" s="3">
        <v>0.635946</v>
      </c>
      <c r="DB30" s="3">
        <v>0.80474</v>
      </c>
      <c r="DC30" s="3">
        <v>0.905317</v>
      </c>
      <c r="DD30" s="3">
        <v>0.578585</v>
      </c>
      <c r="DE30" s="3">
        <v>0.70561</v>
      </c>
      <c r="DF30" s="3">
        <v>0.184999</v>
      </c>
      <c r="DG30" s="3">
        <v>0.941278</v>
      </c>
      <c r="DH30" s="3">
        <v>0.738525</v>
      </c>
      <c r="DI30" s="3">
        <v>0.252377</v>
      </c>
      <c r="DJ30" s="3">
        <v>0.392915</v>
      </c>
      <c r="DK30" s="3">
        <v>0.0</v>
      </c>
      <c r="DL30" s="3">
        <v>0.0</v>
      </c>
      <c r="DM30" s="14">
        <v>4.88E-15</v>
      </c>
      <c r="DN30" s="14">
        <v>4.88E-15</v>
      </c>
      <c r="DO30" s="3">
        <v>0.0</v>
      </c>
      <c r="DP30" s="14">
        <v>2.22E-16</v>
      </c>
      <c r="DQ30" s="3">
        <v>0.0</v>
      </c>
      <c r="DR30" s="3"/>
      <c r="DS30" s="14">
        <v>2.67E-5</v>
      </c>
      <c r="DT30" s="3">
        <v>0.0</v>
      </c>
      <c r="DU30" s="3">
        <v>0.0</v>
      </c>
      <c r="DV30" s="3">
        <v>0.0</v>
      </c>
      <c r="DW30" s="3">
        <v>0.121037</v>
      </c>
      <c r="DX30" s="3">
        <v>0.538004</v>
      </c>
      <c r="DY30" s="3">
        <v>0.042337</v>
      </c>
      <c r="DZ30" s="3">
        <v>0.205419</v>
      </c>
      <c r="EA30" s="3">
        <v>0.12203</v>
      </c>
      <c r="EB30" s="3">
        <v>0.04212</v>
      </c>
      <c r="EC30" s="3">
        <v>0.324466</v>
      </c>
      <c r="ED30" s="3">
        <v>0.156394</v>
      </c>
      <c r="EE30" s="3">
        <v>0.024543</v>
      </c>
      <c r="EF30" s="3">
        <v>0.530987</v>
      </c>
      <c r="EG30" s="3">
        <v>0.557677</v>
      </c>
      <c r="EH30" s="3">
        <v>0.438711</v>
      </c>
    </row>
    <row r="31">
      <c r="A31" s="3" t="s">
        <v>34</v>
      </c>
      <c r="B31" t="str">
        <f t="shared" ref="B31:AT31" si="30">IF(CP31&lt;0.05,AV31,"NA")</f>
        <v>NA</v>
      </c>
      <c r="C31" t="str">
        <f t="shared" si="30"/>
        <v>NA</v>
      </c>
      <c r="D31" t="str">
        <f t="shared" si="30"/>
        <v>0.331948</v>
      </c>
      <c r="E31" t="str">
        <f t="shared" si="30"/>
        <v>0.284374</v>
      </c>
      <c r="F31" t="str">
        <f t="shared" si="30"/>
        <v>NA</v>
      </c>
      <c r="G31" t="str">
        <f t="shared" si="30"/>
        <v>NA</v>
      </c>
      <c r="H31" t="str">
        <f t="shared" si="30"/>
        <v>NA</v>
      </c>
      <c r="I31" t="str">
        <f t="shared" si="30"/>
        <v>0.331948</v>
      </c>
      <c r="J31" t="str">
        <f t="shared" si="30"/>
        <v>0.251972</v>
      </c>
      <c r="K31" t="str">
        <f t="shared" si="30"/>
        <v>0.284367</v>
      </c>
      <c r="L31" t="str">
        <f t="shared" si="30"/>
        <v>0.24707</v>
      </c>
      <c r="M31" t="str">
        <f t="shared" si="30"/>
        <v>0.464754</v>
      </c>
      <c r="N31" t="str">
        <f t="shared" si="30"/>
        <v>NA</v>
      </c>
      <c r="O31" t="str">
        <f t="shared" si="30"/>
        <v>0.218544</v>
      </c>
      <c r="P31" t="str">
        <f t="shared" si="30"/>
        <v>NA</v>
      </c>
      <c r="Q31" t="str">
        <f t="shared" si="30"/>
        <v>NA</v>
      </c>
      <c r="R31" t="str">
        <f t="shared" si="30"/>
        <v>NA</v>
      </c>
      <c r="S31" t="str">
        <f t="shared" si="30"/>
        <v>NA</v>
      </c>
      <c r="T31" t="str">
        <f t="shared" si="30"/>
        <v>NA</v>
      </c>
      <c r="U31" t="str">
        <f t="shared" si="30"/>
        <v>NA</v>
      </c>
      <c r="V31" t="str">
        <f t="shared" si="30"/>
        <v>NA</v>
      </c>
      <c r="W31" t="str">
        <f t="shared" si="30"/>
        <v>0.447262</v>
      </c>
      <c r="X31" t="str">
        <f t="shared" si="30"/>
        <v>0.528407</v>
      </c>
      <c r="Y31" t="str">
        <f t="shared" si="30"/>
        <v>0.560619</v>
      </c>
      <c r="Z31" t="str">
        <f t="shared" si="30"/>
        <v>0.560619</v>
      </c>
      <c r="AA31" t="str">
        <f t="shared" si="30"/>
        <v>0.472287</v>
      </c>
      <c r="AB31" t="str">
        <f t="shared" si="30"/>
        <v>0.610715</v>
      </c>
      <c r="AC31" t="str">
        <f t="shared" si="30"/>
        <v>0.422898</v>
      </c>
      <c r="AD31" t="str">
        <f t="shared" si="30"/>
        <v>0.446044</v>
      </c>
      <c r="AE31" t="str">
        <f t="shared" si="30"/>
        <v>1</v>
      </c>
      <c r="AF31" t="str">
        <f t="shared" si="30"/>
        <v>0.488357</v>
      </c>
      <c r="AG31" t="str">
        <f t="shared" si="30"/>
        <v>0.504191</v>
      </c>
      <c r="AH31" t="str">
        <f t="shared" si="30"/>
        <v>0.510999</v>
      </c>
      <c r="AI31" t="str">
        <f t="shared" si="30"/>
        <v>NA</v>
      </c>
      <c r="AJ31" t="str">
        <f t="shared" si="30"/>
        <v>NA</v>
      </c>
      <c r="AK31" t="str">
        <f t="shared" si="30"/>
        <v>NA</v>
      </c>
      <c r="AL31" t="str">
        <f t="shared" si="30"/>
        <v>NA</v>
      </c>
      <c r="AM31" t="str">
        <f t="shared" si="30"/>
        <v>NA</v>
      </c>
      <c r="AN31" t="str">
        <f t="shared" si="30"/>
        <v>NA</v>
      </c>
      <c r="AO31" t="str">
        <f t="shared" si="30"/>
        <v>NA</v>
      </c>
      <c r="AP31" t="str">
        <f t="shared" si="30"/>
        <v>NA</v>
      </c>
      <c r="AQ31" t="str">
        <f t="shared" si="30"/>
        <v>NA</v>
      </c>
      <c r="AR31" t="str">
        <f t="shared" si="30"/>
        <v>NA</v>
      </c>
      <c r="AS31" t="str">
        <f t="shared" si="30"/>
        <v>NA</v>
      </c>
      <c r="AT31" t="str">
        <f t="shared" si="30"/>
        <v>NA</v>
      </c>
      <c r="AV31" s="3">
        <v>-0.07555</v>
      </c>
      <c r="AW31" s="3">
        <v>0.203538</v>
      </c>
      <c r="AX31" s="3">
        <v>0.331948</v>
      </c>
      <c r="AY31" s="3">
        <v>0.284374</v>
      </c>
      <c r="AZ31" s="3">
        <v>-0.01808</v>
      </c>
      <c r="BA31" s="3">
        <v>-0.07602</v>
      </c>
      <c r="BB31" s="3">
        <v>-0.14271</v>
      </c>
      <c r="BC31" s="3">
        <v>0.331948</v>
      </c>
      <c r="BD31" s="3">
        <v>0.251972</v>
      </c>
      <c r="BE31" s="3">
        <v>0.284367</v>
      </c>
      <c r="BF31" s="3">
        <v>0.24707</v>
      </c>
      <c r="BG31" s="3">
        <v>0.464754</v>
      </c>
      <c r="BH31" s="3">
        <v>0.205924</v>
      </c>
      <c r="BI31" s="3">
        <v>0.218544</v>
      </c>
      <c r="BJ31" s="3">
        <v>0.131544</v>
      </c>
      <c r="BK31" s="3">
        <v>8.59E-4</v>
      </c>
      <c r="BL31" s="3">
        <v>0.058865</v>
      </c>
      <c r="BM31" s="3">
        <v>-0.05202</v>
      </c>
      <c r="BN31" s="3">
        <v>0.013046</v>
      </c>
      <c r="BO31" s="3">
        <v>-0.0244</v>
      </c>
      <c r="BP31" s="3">
        <v>0.068756</v>
      </c>
      <c r="BQ31" s="3">
        <v>0.447262</v>
      </c>
      <c r="BR31" s="3">
        <v>0.528407</v>
      </c>
      <c r="BS31" s="3">
        <v>0.560619</v>
      </c>
      <c r="BT31" s="3">
        <v>0.560619</v>
      </c>
      <c r="BU31" s="3">
        <v>0.472287</v>
      </c>
      <c r="BV31" s="3">
        <v>0.610715</v>
      </c>
      <c r="BW31" s="3">
        <v>0.422898</v>
      </c>
      <c r="BX31" s="3">
        <v>0.446044</v>
      </c>
      <c r="BY31" s="3">
        <v>1.0</v>
      </c>
      <c r="BZ31" s="3">
        <v>0.488357</v>
      </c>
      <c r="CA31" s="3">
        <v>0.504191</v>
      </c>
      <c r="CB31" s="3">
        <v>0.510999</v>
      </c>
      <c r="CC31" s="3">
        <v>0.226139</v>
      </c>
      <c r="CD31" s="3">
        <v>-0.0873</v>
      </c>
      <c r="CE31" s="3">
        <v>0.042828</v>
      </c>
      <c r="CF31" s="3">
        <v>0.06748</v>
      </c>
      <c r="CG31" s="3">
        <v>0.237253</v>
      </c>
      <c r="CH31" s="3">
        <v>0.043063</v>
      </c>
      <c r="CI31" s="3">
        <v>-0.0705</v>
      </c>
      <c r="CJ31" s="3">
        <v>-0.01619</v>
      </c>
      <c r="CK31" s="3">
        <v>0.320099</v>
      </c>
      <c r="CL31" s="3">
        <v>-0.09089</v>
      </c>
      <c r="CM31" s="3">
        <v>-0.07793</v>
      </c>
      <c r="CN31" s="3">
        <v>-0.01703</v>
      </c>
      <c r="CO31" s="3"/>
      <c r="CP31" s="3">
        <v>0.499927</v>
      </c>
      <c r="CQ31" s="3">
        <v>0.066644</v>
      </c>
      <c r="CR31" s="3">
        <v>0.002314</v>
      </c>
      <c r="CS31" s="3">
        <v>0.009618</v>
      </c>
      <c r="CT31" s="3">
        <v>0.871948</v>
      </c>
      <c r="CU31" s="3">
        <v>0.497287</v>
      </c>
      <c r="CV31" s="3">
        <v>0.200883</v>
      </c>
      <c r="CW31" s="3">
        <v>0.002314</v>
      </c>
      <c r="CX31" s="3">
        <v>0.022392</v>
      </c>
      <c r="CY31" s="3">
        <v>0.00962</v>
      </c>
      <c r="CZ31" s="3">
        <v>0.025236</v>
      </c>
      <c r="DA31" s="14">
        <v>1.09E-5</v>
      </c>
      <c r="DB31" s="3">
        <v>0.063448</v>
      </c>
      <c r="DC31" s="3">
        <v>0.048549</v>
      </c>
      <c r="DD31" s="3">
        <v>0.238788</v>
      </c>
      <c r="DE31" s="3">
        <v>0.99389</v>
      </c>
      <c r="DF31" s="3">
        <v>0.599361</v>
      </c>
      <c r="DG31" s="3">
        <v>0.64255</v>
      </c>
      <c r="DH31" s="3">
        <v>0.907391</v>
      </c>
      <c r="DI31" s="3">
        <v>0.844584</v>
      </c>
      <c r="DJ31" s="3">
        <v>0.539362</v>
      </c>
      <c r="DK31" s="14">
        <v>2.84E-5</v>
      </c>
      <c r="DL31" s="14">
        <v>3.35E-7</v>
      </c>
      <c r="DM31" s="14">
        <v>4.32E-8</v>
      </c>
      <c r="DN31" s="14">
        <v>4.32E-8</v>
      </c>
      <c r="DO31" s="14">
        <v>7.47E-6</v>
      </c>
      <c r="DP31" s="14">
        <v>1.11E-9</v>
      </c>
      <c r="DQ31" s="14">
        <v>7.55E-5</v>
      </c>
      <c r="DR31" s="14">
        <v>2.67E-5</v>
      </c>
      <c r="DS31" s="3"/>
      <c r="DT31" s="14">
        <v>3.25E-6</v>
      </c>
      <c r="DU31" s="14">
        <v>1.37E-6</v>
      </c>
      <c r="DV31" s="14">
        <v>9.33E-7</v>
      </c>
      <c r="DW31" s="3">
        <v>0.229509</v>
      </c>
      <c r="DX31" s="3">
        <v>0.646428</v>
      </c>
      <c r="DY31" s="3">
        <v>0.822202</v>
      </c>
      <c r="DZ31" s="3">
        <v>0.723114</v>
      </c>
      <c r="EA31" s="3">
        <v>0.206809</v>
      </c>
      <c r="EB31" s="3">
        <v>0.821241</v>
      </c>
      <c r="EC31" s="3">
        <v>0.711241</v>
      </c>
      <c r="ED31" s="3">
        <v>0.93234</v>
      </c>
      <c r="EE31" s="3">
        <v>0.084625</v>
      </c>
      <c r="EF31" s="3">
        <v>0.632876</v>
      </c>
      <c r="EG31" s="3">
        <v>0.682303</v>
      </c>
      <c r="EH31" s="3">
        <v>0.928847</v>
      </c>
    </row>
    <row r="32">
      <c r="A32" s="3" t="s">
        <v>35</v>
      </c>
      <c r="B32" t="str">
        <f t="shared" ref="B32:AT32" si="31">IF(CP32&lt;0.05,AV32,"NA")</f>
        <v>NA</v>
      </c>
      <c r="C32" t="str">
        <f t="shared" si="31"/>
        <v>NA</v>
      </c>
      <c r="D32" t="str">
        <f t="shared" si="31"/>
        <v>NA</v>
      </c>
      <c r="E32" t="str">
        <f t="shared" si="31"/>
        <v>NA</v>
      </c>
      <c r="F32" t="str">
        <f t="shared" si="31"/>
        <v>NA</v>
      </c>
      <c r="G32" t="str">
        <f t="shared" si="31"/>
        <v>NA</v>
      </c>
      <c r="H32" t="str">
        <f t="shared" si="31"/>
        <v>NA</v>
      </c>
      <c r="I32" t="str">
        <f t="shared" si="31"/>
        <v>NA</v>
      </c>
      <c r="J32" t="str">
        <f t="shared" si="31"/>
        <v>NA</v>
      </c>
      <c r="K32" t="str">
        <f t="shared" si="31"/>
        <v>NA</v>
      </c>
      <c r="L32" t="str">
        <f t="shared" si="31"/>
        <v>NA</v>
      </c>
      <c r="M32" t="str">
        <f t="shared" si="31"/>
        <v>NA</v>
      </c>
      <c r="N32" t="str">
        <f t="shared" si="31"/>
        <v>NA</v>
      </c>
      <c r="O32" t="str">
        <f t="shared" si="31"/>
        <v>NA</v>
      </c>
      <c r="P32" t="str">
        <f t="shared" si="31"/>
        <v>NA</v>
      </c>
      <c r="Q32" t="str">
        <f t="shared" si="31"/>
        <v>NA</v>
      </c>
      <c r="R32" t="str">
        <f t="shared" si="31"/>
        <v>NA</v>
      </c>
      <c r="S32" t="str">
        <f t="shared" si="31"/>
        <v>NA</v>
      </c>
      <c r="T32" t="str">
        <f t="shared" si="31"/>
        <v>NA</v>
      </c>
      <c r="U32" t="str">
        <f t="shared" si="31"/>
        <v>NA</v>
      </c>
      <c r="V32" t="str">
        <f t="shared" si="31"/>
        <v>NA</v>
      </c>
      <c r="W32" t="str">
        <f t="shared" si="31"/>
        <v>0.919541</v>
      </c>
      <c r="X32" t="str">
        <f t="shared" si="31"/>
        <v>0.996251</v>
      </c>
      <c r="Y32" t="str">
        <f t="shared" si="31"/>
        <v>0.82095</v>
      </c>
      <c r="Z32" t="str">
        <f t="shared" si="31"/>
        <v>0.82095</v>
      </c>
      <c r="AA32" t="str">
        <f t="shared" si="31"/>
        <v>0.802438</v>
      </c>
      <c r="AB32" t="str">
        <f t="shared" si="31"/>
        <v>0.832794</v>
      </c>
      <c r="AC32" t="str">
        <f t="shared" si="31"/>
        <v>0.907487</v>
      </c>
      <c r="AD32" t="str">
        <f t="shared" si="31"/>
        <v>0.920127</v>
      </c>
      <c r="AE32" t="str">
        <f t="shared" si="31"/>
        <v>0.488357</v>
      </c>
      <c r="AF32" t="str">
        <f t="shared" si="31"/>
        <v>1</v>
      </c>
      <c r="AG32" t="str">
        <f t="shared" si="31"/>
        <v>0.898225</v>
      </c>
      <c r="AH32" t="str">
        <f t="shared" si="31"/>
        <v>0.989544</v>
      </c>
      <c r="AI32" t="str">
        <f t="shared" si="31"/>
        <v>0.3671</v>
      </c>
      <c r="AJ32" t="str">
        <f t="shared" si="31"/>
        <v>NA</v>
      </c>
      <c r="AK32" t="str">
        <f t="shared" si="31"/>
        <v>0.388537</v>
      </c>
      <c r="AL32" t="str">
        <f t="shared" si="31"/>
        <v>NA</v>
      </c>
      <c r="AM32" t="str">
        <f t="shared" si="31"/>
        <v>0.362963</v>
      </c>
      <c r="AN32" t="str">
        <f t="shared" si="31"/>
        <v>0.389011</v>
      </c>
      <c r="AO32" t="str">
        <f t="shared" si="31"/>
        <v>NA</v>
      </c>
      <c r="AP32" t="str">
        <f t="shared" si="31"/>
        <v>NA</v>
      </c>
      <c r="AQ32" t="str">
        <f t="shared" si="31"/>
        <v>0.433579</v>
      </c>
      <c r="AR32" t="str">
        <f t="shared" si="31"/>
        <v>NA</v>
      </c>
      <c r="AS32" t="str">
        <f t="shared" si="31"/>
        <v>NA</v>
      </c>
      <c r="AT32" t="str">
        <f t="shared" si="31"/>
        <v>NA</v>
      </c>
      <c r="AV32" s="3">
        <v>-0.07188</v>
      </c>
      <c r="AW32" s="3">
        <v>0.014138</v>
      </c>
      <c r="AX32" s="3">
        <v>-0.00653</v>
      </c>
      <c r="AY32" s="3">
        <v>0.003013</v>
      </c>
      <c r="AZ32" s="3">
        <v>-0.06128</v>
      </c>
      <c r="BA32" s="3">
        <v>-0.07192</v>
      </c>
      <c r="BB32" s="3">
        <v>-0.08732</v>
      </c>
      <c r="BC32" s="3">
        <v>-0.00653</v>
      </c>
      <c r="BD32" s="3">
        <v>0.079903</v>
      </c>
      <c r="BE32" s="3">
        <v>0.003011</v>
      </c>
      <c r="BF32" s="3">
        <v>0.091906</v>
      </c>
      <c r="BG32" s="3">
        <v>-0.04931</v>
      </c>
      <c r="BH32" s="3">
        <v>0.024415</v>
      </c>
      <c r="BI32" s="3">
        <v>0.009789</v>
      </c>
      <c r="BJ32" s="3">
        <v>0.095832</v>
      </c>
      <c r="BK32" s="3">
        <v>0.036386</v>
      </c>
      <c r="BL32" s="3">
        <v>0.146472</v>
      </c>
      <c r="BM32" s="3">
        <v>-0.02424</v>
      </c>
      <c r="BN32" s="3">
        <v>-0.00553</v>
      </c>
      <c r="BO32" s="3">
        <v>0.1251</v>
      </c>
      <c r="BP32" s="3">
        <v>-0.08931</v>
      </c>
      <c r="BQ32" s="3">
        <v>0.919541</v>
      </c>
      <c r="BR32" s="3">
        <v>0.996251</v>
      </c>
      <c r="BS32" s="3">
        <v>0.82095</v>
      </c>
      <c r="BT32" s="3">
        <v>0.82095</v>
      </c>
      <c r="BU32" s="3">
        <v>0.802438</v>
      </c>
      <c r="BV32" s="3">
        <v>0.832794</v>
      </c>
      <c r="BW32" s="3">
        <v>0.907487</v>
      </c>
      <c r="BX32" s="3">
        <v>0.920127</v>
      </c>
      <c r="BY32" s="3">
        <v>0.488357</v>
      </c>
      <c r="BZ32" s="3">
        <v>1.0</v>
      </c>
      <c r="CA32" s="3">
        <v>0.898225</v>
      </c>
      <c r="CB32" s="3">
        <v>0.989544</v>
      </c>
      <c r="CC32" s="3">
        <v>0.3671</v>
      </c>
      <c r="CD32" s="3">
        <v>0.064737</v>
      </c>
      <c r="CE32" s="3">
        <v>0.388537</v>
      </c>
      <c r="CF32" s="3">
        <v>0.334461</v>
      </c>
      <c r="CG32" s="3">
        <v>0.362963</v>
      </c>
      <c r="CH32" s="3">
        <v>0.389011</v>
      </c>
      <c r="CI32" s="3">
        <v>0.148821</v>
      </c>
      <c r="CJ32" s="3">
        <v>0.24725</v>
      </c>
      <c r="CK32" s="3">
        <v>0.433579</v>
      </c>
      <c r="CL32" s="3">
        <v>0.071791</v>
      </c>
      <c r="CM32" s="3">
        <v>0.046844</v>
      </c>
      <c r="CN32" s="3">
        <v>0.082989</v>
      </c>
      <c r="CO32" s="3"/>
      <c r="CP32" s="3">
        <v>0.521022</v>
      </c>
      <c r="CQ32" s="3">
        <v>0.899679</v>
      </c>
      <c r="CR32" s="3">
        <v>0.953578</v>
      </c>
      <c r="CS32" s="3">
        <v>0.978565</v>
      </c>
      <c r="CT32" s="3">
        <v>0.584453</v>
      </c>
      <c r="CU32" s="3">
        <v>0.520798</v>
      </c>
      <c r="CV32" s="3">
        <v>0.435341</v>
      </c>
      <c r="CW32" s="3">
        <v>0.953578</v>
      </c>
      <c r="CX32" s="3">
        <v>0.475483</v>
      </c>
      <c r="CY32" s="3">
        <v>0.978584</v>
      </c>
      <c r="CZ32" s="3">
        <v>0.411526</v>
      </c>
      <c r="DA32" s="3">
        <v>0.659956</v>
      </c>
      <c r="DB32" s="3">
        <v>0.827644</v>
      </c>
      <c r="DC32" s="3">
        <v>0.930445</v>
      </c>
      <c r="DD32" s="3">
        <v>0.391753</v>
      </c>
      <c r="DE32" s="3">
        <v>0.745529</v>
      </c>
      <c r="DF32" s="3">
        <v>0.189152</v>
      </c>
      <c r="DG32" s="3">
        <v>0.828872</v>
      </c>
      <c r="DH32" s="3">
        <v>0.960679</v>
      </c>
      <c r="DI32" s="3">
        <v>0.313124</v>
      </c>
      <c r="DJ32" s="3">
        <v>0.424893</v>
      </c>
      <c r="DK32" s="3">
        <v>0.0</v>
      </c>
      <c r="DL32" s="3">
        <v>0.0</v>
      </c>
      <c r="DM32" s="3">
        <v>0.0</v>
      </c>
      <c r="DN32" s="3">
        <v>0.0</v>
      </c>
      <c r="DO32" s="3">
        <v>0.0</v>
      </c>
      <c r="DP32" s="3">
        <v>0.0</v>
      </c>
      <c r="DQ32" s="3">
        <v>0.0</v>
      </c>
      <c r="DR32" s="3">
        <v>0.0</v>
      </c>
      <c r="DS32" s="14">
        <v>3.25E-6</v>
      </c>
      <c r="DT32" s="3"/>
      <c r="DU32" s="3">
        <v>0.0</v>
      </c>
      <c r="DV32" s="3">
        <v>0.0</v>
      </c>
      <c r="DW32" s="3">
        <v>0.045984</v>
      </c>
      <c r="DX32" s="3">
        <v>0.733956</v>
      </c>
      <c r="DY32" s="3">
        <v>0.03385</v>
      </c>
      <c r="DZ32" s="3">
        <v>0.070839</v>
      </c>
      <c r="EA32" s="3">
        <v>0.048682</v>
      </c>
      <c r="EB32" s="3">
        <v>0.033615</v>
      </c>
      <c r="EC32" s="3">
        <v>0.432528</v>
      </c>
      <c r="ED32" s="3">
        <v>0.18775</v>
      </c>
      <c r="EE32" s="3">
        <v>0.016683</v>
      </c>
      <c r="EF32" s="3">
        <v>0.706178</v>
      </c>
      <c r="EG32" s="3">
        <v>0.80583</v>
      </c>
      <c r="EH32" s="3">
        <v>0.662845</v>
      </c>
    </row>
    <row r="33">
      <c r="A33" s="3" t="s">
        <v>36</v>
      </c>
      <c r="B33" t="str">
        <f t="shared" ref="B33:AT33" si="32">IF(CP33&lt;0.05,AV33,"NA")</f>
        <v>NA</v>
      </c>
      <c r="C33" t="str">
        <f t="shared" si="32"/>
        <v>NA</v>
      </c>
      <c r="D33" t="str">
        <f t="shared" si="32"/>
        <v>NA</v>
      </c>
      <c r="E33" t="str">
        <f t="shared" si="32"/>
        <v>NA</v>
      </c>
      <c r="F33" t="str">
        <f t="shared" si="32"/>
        <v>NA</v>
      </c>
      <c r="G33" t="str">
        <f t="shared" si="32"/>
        <v>NA</v>
      </c>
      <c r="H33" t="str">
        <f t="shared" si="32"/>
        <v>NA</v>
      </c>
      <c r="I33" t="str">
        <f t="shared" si="32"/>
        <v>NA</v>
      </c>
      <c r="J33" t="str">
        <f t="shared" si="32"/>
        <v>NA</v>
      </c>
      <c r="K33" t="str">
        <f t="shared" si="32"/>
        <v>NA</v>
      </c>
      <c r="L33" t="str">
        <f t="shared" si="32"/>
        <v>NA</v>
      </c>
      <c r="M33" t="str">
        <f t="shared" si="32"/>
        <v>NA</v>
      </c>
      <c r="N33" t="str">
        <f t="shared" si="32"/>
        <v>NA</v>
      </c>
      <c r="O33" t="str">
        <f t="shared" si="32"/>
        <v>NA</v>
      </c>
      <c r="P33" t="str">
        <f t="shared" si="32"/>
        <v>NA</v>
      </c>
      <c r="Q33" t="str">
        <f t="shared" si="32"/>
        <v>NA</v>
      </c>
      <c r="R33" t="str">
        <f t="shared" si="32"/>
        <v>NA</v>
      </c>
      <c r="S33" t="str">
        <f t="shared" si="32"/>
        <v>NA</v>
      </c>
      <c r="T33" t="str">
        <f t="shared" si="32"/>
        <v>NA</v>
      </c>
      <c r="U33" t="str">
        <f t="shared" si="32"/>
        <v>NA</v>
      </c>
      <c r="V33" t="str">
        <f t="shared" si="32"/>
        <v>NA</v>
      </c>
      <c r="W33" t="str">
        <f t="shared" si="32"/>
        <v>0.807757</v>
      </c>
      <c r="X33" t="str">
        <f t="shared" si="32"/>
        <v>0.922503</v>
      </c>
      <c r="Y33" t="str">
        <f t="shared" si="32"/>
        <v>0.780609</v>
      </c>
      <c r="Z33" t="str">
        <f t="shared" si="32"/>
        <v>0.780609</v>
      </c>
      <c r="AA33" t="str">
        <f t="shared" si="32"/>
        <v>0.826764</v>
      </c>
      <c r="AB33" t="str">
        <f t="shared" si="32"/>
        <v>0.772447</v>
      </c>
      <c r="AC33" t="str">
        <f t="shared" si="32"/>
        <v>0.793141</v>
      </c>
      <c r="AD33" t="str">
        <f t="shared" si="32"/>
        <v>0.807644</v>
      </c>
      <c r="AE33" t="str">
        <f t="shared" si="32"/>
        <v>0.504191</v>
      </c>
      <c r="AF33" t="str">
        <f t="shared" si="32"/>
        <v>0.898225</v>
      </c>
      <c r="AG33" t="str">
        <f t="shared" si="32"/>
        <v>1</v>
      </c>
      <c r="AH33" t="str">
        <f t="shared" si="32"/>
        <v>0.922867</v>
      </c>
      <c r="AI33" t="str">
        <f t="shared" si="32"/>
        <v>NA</v>
      </c>
      <c r="AJ33" t="str">
        <f t="shared" si="32"/>
        <v>NA</v>
      </c>
      <c r="AK33" t="str">
        <f t="shared" si="32"/>
        <v>NA</v>
      </c>
      <c r="AL33" t="str">
        <f t="shared" si="32"/>
        <v>NA</v>
      </c>
      <c r="AM33" t="str">
        <f t="shared" si="32"/>
        <v>NA</v>
      </c>
      <c r="AN33" t="str">
        <f t="shared" si="32"/>
        <v>NA</v>
      </c>
      <c r="AO33" t="str">
        <f t="shared" si="32"/>
        <v>NA</v>
      </c>
      <c r="AP33" t="str">
        <f t="shared" si="32"/>
        <v>NA</v>
      </c>
      <c r="AQ33" t="str">
        <f t="shared" si="32"/>
        <v>NA</v>
      </c>
      <c r="AR33" t="str">
        <f t="shared" si="32"/>
        <v>NA</v>
      </c>
      <c r="AS33" t="str">
        <f t="shared" si="32"/>
        <v>NA</v>
      </c>
      <c r="AT33" t="str">
        <f t="shared" si="32"/>
        <v>NA</v>
      </c>
      <c r="AV33" s="3">
        <v>-0.06481</v>
      </c>
      <c r="AW33" s="3">
        <v>0.068031</v>
      </c>
      <c r="AX33" s="3">
        <v>0.026847</v>
      </c>
      <c r="AY33" s="3">
        <v>0.03956</v>
      </c>
      <c r="AZ33" s="3">
        <v>-0.00802</v>
      </c>
      <c r="BA33" s="3">
        <v>-0.06497</v>
      </c>
      <c r="BB33" s="3">
        <v>-0.03867</v>
      </c>
      <c r="BC33" s="3">
        <v>0.026847</v>
      </c>
      <c r="BD33" s="3">
        <v>0.096913</v>
      </c>
      <c r="BE33" s="3">
        <v>0.039559</v>
      </c>
      <c r="BF33" s="3">
        <v>0.110848</v>
      </c>
      <c r="BG33" s="3">
        <v>-0.04474</v>
      </c>
      <c r="BH33" s="3">
        <v>0.027457</v>
      </c>
      <c r="BI33" s="3">
        <v>0.064824</v>
      </c>
      <c r="BJ33" s="3">
        <v>0.129404</v>
      </c>
      <c r="BK33" s="3">
        <v>0.054869</v>
      </c>
      <c r="BL33" s="3">
        <v>0.171765</v>
      </c>
      <c r="BM33" s="3">
        <v>-0.01182</v>
      </c>
      <c r="BN33" s="3">
        <v>-0.01029</v>
      </c>
      <c r="BO33" s="3">
        <v>0.150802</v>
      </c>
      <c r="BP33" s="3">
        <v>-0.10675</v>
      </c>
      <c r="BQ33" s="3">
        <v>0.807757</v>
      </c>
      <c r="BR33" s="3">
        <v>0.922503</v>
      </c>
      <c r="BS33" s="3">
        <v>0.780609</v>
      </c>
      <c r="BT33" s="3">
        <v>0.780609</v>
      </c>
      <c r="BU33" s="3">
        <v>0.826764</v>
      </c>
      <c r="BV33" s="3">
        <v>0.772447</v>
      </c>
      <c r="BW33" s="3">
        <v>0.793141</v>
      </c>
      <c r="BX33" s="3">
        <v>0.807644</v>
      </c>
      <c r="BY33" s="3">
        <v>0.504191</v>
      </c>
      <c r="BZ33" s="3">
        <v>0.898225</v>
      </c>
      <c r="CA33" s="3">
        <v>1.0</v>
      </c>
      <c r="CB33" s="3">
        <v>0.922867</v>
      </c>
      <c r="CC33" s="3">
        <v>0.201793</v>
      </c>
      <c r="CD33" s="3">
        <v>-0.03983</v>
      </c>
      <c r="CE33" s="3">
        <v>0.210955</v>
      </c>
      <c r="CF33" s="3">
        <v>0.149782</v>
      </c>
      <c r="CG33" s="3">
        <v>0.202879</v>
      </c>
      <c r="CH33" s="3">
        <v>0.211326</v>
      </c>
      <c r="CI33" s="3">
        <v>0.026488</v>
      </c>
      <c r="CJ33" s="3">
        <v>0.102182</v>
      </c>
      <c r="CK33" s="3">
        <v>0.308311</v>
      </c>
      <c r="CL33" s="3">
        <v>-0.0366</v>
      </c>
      <c r="CM33" s="3">
        <v>-0.04768</v>
      </c>
      <c r="CN33" s="3">
        <v>-0.00358</v>
      </c>
      <c r="CO33" s="3"/>
      <c r="CP33" s="3">
        <v>0.562942</v>
      </c>
      <c r="CQ33" s="3">
        <v>0.543658</v>
      </c>
      <c r="CR33" s="3">
        <v>0.810778</v>
      </c>
      <c r="CS33" s="3">
        <v>0.724186</v>
      </c>
      <c r="CT33" s="3">
        <v>0.942984</v>
      </c>
      <c r="CU33" s="3">
        <v>0.561983</v>
      </c>
      <c r="CV33" s="3">
        <v>0.730183</v>
      </c>
      <c r="CW33" s="3">
        <v>0.810778</v>
      </c>
      <c r="CX33" s="3">
        <v>0.386408</v>
      </c>
      <c r="CY33" s="3">
        <v>0.724191</v>
      </c>
      <c r="CZ33" s="3">
        <v>0.321482</v>
      </c>
      <c r="DA33" s="3">
        <v>0.68982</v>
      </c>
      <c r="DB33" s="3">
        <v>0.806563</v>
      </c>
      <c r="DC33" s="3">
        <v>0.562856</v>
      </c>
      <c r="DD33" s="3">
        <v>0.246581</v>
      </c>
      <c r="DE33" s="3">
        <v>0.624416</v>
      </c>
      <c r="DF33" s="3">
        <v>0.122827</v>
      </c>
      <c r="DG33" s="3">
        <v>0.916027</v>
      </c>
      <c r="DH33" s="3">
        <v>0.926931</v>
      </c>
      <c r="DI33" s="3">
        <v>0.22318</v>
      </c>
      <c r="DJ33" s="3">
        <v>0.339781</v>
      </c>
      <c r="DK33" s="3">
        <v>0.0</v>
      </c>
      <c r="DL33" s="3">
        <v>0.0</v>
      </c>
      <c r="DM33" s="3">
        <v>0.0</v>
      </c>
      <c r="DN33" s="3">
        <v>0.0</v>
      </c>
      <c r="DO33" s="3">
        <v>0.0</v>
      </c>
      <c r="DP33" s="3">
        <v>0.0</v>
      </c>
      <c r="DQ33" s="3">
        <v>0.0</v>
      </c>
      <c r="DR33" s="3">
        <v>0.0</v>
      </c>
      <c r="DS33" s="14">
        <v>1.37E-6</v>
      </c>
      <c r="DT33" s="3">
        <v>0.0</v>
      </c>
      <c r="DU33" s="3"/>
      <c r="DV33" s="3">
        <v>0.0</v>
      </c>
      <c r="DW33" s="3">
        <v>0.284911</v>
      </c>
      <c r="DX33" s="3">
        <v>0.834479</v>
      </c>
      <c r="DY33" s="3">
        <v>0.26314</v>
      </c>
      <c r="DZ33" s="3">
        <v>0.429527</v>
      </c>
      <c r="EA33" s="3">
        <v>0.282273</v>
      </c>
      <c r="EB33" s="3">
        <v>0.262282</v>
      </c>
      <c r="EC33" s="3">
        <v>0.889496</v>
      </c>
      <c r="ED33" s="3">
        <v>0.59106</v>
      </c>
      <c r="EE33" s="3">
        <v>0.097399</v>
      </c>
      <c r="EF33" s="3">
        <v>0.847725</v>
      </c>
      <c r="EG33" s="3">
        <v>0.802439</v>
      </c>
      <c r="EH33" s="3">
        <v>0.985033</v>
      </c>
    </row>
    <row r="34">
      <c r="A34" s="3" t="s">
        <v>37</v>
      </c>
      <c r="B34" t="str">
        <f t="shared" ref="B34:AT34" si="33">IF(CP34&lt;0.05,AV34,"NA")</f>
        <v>NA</v>
      </c>
      <c r="C34" t="str">
        <f t="shared" si="33"/>
        <v>NA</v>
      </c>
      <c r="D34" t="str">
        <f t="shared" si="33"/>
        <v>NA</v>
      </c>
      <c r="E34" t="str">
        <f t="shared" si="33"/>
        <v>NA</v>
      </c>
      <c r="F34" t="str">
        <f t="shared" si="33"/>
        <v>NA</v>
      </c>
      <c r="G34" t="str">
        <f t="shared" si="33"/>
        <v>NA</v>
      </c>
      <c r="H34" t="str">
        <f t="shared" si="33"/>
        <v>NA</v>
      </c>
      <c r="I34" t="str">
        <f t="shared" si="33"/>
        <v>NA</v>
      </c>
      <c r="J34" t="str">
        <f t="shared" si="33"/>
        <v>NA</v>
      </c>
      <c r="K34" t="str">
        <f t="shared" si="33"/>
        <v>NA</v>
      </c>
      <c r="L34" t="str">
        <f t="shared" si="33"/>
        <v>NA</v>
      </c>
      <c r="M34" t="str">
        <f t="shared" si="33"/>
        <v>NA</v>
      </c>
      <c r="N34" t="str">
        <f t="shared" si="33"/>
        <v>NA</v>
      </c>
      <c r="O34" t="str">
        <f t="shared" si="33"/>
        <v>NA</v>
      </c>
      <c r="P34" t="str">
        <f t="shared" si="33"/>
        <v>NA</v>
      </c>
      <c r="Q34" t="str">
        <f t="shared" si="33"/>
        <v>NA</v>
      </c>
      <c r="R34" t="str">
        <f t="shared" si="33"/>
        <v>NA</v>
      </c>
      <c r="S34" t="str">
        <f t="shared" si="33"/>
        <v>NA</v>
      </c>
      <c r="T34" t="str">
        <f t="shared" si="33"/>
        <v>NA</v>
      </c>
      <c r="U34" t="str">
        <f t="shared" si="33"/>
        <v>NA</v>
      </c>
      <c r="V34" t="str">
        <f t="shared" si="33"/>
        <v>NA</v>
      </c>
      <c r="W34" t="str">
        <f t="shared" si="33"/>
        <v>0.894183</v>
      </c>
      <c r="X34" t="str">
        <f t="shared" si="33"/>
        <v>0.996924</v>
      </c>
      <c r="Y34" t="str">
        <f t="shared" si="33"/>
        <v>0.865694</v>
      </c>
      <c r="Z34" t="str">
        <f t="shared" si="33"/>
        <v>0.865694</v>
      </c>
      <c r="AA34" t="str">
        <f t="shared" si="33"/>
        <v>0.838693</v>
      </c>
      <c r="AB34" t="str">
        <f t="shared" si="33"/>
        <v>0.843174</v>
      </c>
      <c r="AC34" t="str">
        <f t="shared" si="33"/>
        <v>0.879389</v>
      </c>
      <c r="AD34" t="str">
        <f t="shared" si="33"/>
        <v>0.894441</v>
      </c>
      <c r="AE34" t="str">
        <f t="shared" si="33"/>
        <v>0.510999</v>
      </c>
      <c r="AF34" t="str">
        <f t="shared" si="33"/>
        <v>0.989544</v>
      </c>
      <c r="AG34" t="str">
        <f t="shared" si="33"/>
        <v>0.922867</v>
      </c>
      <c r="AH34" t="str">
        <f t="shared" si="33"/>
        <v>1</v>
      </c>
      <c r="AI34" t="str">
        <f t="shared" si="33"/>
        <v>NA</v>
      </c>
      <c r="AJ34" t="str">
        <f t="shared" si="33"/>
        <v>NA</v>
      </c>
      <c r="AK34" t="str">
        <f t="shared" si="33"/>
        <v>NA</v>
      </c>
      <c r="AL34" t="str">
        <f t="shared" si="33"/>
        <v>NA</v>
      </c>
      <c r="AM34" t="str">
        <f t="shared" si="33"/>
        <v>NA</v>
      </c>
      <c r="AN34" t="str">
        <f t="shared" si="33"/>
        <v>NA</v>
      </c>
      <c r="AO34" t="str">
        <f t="shared" si="33"/>
        <v>NA</v>
      </c>
      <c r="AP34" t="str">
        <f t="shared" si="33"/>
        <v>NA</v>
      </c>
      <c r="AQ34" t="str">
        <f t="shared" si="33"/>
        <v>0.42915</v>
      </c>
      <c r="AR34" t="str">
        <f t="shared" si="33"/>
        <v>NA</v>
      </c>
      <c r="AS34" t="str">
        <f t="shared" si="33"/>
        <v>NA</v>
      </c>
      <c r="AT34" t="str">
        <f t="shared" si="33"/>
        <v>NA</v>
      </c>
      <c r="AV34" s="3">
        <v>-0.07442</v>
      </c>
      <c r="AW34" s="3">
        <v>0.032644</v>
      </c>
      <c r="AX34" s="3">
        <v>0.012028</v>
      </c>
      <c r="AY34" s="3">
        <v>0.022335</v>
      </c>
      <c r="AZ34" s="3">
        <v>-0.05909</v>
      </c>
      <c r="BA34" s="3">
        <v>-0.0745</v>
      </c>
      <c r="BB34" s="3">
        <v>-0.07981</v>
      </c>
      <c r="BC34" s="3">
        <v>0.012028</v>
      </c>
      <c r="BD34" s="3">
        <v>0.099345</v>
      </c>
      <c r="BE34" s="3">
        <v>0.022331</v>
      </c>
      <c r="BF34" s="3">
        <v>0.111341</v>
      </c>
      <c r="BG34" s="3">
        <v>-0.04151</v>
      </c>
      <c r="BH34" s="3">
        <v>0.040057</v>
      </c>
      <c r="BI34" s="3">
        <v>0.028772</v>
      </c>
      <c r="BJ34" s="3">
        <v>0.109756</v>
      </c>
      <c r="BK34" s="3">
        <v>0.042227</v>
      </c>
      <c r="BL34" s="3">
        <v>0.164586</v>
      </c>
      <c r="BM34" s="3">
        <v>-0.01962</v>
      </c>
      <c r="BN34" s="3">
        <v>-0.0076</v>
      </c>
      <c r="BO34" s="3">
        <v>0.127049</v>
      </c>
      <c r="BP34" s="3">
        <v>-0.0859</v>
      </c>
      <c r="BQ34" s="3">
        <v>0.894183</v>
      </c>
      <c r="BR34" s="3">
        <v>0.996924</v>
      </c>
      <c r="BS34" s="3">
        <v>0.865694</v>
      </c>
      <c r="BT34" s="3">
        <v>0.865694</v>
      </c>
      <c r="BU34" s="3">
        <v>0.838693</v>
      </c>
      <c r="BV34" s="3">
        <v>0.843174</v>
      </c>
      <c r="BW34" s="3">
        <v>0.879389</v>
      </c>
      <c r="BX34" s="3">
        <v>0.894441</v>
      </c>
      <c r="BY34" s="3">
        <v>0.510999</v>
      </c>
      <c r="BZ34" s="3">
        <v>0.989544</v>
      </c>
      <c r="CA34" s="3">
        <v>0.922867</v>
      </c>
      <c r="CB34" s="3">
        <v>1.0</v>
      </c>
      <c r="CC34" s="3">
        <v>0.315632</v>
      </c>
      <c r="CD34" s="3">
        <v>-0.00192</v>
      </c>
      <c r="CE34" s="3">
        <v>0.320431</v>
      </c>
      <c r="CF34" s="3">
        <v>0.274612</v>
      </c>
      <c r="CG34" s="3">
        <v>0.313353</v>
      </c>
      <c r="CH34" s="3">
        <v>0.320906</v>
      </c>
      <c r="CI34" s="3">
        <v>0.082549</v>
      </c>
      <c r="CJ34" s="3">
        <v>0.179647</v>
      </c>
      <c r="CK34" s="3">
        <v>0.42915</v>
      </c>
      <c r="CL34" s="3">
        <v>0.004237</v>
      </c>
      <c r="CM34" s="3">
        <v>-0.01725</v>
      </c>
      <c r="CN34" s="3">
        <v>0.036475</v>
      </c>
      <c r="CO34" s="3"/>
      <c r="CP34" s="3">
        <v>0.506362</v>
      </c>
      <c r="CQ34" s="3">
        <v>0.770943</v>
      </c>
      <c r="CR34" s="3">
        <v>0.914591</v>
      </c>
      <c r="CS34" s="3">
        <v>0.842131</v>
      </c>
      <c r="CT34" s="3">
        <v>0.597949</v>
      </c>
      <c r="CU34" s="3">
        <v>0.505902</v>
      </c>
      <c r="CV34" s="3">
        <v>0.475971</v>
      </c>
      <c r="CW34" s="3">
        <v>0.914591</v>
      </c>
      <c r="CX34" s="3">
        <v>0.374545</v>
      </c>
      <c r="CY34" s="3">
        <v>0.842154</v>
      </c>
      <c r="CZ34" s="3">
        <v>0.319319</v>
      </c>
      <c r="DA34" s="3">
        <v>0.711165</v>
      </c>
      <c r="DB34" s="3">
        <v>0.720863</v>
      </c>
      <c r="DC34" s="3">
        <v>0.797491</v>
      </c>
      <c r="DD34" s="3">
        <v>0.326298</v>
      </c>
      <c r="DE34" s="3">
        <v>0.706411</v>
      </c>
      <c r="DF34" s="3">
        <v>0.139513</v>
      </c>
      <c r="DG34" s="3">
        <v>0.861105</v>
      </c>
      <c r="DH34" s="3">
        <v>0.945984</v>
      </c>
      <c r="DI34" s="3">
        <v>0.305584</v>
      </c>
      <c r="DJ34" s="3">
        <v>0.442894</v>
      </c>
      <c r="DK34" s="3">
        <v>0.0</v>
      </c>
      <c r="DL34" s="3">
        <v>0.0</v>
      </c>
      <c r="DM34" s="3">
        <v>0.0</v>
      </c>
      <c r="DN34" s="3">
        <v>0.0</v>
      </c>
      <c r="DO34" s="3">
        <v>0.0</v>
      </c>
      <c r="DP34" s="3">
        <v>0.0</v>
      </c>
      <c r="DQ34" s="3">
        <v>0.0</v>
      </c>
      <c r="DR34" s="3">
        <v>0.0</v>
      </c>
      <c r="DS34" s="14">
        <v>9.33E-7</v>
      </c>
      <c r="DT34" s="3">
        <v>0.0</v>
      </c>
      <c r="DU34" s="3">
        <v>0.0</v>
      </c>
      <c r="DV34" s="3"/>
      <c r="DW34" s="3">
        <v>0.089305</v>
      </c>
      <c r="DX34" s="3">
        <v>0.991979</v>
      </c>
      <c r="DY34" s="3">
        <v>0.084284</v>
      </c>
      <c r="DZ34" s="3">
        <v>0.14194</v>
      </c>
      <c r="EA34" s="3">
        <v>0.091768</v>
      </c>
      <c r="EB34" s="3">
        <v>0.0838</v>
      </c>
      <c r="EC34" s="3">
        <v>0.664529</v>
      </c>
      <c r="ED34" s="3">
        <v>0.342156</v>
      </c>
      <c r="EE34" s="3">
        <v>0.017958</v>
      </c>
      <c r="EF34" s="3">
        <v>0.982273</v>
      </c>
      <c r="EG34" s="3">
        <v>0.927929</v>
      </c>
      <c r="EH34" s="3">
        <v>0.848246</v>
      </c>
    </row>
    <row r="35">
      <c r="A35" s="3" t="s">
        <v>38</v>
      </c>
      <c r="B35" t="str">
        <f t="shared" ref="B35:AT35" si="34">IF(CP35&lt;0.05,AV35,"NA")</f>
        <v>NA</v>
      </c>
      <c r="C35" t="str">
        <f t="shared" si="34"/>
        <v>NA</v>
      </c>
      <c r="D35" t="str">
        <f t="shared" si="34"/>
        <v>NA</v>
      </c>
      <c r="E35" t="str">
        <f t="shared" si="34"/>
        <v>NA</v>
      </c>
      <c r="F35" t="str">
        <f t="shared" si="34"/>
        <v>0.367486</v>
      </c>
      <c r="G35" t="str">
        <f t="shared" si="34"/>
        <v>NA</v>
      </c>
      <c r="H35" t="str">
        <f t="shared" si="34"/>
        <v>NA</v>
      </c>
      <c r="I35" t="str">
        <f t="shared" si="34"/>
        <v>NA</v>
      </c>
      <c r="J35" t="str">
        <f t="shared" si="34"/>
        <v>NA</v>
      </c>
      <c r="K35" t="str">
        <f t="shared" si="34"/>
        <v>NA</v>
      </c>
      <c r="L35" t="str">
        <f t="shared" si="34"/>
        <v>NA</v>
      </c>
      <c r="M35" t="str">
        <f t="shared" si="34"/>
        <v>NA</v>
      </c>
      <c r="N35" t="str">
        <f t="shared" si="34"/>
        <v>NA</v>
      </c>
      <c r="O35" t="str">
        <f t="shared" si="34"/>
        <v>NA</v>
      </c>
      <c r="P35" t="str">
        <f t="shared" si="34"/>
        <v>NA</v>
      </c>
      <c r="Q35" t="str">
        <f t="shared" si="34"/>
        <v>NA</v>
      </c>
      <c r="R35" t="str">
        <f t="shared" si="34"/>
        <v>NA</v>
      </c>
      <c r="S35" t="str">
        <f t="shared" si="34"/>
        <v>NA</v>
      </c>
      <c r="T35" t="str">
        <f t="shared" si="34"/>
        <v>NA</v>
      </c>
      <c r="U35" t="str">
        <f t="shared" si="34"/>
        <v>NA</v>
      </c>
      <c r="V35" t="str">
        <f t="shared" si="34"/>
        <v>NA</v>
      </c>
      <c r="W35" t="str">
        <f t="shared" si="34"/>
        <v>NA</v>
      </c>
      <c r="X35" t="str">
        <f t="shared" si="34"/>
        <v>NA</v>
      </c>
      <c r="Y35" t="str">
        <f t="shared" si="34"/>
        <v>NA</v>
      </c>
      <c r="Z35" t="str">
        <f t="shared" si="34"/>
        <v>NA</v>
      </c>
      <c r="AA35" t="str">
        <f t="shared" si="34"/>
        <v>NA</v>
      </c>
      <c r="AB35" t="str">
        <f t="shared" si="34"/>
        <v>NA</v>
      </c>
      <c r="AC35" t="str">
        <f t="shared" si="34"/>
        <v>NA</v>
      </c>
      <c r="AD35" t="str">
        <f t="shared" si="34"/>
        <v>NA</v>
      </c>
      <c r="AE35" t="str">
        <f t="shared" si="34"/>
        <v>NA</v>
      </c>
      <c r="AF35" t="str">
        <f t="shared" si="34"/>
        <v>0.3671</v>
      </c>
      <c r="AG35" t="str">
        <f t="shared" si="34"/>
        <v>NA</v>
      </c>
      <c r="AH35" t="str">
        <f t="shared" si="34"/>
        <v>NA</v>
      </c>
      <c r="AI35" t="str">
        <f t="shared" si="34"/>
        <v>1</v>
      </c>
      <c r="AJ35" t="str">
        <f t="shared" si="34"/>
        <v>0.581342</v>
      </c>
      <c r="AK35" t="str">
        <f t="shared" si="34"/>
        <v>0.668469</v>
      </c>
      <c r="AL35" t="str">
        <f t="shared" si="34"/>
        <v>0.839511</v>
      </c>
      <c r="AM35" t="str">
        <f t="shared" si="34"/>
        <v>0.998825</v>
      </c>
      <c r="AN35" t="str">
        <f t="shared" si="34"/>
        <v>0.668717</v>
      </c>
      <c r="AO35" t="str">
        <f t="shared" si="34"/>
        <v>0.501715</v>
      </c>
      <c r="AP35" t="str">
        <f t="shared" si="34"/>
        <v>0.549858</v>
      </c>
      <c r="AQ35" t="str">
        <f t="shared" si="34"/>
        <v>0.743934</v>
      </c>
      <c r="AR35" t="str">
        <f t="shared" si="34"/>
        <v>0.613503</v>
      </c>
      <c r="AS35" t="str">
        <f t="shared" si="34"/>
        <v>0.492034</v>
      </c>
      <c r="AT35" t="str">
        <f t="shared" si="34"/>
        <v>0.593957</v>
      </c>
      <c r="AV35" s="3">
        <v>-0.19556</v>
      </c>
      <c r="AW35" s="3">
        <v>0.006968</v>
      </c>
      <c r="AX35" s="3">
        <v>0.185683</v>
      </c>
      <c r="AY35" s="3">
        <v>0.189411</v>
      </c>
      <c r="AZ35" s="3">
        <v>0.367486</v>
      </c>
      <c r="BA35" s="3">
        <v>-0.19586</v>
      </c>
      <c r="BB35" s="3">
        <v>-0.22577</v>
      </c>
      <c r="BC35" s="3">
        <v>0.185683</v>
      </c>
      <c r="BD35" s="3">
        <v>0.169313</v>
      </c>
      <c r="BE35" s="3">
        <v>0.189404</v>
      </c>
      <c r="BF35" s="3">
        <v>0.179478</v>
      </c>
      <c r="BG35" s="3">
        <v>0.100092</v>
      </c>
      <c r="BH35" s="3">
        <v>0.169793</v>
      </c>
      <c r="BI35" s="3">
        <v>0.00824</v>
      </c>
      <c r="BJ35" s="3">
        <v>0.027429</v>
      </c>
      <c r="BK35" s="3">
        <v>-0.00621</v>
      </c>
      <c r="BL35" s="3">
        <v>0.125444</v>
      </c>
      <c r="BM35" s="3">
        <v>-0.11985</v>
      </c>
      <c r="BN35" s="3">
        <v>0.032746</v>
      </c>
      <c r="BO35" s="3">
        <v>0.044198</v>
      </c>
      <c r="BP35" s="3">
        <v>-0.02041</v>
      </c>
      <c r="BQ35" s="3">
        <v>0.29069</v>
      </c>
      <c r="BR35" s="3">
        <v>0.339663</v>
      </c>
      <c r="BS35" s="3">
        <v>0.334681</v>
      </c>
      <c r="BT35" s="3">
        <v>0.334681</v>
      </c>
      <c r="BU35" s="3">
        <v>0.113977</v>
      </c>
      <c r="BV35" s="3">
        <v>0.244894</v>
      </c>
      <c r="BW35" s="3">
        <v>0.278577</v>
      </c>
      <c r="BX35" s="3">
        <v>0.289271</v>
      </c>
      <c r="BY35" s="3">
        <v>0.226139</v>
      </c>
      <c r="BZ35" s="3">
        <v>0.3671</v>
      </c>
      <c r="CA35" s="3">
        <v>0.201793</v>
      </c>
      <c r="CB35" s="3">
        <v>0.315632</v>
      </c>
      <c r="CC35" s="3">
        <v>1.0</v>
      </c>
      <c r="CD35" s="3">
        <v>0.581342</v>
      </c>
      <c r="CE35" s="3">
        <v>0.668469</v>
      </c>
      <c r="CF35" s="3">
        <v>0.839511</v>
      </c>
      <c r="CG35" s="3">
        <v>0.998825</v>
      </c>
      <c r="CH35" s="3">
        <v>0.668717</v>
      </c>
      <c r="CI35" s="3">
        <v>0.501715</v>
      </c>
      <c r="CJ35" s="3">
        <v>0.549858</v>
      </c>
      <c r="CK35" s="3">
        <v>0.743934</v>
      </c>
      <c r="CL35" s="3">
        <v>0.613503</v>
      </c>
      <c r="CM35" s="3">
        <v>0.492034</v>
      </c>
      <c r="CN35" s="3">
        <v>0.593957</v>
      </c>
      <c r="CO35" s="3"/>
      <c r="CP35" s="3">
        <v>0.275413</v>
      </c>
      <c r="CQ35" s="3">
        <v>0.969302</v>
      </c>
      <c r="CR35" s="3">
        <v>0.30087</v>
      </c>
      <c r="CS35" s="3">
        <v>0.291095</v>
      </c>
      <c r="CT35" s="3">
        <v>0.035387</v>
      </c>
      <c r="CU35" s="3">
        <v>0.274674</v>
      </c>
      <c r="CV35" s="3">
        <v>0.206464</v>
      </c>
      <c r="CW35" s="3">
        <v>0.30087</v>
      </c>
      <c r="CX35" s="3">
        <v>0.346219</v>
      </c>
      <c r="CY35" s="3">
        <v>0.291113</v>
      </c>
      <c r="CZ35" s="3">
        <v>0.317595</v>
      </c>
      <c r="DA35" s="3">
        <v>0.579435</v>
      </c>
      <c r="DB35" s="3">
        <v>0.344832</v>
      </c>
      <c r="DC35" s="3">
        <v>0.963698</v>
      </c>
      <c r="DD35" s="3">
        <v>0.879566</v>
      </c>
      <c r="DE35" s="3">
        <v>0.972652</v>
      </c>
      <c r="DF35" s="3">
        <v>0.486687</v>
      </c>
      <c r="DG35" s="3">
        <v>0.50648</v>
      </c>
      <c r="DH35" s="3">
        <v>0.856439</v>
      </c>
      <c r="DI35" s="3">
        <v>0.816608</v>
      </c>
      <c r="DJ35" s="3">
        <v>0.910237</v>
      </c>
      <c r="DK35" s="3">
        <v>0.119141</v>
      </c>
      <c r="DL35" s="3">
        <v>0.0663</v>
      </c>
      <c r="DM35" s="3">
        <v>0.070643</v>
      </c>
      <c r="DN35" s="3">
        <v>0.070643</v>
      </c>
      <c r="DO35" s="3">
        <v>0.548701</v>
      </c>
      <c r="DP35" s="3">
        <v>0.192128</v>
      </c>
      <c r="DQ35" s="3">
        <v>0.136045</v>
      </c>
      <c r="DR35" s="3">
        <v>0.121037</v>
      </c>
      <c r="DS35" s="3">
        <v>0.229509</v>
      </c>
      <c r="DT35" s="3">
        <v>0.045984</v>
      </c>
      <c r="DU35" s="3">
        <v>0.284911</v>
      </c>
      <c r="DV35" s="3">
        <v>0.089305</v>
      </c>
      <c r="DW35" s="3"/>
      <c r="DX35" s="3">
        <v>3.88E-4</v>
      </c>
      <c r="DY35" s="14">
        <v>2.12E-5</v>
      </c>
      <c r="DZ35" s="14">
        <v>1.02E-9</v>
      </c>
      <c r="EA35" s="3">
        <v>0.0</v>
      </c>
      <c r="EB35" s="14">
        <v>2.1E-5</v>
      </c>
      <c r="EC35" s="3">
        <v>0.002933</v>
      </c>
      <c r="ED35" s="3">
        <v>9.17E-4</v>
      </c>
      <c r="EE35" s="14">
        <v>6.99E-7</v>
      </c>
      <c r="EF35" s="3">
        <v>1.47E-4</v>
      </c>
      <c r="EG35" s="3">
        <v>0.003633</v>
      </c>
      <c r="EH35" s="3">
        <v>2.68E-4</v>
      </c>
    </row>
    <row r="36">
      <c r="A36" s="3" t="s">
        <v>39</v>
      </c>
      <c r="B36" t="str">
        <f t="shared" ref="B36:AT36" si="35">IF(CP36&lt;0.05,AV36,"NA")</f>
        <v>NA</v>
      </c>
      <c r="C36" t="str">
        <f t="shared" si="35"/>
        <v>NA</v>
      </c>
      <c r="D36" t="str">
        <f t="shared" si="35"/>
        <v>NA</v>
      </c>
      <c r="E36" t="str">
        <f t="shared" si="35"/>
        <v>NA</v>
      </c>
      <c r="F36" t="str">
        <f t="shared" si="35"/>
        <v>0.440858</v>
      </c>
      <c r="G36" t="str">
        <f t="shared" si="35"/>
        <v>NA</v>
      </c>
      <c r="H36" t="str">
        <f t="shared" si="35"/>
        <v>NA</v>
      </c>
      <c r="I36" t="str">
        <f t="shared" si="35"/>
        <v>NA</v>
      </c>
      <c r="J36" t="str">
        <f t="shared" si="35"/>
        <v>NA</v>
      </c>
      <c r="K36" t="str">
        <f t="shared" si="35"/>
        <v>NA</v>
      </c>
      <c r="L36" t="str">
        <f t="shared" si="35"/>
        <v>NA</v>
      </c>
      <c r="M36" t="str">
        <f t="shared" si="35"/>
        <v>NA</v>
      </c>
      <c r="N36" t="str">
        <f t="shared" si="35"/>
        <v>NA</v>
      </c>
      <c r="O36" t="str">
        <f t="shared" si="35"/>
        <v>NA</v>
      </c>
      <c r="P36" t="str">
        <f t="shared" si="35"/>
        <v>NA</v>
      </c>
      <c r="Q36" t="str">
        <f t="shared" si="35"/>
        <v>NA</v>
      </c>
      <c r="R36" t="str">
        <f t="shared" si="35"/>
        <v>NA</v>
      </c>
      <c r="S36" t="str">
        <f t="shared" si="35"/>
        <v>NA</v>
      </c>
      <c r="T36" t="str">
        <f t="shared" si="35"/>
        <v>NA</v>
      </c>
      <c r="U36" t="str">
        <f t="shared" si="35"/>
        <v>NA</v>
      </c>
      <c r="V36" t="str">
        <f t="shared" si="35"/>
        <v>NA</v>
      </c>
      <c r="W36" t="str">
        <f t="shared" si="35"/>
        <v>NA</v>
      </c>
      <c r="X36" t="str">
        <f t="shared" si="35"/>
        <v>NA</v>
      </c>
      <c r="Y36" t="str">
        <f t="shared" si="35"/>
        <v>NA</v>
      </c>
      <c r="Z36" t="str">
        <f t="shared" si="35"/>
        <v>NA</v>
      </c>
      <c r="AA36" t="str">
        <f t="shared" si="35"/>
        <v>NA</v>
      </c>
      <c r="AB36" t="str">
        <f t="shared" si="35"/>
        <v>NA</v>
      </c>
      <c r="AC36" t="str">
        <f t="shared" si="35"/>
        <v>NA</v>
      </c>
      <c r="AD36" t="str">
        <f t="shared" si="35"/>
        <v>NA</v>
      </c>
      <c r="AE36" t="str">
        <f t="shared" si="35"/>
        <v>NA</v>
      </c>
      <c r="AF36" t="str">
        <f t="shared" si="35"/>
        <v>NA</v>
      </c>
      <c r="AG36" t="str">
        <f t="shared" si="35"/>
        <v>NA</v>
      </c>
      <c r="AH36" t="str">
        <f t="shared" si="35"/>
        <v>NA</v>
      </c>
      <c r="AI36" t="str">
        <f t="shared" si="35"/>
        <v>0.581342</v>
      </c>
      <c r="AJ36" t="str">
        <f t="shared" si="35"/>
        <v>1</v>
      </c>
      <c r="AK36" t="str">
        <f t="shared" si="35"/>
        <v>0.91879</v>
      </c>
      <c r="AL36" t="str">
        <f t="shared" si="35"/>
        <v>0.63828</v>
      </c>
      <c r="AM36" t="str">
        <f t="shared" si="35"/>
        <v>0.567258</v>
      </c>
      <c r="AN36" t="str">
        <f t="shared" si="35"/>
        <v>0.918558</v>
      </c>
      <c r="AO36" t="str">
        <f t="shared" si="35"/>
        <v>0.975495</v>
      </c>
      <c r="AP36" t="str">
        <f t="shared" si="35"/>
        <v>0.967906</v>
      </c>
      <c r="AQ36" t="str">
        <f t="shared" si="35"/>
        <v>0.687299</v>
      </c>
      <c r="AR36" t="str">
        <f t="shared" si="35"/>
        <v>0.998535</v>
      </c>
      <c r="AS36" t="str">
        <f t="shared" si="35"/>
        <v>0.990524</v>
      </c>
      <c r="AT36" t="str">
        <f t="shared" si="35"/>
        <v>0.968156</v>
      </c>
      <c r="AV36" s="3">
        <v>-0.08201</v>
      </c>
      <c r="AW36" s="3">
        <v>0.023904</v>
      </c>
      <c r="AX36" s="3">
        <v>0.130125</v>
      </c>
      <c r="AY36" s="3">
        <v>0.1101</v>
      </c>
      <c r="AZ36" s="3">
        <v>0.440858</v>
      </c>
      <c r="BA36" s="3">
        <v>-0.08221</v>
      </c>
      <c r="BB36" s="3">
        <v>-0.05208</v>
      </c>
      <c r="BC36" s="3">
        <v>0.130125</v>
      </c>
      <c r="BD36" s="3">
        <v>0.170673</v>
      </c>
      <c r="BE36" s="3">
        <v>0.110085</v>
      </c>
      <c r="BF36" s="3">
        <v>0.16246</v>
      </c>
      <c r="BG36" s="3">
        <v>0.178872</v>
      </c>
      <c r="BH36" s="3">
        <v>0.198084</v>
      </c>
      <c r="BI36" s="3">
        <v>0.024351</v>
      </c>
      <c r="BJ36" s="3">
        <v>0.104962</v>
      </c>
      <c r="BK36" s="3">
        <v>0.016268</v>
      </c>
      <c r="BL36" s="3">
        <v>0.135587</v>
      </c>
      <c r="BM36" s="3">
        <v>-0.04889</v>
      </c>
      <c r="BN36" s="3">
        <v>-0.00608</v>
      </c>
      <c r="BO36" s="3">
        <v>-0.1067</v>
      </c>
      <c r="BP36" s="3">
        <v>0.116193</v>
      </c>
      <c r="BQ36" s="3">
        <v>0.11803</v>
      </c>
      <c r="BR36" s="3">
        <v>0.022733</v>
      </c>
      <c r="BS36" s="3">
        <v>-0.00966</v>
      </c>
      <c r="BT36" s="3">
        <v>-0.00966</v>
      </c>
      <c r="BU36" s="3">
        <v>0.020965</v>
      </c>
      <c r="BV36" s="3">
        <v>-0.06192</v>
      </c>
      <c r="BW36" s="3">
        <v>0.133541</v>
      </c>
      <c r="BX36" s="3">
        <v>0.11702</v>
      </c>
      <c r="BY36" s="3">
        <v>-0.0873</v>
      </c>
      <c r="BZ36" s="3">
        <v>0.064737</v>
      </c>
      <c r="CA36" s="3">
        <v>-0.03983</v>
      </c>
      <c r="CB36" s="3">
        <v>-0.00192</v>
      </c>
      <c r="CC36" s="3">
        <v>0.581342</v>
      </c>
      <c r="CD36" s="3">
        <v>1.0</v>
      </c>
      <c r="CE36" s="3">
        <v>0.91879</v>
      </c>
      <c r="CF36" s="3">
        <v>0.63828</v>
      </c>
      <c r="CG36" s="3">
        <v>0.567258</v>
      </c>
      <c r="CH36" s="3">
        <v>0.918558</v>
      </c>
      <c r="CI36" s="3">
        <v>0.975495</v>
      </c>
      <c r="CJ36" s="3">
        <v>0.967906</v>
      </c>
      <c r="CK36" s="3">
        <v>0.687299</v>
      </c>
      <c r="CL36" s="3">
        <v>0.998535</v>
      </c>
      <c r="CM36" s="3">
        <v>0.990524</v>
      </c>
      <c r="CN36" s="3">
        <v>0.968156</v>
      </c>
      <c r="CO36" s="3"/>
      <c r="CP36" s="3">
        <v>0.650056</v>
      </c>
      <c r="CQ36" s="3">
        <v>0.894953</v>
      </c>
      <c r="CR36" s="3">
        <v>0.470439</v>
      </c>
      <c r="CS36" s="3">
        <v>0.541896</v>
      </c>
      <c r="CT36" s="3">
        <v>0.010231</v>
      </c>
      <c r="CU36" s="3">
        <v>0.649234</v>
      </c>
      <c r="CV36" s="3">
        <v>0.773472</v>
      </c>
      <c r="CW36" s="3">
        <v>0.470439</v>
      </c>
      <c r="CX36" s="3">
        <v>0.3423</v>
      </c>
      <c r="CY36" s="3">
        <v>0.541952</v>
      </c>
      <c r="CZ36" s="3">
        <v>0.366367</v>
      </c>
      <c r="DA36" s="3">
        <v>0.319258</v>
      </c>
      <c r="DB36" s="3">
        <v>0.269149</v>
      </c>
      <c r="DC36" s="3">
        <v>0.892998</v>
      </c>
      <c r="DD36" s="3">
        <v>0.561026</v>
      </c>
      <c r="DE36" s="3">
        <v>0.928404</v>
      </c>
      <c r="DF36" s="3">
        <v>0.451846</v>
      </c>
      <c r="DG36" s="3">
        <v>0.787027</v>
      </c>
      <c r="DH36" s="3">
        <v>0.973196</v>
      </c>
      <c r="DI36" s="3">
        <v>0.574659</v>
      </c>
      <c r="DJ36" s="3">
        <v>0.51962</v>
      </c>
      <c r="DK36" s="3">
        <v>0.534479</v>
      </c>
      <c r="DL36" s="3">
        <v>0.905087</v>
      </c>
      <c r="DM36" s="3">
        <v>0.959613</v>
      </c>
      <c r="DN36" s="3">
        <v>0.959613</v>
      </c>
      <c r="DO36" s="3">
        <v>0.912438</v>
      </c>
      <c r="DP36" s="3">
        <v>0.745153</v>
      </c>
      <c r="DQ36" s="3">
        <v>0.481736</v>
      </c>
      <c r="DR36" s="3">
        <v>0.538004</v>
      </c>
      <c r="DS36" s="3">
        <v>0.646428</v>
      </c>
      <c r="DT36" s="3">
        <v>0.733956</v>
      </c>
      <c r="DU36" s="3">
        <v>0.834479</v>
      </c>
      <c r="DV36" s="3">
        <v>0.991979</v>
      </c>
      <c r="DW36" s="3">
        <v>3.88E-4</v>
      </c>
      <c r="DX36" s="3"/>
      <c r="DY36" s="14">
        <v>4.71E-14</v>
      </c>
      <c r="DZ36" s="14">
        <v>6.43E-5</v>
      </c>
      <c r="EA36" s="3">
        <v>5.76E-4</v>
      </c>
      <c r="EB36" s="14">
        <v>4.93E-14</v>
      </c>
      <c r="EC36" s="3">
        <v>0.0</v>
      </c>
      <c r="ED36" s="3">
        <v>0.0</v>
      </c>
      <c r="EE36" s="14">
        <v>9.95E-6</v>
      </c>
      <c r="EF36" s="3">
        <v>0.0</v>
      </c>
      <c r="EG36" s="3">
        <v>0.0</v>
      </c>
      <c r="EH36" s="3">
        <v>0.0</v>
      </c>
    </row>
    <row r="37">
      <c r="A37" s="3" t="s">
        <v>40</v>
      </c>
      <c r="B37" t="str">
        <f t="shared" ref="B37:AT37" si="36">IF(CP37&lt;0.05,AV37,"NA")</f>
        <v>NA</v>
      </c>
      <c r="C37" t="str">
        <f t="shared" si="36"/>
        <v>NA</v>
      </c>
      <c r="D37" t="str">
        <f t="shared" si="36"/>
        <v>NA</v>
      </c>
      <c r="E37" t="str">
        <f t="shared" si="36"/>
        <v>NA</v>
      </c>
      <c r="F37" t="str">
        <f t="shared" si="36"/>
        <v>0.444085</v>
      </c>
      <c r="G37" t="str">
        <f t="shared" si="36"/>
        <v>NA</v>
      </c>
      <c r="H37" t="str">
        <f t="shared" si="36"/>
        <v>NA</v>
      </c>
      <c r="I37" t="str">
        <f t="shared" si="36"/>
        <v>NA</v>
      </c>
      <c r="J37" t="str">
        <f t="shared" si="36"/>
        <v>NA</v>
      </c>
      <c r="K37" t="str">
        <f t="shared" si="36"/>
        <v>NA</v>
      </c>
      <c r="L37" t="str">
        <f t="shared" si="36"/>
        <v>NA</v>
      </c>
      <c r="M37" t="str">
        <f t="shared" si="36"/>
        <v>NA</v>
      </c>
      <c r="N37" t="str">
        <f t="shared" si="36"/>
        <v>NA</v>
      </c>
      <c r="O37" t="str">
        <f t="shared" si="36"/>
        <v>NA</v>
      </c>
      <c r="P37" t="str">
        <f t="shared" si="36"/>
        <v>NA</v>
      </c>
      <c r="Q37" t="str">
        <f t="shared" si="36"/>
        <v>NA</v>
      </c>
      <c r="R37" t="str">
        <f t="shared" si="36"/>
        <v>NA</v>
      </c>
      <c r="S37" t="str">
        <f t="shared" si="36"/>
        <v>NA</v>
      </c>
      <c r="T37" t="str">
        <f t="shared" si="36"/>
        <v>NA</v>
      </c>
      <c r="U37" t="str">
        <f t="shared" si="36"/>
        <v>NA</v>
      </c>
      <c r="V37" t="str">
        <f t="shared" si="36"/>
        <v>NA</v>
      </c>
      <c r="W37" t="str">
        <f t="shared" si="36"/>
        <v>0.373356</v>
      </c>
      <c r="X37" t="str">
        <f t="shared" si="36"/>
        <v>NA</v>
      </c>
      <c r="Y37" t="str">
        <f t="shared" si="36"/>
        <v>NA</v>
      </c>
      <c r="Z37" t="str">
        <f t="shared" si="36"/>
        <v>NA</v>
      </c>
      <c r="AA37" t="str">
        <f t="shared" si="36"/>
        <v>NA</v>
      </c>
      <c r="AB37" t="str">
        <f t="shared" si="36"/>
        <v>NA</v>
      </c>
      <c r="AC37" t="str">
        <f t="shared" si="36"/>
        <v>0.371518</v>
      </c>
      <c r="AD37" t="str">
        <f t="shared" si="36"/>
        <v>0.373012</v>
      </c>
      <c r="AE37" t="str">
        <f t="shared" si="36"/>
        <v>NA</v>
      </c>
      <c r="AF37" t="str">
        <f t="shared" si="36"/>
        <v>0.388537</v>
      </c>
      <c r="AG37" t="str">
        <f t="shared" si="36"/>
        <v>NA</v>
      </c>
      <c r="AH37" t="str">
        <f t="shared" si="36"/>
        <v>NA</v>
      </c>
      <c r="AI37" t="str">
        <f t="shared" si="36"/>
        <v>0.668469</v>
      </c>
      <c r="AJ37" t="str">
        <f t="shared" si="36"/>
        <v>0.91879</v>
      </c>
      <c r="AK37" t="str">
        <f t="shared" si="36"/>
        <v>1</v>
      </c>
      <c r="AL37" t="str">
        <f t="shared" si="36"/>
        <v>0.714881</v>
      </c>
      <c r="AM37" t="str">
        <f t="shared" si="36"/>
        <v>0.653974</v>
      </c>
      <c r="AN37" t="str">
        <f t="shared" si="36"/>
        <v>1</v>
      </c>
      <c r="AO37" t="str">
        <f t="shared" si="36"/>
        <v>0.938601</v>
      </c>
      <c r="AP37" t="str">
        <f t="shared" si="36"/>
        <v>0.966278</v>
      </c>
      <c r="AQ37" t="str">
        <f t="shared" si="36"/>
        <v>0.80647</v>
      </c>
      <c r="AR37" t="str">
        <f t="shared" si="36"/>
        <v>0.924678</v>
      </c>
      <c r="AS37" t="str">
        <f t="shared" si="36"/>
        <v>0.891719</v>
      </c>
      <c r="AT37" t="str">
        <f t="shared" si="36"/>
        <v>0.921612</v>
      </c>
      <c r="AV37" s="3">
        <v>-0.09247</v>
      </c>
      <c r="AW37" s="3">
        <v>-0.00904</v>
      </c>
      <c r="AX37" s="3">
        <v>0.078361</v>
      </c>
      <c r="AY37" s="3">
        <v>0.062681</v>
      </c>
      <c r="AZ37" s="3">
        <v>0.444085</v>
      </c>
      <c r="BA37" s="3">
        <v>-0.09256</v>
      </c>
      <c r="BB37" s="3">
        <v>-0.05178</v>
      </c>
      <c r="BC37" s="3">
        <v>0.078361</v>
      </c>
      <c r="BD37" s="3">
        <v>0.157328</v>
      </c>
      <c r="BE37" s="3">
        <v>0.062664</v>
      </c>
      <c r="BF37" s="3">
        <v>0.152426</v>
      </c>
      <c r="BG37" s="3">
        <v>0.125351</v>
      </c>
      <c r="BH37" s="3">
        <v>0.182541</v>
      </c>
      <c r="BI37" s="3">
        <v>-0.01107</v>
      </c>
      <c r="BJ37" s="3">
        <v>0.127565</v>
      </c>
      <c r="BK37" s="3">
        <v>0.015305</v>
      </c>
      <c r="BL37" s="3">
        <v>0.186275</v>
      </c>
      <c r="BM37" s="3">
        <v>-0.04667</v>
      </c>
      <c r="BN37" s="3">
        <v>-0.02087</v>
      </c>
      <c r="BO37" s="3">
        <v>-0.07412</v>
      </c>
      <c r="BP37" s="3">
        <v>0.094162</v>
      </c>
      <c r="BQ37" s="3">
        <v>0.373356</v>
      </c>
      <c r="BR37" s="3">
        <v>0.342366</v>
      </c>
      <c r="BS37" s="3">
        <v>0.292727</v>
      </c>
      <c r="BT37" s="3">
        <v>0.292727</v>
      </c>
      <c r="BU37" s="3">
        <v>0.20554</v>
      </c>
      <c r="BV37" s="3">
        <v>0.22084</v>
      </c>
      <c r="BW37" s="3">
        <v>0.371518</v>
      </c>
      <c r="BX37" s="3">
        <v>0.373012</v>
      </c>
      <c r="BY37" s="3">
        <v>0.042828</v>
      </c>
      <c r="BZ37" s="3">
        <v>0.388537</v>
      </c>
      <c r="CA37" s="3">
        <v>0.210955</v>
      </c>
      <c r="CB37" s="3">
        <v>0.320431</v>
      </c>
      <c r="CC37" s="3">
        <v>0.668469</v>
      </c>
      <c r="CD37" s="3">
        <v>0.91879</v>
      </c>
      <c r="CE37" s="3">
        <v>1.0</v>
      </c>
      <c r="CF37" s="3">
        <v>0.714881</v>
      </c>
      <c r="CG37" s="3">
        <v>0.653974</v>
      </c>
      <c r="CH37" s="3">
        <v>1.0</v>
      </c>
      <c r="CI37" s="3">
        <v>0.938601</v>
      </c>
      <c r="CJ37" s="3">
        <v>0.966278</v>
      </c>
      <c r="CK37" s="3">
        <v>0.80647</v>
      </c>
      <c r="CL37" s="3">
        <v>0.924678</v>
      </c>
      <c r="CM37" s="3">
        <v>0.891719</v>
      </c>
      <c r="CN37" s="3">
        <v>0.921612</v>
      </c>
      <c r="CO37" s="3"/>
      <c r="CP37" s="3">
        <v>0.608779</v>
      </c>
      <c r="CQ37" s="3">
        <v>0.960195</v>
      </c>
      <c r="CR37" s="3">
        <v>0.66468</v>
      </c>
      <c r="CS37" s="3">
        <v>0.728944</v>
      </c>
      <c r="CT37" s="3">
        <v>0.009627</v>
      </c>
      <c r="CU37" s="3">
        <v>0.608423</v>
      </c>
      <c r="CV37" s="3">
        <v>0.77474</v>
      </c>
      <c r="CW37" s="3">
        <v>0.66468</v>
      </c>
      <c r="CX37" s="3">
        <v>0.381901</v>
      </c>
      <c r="CY37" s="3">
        <v>0.729012</v>
      </c>
      <c r="CZ37" s="3">
        <v>0.397093</v>
      </c>
      <c r="DA37" s="3">
        <v>0.487013</v>
      </c>
      <c r="DB37" s="3">
        <v>0.309268</v>
      </c>
      <c r="DC37" s="3">
        <v>0.951243</v>
      </c>
      <c r="DD37" s="3">
        <v>0.47929</v>
      </c>
      <c r="DE37" s="3">
        <v>0.932632</v>
      </c>
      <c r="DF37" s="3">
        <v>0.299303</v>
      </c>
      <c r="DG37" s="3">
        <v>0.796482</v>
      </c>
      <c r="DH37" s="3">
        <v>0.908216</v>
      </c>
      <c r="DI37" s="3">
        <v>0.697086</v>
      </c>
      <c r="DJ37" s="3">
        <v>0.602211</v>
      </c>
      <c r="DK37" s="3">
        <v>0.042132</v>
      </c>
      <c r="DL37" s="3">
        <v>0.064033</v>
      </c>
      <c r="DM37" s="3">
        <v>0.116459</v>
      </c>
      <c r="DN37" s="3">
        <v>0.116459</v>
      </c>
      <c r="DO37" s="3">
        <v>0.275871</v>
      </c>
      <c r="DP37" s="3">
        <v>0.240899</v>
      </c>
      <c r="DQ37" s="3">
        <v>0.043236</v>
      </c>
      <c r="DR37" s="3">
        <v>0.042337</v>
      </c>
      <c r="DS37" s="3">
        <v>0.822202</v>
      </c>
      <c r="DT37" s="3">
        <v>0.03385</v>
      </c>
      <c r="DU37" s="3">
        <v>0.26314</v>
      </c>
      <c r="DV37" s="3">
        <v>0.084284</v>
      </c>
      <c r="DW37" s="14">
        <v>2.12E-5</v>
      </c>
      <c r="DX37" s="14">
        <v>4.71E-14</v>
      </c>
      <c r="DY37" s="3"/>
      <c r="DZ37" s="14">
        <v>2.95E-6</v>
      </c>
      <c r="EA37" s="14">
        <v>3.67E-5</v>
      </c>
      <c r="EB37" s="3">
        <v>0.0</v>
      </c>
      <c r="EC37" s="14">
        <v>6.66E-16</v>
      </c>
      <c r="ED37" s="3">
        <v>0.0</v>
      </c>
      <c r="EE37" s="14">
        <v>1.46E-8</v>
      </c>
      <c r="EF37" s="14">
        <v>1.53E-14</v>
      </c>
      <c r="EG37" s="14">
        <v>3.36E-12</v>
      </c>
      <c r="EH37" s="14">
        <v>2.78E-14</v>
      </c>
    </row>
    <row r="38">
      <c r="A38" s="3" t="s">
        <v>42</v>
      </c>
      <c r="B38" t="str">
        <f t="shared" ref="B38:AT38" si="37">IF(CP38&lt;0.05,AV38,"NA")</f>
        <v>NA</v>
      </c>
      <c r="C38" t="str">
        <f t="shared" si="37"/>
        <v>NA</v>
      </c>
      <c r="D38" t="str">
        <f t="shared" si="37"/>
        <v>NA</v>
      </c>
      <c r="E38" t="str">
        <f t="shared" si="37"/>
        <v>NA</v>
      </c>
      <c r="F38" t="str">
        <f t="shared" si="37"/>
        <v>0.384355</v>
      </c>
      <c r="G38" t="str">
        <f t="shared" si="37"/>
        <v>NA</v>
      </c>
      <c r="H38" t="str">
        <f t="shared" si="37"/>
        <v>NA</v>
      </c>
      <c r="I38" t="str">
        <f t="shared" si="37"/>
        <v>NA</v>
      </c>
      <c r="J38" t="str">
        <f t="shared" si="37"/>
        <v>NA</v>
      </c>
      <c r="K38" t="str">
        <f t="shared" si="37"/>
        <v>NA</v>
      </c>
      <c r="L38" t="str">
        <f t="shared" si="37"/>
        <v>NA</v>
      </c>
      <c r="M38" t="str">
        <f t="shared" si="37"/>
        <v>NA</v>
      </c>
      <c r="N38" t="str">
        <f t="shared" si="37"/>
        <v>NA</v>
      </c>
      <c r="O38" t="str">
        <f t="shared" si="37"/>
        <v>NA</v>
      </c>
      <c r="P38" t="str">
        <f t="shared" si="37"/>
        <v>NA</v>
      </c>
      <c r="Q38" t="str">
        <f t="shared" si="37"/>
        <v>NA</v>
      </c>
      <c r="R38" t="str">
        <f t="shared" si="37"/>
        <v>NA</v>
      </c>
      <c r="S38" t="str">
        <f t="shared" si="37"/>
        <v>NA</v>
      </c>
      <c r="T38" t="str">
        <f t="shared" si="37"/>
        <v>NA</v>
      </c>
      <c r="U38" t="str">
        <f t="shared" si="37"/>
        <v>NA</v>
      </c>
      <c r="V38" t="str">
        <f t="shared" si="37"/>
        <v>NA</v>
      </c>
      <c r="W38" t="str">
        <f t="shared" si="37"/>
        <v>NA</v>
      </c>
      <c r="X38" t="str">
        <f t="shared" si="37"/>
        <v>NA</v>
      </c>
      <c r="Y38" t="str">
        <f t="shared" si="37"/>
        <v>NA</v>
      </c>
      <c r="Z38" t="str">
        <f t="shared" si="37"/>
        <v>NA</v>
      </c>
      <c r="AA38" t="str">
        <f t="shared" si="37"/>
        <v>NA</v>
      </c>
      <c r="AB38" t="str">
        <f t="shared" si="37"/>
        <v>NA</v>
      </c>
      <c r="AC38" t="str">
        <f t="shared" si="37"/>
        <v>NA</v>
      </c>
      <c r="AD38" t="str">
        <f t="shared" si="37"/>
        <v>NA</v>
      </c>
      <c r="AE38" t="str">
        <f t="shared" si="37"/>
        <v>NA</v>
      </c>
      <c r="AF38" t="str">
        <f t="shared" si="37"/>
        <v>NA</v>
      </c>
      <c r="AG38" t="str">
        <f t="shared" si="37"/>
        <v>NA</v>
      </c>
      <c r="AH38" t="str">
        <f t="shared" si="37"/>
        <v>NA</v>
      </c>
      <c r="AI38" t="str">
        <f t="shared" si="37"/>
        <v>0.839511</v>
      </c>
      <c r="AJ38" t="str">
        <f t="shared" si="37"/>
        <v>0.63828</v>
      </c>
      <c r="AK38" t="str">
        <f t="shared" si="37"/>
        <v>0.714881</v>
      </c>
      <c r="AL38" t="str">
        <f t="shared" si="37"/>
        <v>1</v>
      </c>
      <c r="AM38" t="str">
        <f t="shared" si="37"/>
        <v>0.81219</v>
      </c>
      <c r="AN38" t="str">
        <f t="shared" si="37"/>
        <v>0.715046</v>
      </c>
      <c r="AO38" t="str">
        <f t="shared" si="37"/>
        <v>0.585511</v>
      </c>
      <c r="AP38" t="str">
        <f t="shared" si="37"/>
        <v>0.630074</v>
      </c>
      <c r="AQ38" t="str">
        <f t="shared" si="37"/>
        <v>0.692164</v>
      </c>
      <c r="AR38" t="str">
        <f t="shared" si="37"/>
        <v>0.664629</v>
      </c>
      <c r="AS38" t="str">
        <f t="shared" si="37"/>
        <v>0.562971</v>
      </c>
      <c r="AT38" t="str">
        <f t="shared" si="37"/>
        <v>0.617968</v>
      </c>
      <c r="AV38" s="3">
        <v>-0.20951</v>
      </c>
      <c r="AW38" s="3">
        <v>-0.05058</v>
      </c>
      <c r="AX38" s="3">
        <v>0.110927</v>
      </c>
      <c r="AY38" s="3">
        <v>0.117582</v>
      </c>
      <c r="AZ38" s="3">
        <v>0.384355</v>
      </c>
      <c r="BA38" s="3">
        <v>-0.2096</v>
      </c>
      <c r="BB38" s="3">
        <v>-0.20004</v>
      </c>
      <c r="BC38" s="3">
        <v>0.110927</v>
      </c>
      <c r="BD38" s="3">
        <v>0.104279</v>
      </c>
      <c r="BE38" s="3">
        <v>0.117576</v>
      </c>
      <c r="BF38" s="3">
        <v>0.121496</v>
      </c>
      <c r="BG38" s="3">
        <v>0.038965</v>
      </c>
      <c r="BH38" s="3">
        <v>0.123821</v>
      </c>
      <c r="BI38" s="3">
        <v>-0.05067</v>
      </c>
      <c r="BJ38" s="3">
        <v>-0.08519</v>
      </c>
      <c r="BK38" s="3">
        <v>-0.04133</v>
      </c>
      <c r="BL38" s="3">
        <v>0.058963</v>
      </c>
      <c r="BM38" s="3">
        <v>-0.15156</v>
      </c>
      <c r="BN38" s="3">
        <v>-0.03981</v>
      </c>
      <c r="BO38" s="3">
        <v>0.085134</v>
      </c>
      <c r="BP38" s="3">
        <v>-0.09102</v>
      </c>
      <c r="BQ38" s="3">
        <v>0.23839</v>
      </c>
      <c r="BR38" s="3">
        <v>0.293114</v>
      </c>
      <c r="BS38" s="3">
        <v>0.270848</v>
      </c>
      <c r="BT38" s="3">
        <v>0.270848</v>
      </c>
      <c r="BU38" s="3">
        <v>0.035394</v>
      </c>
      <c r="BV38" s="3">
        <v>0.199162</v>
      </c>
      <c r="BW38" s="3">
        <v>0.22946</v>
      </c>
      <c r="BX38" s="3">
        <v>0.23796</v>
      </c>
      <c r="BY38" s="3">
        <v>0.06748</v>
      </c>
      <c r="BZ38" s="3">
        <v>0.334461</v>
      </c>
      <c r="CA38" s="3">
        <v>0.149782</v>
      </c>
      <c r="CB38" s="3">
        <v>0.274612</v>
      </c>
      <c r="CC38" s="3">
        <v>0.839511</v>
      </c>
      <c r="CD38" s="3">
        <v>0.63828</v>
      </c>
      <c r="CE38" s="3">
        <v>0.714881</v>
      </c>
      <c r="CF38" s="3">
        <v>1.0</v>
      </c>
      <c r="CG38" s="3">
        <v>0.81219</v>
      </c>
      <c r="CH38" s="3">
        <v>0.715046</v>
      </c>
      <c r="CI38" s="3">
        <v>0.585511</v>
      </c>
      <c r="CJ38" s="3">
        <v>0.630074</v>
      </c>
      <c r="CK38" s="3">
        <v>0.692164</v>
      </c>
      <c r="CL38" s="3">
        <v>0.664629</v>
      </c>
      <c r="CM38" s="3">
        <v>0.562971</v>
      </c>
      <c r="CN38" s="3">
        <v>0.617968</v>
      </c>
      <c r="CO38" s="3"/>
      <c r="CP38" s="3">
        <v>0.241939</v>
      </c>
      <c r="CQ38" s="3">
        <v>0.779843</v>
      </c>
      <c r="CR38" s="3">
        <v>0.538846</v>
      </c>
      <c r="CS38" s="3">
        <v>0.514607</v>
      </c>
      <c r="CT38" s="3">
        <v>0.027214</v>
      </c>
      <c r="CU38" s="3">
        <v>0.241733</v>
      </c>
      <c r="CV38" s="3">
        <v>0.264353</v>
      </c>
      <c r="CW38" s="3">
        <v>0.538846</v>
      </c>
      <c r="CX38" s="3">
        <v>0.563591</v>
      </c>
      <c r="CY38" s="3">
        <v>0.514631</v>
      </c>
      <c r="CZ38" s="3">
        <v>0.500609</v>
      </c>
      <c r="DA38" s="3">
        <v>0.829543</v>
      </c>
      <c r="DB38" s="3">
        <v>0.492385</v>
      </c>
      <c r="DC38" s="3">
        <v>0.779462</v>
      </c>
      <c r="DD38" s="3">
        <v>0.637394</v>
      </c>
      <c r="DE38" s="3">
        <v>0.819379</v>
      </c>
      <c r="DF38" s="3">
        <v>0.744471</v>
      </c>
      <c r="DG38" s="3">
        <v>0.399802</v>
      </c>
      <c r="DH38" s="3">
        <v>0.825892</v>
      </c>
      <c r="DI38" s="3">
        <v>0.654659</v>
      </c>
      <c r="DJ38" s="3">
        <v>0.614447</v>
      </c>
      <c r="DK38" s="3">
        <v>0.204577</v>
      </c>
      <c r="DL38" s="3">
        <v>0.115954</v>
      </c>
      <c r="DM38" s="3">
        <v>0.147707</v>
      </c>
      <c r="DN38" s="3">
        <v>0.147707</v>
      </c>
      <c r="DO38" s="3">
        <v>0.852696</v>
      </c>
      <c r="DP38" s="3">
        <v>0.291371</v>
      </c>
      <c r="DQ38" s="3">
        <v>0.222557</v>
      </c>
      <c r="DR38" s="3">
        <v>0.205419</v>
      </c>
      <c r="DS38" s="3">
        <v>0.723114</v>
      </c>
      <c r="DT38" s="3">
        <v>0.070839</v>
      </c>
      <c r="DU38" s="3">
        <v>0.429527</v>
      </c>
      <c r="DV38" s="3">
        <v>0.14194</v>
      </c>
      <c r="DW38" s="14">
        <v>1.02E-9</v>
      </c>
      <c r="DX38" s="14">
        <v>6.43E-5</v>
      </c>
      <c r="DY38" s="14">
        <v>2.95E-6</v>
      </c>
      <c r="DZ38" s="3"/>
      <c r="EA38" s="14">
        <v>9.58E-9</v>
      </c>
      <c r="EB38" s="14">
        <v>2.93E-6</v>
      </c>
      <c r="EC38" s="3">
        <v>3.44E-4</v>
      </c>
      <c r="ED38" s="14">
        <v>8.51E-5</v>
      </c>
      <c r="EE38" s="14">
        <v>8.11E-6</v>
      </c>
      <c r="EF38" s="14">
        <v>2.46E-5</v>
      </c>
      <c r="EG38" s="3">
        <v>6.48E-4</v>
      </c>
      <c r="EH38" s="3">
        <v>1.27E-4</v>
      </c>
    </row>
    <row r="39">
      <c r="A39" s="3" t="s">
        <v>43</v>
      </c>
      <c r="B39" t="str">
        <f t="shared" ref="B39:AT39" si="38">IF(CP39&lt;0.05,AV39,"NA")</f>
        <v>NA</v>
      </c>
      <c r="C39" t="str">
        <f t="shared" si="38"/>
        <v>NA</v>
      </c>
      <c r="D39" t="str">
        <f t="shared" si="38"/>
        <v>NA</v>
      </c>
      <c r="E39" t="str">
        <f t="shared" si="38"/>
        <v>NA</v>
      </c>
      <c r="F39" t="str">
        <f t="shared" si="38"/>
        <v>0.360289</v>
      </c>
      <c r="G39" t="str">
        <f t="shared" si="38"/>
        <v>NA</v>
      </c>
      <c r="H39" t="str">
        <f t="shared" si="38"/>
        <v>NA</v>
      </c>
      <c r="I39" t="str">
        <f t="shared" si="38"/>
        <v>NA</v>
      </c>
      <c r="J39" t="str">
        <f t="shared" si="38"/>
        <v>NA</v>
      </c>
      <c r="K39" t="str">
        <f t="shared" si="38"/>
        <v>NA</v>
      </c>
      <c r="L39" t="str">
        <f t="shared" si="38"/>
        <v>NA</v>
      </c>
      <c r="M39" t="str">
        <f t="shared" si="38"/>
        <v>NA</v>
      </c>
      <c r="N39" t="str">
        <f t="shared" si="38"/>
        <v>NA</v>
      </c>
      <c r="O39" t="str">
        <f t="shared" si="38"/>
        <v>NA</v>
      </c>
      <c r="P39" t="str">
        <f t="shared" si="38"/>
        <v>NA</v>
      </c>
      <c r="Q39" t="str">
        <f t="shared" si="38"/>
        <v>NA</v>
      </c>
      <c r="R39" t="str">
        <f t="shared" si="38"/>
        <v>NA</v>
      </c>
      <c r="S39" t="str">
        <f t="shared" si="38"/>
        <v>NA</v>
      </c>
      <c r="T39" t="str">
        <f t="shared" si="38"/>
        <v>NA</v>
      </c>
      <c r="U39" t="str">
        <f t="shared" si="38"/>
        <v>NA</v>
      </c>
      <c r="V39" t="str">
        <f t="shared" si="38"/>
        <v>NA</v>
      </c>
      <c r="W39" t="str">
        <f t="shared" si="38"/>
        <v>NA</v>
      </c>
      <c r="X39" t="str">
        <f t="shared" si="38"/>
        <v>NA</v>
      </c>
      <c r="Y39" t="str">
        <f t="shared" si="38"/>
        <v>NA</v>
      </c>
      <c r="Z39" t="str">
        <f t="shared" si="38"/>
        <v>NA</v>
      </c>
      <c r="AA39" t="str">
        <f t="shared" si="38"/>
        <v>NA</v>
      </c>
      <c r="AB39" t="str">
        <f t="shared" si="38"/>
        <v>NA</v>
      </c>
      <c r="AC39" t="str">
        <f t="shared" si="38"/>
        <v>NA</v>
      </c>
      <c r="AD39" t="str">
        <f t="shared" si="38"/>
        <v>NA</v>
      </c>
      <c r="AE39" t="str">
        <f t="shared" si="38"/>
        <v>NA</v>
      </c>
      <c r="AF39" t="str">
        <f t="shared" si="38"/>
        <v>0.362963</v>
      </c>
      <c r="AG39" t="str">
        <f t="shared" si="38"/>
        <v>NA</v>
      </c>
      <c r="AH39" t="str">
        <f t="shared" si="38"/>
        <v>NA</v>
      </c>
      <c r="AI39" t="str">
        <f t="shared" si="38"/>
        <v>0.998825</v>
      </c>
      <c r="AJ39" t="str">
        <f t="shared" si="38"/>
        <v>0.567258</v>
      </c>
      <c r="AK39" t="str">
        <f t="shared" si="38"/>
        <v>0.653974</v>
      </c>
      <c r="AL39" t="str">
        <f t="shared" si="38"/>
        <v>0.81219</v>
      </c>
      <c r="AM39" t="str">
        <f t="shared" si="38"/>
        <v>1</v>
      </c>
      <c r="AN39" t="str">
        <f t="shared" si="38"/>
        <v>0.654225</v>
      </c>
      <c r="AO39" t="str">
        <f t="shared" si="38"/>
        <v>0.486469</v>
      </c>
      <c r="AP39" t="str">
        <f t="shared" si="38"/>
        <v>0.534185</v>
      </c>
      <c r="AQ39" t="str">
        <f t="shared" si="38"/>
        <v>0.737028</v>
      </c>
      <c r="AR39" t="str">
        <f t="shared" si="38"/>
        <v>0.599439</v>
      </c>
      <c r="AS39" t="str">
        <f t="shared" si="38"/>
        <v>0.478084</v>
      </c>
      <c r="AT39" t="str">
        <f t="shared" si="38"/>
        <v>0.582614</v>
      </c>
      <c r="AV39" s="3">
        <v>-0.19129</v>
      </c>
      <c r="AW39" s="3">
        <v>0.011993</v>
      </c>
      <c r="AX39" s="3">
        <v>0.189475</v>
      </c>
      <c r="AY39" s="3">
        <v>0.192884</v>
      </c>
      <c r="AZ39" s="3">
        <v>0.360289</v>
      </c>
      <c r="BA39" s="3">
        <v>-0.1916</v>
      </c>
      <c r="BB39" s="3">
        <v>-0.22457</v>
      </c>
      <c r="BC39" s="3">
        <v>0.189475</v>
      </c>
      <c r="BD39" s="3">
        <v>0.172491</v>
      </c>
      <c r="BE39" s="3">
        <v>0.192877</v>
      </c>
      <c r="BF39" s="3">
        <v>0.18187</v>
      </c>
      <c r="BG39" s="3">
        <v>0.103994</v>
      </c>
      <c r="BH39" s="3">
        <v>0.171263</v>
      </c>
      <c r="BI39" s="3">
        <v>0.013367</v>
      </c>
      <c r="BJ39" s="3">
        <v>0.037049</v>
      </c>
      <c r="BK39" s="3">
        <v>-0.00298</v>
      </c>
      <c r="BL39" s="3">
        <v>0.129431</v>
      </c>
      <c r="BM39" s="3">
        <v>-0.11516</v>
      </c>
      <c r="BN39" s="3">
        <v>0.038711</v>
      </c>
      <c r="BO39" s="3">
        <v>0.040231</v>
      </c>
      <c r="BP39" s="3">
        <v>-0.0138</v>
      </c>
      <c r="BQ39" s="3">
        <v>0.290022</v>
      </c>
      <c r="BR39" s="3">
        <v>0.337447</v>
      </c>
      <c r="BS39" s="3">
        <v>0.334269</v>
      </c>
      <c r="BT39" s="3">
        <v>0.334269</v>
      </c>
      <c r="BU39" s="3">
        <v>0.119442</v>
      </c>
      <c r="BV39" s="3">
        <v>0.244496</v>
      </c>
      <c r="BW39" s="3">
        <v>0.277838</v>
      </c>
      <c r="BX39" s="3">
        <v>0.288534</v>
      </c>
      <c r="BY39" s="3">
        <v>0.237253</v>
      </c>
      <c r="BZ39" s="3">
        <v>0.362963</v>
      </c>
      <c r="CA39" s="3">
        <v>0.202879</v>
      </c>
      <c r="CB39" s="3">
        <v>0.313353</v>
      </c>
      <c r="CC39" s="3">
        <v>0.998825</v>
      </c>
      <c r="CD39" s="3">
        <v>0.567258</v>
      </c>
      <c r="CE39" s="3">
        <v>0.653974</v>
      </c>
      <c r="CF39" s="3">
        <v>0.81219</v>
      </c>
      <c r="CG39" s="3">
        <v>1.0</v>
      </c>
      <c r="CH39" s="3">
        <v>0.654225</v>
      </c>
      <c r="CI39" s="3">
        <v>0.486469</v>
      </c>
      <c r="CJ39" s="3">
        <v>0.534185</v>
      </c>
      <c r="CK39" s="3">
        <v>0.737028</v>
      </c>
      <c r="CL39" s="3">
        <v>0.599439</v>
      </c>
      <c r="CM39" s="3">
        <v>0.478084</v>
      </c>
      <c r="CN39" s="3">
        <v>0.582614</v>
      </c>
      <c r="CO39" s="3"/>
      <c r="CP39" s="3">
        <v>0.286246</v>
      </c>
      <c r="CQ39" s="3">
        <v>0.947187</v>
      </c>
      <c r="CR39" s="3">
        <v>0.29093</v>
      </c>
      <c r="CS39" s="3">
        <v>0.282173</v>
      </c>
      <c r="CT39" s="3">
        <v>0.039432</v>
      </c>
      <c r="CU39" s="3">
        <v>0.285453</v>
      </c>
      <c r="CV39" s="3">
        <v>0.208955</v>
      </c>
      <c r="CW39" s="3">
        <v>0.29093</v>
      </c>
      <c r="CX39" s="3">
        <v>0.337106</v>
      </c>
      <c r="CY39" s="3">
        <v>0.282191</v>
      </c>
      <c r="CZ39" s="3">
        <v>0.311081</v>
      </c>
      <c r="DA39" s="3">
        <v>0.564661</v>
      </c>
      <c r="DB39" s="3">
        <v>0.340608</v>
      </c>
      <c r="DC39" s="3">
        <v>0.941144</v>
      </c>
      <c r="DD39" s="3">
        <v>0.837811</v>
      </c>
      <c r="DE39" s="3">
        <v>0.986875</v>
      </c>
      <c r="DF39" s="3">
        <v>0.47283</v>
      </c>
      <c r="DG39" s="3">
        <v>0.523357</v>
      </c>
      <c r="DH39" s="3">
        <v>0.830637</v>
      </c>
      <c r="DI39" s="3">
        <v>0.832828</v>
      </c>
      <c r="DJ39" s="3">
        <v>0.939259</v>
      </c>
      <c r="DK39" s="3">
        <v>0.12003</v>
      </c>
      <c r="DL39" s="3">
        <v>0.068205</v>
      </c>
      <c r="DM39" s="3">
        <v>0.071011</v>
      </c>
      <c r="DN39" s="3">
        <v>0.071011</v>
      </c>
      <c r="DO39" s="3">
        <v>0.529566</v>
      </c>
      <c r="DP39" s="3">
        <v>0.192874</v>
      </c>
      <c r="DQ39" s="3">
        <v>0.137129</v>
      </c>
      <c r="DR39" s="3">
        <v>0.12203</v>
      </c>
      <c r="DS39" s="3">
        <v>0.206809</v>
      </c>
      <c r="DT39" s="3">
        <v>0.048682</v>
      </c>
      <c r="DU39" s="3">
        <v>0.282273</v>
      </c>
      <c r="DV39" s="3">
        <v>0.091768</v>
      </c>
      <c r="DW39" s="3">
        <v>0.0</v>
      </c>
      <c r="DX39" s="3">
        <v>5.76E-4</v>
      </c>
      <c r="DY39" s="14">
        <v>3.67E-5</v>
      </c>
      <c r="DZ39" s="14">
        <v>9.58E-9</v>
      </c>
      <c r="EA39" s="3"/>
      <c r="EB39" s="14">
        <v>3.63E-5</v>
      </c>
      <c r="EC39" s="3">
        <v>0.004097</v>
      </c>
      <c r="ED39" s="3">
        <v>0.001365</v>
      </c>
      <c r="EE39" s="14">
        <v>1.0E-6</v>
      </c>
      <c r="EF39" s="3">
        <v>2.27E-4</v>
      </c>
      <c r="EG39" s="3">
        <v>0.004893</v>
      </c>
      <c r="EH39" s="3">
        <v>3.74E-4</v>
      </c>
    </row>
    <row r="40">
      <c r="A40" s="3" t="s">
        <v>44</v>
      </c>
      <c r="B40" t="str">
        <f t="shared" ref="B40:AT40" si="39">IF(CP40&lt;0.05,AV40,"NA")</f>
        <v>NA</v>
      </c>
      <c r="C40" t="str">
        <f t="shared" si="39"/>
        <v>NA</v>
      </c>
      <c r="D40" t="str">
        <f t="shared" si="39"/>
        <v>NA</v>
      </c>
      <c r="E40" t="str">
        <f t="shared" si="39"/>
        <v>NA</v>
      </c>
      <c r="F40" t="str">
        <f t="shared" si="39"/>
        <v>0.444055</v>
      </c>
      <c r="G40" t="str">
        <f t="shared" si="39"/>
        <v>NA</v>
      </c>
      <c r="H40" t="str">
        <f t="shared" si="39"/>
        <v>NA</v>
      </c>
      <c r="I40" t="str">
        <f t="shared" si="39"/>
        <v>NA</v>
      </c>
      <c r="J40" t="str">
        <f t="shared" si="39"/>
        <v>NA</v>
      </c>
      <c r="K40" t="str">
        <f t="shared" si="39"/>
        <v>NA</v>
      </c>
      <c r="L40" t="str">
        <f t="shared" si="39"/>
        <v>NA</v>
      </c>
      <c r="M40" t="str">
        <f t="shared" si="39"/>
        <v>NA</v>
      </c>
      <c r="N40" t="str">
        <f t="shared" si="39"/>
        <v>NA</v>
      </c>
      <c r="O40" t="str">
        <f t="shared" si="39"/>
        <v>NA</v>
      </c>
      <c r="P40" t="str">
        <f t="shared" si="39"/>
        <v>NA</v>
      </c>
      <c r="Q40" t="str">
        <f t="shared" si="39"/>
        <v>NA</v>
      </c>
      <c r="R40" t="str">
        <f t="shared" si="39"/>
        <v>NA</v>
      </c>
      <c r="S40" t="str">
        <f t="shared" si="39"/>
        <v>NA</v>
      </c>
      <c r="T40" t="str">
        <f t="shared" si="39"/>
        <v>NA</v>
      </c>
      <c r="U40" t="str">
        <f t="shared" si="39"/>
        <v>NA</v>
      </c>
      <c r="V40" t="str">
        <f t="shared" si="39"/>
        <v>NA</v>
      </c>
      <c r="W40" t="str">
        <f t="shared" si="39"/>
        <v>0.373718</v>
      </c>
      <c r="X40" t="str">
        <f t="shared" si="39"/>
        <v>NA</v>
      </c>
      <c r="Y40" t="str">
        <f t="shared" si="39"/>
        <v>NA</v>
      </c>
      <c r="Z40" t="str">
        <f t="shared" si="39"/>
        <v>NA</v>
      </c>
      <c r="AA40" t="str">
        <f t="shared" si="39"/>
        <v>NA</v>
      </c>
      <c r="AB40" t="str">
        <f t="shared" si="39"/>
        <v>NA</v>
      </c>
      <c r="AC40" t="str">
        <f t="shared" si="39"/>
        <v>0.371853</v>
      </c>
      <c r="AD40" t="str">
        <f t="shared" si="39"/>
        <v>0.373376</v>
      </c>
      <c r="AE40" t="str">
        <f t="shared" si="39"/>
        <v>NA</v>
      </c>
      <c r="AF40" t="str">
        <f t="shared" si="39"/>
        <v>0.389011</v>
      </c>
      <c r="AG40" t="str">
        <f t="shared" si="39"/>
        <v>NA</v>
      </c>
      <c r="AH40" t="str">
        <f t="shared" si="39"/>
        <v>NA</v>
      </c>
      <c r="AI40" t="str">
        <f t="shared" si="39"/>
        <v>0.668717</v>
      </c>
      <c r="AJ40" t="str">
        <f t="shared" si="39"/>
        <v>0.918558</v>
      </c>
      <c r="AK40" t="str">
        <f t="shared" si="39"/>
        <v>1</v>
      </c>
      <c r="AL40" t="str">
        <f t="shared" si="39"/>
        <v>0.715046</v>
      </c>
      <c r="AM40" t="str">
        <f t="shared" si="39"/>
        <v>0.654225</v>
      </c>
      <c r="AN40" t="str">
        <f t="shared" si="39"/>
        <v>1</v>
      </c>
      <c r="AO40" t="str">
        <f t="shared" si="39"/>
        <v>0.938358</v>
      </c>
      <c r="AP40" t="str">
        <f t="shared" si="39"/>
        <v>0.966105</v>
      </c>
      <c r="AQ40" t="str">
        <f t="shared" si="39"/>
        <v>0.806617</v>
      </c>
      <c r="AR40" t="str">
        <f t="shared" si="39"/>
        <v>0.924471</v>
      </c>
      <c r="AS40" t="str">
        <f t="shared" si="39"/>
        <v>0.891427</v>
      </c>
      <c r="AT40" t="str">
        <f t="shared" si="39"/>
        <v>0.921441</v>
      </c>
      <c r="AV40" s="3">
        <v>-0.09251</v>
      </c>
      <c r="AW40" s="3">
        <v>-0.00908</v>
      </c>
      <c r="AX40" s="3">
        <v>0.078298</v>
      </c>
      <c r="AY40" s="3">
        <v>0.062629</v>
      </c>
      <c r="AZ40" s="3">
        <v>0.444055</v>
      </c>
      <c r="BA40" s="3">
        <v>-0.0926</v>
      </c>
      <c r="BB40" s="3">
        <v>-0.05185</v>
      </c>
      <c r="BC40" s="3">
        <v>0.078298</v>
      </c>
      <c r="BD40" s="3">
        <v>0.15731</v>
      </c>
      <c r="BE40" s="3">
        <v>0.062612</v>
      </c>
      <c r="BF40" s="3">
        <v>0.152412</v>
      </c>
      <c r="BG40" s="3">
        <v>0.125259</v>
      </c>
      <c r="BH40" s="3">
        <v>0.182544</v>
      </c>
      <c r="BI40" s="3">
        <v>-0.01112</v>
      </c>
      <c r="BJ40" s="3">
        <v>0.127567</v>
      </c>
      <c r="BK40" s="3">
        <v>0.015294</v>
      </c>
      <c r="BL40" s="3">
        <v>0.18634</v>
      </c>
      <c r="BM40" s="3">
        <v>-0.04668</v>
      </c>
      <c r="BN40" s="3">
        <v>-0.02089</v>
      </c>
      <c r="BO40" s="3">
        <v>-0.07409</v>
      </c>
      <c r="BP40" s="3">
        <v>0.09414</v>
      </c>
      <c r="BQ40" s="3">
        <v>0.373718</v>
      </c>
      <c r="BR40" s="3">
        <v>0.342838</v>
      </c>
      <c r="BS40" s="3">
        <v>0.293168</v>
      </c>
      <c r="BT40" s="3">
        <v>0.293168</v>
      </c>
      <c r="BU40" s="3">
        <v>0.205737</v>
      </c>
      <c r="BV40" s="3">
        <v>0.221264</v>
      </c>
      <c r="BW40" s="3">
        <v>0.371853</v>
      </c>
      <c r="BX40" s="3">
        <v>0.373376</v>
      </c>
      <c r="BY40" s="3">
        <v>0.043063</v>
      </c>
      <c r="BZ40" s="3">
        <v>0.389011</v>
      </c>
      <c r="CA40" s="3">
        <v>0.211326</v>
      </c>
      <c r="CB40" s="3">
        <v>0.320906</v>
      </c>
      <c r="CC40" s="3">
        <v>0.668717</v>
      </c>
      <c r="CD40" s="3">
        <v>0.918558</v>
      </c>
      <c r="CE40" s="3">
        <v>1.0</v>
      </c>
      <c r="CF40" s="3">
        <v>0.715046</v>
      </c>
      <c r="CG40" s="3">
        <v>0.654225</v>
      </c>
      <c r="CH40" s="3">
        <v>1.0</v>
      </c>
      <c r="CI40" s="3">
        <v>0.938358</v>
      </c>
      <c r="CJ40" s="3">
        <v>0.966105</v>
      </c>
      <c r="CK40" s="3">
        <v>0.806617</v>
      </c>
      <c r="CL40" s="3">
        <v>0.924471</v>
      </c>
      <c r="CM40" s="3">
        <v>0.891427</v>
      </c>
      <c r="CN40" s="3">
        <v>0.921441</v>
      </c>
      <c r="CO40" s="3"/>
      <c r="CP40" s="3">
        <v>0.608627</v>
      </c>
      <c r="CQ40" s="3">
        <v>0.959986</v>
      </c>
      <c r="CR40" s="3">
        <v>0.664934</v>
      </c>
      <c r="CS40" s="3">
        <v>0.729161</v>
      </c>
      <c r="CT40" s="3">
        <v>0.009632</v>
      </c>
      <c r="CU40" s="3">
        <v>0.608272</v>
      </c>
      <c r="CV40" s="3">
        <v>0.774463</v>
      </c>
      <c r="CW40" s="3">
        <v>0.664934</v>
      </c>
      <c r="CX40" s="3">
        <v>0.381957</v>
      </c>
      <c r="CY40" s="3">
        <v>0.729229</v>
      </c>
      <c r="CZ40" s="3">
        <v>0.397138</v>
      </c>
      <c r="DA40" s="3">
        <v>0.487335</v>
      </c>
      <c r="DB40" s="3">
        <v>0.309259</v>
      </c>
      <c r="DC40" s="3">
        <v>0.951022</v>
      </c>
      <c r="DD40" s="3">
        <v>0.479281</v>
      </c>
      <c r="DE40" s="3">
        <v>0.932678</v>
      </c>
      <c r="DF40" s="3">
        <v>0.299131</v>
      </c>
      <c r="DG40" s="3">
        <v>0.79646</v>
      </c>
      <c r="DH40" s="3">
        <v>0.908152</v>
      </c>
      <c r="DI40" s="3">
        <v>0.697196</v>
      </c>
      <c r="DJ40" s="3">
        <v>0.602297</v>
      </c>
      <c r="DK40" s="3">
        <v>0.041917</v>
      </c>
      <c r="DL40" s="3">
        <v>0.063643</v>
      </c>
      <c r="DM40" s="3">
        <v>0.115883</v>
      </c>
      <c r="DN40" s="3">
        <v>0.115883</v>
      </c>
      <c r="DO40" s="3">
        <v>0.275402</v>
      </c>
      <c r="DP40" s="3">
        <v>0.239973</v>
      </c>
      <c r="DQ40" s="3">
        <v>0.043033</v>
      </c>
      <c r="DR40" s="3">
        <v>0.04212</v>
      </c>
      <c r="DS40" s="3">
        <v>0.821241</v>
      </c>
      <c r="DT40" s="3">
        <v>0.033615</v>
      </c>
      <c r="DU40" s="3">
        <v>0.262282</v>
      </c>
      <c r="DV40" s="3">
        <v>0.0838</v>
      </c>
      <c r="DW40" s="14">
        <v>2.1E-5</v>
      </c>
      <c r="DX40" s="14">
        <v>4.93E-14</v>
      </c>
      <c r="DY40" s="3">
        <v>0.0</v>
      </c>
      <c r="DZ40" s="14">
        <v>2.93E-6</v>
      </c>
      <c r="EA40" s="14">
        <v>3.63E-5</v>
      </c>
      <c r="EB40" s="3"/>
      <c r="EC40" s="14">
        <v>8.88E-16</v>
      </c>
      <c r="ED40" s="3">
        <v>0.0</v>
      </c>
      <c r="EE40" s="14">
        <v>1.45E-8</v>
      </c>
      <c r="EF40" s="14">
        <v>1.6E-14</v>
      </c>
      <c r="EG40" s="14">
        <v>3.49E-12</v>
      </c>
      <c r="EH40" s="14">
        <v>2.86E-14</v>
      </c>
    </row>
    <row r="41">
      <c r="A41" s="3" t="s">
        <v>45</v>
      </c>
      <c r="B41" t="str">
        <f t="shared" ref="B41:AT41" si="40">IF(CP41&lt;0.05,AV41,"NA")</f>
        <v>NA</v>
      </c>
      <c r="C41" t="str">
        <f t="shared" si="40"/>
        <v>NA</v>
      </c>
      <c r="D41" t="str">
        <f t="shared" si="40"/>
        <v>NA</v>
      </c>
      <c r="E41" t="str">
        <f t="shared" si="40"/>
        <v>NA</v>
      </c>
      <c r="F41" t="str">
        <f t="shared" si="40"/>
        <v>0.42798</v>
      </c>
      <c r="G41" t="str">
        <f t="shared" si="40"/>
        <v>NA</v>
      </c>
      <c r="H41" t="str">
        <f t="shared" si="40"/>
        <v>NA</v>
      </c>
      <c r="I41" t="str">
        <f t="shared" si="40"/>
        <v>NA</v>
      </c>
      <c r="J41" t="str">
        <f t="shared" si="40"/>
        <v>NA</v>
      </c>
      <c r="K41" t="str">
        <f t="shared" si="40"/>
        <v>NA</v>
      </c>
      <c r="L41" t="str">
        <f t="shared" si="40"/>
        <v>NA</v>
      </c>
      <c r="M41" t="str">
        <f t="shared" si="40"/>
        <v>NA</v>
      </c>
      <c r="N41" t="str">
        <f t="shared" si="40"/>
        <v>NA</v>
      </c>
      <c r="O41" t="str">
        <f t="shared" si="40"/>
        <v>NA</v>
      </c>
      <c r="P41" t="str">
        <f t="shared" si="40"/>
        <v>NA</v>
      </c>
      <c r="Q41" t="str">
        <f t="shared" si="40"/>
        <v>NA</v>
      </c>
      <c r="R41" t="str">
        <f t="shared" si="40"/>
        <v>NA</v>
      </c>
      <c r="S41" t="str">
        <f t="shared" si="40"/>
        <v>NA</v>
      </c>
      <c r="T41" t="str">
        <f t="shared" si="40"/>
        <v>NA</v>
      </c>
      <c r="U41" t="str">
        <f t="shared" si="40"/>
        <v>NA</v>
      </c>
      <c r="V41" t="str">
        <f t="shared" si="40"/>
        <v>NA</v>
      </c>
      <c r="W41" t="str">
        <f t="shared" si="40"/>
        <v>NA</v>
      </c>
      <c r="X41" t="str">
        <f t="shared" si="40"/>
        <v>NA</v>
      </c>
      <c r="Y41" t="str">
        <f t="shared" si="40"/>
        <v>NA</v>
      </c>
      <c r="Z41" t="str">
        <f t="shared" si="40"/>
        <v>NA</v>
      </c>
      <c r="AA41" t="str">
        <f t="shared" si="40"/>
        <v>NA</v>
      </c>
      <c r="AB41" t="str">
        <f t="shared" si="40"/>
        <v>NA</v>
      </c>
      <c r="AC41" t="str">
        <f t="shared" si="40"/>
        <v>NA</v>
      </c>
      <c r="AD41" t="str">
        <f t="shared" si="40"/>
        <v>NA</v>
      </c>
      <c r="AE41" t="str">
        <f t="shared" si="40"/>
        <v>NA</v>
      </c>
      <c r="AF41" t="str">
        <f t="shared" si="40"/>
        <v>NA</v>
      </c>
      <c r="AG41" t="str">
        <f t="shared" si="40"/>
        <v>NA</v>
      </c>
      <c r="AH41" t="str">
        <f t="shared" si="40"/>
        <v>NA</v>
      </c>
      <c r="AI41" t="str">
        <f t="shared" si="40"/>
        <v>0.501715</v>
      </c>
      <c r="AJ41" t="str">
        <f t="shared" si="40"/>
        <v>0.975495</v>
      </c>
      <c r="AK41" t="str">
        <f t="shared" si="40"/>
        <v>0.938601</v>
      </c>
      <c r="AL41" t="str">
        <f t="shared" si="40"/>
        <v>0.585511</v>
      </c>
      <c r="AM41" t="str">
        <f t="shared" si="40"/>
        <v>0.486469</v>
      </c>
      <c r="AN41" t="str">
        <f t="shared" si="40"/>
        <v>0.938358</v>
      </c>
      <c r="AO41" t="str">
        <f t="shared" si="40"/>
        <v>1</v>
      </c>
      <c r="AP41" t="str">
        <f t="shared" si="40"/>
        <v>0.99194</v>
      </c>
      <c r="AQ41" t="str">
        <f t="shared" si="40"/>
        <v>0.679706</v>
      </c>
      <c r="AR41" t="str">
        <f t="shared" si="40"/>
        <v>0.968823</v>
      </c>
      <c r="AS41" t="str">
        <f t="shared" si="40"/>
        <v>0.979561</v>
      </c>
      <c r="AT41" t="str">
        <f t="shared" si="40"/>
        <v>0.94737</v>
      </c>
      <c r="AV41" s="3">
        <v>-0.06654</v>
      </c>
      <c r="AW41" s="3">
        <v>0.013059</v>
      </c>
      <c r="AX41" s="3">
        <v>0.102704</v>
      </c>
      <c r="AY41" s="3">
        <v>0.08225</v>
      </c>
      <c r="AZ41" s="3">
        <v>0.42798</v>
      </c>
      <c r="BA41" s="3">
        <v>-0.06668</v>
      </c>
      <c r="BB41" s="3">
        <v>-0.01542</v>
      </c>
      <c r="BC41" s="3">
        <v>0.102704</v>
      </c>
      <c r="BD41" s="3">
        <v>0.155275</v>
      </c>
      <c r="BE41" s="3">
        <v>0.082236</v>
      </c>
      <c r="BF41" s="3">
        <v>0.148327</v>
      </c>
      <c r="BG41" s="3">
        <v>0.163587</v>
      </c>
      <c r="BH41" s="3">
        <v>0.171295</v>
      </c>
      <c r="BI41" s="3">
        <v>0.012578</v>
      </c>
      <c r="BJ41" s="3">
        <v>0.117085</v>
      </c>
      <c r="BK41" s="3">
        <v>0.016883</v>
      </c>
      <c r="BL41" s="3">
        <v>0.13864</v>
      </c>
      <c r="BM41" s="3">
        <v>-0.0417</v>
      </c>
      <c r="BN41" s="3">
        <v>-0.01472</v>
      </c>
      <c r="BO41" s="3">
        <v>-0.08704</v>
      </c>
      <c r="BP41" s="3">
        <v>0.10307</v>
      </c>
      <c r="BQ41" s="3">
        <v>0.187292</v>
      </c>
      <c r="BR41" s="3">
        <v>0.105152</v>
      </c>
      <c r="BS41" s="3">
        <v>0.068383</v>
      </c>
      <c r="BT41" s="3">
        <v>0.068383</v>
      </c>
      <c r="BU41" s="3">
        <v>0.10129</v>
      </c>
      <c r="BV41" s="3">
        <v>0.011266</v>
      </c>
      <c r="BW41" s="3">
        <v>0.198299</v>
      </c>
      <c r="BX41" s="3">
        <v>0.186227</v>
      </c>
      <c r="BY41" s="3">
        <v>-0.0705</v>
      </c>
      <c r="BZ41" s="3">
        <v>0.148821</v>
      </c>
      <c r="CA41" s="3">
        <v>0.026488</v>
      </c>
      <c r="CB41" s="3">
        <v>0.082549</v>
      </c>
      <c r="CC41" s="3">
        <v>0.501715</v>
      </c>
      <c r="CD41" s="3">
        <v>0.975495</v>
      </c>
      <c r="CE41" s="3">
        <v>0.938601</v>
      </c>
      <c r="CF41" s="3">
        <v>0.585511</v>
      </c>
      <c r="CG41" s="3">
        <v>0.486469</v>
      </c>
      <c r="CH41" s="3">
        <v>0.938358</v>
      </c>
      <c r="CI41" s="3">
        <v>1.0</v>
      </c>
      <c r="CJ41" s="3">
        <v>0.99194</v>
      </c>
      <c r="CK41" s="3">
        <v>0.679706</v>
      </c>
      <c r="CL41" s="3">
        <v>0.968823</v>
      </c>
      <c r="CM41" s="3">
        <v>0.979561</v>
      </c>
      <c r="CN41" s="3">
        <v>0.94737</v>
      </c>
      <c r="CO41" s="3"/>
      <c r="CP41" s="3">
        <v>0.712954</v>
      </c>
      <c r="CQ41" s="3">
        <v>0.9425</v>
      </c>
      <c r="CR41" s="3">
        <v>0.569526</v>
      </c>
      <c r="CS41" s="3">
        <v>0.649076</v>
      </c>
      <c r="CT41" s="3">
        <v>0.012969</v>
      </c>
      <c r="CU41" s="3">
        <v>0.712367</v>
      </c>
      <c r="CV41" s="3">
        <v>0.932106</v>
      </c>
      <c r="CW41" s="3">
        <v>0.569526</v>
      </c>
      <c r="CX41" s="3">
        <v>0.388222</v>
      </c>
      <c r="CY41" s="3">
        <v>0.649132</v>
      </c>
      <c r="CZ41" s="3">
        <v>0.410059</v>
      </c>
      <c r="DA41" s="3">
        <v>0.363008</v>
      </c>
      <c r="DB41" s="3">
        <v>0.340518</v>
      </c>
      <c r="DC41" s="3">
        <v>0.944616</v>
      </c>
      <c r="DD41" s="3">
        <v>0.516399</v>
      </c>
      <c r="DE41" s="3">
        <v>0.925705</v>
      </c>
      <c r="DF41" s="3">
        <v>0.441631</v>
      </c>
      <c r="DG41" s="3">
        <v>0.817756</v>
      </c>
      <c r="DH41" s="3">
        <v>0.935209</v>
      </c>
      <c r="DI41" s="3">
        <v>0.647422</v>
      </c>
      <c r="DJ41" s="3">
        <v>0.568143</v>
      </c>
      <c r="DK41" s="3">
        <v>0.321658</v>
      </c>
      <c r="DL41" s="3">
        <v>0.580259</v>
      </c>
      <c r="DM41" s="3">
        <v>0.719555</v>
      </c>
      <c r="DN41" s="3">
        <v>0.719555</v>
      </c>
      <c r="DO41" s="3">
        <v>0.594319</v>
      </c>
      <c r="DP41" s="3">
        <v>0.952884</v>
      </c>
      <c r="DQ41" s="3">
        <v>0.293508</v>
      </c>
      <c r="DR41" s="3">
        <v>0.324466</v>
      </c>
      <c r="DS41" s="3">
        <v>0.711241</v>
      </c>
      <c r="DT41" s="3">
        <v>0.432528</v>
      </c>
      <c r="DU41" s="3">
        <v>0.889496</v>
      </c>
      <c r="DV41" s="3">
        <v>0.664529</v>
      </c>
      <c r="DW41" s="3">
        <v>0.002933</v>
      </c>
      <c r="DX41" s="3">
        <v>0.0</v>
      </c>
      <c r="DY41" s="14">
        <v>6.66E-16</v>
      </c>
      <c r="DZ41" s="3">
        <v>3.44E-4</v>
      </c>
      <c r="EA41" s="3">
        <v>0.004097</v>
      </c>
      <c r="EB41" s="14">
        <v>8.88E-16</v>
      </c>
      <c r="EC41" s="3"/>
      <c r="ED41" s="3">
        <v>0.0</v>
      </c>
      <c r="EE41" s="14">
        <v>1.36E-5</v>
      </c>
      <c r="EF41" s="3">
        <v>0.0</v>
      </c>
      <c r="EG41" s="3">
        <v>0.0</v>
      </c>
      <c r="EH41" s="3">
        <v>0.0</v>
      </c>
    </row>
    <row r="42">
      <c r="A42" s="3" t="s">
        <v>46</v>
      </c>
      <c r="B42" t="str">
        <f t="shared" ref="B42:AT42" si="41">IF(CP42&lt;0.05,AV42,"NA")</f>
        <v>NA</v>
      </c>
      <c r="C42" t="str">
        <f t="shared" si="41"/>
        <v>NA</v>
      </c>
      <c r="D42" t="str">
        <f t="shared" si="41"/>
        <v>NA</v>
      </c>
      <c r="E42" t="str">
        <f t="shared" si="41"/>
        <v>NA</v>
      </c>
      <c r="F42" t="str">
        <f t="shared" si="41"/>
        <v>0.42501</v>
      </c>
      <c r="G42" t="str">
        <f t="shared" si="41"/>
        <v>NA</v>
      </c>
      <c r="H42" t="str">
        <f t="shared" si="41"/>
        <v>NA</v>
      </c>
      <c r="I42" t="str">
        <f t="shared" si="41"/>
        <v>NA</v>
      </c>
      <c r="J42" t="str">
        <f t="shared" si="41"/>
        <v>NA</v>
      </c>
      <c r="K42" t="str">
        <f t="shared" si="41"/>
        <v>NA</v>
      </c>
      <c r="L42" t="str">
        <f t="shared" si="41"/>
        <v>NA</v>
      </c>
      <c r="M42" t="str">
        <f t="shared" si="41"/>
        <v>NA</v>
      </c>
      <c r="N42" t="str">
        <f t="shared" si="41"/>
        <v>NA</v>
      </c>
      <c r="O42" t="str">
        <f t="shared" si="41"/>
        <v>NA</v>
      </c>
      <c r="P42" t="str">
        <f t="shared" si="41"/>
        <v>NA</v>
      </c>
      <c r="Q42" t="str">
        <f t="shared" si="41"/>
        <v>NA</v>
      </c>
      <c r="R42" t="str">
        <f t="shared" si="41"/>
        <v>NA</v>
      </c>
      <c r="S42" t="str">
        <f t="shared" si="41"/>
        <v>NA</v>
      </c>
      <c r="T42" t="str">
        <f t="shared" si="41"/>
        <v>NA</v>
      </c>
      <c r="U42" t="str">
        <f t="shared" si="41"/>
        <v>NA</v>
      </c>
      <c r="V42" t="str">
        <f t="shared" si="41"/>
        <v>NA</v>
      </c>
      <c r="W42" t="str">
        <f t="shared" si="41"/>
        <v>NA</v>
      </c>
      <c r="X42" t="str">
        <f t="shared" si="41"/>
        <v>NA</v>
      </c>
      <c r="Y42" t="str">
        <f t="shared" si="41"/>
        <v>NA</v>
      </c>
      <c r="Z42" t="str">
        <f t="shared" si="41"/>
        <v>NA</v>
      </c>
      <c r="AA42" t="str">
        <f t="shared" si="41"/>
        <v>NA</v>
      </c>
      <c r="AB42" t="str">
        <f t="shared" si="41"/>
        <v>NA</v>
      </c>
      <c r="AC42" t="str">
        <f t="shared" si="41"/>
        <v>NA</v>
      </c>
      <c r="AD42" t="str">
        <f t="shared" si="41"/>
        <v>NA</v>
      </c>
      <c r="AE42" t="str">
        <f t="shared" si="41"/>
        <v>NA</v>
      </c>
      <c r="AF42" t="str">
        <f t="shared" si="41"/>
        <v>NA</v>
      </c>
      <c r="AG42" t="str">
        <f t="shared" si="41"/>
        <v>NA</v>
      </c>
      <c r="AH42" t="str">
        <f t="shared" si="41"/>
        <v>NA</v>
      </c>
      <c r="AI42" t="str">
        <f t="shared" si="41"/>
        <v>0.549858</v>
      </c>
      <c r="AJ42" t="str">
        <f t="shared" si="41"/>
        <v>0.967906</v>
      </c>
      <c r="AK42" t="str">
        <f t="shared" si="41"/>
        <v>0.966278</v>
      </c>
      <c r="AL42" t="str">
        <f t="shared" si="41"/>
        <v>0.630074</v>
      </c>
      <c r="AM42" t="str">
        <f t="shared" si="41"/>
        <v>0.534185</v>
      </c>
      <c r="AN42" t="str">
        <f t="shared" si="41"/>
        <v>0.966105</v>
      </c>
      <c r="AO42" t="str">
        <f t="shared" si="41"/>
        <v>0.99194</v>
      </c>
      <c r="AP42" t="str">
        <f t="shared" si="41"/>
        <v>1</v>
      </c>
      <c r="AQ42" t="str">
        <f t="shared" si="41"/>
        <v>0.723471</v>
      </c>
      <c r="AR42" t="str">
        <f t="shared" si="41"/>
        <v>0.962895</v>
      </c>
      <c r="AS42" t="str">
        <f t="shared" si="41"/>
        <v>0.967854</v>
      </c>
      <c r="AT42" t="str">
        <f t="shared" si="41"/>
        <v>0.941936</v>
      </c>
      <c r="AV42" s="3">
        <v>-0.07467</v>
      </c>
      <c r="AW42" s="3">
        <v>0.022423</v>
      </c>
      <c r="AX42" s="3">
        <v>0.118786</v>
      </c>
      <c r="AY42" s="3">
        <v>0.099563</v>
      </c>
      <c r="AZ42" s="3">
        <v>0.42501</v>
      </c>
      <c r="BA42" s="3">
        <v>-0.07486</v>
      </c>
      <c r="BB42" s="3">
        <v>-0.02716</v>
      </c>
      <c r="BC42" s="3">
        <v>0.118786</v>
      </c>
      <c r="BD42" s="3">
        <v>0.178437</v>
      </c>
      <c r="BE42" s="3">
        <v>0.099548</v>
      </c>
      <c r="BF42" s="3">
        <v>0.171575</v>
      </c>
      <c r="BG42" s="3">
        <v>0.167848</v>
      </c>
      <c r="BH42" s="3">
        <v>0.191984</v>
      </c>
      <c r="BI42" s="3">
        <v>0.021498</v>
      </c>
      <c r="BJ42" s="3">
        <v>0.137124</v>
      </c>
      <c r="BK42" s="3">
        <v>0.030086</v>
      </c>
      <c r="BL42" s="3">
        <v>0.169863</v>
      </c>
      <c r="BM42" s="3">
        <v>-0.03695</v>
      </c>
      <c r="BN42" s="3">
        <v>-0.00319</v>
      </c>
      <c r="BO42" s="3">
        <v>-0.08537</v>
      </c>
      <c r="BP42" s="3">
        <v>0.102066</v>
      </c>
      <c r="BQ42" s="3">
        <v>0.266103</v>
      </c>
      <c r="BR42" s="3">
        <v>0.202775</v>
      </c>
      <c r="BS42" s="3">
        <v>0.161312</v>
      </c>
      <c r="BT42" s="3">
        <v>0.161312</v>
      </c>
      <c r="BU42" s="3">
        <v>0.138366</v>
      </c>
      <c r="BV42" s="3">
        <v>0.097605</v>
      </c>
      <c r="BW42" s="3">
        <v>0.272015</v>
      </c>
      <c r="BX42" s="3">
        <v>0.265373</v>
      </c>
      <c r="BY42" s="3">
        <v>-0.01619</v>
      </c>
      <c r="BZ42" s="3">
        <v>0.24725</v>
      </c>
      <c r="CA42" s="3">
        <v>0.102182</v>
      </c>
      <c r="CB42" s="3">
        <v>0.179647</v>
      </c>
      <c r="CC42" s="3">
        <v>0.549858</v>
      </c>
      <c r="CD42" s="3">
        <v>0.967906</v>
      </c>
      <c r="CE42" s="3">
        <v>0.966278</v>
      </c>
      <c r="CF42" s="3">
        <v>0.630074</v>
      </c>
      <c r="CG42" s="3">
        <v>0.534185</v>
      </c>
      <c r="CH42" s="3">
        <v>0.966105</v>
      </c>
      <c r="CI42" s="3">
        <v>0.99194</v>
      </c>
      <c r="CJ42" s="3">
        <v>1.0</v>
      </c>
      <c r="CK42" s="3">
        <v>0.723471</v>
      </c>
      <c r="CL42" s="3">
        <v>0.962895</v>
      </c>
      <c r="CM42" s="3">
        <v>0.967854</v>
      </c>
      <c r="CN42" s="3">
        <v>0.941936</v>
      </c>
      <c r="CO42" s="3"/>
      <c r="CP42" s="3">
        <v>0.679612</v>
      </c>
      <c r="CQ42" s="3">
        <v>0.901429</v>
      </c>
      <c r="CR42" s="3">
        <v>0.510281</v>
      </c>
      <c r="CS42" s="3">
        <v>0.581451</v>
      </c>
      <c r="CT42" s="3">
        <v>0.013681</v>
      </c>
      <c r="CU42" s="3">
        <v>0.678841</v>
      </c>
      <c r="CV42" s="3">
        <v>0.880735</v>
      </c>
      <c r="CW42" s="3">
        <v>0.510281</v>
      </c>
      <c r="CX42" s="3">
        <v>0.320457</v>
      </c>
      <c r="CY42" s="3">
        <v>0.581509</v>
      </c>
      <c r="CZ42" s="3">
        <v>0.339718</v>
      </c>
      <c r="DA42" s="3">
        <v>0.350468</v>
      </c>
      <c r="DB42" s="3">
        <v>0.284469</v>
      </c>
      <c r="DC42" s="3">
        <v>0.905473</v>
      </c>
      <c r="DD42" s="3">
        <v>0.446687</v>
      </c>
      <c r="DE42" s="3">
        <v>0.867994</v>
      </c>
      <c r="DF42" s="3">
        <v>0.344631</v>
      </c>
      <c r="DG42" s="3">
        <v>0.838247</v>
      </c>
      <c r="DH42" s="3">
        <v>0.985948</v>
      </c>
      <c r="DI42" s="3">
        <v>0.65377</v>
      </c>
      <c r="DJ42" s="3">
        <v>0.571939</v>
      </c>
      <c r="DK42" s="3">
        <v>0.155215</v>
      </c>
      <c r="DL42" s="3">
        <v>0.282526</v>
      </c>
      <c r="DM42" s="3">
        <v>0.394439</v>
      </c>
      <c r="DN42" s="3">
        <v>0.394439</v>
      </c>
      <c r="DO42" s="3">
        <v>0.465893</v>
      </c>
      <c r="DP42" s="3">
        <v>0.60787</v>
      </c>
      <c r="DQ42" s="3">
        <v>0.1459</v>
      </c>
      <c r="DR42" s="3">
        <v>0.156394</v>
      </c>
      <c r="DS42" s="3">
        <v>0.93234</v>
      </c>
      <c r="DT42" s="3">
        <v>0.18775</v>
      </c>
      <c r="DU42" s="3">
        <v>0.59106</v>
      </c>
      <c r="DV42" s="3">
        <v>0.342156</v>
      </c>
      <c r="DW42" s="3">
        <v>9.17E-4</v>
      </c>
      <c r="DX42" s="3">
        <v>0.0</v>
      </c>
      <c r="DY42" s="3">
        <v>0.0</v>
      </c>
      <c r="DZ42" s="14">
        <v>8.51E-5</v>
      </c>
      <c r="EA42" s="3">
        <v>0.001365</v>
      </c>
      <c r="EB42" s="3">
        <v>0.0</v>
      </c>
      <c r="EC42" s="3">
        <v>0.0</v>
      </c>
      <c r="ED42" s="3"/>
      <c r="EE42" s="14">
        <v>1.96E-6</v>
      </c>
      <c r="EF42" s="3">
        <v>0.0</v>
      </c>
      <c r="EG42" s="3">
        <v>0.0</v>
      </c>
      <c r="EH42" s="14">
        <v>4.44E-16</v>
      </c>
    </row>
    <row r="43">
      <c r="A43" s="3" t="s">
        <v>47</v>
      </c>
      <c r="B43" t="str">
        <f t="shared" ref="B43:AT43" si="42">IF(CP43&lt;0.05,AV43,"NA")</f>
        <v>NA</v>
      </c>
      <c r="C43" t="str">
        <f t="shared" si="42"/>
        <v>NA</v>
      </c>
      <c r="D43" t="str">
        <f t="shared" si="42"/>
        <v>NA</v>
      </c>
      <c r="E43" t="str">
        <f t="shared" si="42"/>
        <v>NA</v>
      </c>
      <c r="F43" t="str">
        <f t="shared" si="42"/>
        <v>0.464462</v>
      </c>
      <c r="G43" t="str">
        <f t="shared" si="42"/>
        <v>NA</v>
      </c>
      <c r="H43" t="str">
        <f t="shared" si="42"/>
        <v>NA</v>
      </c>
      <c r="I43" t="str">
        <f t="shared" si="42"/>
        <v>NA</v>
      </c>
      <c r="J43" t="str">
        <f t="shared" si="42"/>
        <v>NA</v>
      </c>
      <c r="K43" t="str">
        <f t="shared" si="42"/>
        <v>NA</v>
      </c>
      <c r="L43" t="str">
        <f t="shared" si="42"/>
        <v>NA</v>
      </c>
      <c r="M43" t="str">
        <f t="shared" si="42"/>
        <v>NA</v>
      </c>
      <c r="N43" t="str">
        <f t="shared" si="42"/>
        <v>NA</v>
      </c>
      <c r="O43" t="str">
        <f t="shared" si="42"/>
        <v>NA</v>
      </c>
      <c r="P43" t="str">
        <f t="shared" si="42"/>
        <v>NA</v>
      </c>
      <c r="Q43" t="str">
        <f t="shared" si="42"/>
        <v>NA</v>
      </c>
      <c r="R43" t="str">
        <f t="shared" si="42"/>
        <v>NA</v>
      </c>
      <c r="S43" t="str">
        <f t="shared" si="42"/>
        <v>NA</v>
      </c>
      <c r="T43" t="str">
        <f t="shared" si="42"/>
        <v>NA</v>
      </c>
      <c r="U43" t="str">
        <f t="shared" si="42"/>
        <v>NA</v>
      </c>
      <c r="V43" t="str">
        <f t="shared" si="42"/>
        <v>NA</v>
      </c>
      <c r="W43" t="str">
        <f t="shared" si="42"/>
        <v>0.411392</v>
      </c>
      <c r="X43" t="str">
        <f t="shared" si="42"/>
        <v>0.433025</v>
      </c>
      <c r="Y43" t="str">
        <f t="shared" si="42"/>
        <v>0.633182</v>
      </c>
      <c r="Z43" t="str">
        <f t="shared" si="42"/>
        <v>0.633182</v>
      </c>
      <c r="AA43" t="str">
        <f t="shared" si="42"/>
        <v>0.440354</v>
      </c>
      <c r="AB43" t="str">
        <f t="shared" si="42"/>
        <v>NA</v>
      </c>
      <c r="AC43" t="str">
        <f t="shared" si="42"/>
        <v>0.394647</v>
      </c>
      <c r="AD43" t="str">
        <f t="shared" si="42"/>
        <v>0.409722</v>
      </c>
      <c r="AE43" t="str">
        <f t="shared" si="42"/>
        <v>NA</v>
      </c>
      <c r="AF43" t="str">
        <f t="shared" si="42"/>
        <v>0.433579</v>
      </c>
      <c r="AG43" t="str">
        <f t="shared" si="42"/>
        <v>NA</v>
      </c>
      <c r="AH43" t="str">
        <f t="shared" si="42"/>
        <v>0.42915</v>
      </c>
      <c r="AI43" t="str">
        <f t="shared" si="42"/>
        <v>0.743934</v>
      </c>
      <c r="AJ43" t="str">
        <f t="shared" si="42"/>
        <v>0.687299</v>
      </c>
      <c r="AK43" t="str">
        <f t="shared" si="42"/>
        <v>0.80647</v>
      </c>
      <c r="AL43" t="str">
        <f t="shared" si="42"/>
        <v>0.692164</v>
      </c>
      <c r="AM43" t="str">
        <f t="shared" si="42"/>
        <v>0.737028</v>
      </c>
      <c r="AN43" t="str">
        <f t="shared" si="42"/>
        <v>0.806617</v>
      </c>
      <c r="AO43" t="str">
        <f t="shared" si="42"/>
        <v>0.679706</v>
      </c>
      <c r="AP43" t="str">
        <f t="shared" si="42"/>
        <v>0.723471</v>
      </c>
      <c r="AQ43" t="str">
        <f t="shared" si="42"/>
        <v>1</v>
      </c>
      <c r="AR43" t="str">
        <f t="shared" si="42"/>
        <v>0.700395</v>
      </c>
      <c r="AS43" t="str">
        <f t="shared" si="42"/>
        <v>0.644987</v>
      </c>
      <c r="AT43" t="str">
        <f t="shared" si="42"/>
        <v>0.803042</v>
      </c>
      <c r="AV43" s="3">
        <v>-0.14276</v>
      </c>
      <c r="AW43" s="3">
        <v>0.014897</v>
      </c>
      <c r="AX43" s="3">
        <v>0.142653</v>
      </c>
      <c r="AY43" s="3">
        <v>0.141061</v>
      </c>
      <c r="AZ43" s="3">
        <v>0.464462</v>
      </c>
      <c r="BA43" s="3">
        <v>-0.14302</v>
      </c>
      <c r="BB43" s="3">
        <v>-0.09474</v>
      </c>
      <c r="BC43" s="3">
        <v>0.142653</v>
      </c>
      <c r="BD43" s="3">
        <v>0.160913</v>
      </c>
      <c r="BE43" s="3">
        <v>0.141057</v>
      </c>
      <c r="BF43" s="3">
        <v>0.170912</v>
      </c>
      <c r="BG43" s="3">
        <v>0.098369</v>
      </c>
      <c r="BH43" s="3">
        <v>0.113229</v>
      </c>
      <c r="BI43" s="3">
        <v>0.009456</v>
      </c>
      <c r="BJ43" s="3">
        <v>0.135689</v>
      </c>
      <c r="BK43" s="3">
        <v>0.074573</v>
      </c>
      <c r="BL43" s="3">
        <v>0.29653</v>
      </c>
      <c r="BM43" s="3">
        <v>-0.08809</v>
      </c>
      <c r="BN43" s="3">
        <v>0.046626</v>
      </c>
      <c r="BO43" s="3">
        <v>0.067747</v>
      </c>
      <c r="BP43" s="3">
        <v>-0.03639</v>
      </c>
      <c r="BQ43" s="3">
        <v>0.411392</v>
      </c>
      <c r="BR43" s="3">
        <v>0.433025</v>
      </c>
      <c r="BS43" s="3">
        <v>0.633182</v>
      </c>
      <c r="BT43" s="3">
        <v>0.633182</v>
      </c>
      <c r="BU43" s="3">
        <v>0.440354</v>
      </c>
      <c r="BV43" s="3">
        <v>0.34631</v>
      </c>
      <c r="BW43" s="3">
        <v>0.394647</v>
      </c>
      <c r="BX43" s="3">
        <v>0.409722</v>
      </c>
      <c r="BY43" s="3">
        <v>0.320099</v>
      </c>
      <c r="BZ43" s="3">
        <v>0.433579</v>
      </c>
      <c r="CA43" s="3">
        <v>0.308311</v>
      </c>
      <c r="CB43" s="3">
        <v>0.42915</v>
      </c>
      <c r="CC43" s="3">
        <v>0.743934</v>
      </c>
      <c r="CD43" s="3">
        <v>0.687299</v>
      </c>
      <c r="CE43" s="3">
        <v>0.80647</v>
      </c>
      <c r="CF43" s="3">
        <v>0.692164</v>
      </c>
      <c r="CG43" s="3">
        <v>0.737028</v>
      </c>
      <c r="CH43" s="3">
        <v>0.806617</v>
      </c>
      <c r="CI43" s="3">
        <v>0.679706</v>
      </c>
      <c r="CJ43" s="3">
        <v>0.723471</v>
      </c>
      <c r="CK43" s="3">
        <v>1.0</v>
      </c>
      <c r="CL43" s="3">
        <v>0.700395</v>
      </c>
      <c r="CM43" s="3">
        <v>0.644987</v>
      </c>
      <c r="CN43" s="3">
        <v>0.803042</v>
      </c>
      <c r="CO43" s="3"/>
      <c r="CP43" s="3">
        <v>0.428029</v>
      </c>
      <c r="CQ43" s="3">
        <v>0.934424</v>
      </c>
      <c r="CR43" s="3">
        <v>0.428393</v>
      </c>
      <c r="CS43" s="3">
        <v>0.433618</v>
      </c>
      <c r="CT43" s="3">
        <v>0.006469</v>
      </c>
      <c r="CU43" s="3">
        <v>0.4272</v>
      </c>
      <c r="CV43" s="3">
        <v>0.599963</v>
      </c>
      <c r="CW43" s="3">
        <v>0.428393</v>
      </c>
      <c r="CX43" s="3">
        <v>0.371009</v>
      </c>
      <c r="CY43" s="3">
        <v>0.433631</v>
      </c>
      <c r="CZ43" s="3">
        <v>0.341614</v>
      </c>
      <c r="DA43" s="3">
        <v>0.586015</v>
      </c>
      <c r="DB43" s="3">
        <v>0.530403</v>
      </c>
      <c r="DC43" s="3">
        <v>0.958348</v>
      </c>
      <c r="DD43" s="3">
        <v>0.451504</v>
      </c>
      <c r="DE43" s="3">
        <v>0.680011</v>
      </c>
      <c r="DF43" s="3">
        <v>0.093801</v>
      </c>
      <c r="DG43" s="3">
        <v>0.625939</v>
      </c>
      <c r="DH43" s="3">
        <v>0.796671</v>
      </c>
      <c r="DI43" s="3">
        <v>0.722062</v>
      </c>
      <c r="DJ43" s="3">
        <v>0.840655</v>
      </c>
      <c r="DK43" s="3">
        <v>0.023908</v>
      </c>
      <c r="DL43" s="3">
        <v>0.016838</v>
      </c>
      <c r="DM43" s="3">
        <v>1.73E-4</v>
      </c>
      <c r="DN43" s="3">
        <v>1.73E-4</v>
      </c>
      <c r="DO43" s="3">
        <v>0.014878</v>
      </c>
      <c r="DP43" s="3">
        <v>0.060833</v>
      </c>
      <c r="DQ43" s="3">
        <v>0.030913</v>
      </c>
      <c r="DR43" s="3">
        <v>0.024543</v>
      </c>
      <c r="DS43" s="3">
        <v>0.084625</v>
      </c>
      <c r="DT43" s="3">
        <v>0.016683</v>
      </c>
      <c r="DU43" s="3">
        <v>0.097399</v>
      </c>
      <c r="DV43" s="3">
        <v>0.017958</v>
      </c>
      <c r="DW43" s="14">
        <v>6.99E-7</v>
      </c>
      <c r="DX43" s="14">
        <v>9.95E-6</v>
      </c>
      <c r="DY43" s="14">
        <v>1.46E-8</v>
      </c>
      <c r="DZ43" s="14">
        <v>8.11E-6</v>
      </c>
      <c r="EA43" s="14">
        <v>1.0E-6</v>
      </c>
      <c r="EB43" s="14">
        <v>1.45E-8</v>
      </c>
      <c r="EC43" s="14">
        <v>1.36E-5</v>
      </c>
      <c r="ED43" s="14">
        <v>1.96E-6</v>
      </c>
      <c r="EE43" s="3"/>
      <c r="EF43" s="14">
        <v>5.68E-6</v>
      </c>
      <c r="EG43" s="14">
        <v>5.08E-5</v>
      </c>
      <c r="EH43" s="14">
        <v>1.87E-8</v>
      </c>
    </row>
    <row r="44">
      <c r="A44" s="3" t="s">
        <v>48</v>
      </c>
      <c r="B44" t="str">
        <f t="shared" ref="B44:AT44" si="43">IF(CP44&lt;0.05,AV44,"NA")</f>
        <v>NA</v>
      </c>
      <c r="C44" t="str">
        <f t="shared" si="43"/>
        <v>NA</v>
      </c>
      <c r="D44" t="str">
        <f t="shared" si="43"/>
        <v>NA</v>
      </c>
      <c r="E44" t="str">
        <f t="shared" si="43"/>
        <v>NA</v>
      </c>
      <c r="F44" t="str">
        <f t="shared" si="43"/>
        <v>0.440564</v>
      </c>
      <c r="G44" t="str">
        <f t="shared" si="43"/>
        <v>NA</v>
      </c>
      <c r="H44" t="str">
        <f t="shared" si="43"/>
        <v>NA</v>
      </c>
      <c r="I44" t="str">
        <f t="shared" si="43"/>
        <v>NA</v>
      </c>
      <c r="J44" t="str">
        <f t="shared" si="43"/>
        <v>NA</v>
      </c>
      <c r="K44" t="str">
        <f t="shared" si="43"/>
        <v>NA</v>
      </c>
      <c r="L44" t="str">
        <f t="shared" si="43"/>
        <v>NA</v>
      </c>
      <c r="M44" t="str">
        <f t="shared" si="43"/>
        <v>NA</v>
      </c>
      <c r="N44" t="str">
        <f t="shared" si="43"/>
        <v>NA</v>
      </c>
      <c r="O44" t="str">
        <f t="shared" si="43"/>
        <v>NA</v>
      </c>
      <c r="P44" t="str">
        <f t="shared" si="43"/>
        <v>NA</v>
      </c>
      <c r="Q44" t="str">
        <f t="shared" si="43"/>
        <v>NA</v>
      </c>
      <c r="R44" t="str">
        <f t="shared" si="43"/>
        <v>NA</v>
      </c>
      <c r="S44" t="str">
        <f t="shared" si="43"/>
        <v>NA</v>
      </c>
      <c r="T44" t="str">
        <f t="shared" si="43"/>
        <v>NA</v>
      </c>
      <c r="U44" t="str">
        <f t="shared" si="43"/>
        <v>NA</v>
      </c>
      <c r="V44" t="str">
        <f t="shared" si="43"/>
        <v>NA</v>
      </c>
      <c r="W44" t="str">
        <f t="shared" si="43"/>
        <v>NA</v>
      </c>
      <c r="X44" t="str">
        <f t="shared" si="43"/>
        <v>NA</v>
      </c>
      <c r="Y44" t="str">
        <f t="shared" si="43"/>
        <v>NA</v>
      </c>
      <c r="Z44" t="str">
        <f t="shared" si="43"/>
        <v>NA</v>
      </c>
      <c r="AA44" t="str">
        <f t="shared" si="43"/>
        <v>NA</v>
      </c>
      <c r="AB44" t="str">
        <f t="shared" si="43"/>
        <v>NA</v>
      </c>
      <c r="AC44" t="str">
        <f t="shared" si="43"/>
        <v>NA</v>
      </c>
      <c r="AD44" t="str">
        <f t="shared" si="43"/>
        <v>NA</v>
      </c>
      <c r="AE44" t="str">
        <f t="shared" si="43"/>
        <v>NA</v>
      </c>
      <c r="AF44" t="str">
        <f t="shared" si="43"/>
        <v>NA</v>
      </c>
      <c r="AG44" t="str">
        <f t="shared" si="43"/>
        <v>NA</v>
      </c>
      <c r="AH44" t="str">
        <f t="shared" si="43"/>
        <v>NA</v>
      </c>
      <c r="AI44" t="str">
        <f t="shared" si="43"/>
        <v>0.613503</v>
      </c>
      <c r="AJ44" t="str">
        <f t="shared" si="43"/>
        <v>0.998535</v>
      </c>
      <c r="AK44" t="str">
        <f t="shared" si="43"/>
        <v>0.924678</v>
      </c>
      <c r="AL44" t="str">
        <f t="shared" si="43"/>
        <v>0.664629</v>
      </c>
      <c r="AM44" t="str">
        <f t="shared" si="43"/>
        <v>0.599439</v>
      </c>
      <c r="AN44" t="str">
        <f t="shared" si="43"/>
        <v>0.924471</v>
      </c>
      <c r="AO44" t="str">
        <f t="shared" si="43"/>
        <v>0.968823</v>
      </c>
      <c r="AP44" t="str">
        <f t="shared" si="43"/>
        <v>0.962895</v>
      </c>
      <c r="AQ44" t="str">
        <f t="shared" si="43"/>
        <v>0.700395</v>
      </c>
      <c r="AR44" t="str">
        <f t="shared" si="43"/>
        <v>1</v>
      </c>
      <c r="AS44" t="str">
        <f t="shared" si="43"/>
        <v>0.981642</v>
      </c>
      <c r="AT44" t="str">
        <f t="shared" si="43"/>
        <v>0.968898</v>
      </c>
      <c r="AV44" s="3">
        <v>-0.08887</v>
      </c>
      <c r="AW44" s="3">
        <v>0.011371</v>
      </c>
      <c r="AX44" s="3">
        <v>0.115575</v>
      </c>
      <c r="AY44" s="3">
        <v>0.096391</v>
      </c>
      <c r="AZ44" s="3">
        <v>0.440564</v>
      </c>
      <c r="BA44" s="3">
        <v>-0.08904</v>
      </c>
      <c r="BB44" s="3">
        <v>-0.0612</v>
      </c>
      <c r="BC44" s="3">
        <v>0.115575</v>
      </c>
      <c r="BD44" s="3">
        <v>0.160561</v>
      </c>
      <c r="BE44" s="3">
        <v>0.096375</v>
      </c>
      <c r="BF44" s="3">
        <v>0.153224</v>
      </c>
      <c r="BG44" s="3">
        <v>0.16567</v>
      </c>
      <c r="BH44" s="3">
        <v>0.192951</v>
      </c>
      <c r="BI44" s="3">
        <v>0.011757</v>
      </c>
      <c r="BJ44" s="3">
        <v>0.088786</v>
      </c>
      <c r="BK44" s="3">
        <v>0.006124</v>
      </c>
      <c r="BL44" s="3">
        <v>0.126271</v>
      </c>
      <c r="BM44" s="3">
        <v>-0.0559</v>
      </c>
      <c r="BN44" s="3">
        <v>-0.01653</v>
      </c>
      <c r="BO44" s="3">
        <v>-0.1023</v>
      </c>
      <c r="BP44" s="3">
        <v>0.111364</v>
      </c>
      <c r="BQ44" s="3">
        <v>0.120035</v>
      </c>
      <c r="BR44" s="3">
        <v>0.028772</v>
      </c>
      <c r="BS44" s="3">
        <v>-0.00391</v>
      </c>
      <c r="BT44" s="3">
        <v>-0.00391</v>
      </c>
      <c r="BU44" s="3">
        <v>0.020103</v>
      </c>
      <c r="BV44" s="3">
        <v>-0.05779</v>
      </c>
      <c r="BW44" s="3">
        <v>0.135165</v>
      </c>
      <c r="BX44" s="3">
        <v>0.119033</v>
      </c>
      <c r="BY44" s="3">
        <v>-0.09089</v>
      </c>
      <c r="BZ44" s="3">
        <v>0.071791</v>
      </c>
      <c r="CA44" s="3">
        <v>-0.0366</v>
      </c>
      <c r="CB44" s="3">
        <v>0.004237</v>
      </c>
      <c r="CC44" s="3">
        <v>0.613503</v>
      </c>
      <c r="CD44" s="3">
        <v>0.998535</v>
      </c>
      <c r="CE44" s="3">
        <v>0.924678</v>
      </c>
      <c r="CF44" s="3">
        <v>0.664629</v>
      </c>
      <c r="CG44" s="3">
        <v>0.599439</v>
      </c>
      <c r="CH44" s="3">
        <v>0.924471</v>
      </c>
      <c r="CI44" s="3">
        <v>0.968823</v>
      </c>
      <c r="CJ44" s="3">
        <v>0.962895</v>
      </c>
      <c r="CK44" s="3">
        <v>0.700395</v>
      </c>
      <c r="CL44" s="3">
        <v>1.0</v>
      </c>
      <c r="CM44" s="3">
        <v>0.981642</v>
      </c>
      <c r="CN44" s="3">
        <v>0.968898</v>
      </c>
      <c r="CO44" s="3"/>
      <c r="CP44" s="3">
        <v>0.622852</v>
      </c>
      <c r="CQ44" s="3">
        <v>0.949921</v>
      </c>
      <c r="CR44" s="3">
        <v>0.521862</v>
      </c>
      <c r="CS44" s="3">
        <v>0.593607</v>
      </c>
      <c r="CT44" s="3">
        <v>0.010287</v>
      </c>
      <c r="CU44" s="3">
        <v>0.622199</v>
      </c>
      <c r="CV44" s="3">
        <v>0.735107</v>
      </c>
      <c r="CW44" s="3">
        <v>0.521862</v>
      </c>
      <c r="CX44" s="3">
        <v>0.372071</v>
      </c>
      <c r="CY44" s="3">
        <v>0.593666</v>
      </c>
      <c r="CZ44" s="3">
        <v>0.394597</v>
      </c>
      <c r="DA44" s="3">
        <v>0.356845</v>
      </c>
      <c r="DB44" s="3">
        <v>0.282003</v>
      </c>
      <c r="DC44" s="3">
        <v>0.948226</v>
      </c>
      <c r="DD44" s="3">
        <v>0.623183</v>
      </c>
      <c r="DE44" s="3">
        <v>0.973019</v>
      </c>
      <c r="DF44" s="3">
        <v>0.483796</v>
      </c>
      <c r="DG44" s="3">
        <v>0.757351</v>
      </c>
      <c r="DH44" s="3">
        <v>0.927251</v>
      </c>
      <c r="DI44" s="3">
        <v>0.590625</v>
      </c>
      <c r="DJ44" s="3">
        <v>0.537238</v>
      </c>
      <c r="DK44" s="3">
        <v>0.52751</v>
      </c>
      <c r="DL44" s="3">
        <v>0.880036</v>
      </c>
      <c r="DM44" s="3">
        <v>0.983638</v>
      </c>
      <c r="DN44" s="3">
        <v>0.983638</v>
      </c>
      <c r="DO44" s="3">
        <v>0.916026</v>
      </c>
      <c r="DP44" s="3">
        <v>0.761621</v>
      </c>
      <c r="DQ44" s="3">
        <v>0.476371</v>
      </c>
      <c r="DR44" s="3">
        <v>0.530987</v>
      </c>
      <c r="DS44" s="3">
        <v>0.632876</v>
      </c>
      <c r="DT44" s="3">
        <v>0.706178</v>
      </c>
      <c r="DU44" s="3">
        <v>0.847725</v>
      </c>
      <c r="DV44" s="3">
        <v>0.982273</v>
      </c>
      <c r="DW44" s="3">
        <v>1.47E-4</v>
      </c>
      <c r="DX44" s="3">
        <v>0.0</v>
      </c>
      <c r="DY44" s="14">
        <v>1.53E-14</v>
      </c>
      <c r="DZ44" s="14">
        <v>2.46E-5</v>
      </c>
      <c r="EA44" s="3">
        <v>2.27E-4</v>
      </c>
      <c r="EB44" s="14">
        <v>1.6E-14</v>
      </c>
      <c r="EC44" s="3">
        <v>0.0</v>
      </c>
      <c r="ED44" s="3">
        <v>0.0</v>
      </c>
      <c r="EE44" s="14">
        <v>5.68E-6</v>
      </c>
      <c r="EF44" s="3"/>
      <c r="EG44" s="3">
        <v>0.0</v>
      </c>
      <c r="EH44" s="3">
        <v>0.0</v>
      </c>
    </row>
    <row r="45">
      <c r="A45" s="3" t="s">
        <v>49</v>
      </c>
      <c r="B45" t="str">
        <f t="shared" ref="B45:AT45" si="44">IF(CP45&lt;0.05,AV45,"NA")</f>
        <v>NA</v>
      </c>
      <c r="C45" t="str">
        <f t="shared" si="44"/>
        <v>NA</v>
      </c>
      <c r="D45" t="str">
        <f t="shared" si="44"/>
        <v>NA</v>
      </c>
      <c r="E45" t="str">
        <f t="shared" si="44"/>
        <v>NA</v>
      </c>
      <c r="F45" t="str">
        <f t="shared" si="44"/>
        <v>0.435786</v>
      </c>
      <c r="G45" t="str">
        <f t="shared" si="44"/>
        <v>NA</v>
      </c>
      <c r="H45" t="str">
        <f t="shared" si="44"/>
        <v>NA</v>
      </c>
      <c r="I45" t="str">
        <f t="shared" si="44"/>
        <v>NA</v>
      </c>
      <c r="J45" t="str">
        <f t="shared" si="44"/>
        <v>NA</v>
      </c>
      <c r="K45" t="str">
        <f t="shared" si="44"/>
        <v>NA</v>
      </c>
      <c r="L45" t="str">
        <f t="shared" si="44"/>
        <v>NA</v>
      </c>
      <c r="M45" t="str">
        <f t="shared" si="44"/>
        <v>NA</v>
      </c>
      <c r="N45" t="str">
        <f t="shared" si="44"/>
        <v>NA</v>
      </c>
      <c r="O45" t="str">
        <f t="shared" si="44"/>
        <v>NA</v>
      </c>
      <c r="P45" t="str">
        <f t="shared" si="44"/>
        <v>NA</v>
      </c>
      <c r="Q45" t="str">
        <f t="shared" si="44"/>
        <v>NA</v>
      </c>
      <c r="R45" t="str">
        <f t="shared" si="44"/>
        <v>NA</v>
      </c>
      <c r="S45" t="str">
        <f t="shared" si="44"/>
        <v>NA</v>
      </c>
      <c r="T45" t="str">
        <f t="shared" si="44"/>
        <v>NA</v>
      </c>
      <c r="U45" t="str">
        <f t="shared" si="44"/>
        <v>NA</v>
      </c>
      <c r="V45" t="str">
        <f t="shared" si="44"/>
        <v>NA</v>
      </c>
      <c r="W45" t="str">
        <f t="shared" si="44"/>
        <v>NA</v>
      </c>
      <c r="X45" t="str">
        <f t="shared" si="44"/>
        <v>NA</v>
      </c>
      <c r="Y45" t="str">
        <f t="shared" si="44"/>
        <v>NA</v>
      </c>
      <c r="Z45" t="str">
        <f t="shared" si="44"/>
        <v>NA</v>
      </c>
      <c r="AA45" t="str">
        <f t="shared" si="44"/>
        <v>NA</v>
      </c>
      <c r="AB45" t="str">
        <f t="shared" si="44"/>
        <v>NA</v>
      </c>
      <c r="AC45" t="str">
        <f t="shared" si="44"/>
        <v>NA</v>
      </c>
      <c r="AD45" t="str">
        <f t="shared" si="44"/>
        <v>NA</v>
      </c>
      <c r="AE45" t="str">
        <f t="shared" si="44"/>
        <v>NA</v>
      </c>
      <c r="AF45" t="str">
        <f t="shared" si="44"/>
        <v>NA</v>
      </c>
      <c r="AG45" t="str">
        <f t="shared" si="44"/>
        <v>NA</v>
      </c>
      <c r="AH45" t="str">
        <f t="shared" si="44"/>
        <v>NA</v>
      </c>
      <c r="AI45" t="str">
        <f t="shared" si="44"/>
        <v>0.492034</v>
      </c>
      <c r="AJ45" t="str">
        <f t="shared" si="44"/>
        <v>0.990524</v>
      </c>
      <c r="AK45" t="str">
        <f t="shared" si="44"/>
        <v>0.891719</v>
      </c>
      <c r="AL45" t="str">
        <f t="shared" si="44"/>
        <v>0.562971</v>
      </c>
      <c r="AM45" t="str">
        <f t="shared" si="44"/>
        <v>0.478084</v>
      </c>
      <c r="AN45" t="str">
        <f t="shared" si="44"/>
        <v>0.891427</v>
      </c>
      <c r="AO45" t="str">
        <f t="shared" si="44"/>
        <v>0.979561</v>
      </c>
      <c r="AP45" t="str">
        <f t="shared" si="44"/>
        <v>0.967854</v>
      </c>
      <c r="AQ45" t="str">
        <f t="shared" si="44"/>
        <v>0.644987</v>
      </c>
      <c r="AR45" t="str">
        <f t="shared" si="44"/>
        <v>0.981642</v>
      </c>
      <c r="AS45" t="str">
        <f t="shared" si="44"/>
        <v>1</v>
      </c>
      <c r="AT45" t="str">
        <f t="shared" si="44"/>
        <v>0.953499</v>
      </c>
      <c r="AV45" s="3">
        <v>-0.0635</v>
      </c>
      <c r="AW45" s="3">
        <v>0.055401</v>
      </c>
      <c r="AX45" s="3">
        <v>0.165342</v>
      </c>
      <c r="AY45" s="3">
        <v>0.143448</v>
      </c>
      <c r="AZ45" s="3">
        <v>0.435786</v>
      </c>
      <c r="BA45" s="3">
        <v>-0.0638</v>
      </c>
      <c r="BB45" s="3">
        <v>-0.02824</v>
      </c>
      <c r="BC45" s="3">
        <v>0.165342</v>
      </c>
      <c r="BD45" s="3">
        <v>0.194089</v>
      </c>
      <c r="BE45" s="3">
        <v>0.143434</v>
      </c>
      <c r="BF45" s="3">
        <v>0.183762</v>
      </c>
      <c r="BG45" s="3">
        <v>0.210025</v>
      </c>
      <c r="BH45" s="3">
        <v>0.208501</v>
      </c>
      <c r="BI45" s="3">
        <v>0.056</v>
      </c>
      <c r="BJ45" s="3">
        <v>0.144637</v>
      </c>
      <c r="BK45" s="3">
        <v>0.041802</v>
      </c>
      <c r="BL45" s="3">
        <v>0.157447</v>
      </c>
      <c r="BM45" s="3">
        <v>-0.03045</v>
      </c>
      <c r="BN45" s="3">
        <v>0.020515</v>
      </c>
      <c r="BO45" s="3">
        <v>-0.11654</v>
      </c>
      <c r="BP45" s="3">
        <v>0.126919</v>
      </c>
      <c r="BQ45" s="3">
        <v>0.112467</v>
      </c>
      <c r="BR45" s="3">
        <v>0.007573</v>
      </c>
      <c r="BS45" s="3">
        <v>-0.02393</v>
      </c>
      <c r="BT45" s="3">
        <v>-0.02393</v>
      </c>
      <c r="BU45" s="3">
        <v>0.023013</v>
      </c>
      <c r="BV45" s="3">
        <v>-0.0719</v>
      </c>
      <c r="BW45" s="3">
        <v>0.128851</v>
      </c>
      <c r="BX45" s="3">
        <v>0.111443</v>
      </c>
      <c r="BY45" s="3">
        <v>-0.07793</v>
      </c>
      <c r="BZ45" s="3">
        <v>0.046844</v>
      </c>
      <c r="CA45" s="3">
        <v>-0.04768</v>
      </c>
      <c r="CB45" s="3">
        <v>-0.01725</v>
      </c>
      <c r="CC45" s="3">
        <v>0.492034</v>
      </c>
      <c r="CD45" s="3">
        <v>0.990524</v>
      </c>
      <c r="CE45" s="3">
        <v>0.891719</v>
      </c>
      <c r="CF45" s="3">
        <v>0.562971</v>
      </c>
      <c r="CG45" s="3">
        <v>0.478084</v>
      </c>
      <c r="CH45" s="3">
        <v>0.891427</v>
      </c>
      <c r="CI45" s="3">
        <v>0.979561</v>
      </c>
      <c r="CJ45" s="3">
        <v>0.967854</v>
      </c>
      <c r="CK45" s="3">
        <v>0.644987</v>
      </c>
      <c r="CL45" s="3">
        <v>0.981642</v>
      </c>
      <c r="CM45" s="3">
        <v>1.0</v>
      </c>
      <c r="CN45" s="3">
        <v>0.953499</v>
      </c>
      <c r="CO45" s="3"/>
      <c r="CP45" s="3">
        <v>0.725556</v>
      </c>
      <c r="CQ45" s="3">
        <v>0.759438</v>
      </c>
      <c r="CR45" s="3">
        <v>0.35781</v>
      </c>
      <c r="CS45" s="3">
        <v>0.425798</v>
      </c>
      <c r="CT45" s="3">
        <v>0.011244</v>
      </c>
      <c r="CU45" s="3">
        <v>0.724296</v>
      </c>
      <c r="CV45" s="3">
        <v>0.876045</v>
      </c>
      <c r="CW45" s="3">
        <v>0.35781</v>
      </c>
      <c r="CX45" s="3">
        <v>0.279119</v>
      </c>
      <c r="CY45" s="3">
        <v>0.425845</v>
      </c>
      <c r="CZ45" s="3">
        <v>0.305987</v>
      </c>
      <c r="DA45" s="3">
        <v>0.240747</v>
      </c>
      <c r="DB45" s="3">
        <v>0.244256</v>
      </c>
      <c r="DC45" s="3">
        <v>0.756916</v>
      </c>
      <c r="DD45" s="3">
        <v>0.421932</v>
      </c>
      <c r="DE45" s="3">
        <v>0.817331</v>
      </c>
      <c r="DF45" s="3">
        <v>0.381538</v>
      </c>
      <c r="DG45" s="3">
        <v>0.866403</v>
      </c>
      <c r="DH45" s="3">
        <v>0.90978</v>
      </c>
      <c r="DI45" s="3">
        <v>0.539672</v>
      </c>
      <c r="DJ45" s="3">
        <v>0.481535</v>
      </c>
      <c r="DK45" s="3">
        <v>0.554042</v>
      </c>
      <c r="DL45" s="3">
        <v>0.968321</v>
      </c>
      <c r="DM45" s="3">
        <v>0.900118</v>
      </c>
      <c r="DN45" s="3">
        <v>0.900118</v>
      </c>
      <c r="DO45" s="3">
        <v>0.903922</v>
      </c>
      <c r="DP45" s="3">
        <v>0.705756</v>
      </c>
      <c r="DQ45" s="3">
        <v>0.497395</v>
      </c>
      <c r="DR45" s="3">
        <v>0.557677</v>
      </c>
      <c r="DS45" s="3">
        <v>0.682303</v>
      </c>
      <c r="DT45" s="3">
        <v>0.80583</v>
      </c>
      <c r="DU45" s="3">
        <v>0.802439</v>
      </c>
      <c r="DV45" s="3">
        <v>0.927929</v>
      </c>
      <c r="DW45" s="3">
        <v>0.003633</v>
      </c>
      <c r="DX45" s="3">
        <v>0.0</v>
      </c>
      <c r="DY45" s="14">
        <v>3.36E-12</v>
      </c>
      <c r="DZ45" s="3">
        <v>6.48E-4</v>
      </c>
      <c r="EA45" s="3">
        <v>0.004893</v>
      </c>
      <c r="EB45" s="14">
        <v>3.49E-12</v>
      </c>
      <c r="EC45" s="3">
        <v>0.0</v>
      </c>
      <c r="ED45" s="3">
        <v>0.0</v>
      </c>
      <c r="EE45" s="14">
        <v>5.08E-5</v>
      </c>
      <c r="EF45" s="3">
        <v>0.0</v>
      </c>
      <c r="EG45" s="3"/>
      <c r="EH45" s="3">
        <v>0.0</v>
      </c>
    </row>
    <row r="46">
      <c r="A46" s="3" t="s">
        <v>50</v>
      </c>
      <c r="B46" t="str">
        <f t="shared" ref="B46:AT46" si="45">IF(CP46&lt;0.05,AV46,"NA")</f>
        <v>NA</v>
      </c>
      <c r="C46" t="str">
        <f t="shared" si="45"/>
        <v>NA</v>
      </c>
      <c r="D46" t="str">
        <f t="shared" si="45"/>
        <v>NA</v>
      </c>
      <c r="E46" t="str">
        <f t="shared" si="45"/>
        <v>NA</v>
      </c>
      <c r="F46" t="str">
        <f t="shared" si="45"/>
        <v>0.506447</v>
      </c>
      <c r="G46" t="str">
        <f t="shared" si="45"/>
        <v>NA</v>
      </c>
      <c r="H46" t="str">
        <f t="shared" si="45"/>
        <v>NA</v>
      </c>
      <c r="I46" t="str">
        <f t="shared" si="45"/>
        <v>NA</v>
      </c>
      <c r="J46" t="str">
        <f t="shared" si="45"/>
        <v>NA</v>
      </c>
      <c r="K46" t="str">
        <f t="shared" si="45"/>
        <v>NA</v>
      </c>
      <c r="L46" t="str">
        <f t="shared" si="45"/>
        <v>NA</v>
      </c>
      <c r="M46" t="str">
        <f t="shared" si="45"/>
        <v>NA</v>
      </c>
      <c r="N46" t="str">
        <f t="shared" si="45"/>
        <v>NA</v>
      </c>
      <c r="O46" t="str">
        <f t="shared" si="45"/>
        <v>NA</v>
      </c>
      <c r="P46" t="str">
        <f t="shared" si="45"/>
        <v>NA</v>
      </c>
      <c r="Q46" t="str">
        <f t="shared" si="45"/>
        <v>NA</v>
      </c>
      <c r="R46" t="str">
        <f t="shared" si="45"/>
        <v>NA</v>
      </c>
      <c r="S46" t="str">
        <f t="shared" si="45"/>
        <v>NA</v>
      </c>
      <c r="T46" t="str">
        <f t="shared" si="45"/>
        <v>NA</v>
      </c>
      <c r="U46" t="str">
        <f t="shared" si="45"/>
        <v>NA</v>
      </c>
      <c r="V46" t="str">
        <f t="shared" si="45"/>
        <v>NA</v>
      </c>
      <c r="W46" t="str">
        <f t="shared" si="45"/>
        <v>NA</v>
      </c>
      <c r="X46" t="str">
        <f t="shared" si="45"/>
        <v>NA</v>
      </c>
      <c r="Y46" t="str">
        <f t="shared" si="45"/>
        <v>NA</v>
      </c>
      <c r="Z46" t="str">
        <f t="shared" si="45"/>
        <v>NA</v>
      </c>
      <c r="AA46" t="str">
        <f t="shared" si="45"/>
        <v>NA</v>
      </c>
      <c r="AB46" t="str">
        <f t="shared" si="45"/>
        <v>NA</v>
      </c>
      <c r="AC46" t="str">
        <f t="shared" si="45"/>
        <v>NA</v>
      </c>
      <c r="AD46" t="str">
        <f t="shared" si="45"/>
        <v>NA</v>
      </c>
      <c r="AE46" t="str">
        <f t="shared" si="45"/>
        <v>NA</v>
      </c>
      <c r="AF46" t="str">
        <f t="shared" si="45"/>
        <v>NA</v>
      </c>
      <c r="AG46" t="str">
        <f t="shared" si="45"/>
        <v>NA</v>
      </c>
      <c r="AH46" t="str">
        <f t="shared" si="45"/>
        <v>NA</v>
      </c>
      <c r="AI46" t="str">
        <f t="shared" si="45"/>
        <v>0.593957</v>
      </c>
      <c r="AJ46" t="str">
        <f t="shared" si="45"/>
        <v>0.968156</v>
      </c>
      <c r="AK46" t="str">
        <f t="shared" si="45"/>
        <v>0.921612</v>
      </c>
      <c r="AL46" t="str">
        <f t="shared" si="45"/>
        <v>0.617968</v>
      </c>
      <c r="AM46" t="str">
        <f t="shared" si="45"/>
        <v>0.582614</v>
      </c>
      <c r="AN46" t="str">
        <f t="shared" si="45"/>
        <v>0.921441</v>
      </c>
      <c r="AO46" t="str">
        <f t="shared" si="45"/>
        <v>0.94737</v>
      </c>
      <c r="AP46" t="str">
        <f t="shared" si="45"/>
        <v>0.941936</v>
      </c>
      <c r="AQ46" t="str">
        <f t="shared" si="45"/>
        <v>0.803042</v>
      </c>
      <c r="AR46" t="str">
        <f t="shared" si="45"/>
        <v>0.968898</v>
      </c>
      <c r="AS46" t="str">
        <f t="shared" si="45"/>
        <v>0.953499</v>
      </c>
      <c r="AT46" t="str">
        <f t="shared" si="45"/>
        <v>1</v>
      </c>
      <c r="AV46" s="3">
        <v>-0.08708</v>
      </c>
      <c r="AW46" s="3">
        <v>0.019952</v>
      </c>
      <c r="AX46" s="3">
        <v>0.118085</v>
      </c>
      <c r="AY46" s="3">
        <v>0.09943</v>
      </c>
      <c r="AZ46" s="3">
        <v>0.506447</v>
      </c>
      <c r="BA46" s="3">
        <v>-0.08728</v>
      </c>
      <c r="BB46" s="3">
        <v>-0.053</v>
      </c>
      <c r="BC46" s="3">
        <v>0.118085</v>
      </c>
      <c r="BD46" s="3">
        <v>0.157548</v>
      </c>
      <c r="BE46" s="3">
        <v>0.099417</v>
      </c>
      <c r="BF46" s="3">
        <v>0.151123</v>
      </c>
      <c r="BG46" s="3">
        <v>0.164694</v>
      </c>
      <c r="BH46" s="3">
        <v>0.173751</v>
      </c>
      <c r="BI46" s="3">
        <v>0.018174</v>
      </c>
      <c r="BJ46" s="3">
        <v>0.1328</v>
      </c>
      <c r="BK46" s="3">
        <v>0.037688</v>
      </c>
      <c r="BL46" s="3">
        <v>0.205631</v>
      </c>
      <c r="BM46" s="3">
        <v>-0.05402</v>
      </c>
      <c r="BN46" s="3">
        <v>0.005316</v>
      </c>
      <c r="BO46" s="3">
        <v>-0.08677</v>
      </c>
      <c r="BP46" s="3">
        <v>0.1054</v>
      </c>
      <c r="BQ46" s="3">
        <v>0.148207</v>
      </c>
      <c r="BR46" s="3">
        <v>0.054472</v>
      </c>
      <c r="BS46" s="3">
        <v>0.100752</v>
      </c>
      <c r="BT46" s="3">
        <v>0.100752</v>
      </c>
      <c r="BU46" s="3">
        <v>0.122704</v>
      </c>
      <c r="BV46" s="3">
        <v>-0.02289</v>
      </c>
      <c r="BW46" s="3">
        <v>0.160486</v>
      </c>
      <c r="BX46" s="3">
        <v>0.146851</v>
      </c>
      <c r="BY46" s="3">
        <v>-0.01703</v>
      </c>
      <c r="BZ46" s="3">
        <v>0.082989</v>
      </c>
      <c r="CA46" s="3">
        <v>-0.00358</v>
      </c>
      <c r="CB46" s="3">
        <v>0.036475</v>
      </c>
      <c r="CC46" s="3">
        <v>0.593957</v>
      </c>
      <c r="CD46" s="3">
        <v>0.968156</v>
      </c>
      <c r="CE46" s="3">
        <v>0.921612</v>
      </c>
      <c r="CF46" s="3">
        <v>0.617968</v>
      </c>
      <c r="CG46" s="3">
        <v>0.582614</v>
      </c>
      <c r="CH46" s="3">
        <v>0.921441</v>
      </c>
      <c r="CI46" s="3">
        <v>0.94737</v>
      </c>
      <c r="CJ46" s="3">
        <v>0.941936</v>
      </c>
      <c r="CK46" s="3">
        <v>0.803042</v>
      </c>
      <c r="CL46" s="3">
        <v>0.968898</v>
      </c>
      <c r="CM46" s="3">
        <v>0.953499</v>
      </c>
      <c r="CN46" s="3">
        <v>1.0</v>
      </c>
      <c r="CP46" s="3">
        <v>0.629908</v>
      </c>
      <c r="CQ46" s="3">
        <v>0.912247</v>
      </c>
      <c r="CR46" s="3">
        <v>0.512798</v>
      </c>
      <c r="CS46" s="3">
        <v>0.58196</v>
      </c>
      <c r="CT46" s="3">
        <v>0.002635</v>
      </c>
      <c r="CU46" s="3">
        <v>0.62913</v>
      </c>
      <c r="CV46" s="3">
        <v>0.769559</v>
      </c>
      <c r="CW46" s="3">
        <v>0.512798</v>
      </c>
      <c r="CX46" s="3">
        <v>0.381229</v>
      </c>
      <c r="CY46" s="3">
        <v>0.58201</v>
      </c>
      <c r="CZ46" s="3">
        <v>0.401188</v>
      </c>
      <c r="DA46" s="3">
        <v>0.359724</v>
      </c>
      <c r="DB46" s="3">
        <v>0.333534</v>
      </c>
      <c r="DC46" s="3">
        <v>0.920039</v>
      </c>
      <c r="DD46" s="3">
        <v>0.461285</v>
      </c>
      <c r="DE46" s="3">
        <v>0.83505</v>
      </c>
      <c r="DF46" s="3">
        <v>0.250954</v>
      </c>
      <c r="DG46" s="3">
        <v>0.765254</v>
      </c>
      <c r="DH46" s="3">
        <v>0.976576</v>
      </c>
      <c r="DI46" s="3">
        <v>0.648426</v>
      </c>
      <c r="DJ46" s="3">
        <v>0.559381</v>
      </c>
      <c r="DK46" s="3">
        <v>0.434449</v>
      </c>
      <c r="DL46" s="3">
        <v>0.774964</v>
      </c>
      <c r="DM46" s="3">
        <v>0.59629</v>
      </c>
      <c r="DN46" s="3">
        <v>0.59629</v>
      </c>
      <c r="DO46" s="3">
        <v>0.518299</v>
      </c>
      <c r="DP46" s="3">
        <v>0.904418</v>
      </c>
      <c r="DQ46" s="3">
        <v>0.396897</v>
      </c>
      <c r="DR46" s="3">
        <v>0.438711</v>
      </c>
      <c r="DS46" s="3">
        <v>0.928847</v>
      </c>
      <c r="DT46" s="3">
        <v>0.662845</v>
      </c>
      <c r="DU46" s="3">
        <v>0.985033</v>
      </c>
      <c r="DV46" s="3">
        <v>0.848246</v>
      </c>
      <c r="DW46" s="3">
        <v>2.68E-4</v>
      </c>
      <c r="DX46" s="3">
        <v>0.0</v>
      </c>
      <c r="DY46" s="14">
        <v>2.78E-14</v>
      </c>
      <c r="DZ46" s="3">
        <v>1.27E-4</v>
      </c>
      <c r="EA46" s="3">
        <v>3.74E-4</v>
      </c>
      <c r="EB46" s="14">
        <v>2.86E-14</v>
      </c>
      <c r="EC46" s="3">
        <v>0.0</v>
      </c>
      <c r="ED46" s="14">
        <v>4.44E-16</v>
      </c>
      <c r="EE46" s="14">
        <v>1.87E-8</v>
      </c>
      <c r="EF46" s="3">
        <v>0.0</v>
      </c>
      <c r="EG46" s="3">
        <v>0.0</v>
      </c>
      <c r="EH46" s="3"/>
    </row>
    <row r="47">
      <c r="AY47" s="52"/>
    </row>
    <row r="48">
      <c r="AY48" s="52"/>
    </row>
    <row r="49">
      <c r="AY49" s="52"/>
    </row>
    <row r="50">
      <c r="AY50" s="52"/>
    </row>
    <row r="51">
      <c r="AY51" s="52"/>
    </row>
    <row r="52">
      <c r="AY52" s="52"/>
    </row>
    <row r="53">
      <c r="AY53" s="52"/>
    </row>
    <row r="54">
      <c r="AY54" s="52"/>
    </row>
    <row r="55">
      <c r="AY55" s="52"/>
    </row>
    <row r="56">
      <c r="AY56" s="52"/>
    </row>
    <row r="57">
      <c r="AY57" s="52"/>
    </row>
    <row r="58">
      <c r="AY58" s="52"/>
    </row>
    <row r="59">
      <c r="AY59" s="52"/>
    </row>
    <row r="60">
      <c r="AY60" s="52"/>
    </row>
    <row r="61">
      <c r="AY61" s="52"/>
    </row>
    <row r="62">
      <c r="AY62" s="52"/>
    </row>
    <row r="63">
      <c r="AY63" s="52"/>
    </row>
    <row r="64">
      <c r="AY64" s="52"/>
    </row>
    <row r="65">
      <c r="AY65" s="52"/>
    </row>
    <row r="66">
      <c r="AY66" s="52"/>
    </row>
    <row r="67">
      <c r="AY67" s="52"/>
    </row>
    <row r="68">
      <c r="AY68" s="52"/>
    </row>
    <row r="69">
      <c r="AY69" s="52"/>
    </row>
    <row r="70">
      <c r="AY70" s="52"/>
    </row>
    <row r="71">
      <c r="AY71" s="52"/>
    </row>
    <row r="72">
      <c r="AY72" s="52"/>
    </row>
    <row r="73">
      <c r="AY73" s="52"/>
    </row>
    <row r="74">
      <c r="AY74" s="52"/>
    </row>
    <row r="75">
      <c r="AY75" s="52"/>
    </row>
    <row r="76">
      <c r="AY76" s="52"/>
    </row>
    <row r="77">
      <c r="AY77" s="52"/>
    </row>
    <row r="78">
      <c r="AY78" s="52"/>
    </row>
    <row r="79">
      <c r="AY79" s="52"/>
    </row>
    <row r="80">
      <c r="AY80" s="52"/>
    </row>
    <row r="81">
      <c r="AY81" s="52"/>
    </row>
    <row r="82">
      <c r="AY82" s="52"/>
    </row>
    <row r="83">
      <c r="AY83" s="52"/>
    </row>
    <row r="84">
      <c r="AY84" s="52"/>
    </row>
    <row r="85">
      <c r="AY85" s="52"/>
    </row>
    <row r="86">
      <c r="AY86" s="52"/>
    </row>
    <row r="87">
      <c r="AY87" s="52"/>
    </row>
    <row r="88">
      <c r="AY88" s="52"/>
    </row>
    <row r="89">
      <c r="AY89" s="52"/>
    </row>
    <row r="90">
      <c r="AY90" s="52"/>
    </row>
    <row r="91">
      <c r="AY91" s="52"/>
    </row>
    <row r="92">
      <c r="AY92" s="52"/>
    </row>
    <row r="93">
      <c r="AY93" s="52"/>
    </row>
    <row r="94">
      <c r="AY94" s="52"/>
    </row>
    <row r="95">
      <c r="AY95" s="52"/>
    </row>
    <row r="96">
      <c r="AY96" s="52"/>
    </row>
    <row r="97">
      <c r="AY97" s="52"/>
    </row>
    <row r="98">
      <c r="AY98" s="52"/>
    </row>
    <row r="99">
      <c r="AY99" s="52"/>
    </row>
    <row r="100">
      <c r="AY100" s="52"/>
    </row>
    <row r="101">
      <c r="AY101" s="52"/>
    </row>
    <row r="102">
      <c r="AY102" s="52"/>
    </row>
    <row r="103">
      <c r="AY103" s="52"/>
    </row>
    <row r="104">
      <c r="AY104" s="52"/>
    </row>
    <row r="105">
      <c r="AY105" s="52"/>
    </row>
    <row r="106">
      <c r="AY106" s="52"/>
    </row>
    <row r="107">
      <c r="AY107" s="52"/>
    </row>
    <row r="108">
      <c r="AY108" s="52"/>
    </row>
    <row r="109">
      <c r="AY109" s="52"/>
    </row>
    <row r="110">
      <c r="AY110" s="52"/>
    </row>
    <row r="111">
      <c r="AY111" s="52"/>
    </row>
    <row r="112">
      <c r="AY112" s="52"/>
    </row>
    <row r="113">
      <c r="AY113" s="52"/>
    </row>
    <row r="114">
      <c r="AY114" s="52"/>
    </row>
    <row r="115">
      <c r="AY115" s="52"/>
    </row>
    <row r="116">
      <c r="AY116" s="52"/>
    </row>
    <row r="117">
      <c r="AY117" s="52"/>
    </row>
    <row r="118">
      <c r="AY118" s="52"/>
    </row>
    <row r="119">
      <c r="AY119" s="52"/>
    </row>
    <row r="120">
      <c r="AY120" s="52"/>
    </row>
    <row r="121">
      <c r="AY121" s="52"/>
    </row>
    <row r="122">
      <c r="AY122" s="52"/>
    </row>
    <row r="123">
      <c r="AY123" s="52"/>
    </row>
    <row r="124">
      <c r="AY124" s="52"/>
    </row>
    <row r="125">
      <c r="AY125" s="52"/>
    </row>
    <row r="126">
      <c r="AY126" s="52"/>
    </row>
    <row r="127">
      <c r="AY127" s="52"/>
    </row>
    <row r="128">
      <c r="AY128" s="52"/>
    </row>
    <row r="129">
      <c r="AY129" s="52"/>
    </row>
    <row r="130">
      <c r="AY130" s="52"/>
    </row>
    <row r="131">
      <c r="AY131" s="52"/>
    </row>
    <row r="132">
      <c r="AY132" s="52"/>
    </row>
    <row r="133">
      <c r="AY133" s="52"/>
    </row>
    <row r="134">
      <c r="AY134" s="52"/>
    </row>
    <row r="135">
      <c r="AY135" s="52"/>
    </row>
    <row r="136">
      <c r="AY136" s="52"/>
    </row>
    <row r="137">
      <c r="AY137" s="52"/>
    </row>
    <row r="138">
      <c r="AY138" s="52"/>
    </row>
    <row r="139">
      <c r="AY139" s="52"/>
    </row>
    <row r="140">
      <c r="AY140" s="52"/>
    </row>
    <row r="141">
      <c r="AY141" s="52"/>
    </row>
    <row r="142">
      <c r="AY142" s="52"/>
    </row>
    <row r="143">
      <c r="AY143" s="52"/>
    </row>
    <row r="144">
      <c r="AY144" s="52"/>
    </row>
    <row r="145">
      <c r="AY145" s="52"/>
    </row>
    <row r="146">
      <c r="AY146" s="52"/>
    </row>
    <row r="147">
      <c r="AY147" s="52"/>
    </row>
    <row r="148">
      <c r="AY148" s="52"/>
    </row>
    <row r="149">
      <c r="AY149" s="52"/>
    </row>
    <row r="150">
      <c r="AY150" s="52"/>
    </row>
    <row r="151">
      <c r="AY151" s="52"/>
    </row>
    <row r="152">
      <c r="AY152" s="52"/>
    </row>
    <row r="153">
      <c r="AY153" s="52"/>
    </row>
    <row r="154">
      <c r="AY154" s="52"/>
    </row>
    <row r="155">
      <c r="AY155" s="52"/>
    </row>
    <row r="156">
      <c r="AY156" s="52"/>
    </row>
    <row r="157">
      <c r="AY157" s="52"/>
    </row>
    <row r="158">
      <c r="AY158" s="52"/>
    </row>
    <row r="159">
      <c r="AY159" s="52"/>
    </row>
    <row r="160">
      <c r="AY160" s="52"/>
    </row>
    <row r="161">
      <c r="AY161" s="52"/>
    </row>
    <row r="162">
      <c r="AY162" s="52"/>
    </row>
    <row r="163">
      <c r="AY163" s="52"/>
    </row>
    <row r="164">
      <c r="AY164" s="52"/>
    </row>
    <row r="165">
      <c r="AY165" s="52"/>
    </row>
    <row r="166">
      <c r="AY166" s="52"/>
    </row>
    <row r="167">
      <c r="AY167" s="52"/>
    </row>
    <row r="168">
      <c r="AY168" s="52"/>
    </row>
    <row r="169">
      <c r="AY169" s="52"/>
    </row>
    <row r="170">
      <c r="AY170" s="52"/>
    </row>
    <row r="171">
      <c r="AY171" s="52"/>
    </row>
    <row r="172">
      <c r="AY172" s="52"/>
    </row>
    <row r="173">
      <c r="AY173" s="52"/>
    </row>
    <row r="174">
      <c r="AY174" s="52"/>
    </row>
    <row r="175">
      <c r="AY175" s="52"/>
    </row>
    <row r="176">
      <c r="AY176" s="52"/>
    </row>
    <row r="177">
      <c r="AY177" s="52"/>
    </row>
    <row r="178">
      <c r="AY178" s="52"/>
    </row>
    <row r="179">
      <c r="AY179" s="52"/>
    </row>
    <row r="180">
      <c r="AY180" s="52"/>
    </row>
    <row r="181">
      <c r="AY181" s="52"/>
    </row>
    <row r="182">
      <c r="AY182" s="52"/>
    </row>
    <row r="183">
      <c r="AY183" s="52"/>
    </row>
    <row r="184">
      <c r="AY184" s="52"/>
    </row>
    <row r="185">
      <c r="AY185" s="52"/>
    </row>
    <row r="186">
      <c r="AY186" s="52"/>
    </row>
    <row r="187">
      <c r="AY187" s="52"/>
    </row>
    <row r="188">
      <c r="AY188" s="52"/>
    </row>
    <row r="189">
      <c r="AY189" s="52"/>
    </row>
    <row r="190">
      <c r="AY190" s="52"/>
    </row>
    <row r="191">
      <c r="AY191" s="52"/>
    </row>
    <row r="192">
      <c r="AY192" s="52"/>
    </row>
    <row r="193">
      <c r="AY193" s="52"/>
    </row>
    <row r="194">
      <c r="AY194" s="52"/>
    </row>
    <row r="195">
      <c r="AY195" s="52"/>
    </row>
    <row r="196">
      <c r="AY196" s="52"/>
    </row>
    <row r="197">
      <c r="AY197" s="52"/>
    </row>
    <row r="198">
      <c r="AY198" s="52"/>
    </row>
    <row r="199">
      <c r="AY199" s="52"/>
    </row>
    <row r="200">
      <c r="AY200" s="52"/>
    </row>
    <row r="201">
      <c r="AY201" s="52"/>
    </row>
    <row r="202">
      <c r="AY202" s="52"/>
    </row>
    <row r="203">
      <c r="AY203" s="52"/>
    </row>
    <row r="204">
      <c r="AY204" s="52"/>
    </row>
    <row r="205">
      <c r="AY205" s="52"/>
    </row>
    <row r="206">
      <c r="AY206" s="52"/>
    </row>
    <row r="207">
      <c r="AY207" s="52"/>
    </row>
    <row r="208">
      <c r="AY208" s="52"/>
    </row>
    <row r="209">
      <c r="AY209" s="52"/>
    </row>
    <row r="210">
      <c r="AY210" s="52"/>
    </row>
    <row r="211">
      <c r="AY211" s="52"/>
    </row>
    <row r="212">
      <c r="AY212" s="52"/>
    </row>
    <row r="213">
      <c r="AY213" s="52"/>
    </row>
    <row r="214">
      <c r="AY214" s="52"/>
    </row>
    <row r="215">
      <c r="AY215" s="52"/>
    </row>
    <row r="216">
      <c r="AY216" s="52"/>
    </row>
    <row r="217">
      <c r="AY217" s="52"/>
    </row>
    <row r="218">
      <c r="AY218" s="52"/>
    </row>
    <row r="219">
      <c r="AY219" s="52"/>
    </row>
    <row r="220">
      <c r="AY220" s="52"/>
    </row>
    <row r="221">
      <c r="AY221" s="52"/>
    </row>
    <row r="222">
      <c r="AY222" s="52"/>
    </row>
    <row r="223">
      <c r="AY223" s="52"/>
    </row>
    <row r="224">
      <c r="AY224" s="52"/>
    </row>
    <row r="225">
      <c r="AY225" s="52"/>
    </row>
    <row r="226">
      <c r="AY226" s="52"/>
    </row>
    <row r="227">
      <c r="AY227" s="52"/>
    </row>
    <row r="228">
      <c r="AY228" s="52"/>
    </row>
    <row r="229">
      <c r="AY229" s="52"/>
    </row>
    <row r="230">
      <c r="AY230" s="52"/>
    </row>
    <row r="231">
      <c r="AY231" s="52"/>
    </row>
    <row r="232">
      <c r="AY232" s="52"/>
    </row>
    <row r="233">
      <c r="AY233" s="52"/>
    </row>
    <row r="234">
      <c r="AY234" s="52"/>
    </row>
    <row r="235">
      <c r="AY235" s="52"/>
    </row>
    <row r="236">
      <c r="AY236" s="52"/>
    </row>
    <row r="237">
      <c r="AY237" s="52"/>
    </row>
    <row r="238">
      <c r="AY238" s="52"/>
    </row>
    <row r="239">
      <c r="AY239" s="52"/>
    </row>
    <row r="240">
      <c r="AY240" s="52"/>
    </row>
    <row r="241">
      <c r="AY241" s="52"/>
    </row>
    <row r="242">
      <c r="AY242" s="52"/>
    </row>
    <row r="243">
      <c r="AY243" s="52"/>
    </row>
    <row r="244">
      <c r="AY244" s="52"/>
    </row>
    <row r="245">
      <c r="AY245" s="52"/>
    </row>
    <row r="246">
      <c r="AY246" s="52"/>
    </row>
    <row r="247">
      <c r="AY247" s="52"/>
    </row>
    <row r="248">
      <c r="AY248" s="52"/>
    </row>
    <row r="249">
      <c r="AY249" s="52"/>
    </row>
    <row r="250">
      <c r="AY250" s="52"/>
    </row>
    <row r="251">
      <c r="AY251" s="52"/>
    </row>
    <row r="252">
      <c r="AY252" s="52"/>
    </row>
    <row r="253">
      <c r="AY253" s="52"/>
    </row>
    <row r="254">
      <c r="AY254" s="52"/>
    </row>
    <row r="255">
      <c r="AY255" s="52"/>
    </row>
    <row r="256">
      <c r="AY256" s="52"/>
    </row>
    <row r="257">
      <c r="AY257" s="52"/>
    </row>
    <row r="258">
      <c r="AY258" s="52"/>
    </row>
    <row r="259">
      <c r="AY259" s="52"/>
    </row>
    <row r="260">
      <c r="AY260" s="52"/>
    </row>
    <row r="261">
      <c r="AY261" s="52"/>
    </row>
    <row r="262">
      <c r="AY262" s="52"/>
    </row>
    <row r="263">
      <c r="AY263" s="52"/>
    </row>
    <row r="264">
      <c r="AY264" s="52"/>
    </row>
    <row r="265">
      <c r="AY265" s="52"/>
    </row>
    <row r="266">
      <c r="AY266" s="52"/>
    </row>
    <row r="267">
      <c r="AY267" s="52"/>
    </row>
    <row r="268">
      <c r="AY268" s="52"/>
    </row>
    <row r="269">
      <c r="AY269" s="52"/>
    </row>
    <row r="270">
      <c r="AY270" s="52"/>
    </row>
    <row r="271">
      <c r="AY271" s="52"/>
    </row>
    <row r="272">
      <c r="AY272" s="52"/>
    </row>
    <row r="273">
      <c r="AY273" s="52"/>
    </row>
    <row r="274">
      <c r="AY274" s="52"/>
    </row>
    <row r="275">
      <c r="AY275" s="52"/>
    </row>
    <row r="276">
      <c r="AY276" s="52"/>
    </row>
    <row r="277">
      <c r="AY277" s="52"/>
    </row>
    <row r="278">
      <c r="AY278" s="52"/>
    </row>
    <row r="279">
      <c r="AY279" s="52"/>
    </row>
    <row r="280">
      <c r="AY280" s="52"/>
    </row>
    <row r="281">
      <c r="AY281" s="52"/>
    </row>
    <row r="282">
      <c r="AY282" s="52"/>
    </row>
    <row r="283">
      <c r="AY283" s="52"/>
    </row>
    <row r="284">
      <c r="AY284" s="52"/>
    </row>
    <row r="285">
      <c r="AY285" s="52"/>
    </row>
    <row r="286">
      <c r="AY286" s="52"/>
    </row>
    <row r="287">
      <c r="AY287" s="52"/>
    </row>
    <row r="288">
      <c r="AY288" s="52"/>
    </row>
    <row r="289">
      <c r="AY289" s="52"/>
    </row>
    <row r="290">
      <c r="AY290" s="52"/>
    </row>
    <row r="291">
      <c r="AY291" s="52"/>
    </row>
    <row r="292">
      <c r="AY292" s="52"/>
    </row>
    <row r="293">
      <c r="AY293" s="52"/>
    </row>
    <row r="294">
      <c r="AY294" s="52"/>
    </row>
    <row r="295">
      <c r="AY295" s="52"/>
    </row>
    <row r="296">
      <c r="AY296" s="52"/>
    </row>
    <row r="297">
      <c r="AY297" s="52"/>
    </row>
    <row r="298">
      <c r="AY298" s="52"/>
    </row>
    <row r="299">
      <c r="AY299" s="52"/>
    </row>
    <row r="300">
      <c r="AY300" s="52"/>
    </row>
    <row r="301">
      <c r="AY301" s="52"/>
    </row>
    <row r="302">
      <c r="AY302" s="52"/>
    </row>
    <row r="303">
      <c r="AY303" s="52"/>
    </row>
    <row r="304">
      <c r="AY304" s="52"/>
    </row>
    <row r="305">
      <c r="AY305" s="52"/>
    </row>
    <row r="306">
      <c r="AY306" s="52"/>
    </row>
    <row r="307">
      <c r="AY307" s="52"/>
    </row>
    <row r="308">
      <c r="AY308" s="52"/>
    </row>
    <row r="309">
      <c r="AY309" s="52"/>
    </row>
    <row r="310">
      <c r="AY310" s="52"/>
    </row>
    <row r="311">
      <c r="AY311" s="52"/>
    </row>
    <row r="312">
      <c r="AY312" s="52"/>
    </row>
    <row r="313">
      <c r="AY313" s="52"/>
    </row>
    <row r="314">
      <c r="AY314" s="52"/>
    </row>
    <row r="315">
      <c r="AY315" s="52"/>
    </row>
    <row r="316">
      <c r="AY316" s="52"/>
    </row>
    <row r="317">
      <c r="AY317" s="52"/>
    </row>
    <row r="318">
      <c r="AY318" s="52"/>
    </row>
    <row r="319">
      <c r="AY319" s="52"/>
    </row>
    <row r="320">
      <c r="AY320" s="52"/>
    </row>
    <row r="321">
      <c r="AY321" s="52"/>
    </row>
    <row r="322">
      <c r="AY322" s="52"/>
    </row>
    <row r="323">
      <c r="AY323" s="52"/>
    </row>
    <row r="324">
      <c r="AY324" s="52"/>
    </row>
    <row r="325">
      <c r="AY325" s="52"/>
    </row>
    <row r="326">
      <c r="AY326" s="52"/>
    </row>
    <row r="327">
      <c r="AY327" s="52"/>
    </row>
    <row r="328">
      <c r="AY328" s="52"/>
    </row>
    <row r="329">
      <c r="AY329" s="52"/>
    </row>
    <row r="330">
      <c r="AY330" s="52"/>
    </row>
    <row r="331">
      <c r="AY331" s="52"/>
    </row>
    <row r="332">
      <c r="AY332" s="52"/>
    </row>
    <row r="333">
      <c r="AY333" s="52"/>
    </row>
    <row r="334">
      <c r="AY334" s="52"/>
    </row>
    <row r="335">
      <c r="AY335" s="52"/>
    </row>
    <row r="336">
      <c r="AY336" s="52"/>
    </row>
    <row r="337">
      <c r="AY337" s="52"/>
    </row>
    <row r="338">
      <c r="AY338" s="52"/>
    </row>
    <row r="339">
      <c r="AY339" s="52"/>
    </row>
    <row r="340">
      <c r="AY340" s="52"/>
    </row>
    <row r="341">
      <c r="AY341" s="52"/>
    </row>
    <row r="342">
      <c r="AY342" s="52"/>
    </row>
    <row r="343">
      <c r="AY343" s="52"/>
    </row>
    <row r="344">
      <c r="AY344" s="52"/>
    </row>
    <row r="345">
      <c r="AY345" s="52"/>
    </row>
    <row r="346">
      <c r="AY346" s="52"/>
    </row>
    <row r="347">
      <c r="AY347" s="52"/>
    </row>
    <row r="348">
      <c r="AY348" s="52"/>
    </row>
    <row r="349">
      <c r="AY349" s="52"/>
    </row>
    <row r="350">
      <c r="AY350" s="52"/>
    </row>
    <row r="351">
      <c r="AY351" s="52"/>
    </row>
    <row r="352">
      <c r="AY352" s="52"/>
    </row>
    <row r="353">
      <c r="AY353" s="52"/>
    </row>
    <row r="354">
      <c r="AY354" s="52"/>
    </row>
    <row r="355">
      <c r="AY355" s="52"/>
    </row>
    <row r="356">
      <c r="AY356" s="52"/>
    </row>
    <row r="357">
      <c r="AY357" s="52"/>
    </row>
    <row r="358">
      <c r="AY358" s="52"/>
    </row>
    <row r="359">
      <c r="AY359" s="52"/>
    </row>
    <row r="360">
      <c r="AY360" s="52"/>
    </row>
    <row r="361">
      <c r="AY361" s="52"/>
    </row>
    <row r="362">
      <c r="AY362" s="52"/>
    </row>
    <row r="363">
      <c r="AY363" s="52"/>
    </row>
    <row r="364">
      <c r="AY364" s="52"/>
    </row>
    <row r="365">
      <c r="AY365" s="52"/>
    </row>
    <row r="366">
      <c r="AY366" s="52"/>
    </row>
    <row r="367">
      <c r="AY367" s="52"/>
    </row>
    <row r="368">
      <c r="AY368" s="52"/>
    </row>
    <row r="369">
      <c r="AY369" s="52"/>
    </row>
    <row r="370">
      <c r="AY370" s="52"/>
    </row>
    <row r="371">
      <c r="AY371" s="52"/>
    </row>
    <row r="372">
      <c r="AY372" s="52"/>
    </row>
    <row r="373">
      <c r="AY373" s="52"/>
    </row>
    <row r="374">
      <c r="AY374" s="52"/>
    </row>
    <row r="375">
      <c r="AY375" s="52"/>
    </row>
    <row r="376">
      <c r="AY376" s="52"/>
    </row>
    <row r="377">
      <c r="AY377" s="52"/>
    </row>
    <row r="378">
      <c r="AY378" s="52"/>
    </row>
    <row r="379">
      <c r="AY379" s="52"/>
    </row>
    <row r="380">
      <c r="AY380" s="52"/>
    </row>
    <row r="381">
      <c r="AY381" s="52"/>
    </row>
    <row r="382">
      <c r="AY382" s="52"/>
    </row>
    <row r="383">
      <c r="AY383" s="52"/>
    </row>
    <row r="384">
      <c r="AY384" s="52"/>
    </row>
    <row r="385">
      <c r="AY385" s="52"/>
    </row>
    <row r="386">
      <c r="AY386" s="52"/>
    </row>
    <row r="387">
      <c r="AY387" s="52"/>
    </row>
    <row r="388">
      <c r="AY388" s="52"/>
    </row>
    <row r="389">
      <c r="AY389" s="52"/>
    </row>
    <row r="390">
      <c r="AY390" s="52"/>
    </row>
    <row r="391">
      <c r="AY391" s="52"/>
    </row>
    <row r="392">
      <c r="AY392" s="52"/>
    </row>
    <row r="393">
      <c r="AY393" s="52"/>
    </row>
    <row r="394">
      <c r="AY394" s="52"/>
    </row>
    <row r="395">
      <c r="AY395" s="52"/>
    </row>
    <row r="396">
      <c r="AY396" s="52"/>
    </row>
    <row r="397">
      <c r="AY397" s="52"/>
    </row>
    <row r="398">
      <c r="AY398" s="52"/>
    </row>
    <row r="399">
      <c r="AY399" s="52"/>
    </row>
    <row r="400">
      <c r="AY400" s="52"/>
    </row>
    <row r="401">
      <c r="AY401" s="52"/>
    </row>
    <row r="402">
      <c r="AY402" s="52"/>
    </row>
    <row r="403">
      <c r="AY403" s="52"/>
    </row>
    <row r="404">
      <c r="AY404" s="52"/>
    </row>
    <row r="405">
      <c r="AY405" s="52"/>
    </row>
    <row r="406">
      <c r="AY406" s="52"/>
    </row>
    <row r="407">
      <c r="AY407" s="52"/>
    </row>
    <row r="408">
      <c r="AY408" s="52"/>
    </row>
    <row r="409">
      <c r="AY409" s="52"/>
    </row>
    <row r="410">
      <c r="AY410" s="52"/>
    </row>
    <row r="411">
      <c r="AY411" s="52"/>
    </row>
    <row r="412">
      <c r="AY412" s="52"/>
    </row>
    <row r="413">
      <c r="AY413" s="52"/>
    </row>
    <row r="414">
      <c r="AY414" s="52"/>
    </row>
    <row r="415">
      <c r="AY415" s="52"/>
    </row>
    <row r="416">
      <c r="AY416" s="52"/>
    </row>
    <row r="417">
      <c r="AY417" s="52"/>
    </row>
    <row r="418">
      <c r="AY418" s="52"/>
    </row>
    <row r="419">
      <c r="AY419" s="52"/>
    </row>
    <row r="420">
      <c r="AY420" s="52"/>
    </row>
    <row r="421">
      <c r="AY421" s="52"/>
    </row>
    <row r="422">
      <c r="AY422" s="52"/>
    </row>
    <row r="423">
      <c r="AY423" s="52"/>
    </row>
    <row r="424">
      <c r="AY424" s="52"/>
    </row>
    <row r="425">
      <c r="AY425" s="52"/>
    </row>
    <row r="426">
      <c r="AY426" s="52"/>
    </row>
    <row r="427">
      <c r="AY427" s="52"/>
    </row>
    <row r="428">
      <c r="AY428" s="52"/>
    </row>
    <row r="429">
      <c r="AY429" s="52"/>
    </row>
    <row r="430">
      <c r="AY430" s="52"/>
    </row>
    <row r="431">
      <c r="AY431" s="52"/>
    </row>
    <row r="432">
      <c r="AY432" s="52"/>
    </row>
    <row r="433">
      <c r="AY433" s="52"/>
    </row>
    <row r="434">
      <c r="AY434" s="52"/>
    </row>
    <row r="435">
      <c r="AY435" s="52"/>
    </row>
    <row r="436">
      <c r="AY436" s="52"/>
    </row>
    <row r="437">
      <c r="AY437" s="52"/>
    </row>
    <row r="438">
      <c r="AY438" s="52"/>
    </row>
    <row r="439">
      <c r="AY439" s="52"/>
    </row>
    <row r="440">
      <c r="AY440" s="52"/>
    </row>
    <row r="441">
      <c r="AY441" s="52"/>
    </row>
    <row r="442">
      <c r="AY442" s="52"/>
    </row>
    <row r="443">
      <c r="AY443" s="52"/>
    </row>
    <row r="444">
      <c r="AY444" s="52"/>
    </row>
    <row r="445">
      <c r="AY445" s="52"/>
    </row>
    <row r="446">
      <c r="AY446" s="52"/>
    </row>
    <row r="447">
      <c r="AY447" s="52"/>
    </row>
    <row r="448">
      <c r="AY448" s="52"/>
    </row>
    <row r="449">
      <c r="AY449" s="52"/>
    </row>
    <row r="450">
      <c r="AY450" s="52"/>
    </row>
    <row r="451">
      <c r="AY451" s="52"/>
    </row>
    <row r="452">
      <c r="AY452" s="52"/>
    </row>
    <row r="453">
      <c r="AY453" s="52"/>
    </row>
    <row r="454">
      <c r="AY454" s="52"/>
    </row>
    <row r="455">
      <c r="AY455" s="52"/>
    </row>
    <row r="456">
      <c r="AY456" s="52"/>
    </row>
    <row r="457">
      <c r="AY457" s="52"/>
    </row>
    <row r="458">
      <c r="AY458" s="52"/>
    </row>
    <row r="459">
      <c r="AY459" s="52"/>
    </row>
    <row r="460">
      <c r="AY460" s="52"/>
    </row>
    <row r="461">
      <c r="AY461" s="52"/>
    </row>
    <row r="462">
      <c r="AY462" s="52"/>
    </row>
    <row r="463">
      <c r="AY463" s="52"/>
    </row>
    <row r="464">
      <c r="AY464" s="52"/>
    </row>
    <row r="465">
      <c r="AY465" s="52"/>
    </row>
    <row r="466">
      <c r="AY466" s="52"/>
    </row>
    <row r="467">
      <c r="AY467" s="52"/>
    </row>
    <row r="468">
      <c r="AY468" s="52"/>
    </row>
    <row r="469">
      <c r="AY469" s="52"/>
    </row>
    <row r="470">
      <c r="AY470" s="52"/>
    </row>
    <row r="471">
      <c r="AY471" s="52"/>
    </row>
    <row r="472">
      <c r="AY472" s="52"/>
    </row>
    <row r="473">
      <c r="AY473" s="52"/>
    </row>
    <row r="474">
      <c r="AY474" s="52"/>
    </row>
    <row r="475">
      <c r="AY475" s="52"/>
    </row>
    <row r="476">
      <c r="AY476" s="52"/>
    </row>
    <row r="477">
      <c r="AY477" s="52"/>
    </row>
    <row r="478">
      <c r="AY478" s="52"/>
    </row>
    <row r="479">
      <c r="AY479" s="52"/>
    </row>
    <row r="480">
      <c r="AY480" s="52"/>
    </row>
    <row r="481">
      <c r="AY481" s="52"/>
    </row>
    <row r="482">
      <c r="AY482" s="52"/>
    </row>
    <row r="483">
      <c r="AY483" s="52"/>
    </row>
    <row r="484">
      <c r="AY484" s="52"/>
    </row>
    <row r="485">
      <c r="AY485" s="52"/>
    </row>
    <row r="486">
      <c r="AY486" s="52"/>
    </row>
    <row r="487">
      <c r="AY487" s="52"/>
    </row>
    <row r="488">
      <c r="AY488" s="52"/>
    </row>
    <row r="489">
      <c r="AY489" s="52"/>
    </row>
    <row r="490">
      <c r="AY490" s="52"/>
    </row>
    <row r="491">
      <c r="AY491" s="52"/>
    </row>
    <row r="492">
      <c r="AY492" s="52"/>
    </row>
    <row r="493">
      <c r="AY493" s="52"/>
    </row>
    <row r="494">
      <c r="AY494" s="52"/>
    </row>
    <row r="495">
      <c r="AY495" s="52"/>
    </row>
    <row r="496">
      <c r="AY496" s="52"/>
    </row>
    <row r="497">
      <c r="AY497" s="52"/>
    </row>
    <row r="498">
      <c r="AY498" s="52"/>
    </row>
    <row r="499">
      <c r="AY499" s="52"/>
    </row>
    <row r="500">
      <c r="AY500" s="52"/>
    </row>
    <row r="501">
      <c r="AY501" s="52"/>
    </row>
    <row r="502">
      <c r="AY502" s="52"/>
    </row>
    <row r="503">
      <c r="AY503" s="52"/>
    </row>
    <row r="504">
      <c r="AY504" s="52"/>
    </row>
    <row r="505">
      <c r="AY505" s="52"/>
    </row>
    <row r="506">
      <c r="AY506" s="52"/>
    </row>
    <row r="507">
      <c r="AY507" s="52"/>
    </row>
    <row r="508">
      <c r="AY508" s="52"/>
    </row>
    <row r="509">
      <c r="AY509" s="52"/>
    </row>
    <row r="510">
      <c r="AY510" s="52"/>
    </row>
    <row r="511">
      <c r="AY511" s="52"/>
    </row>
    <row r="512">
      <c r="AY512" s="52"/>
    </row>
    <row r="513">
      <c r="AY513" s="52"/>
    </row>
    <row r="514">
      <c r="AY514" s="52"/>
    </row>
    <row r="515">
      <c r="AY515" s="52"/>
    </row>
    <row r="516">
      <c r="AY516" s="52"/>
    </row>
    <row r="517">
      <c r="AY517" s="52"/>
    </row>
    <row r="518">
      <c r="AY518" s="52"/>
    </row>
    <row r="519">
      <c r="AY519" s="52"/>
    </row>
    <row r="520">
      <c r="AY520" s="52"/>
    </row>
    <row r="521">
      <c r="AY521" s="52"/>
    </row>
    <row r="522">
      <c r="AY522" s="52"/>
    </row>
    <row r="523">
      <c r="AY523" s="52"/>
    </row>
    <row r="524">
      <c r="AY524" s="52"/>
    </row>
    <row r="525">
      <c r="AY525" s="52"/>
    </row>
    <row r="526">
      <c r="AY526" s="52"/>
    </row>
    <row r="527">
      <c r="AY527" s="52"/>
    </row>
    <row r="528">
      <c r="AY528" s="52"/>
    </row>
    <row r="529">
      <c r="AY529" s="52"/>
    </row>
    <row r="530">
      <c r="AY530" s="52"/>
    </row>
    <row r="531">
      <c r="AY531" s="52"/>
    </row>
    <row r="532">
      <c r="AY532" s="52"/>
    </row>
    <row r="533">
      <c r="AY533" s="52"/>
    </row>
    <row r="534">
      <c r="AY534" s="52"/>
    </row>
    <row r="535">
      <c r="AY535" s="52"/>
    </row>
    <row r="536">
      <c r="AY536" s="52"/>
    </row>
    <row r="537">
      <c r="AY537" s="52"/>
    </row>
    <row r="538">
      <c r="AY538" s="52"/>
    </row>
    <row r="539">
      <c r="AY539" s="52"/>
    </row>
    <row r="540">
      <c r="AY540" s="52"/>
    </row>
    <row r="541">
      <c r="AY541" s="52"/>
    </row>
    <row r="542">
      <c r="AY542" s="52"/>
    </row>
    <row r="543">
      <c r="AY543" s="52"/>
    </row>
    <row r="544">
      <c r="AY544" s="52"/>
    </row>
    <row r="545">
      <c r="AY545" s="52"/>
    </row>
    <row r="546">
      <c r="AY546" s="52"/>
    </row>
    <row r="547">
      <c r="AY547" s="52"/>
    </row>
    <row r="548">
      <c r="AY548" s="52"/>
    </row>
    <row r="549">
      <c r="AY549" s="52"/>
    </row>
    <row r="550">
      <c r="AY550" s="52"/>
    </row>
    <row r="551">
      <c r="AY551" s="52"/>
    </row>
    <row r="552">
      <c r="AY552" s="52"/>
    </row>
    <row r="553">
      <c r="AY553" s="52"/>
    </row>
    <row r="554">
      <c r="AY554" s="52"/>
    </row>
    <row r="555">
      <c r="AY555" s="52"/>
    </row>
    <row r="556">
      <c r="AY556" s="52"/>
    </row>
    <row r="557">
      <c r="AY557" s="52"/>
    </row>
    <row r="558">
      <c r="AY558" s="52"/>
    </row>
    <row r="559">
      <c r="AY559" s="52"/>
    </row>
    <row r="560">
      <c r="AY560" s="52"/>
    </row>
    <row r="561">
      <c r="AY561" s="52"/>
    </row>
    <row r="562">
      <c r="AY562" s="52"/>
    </row>
    <row r="563">
      <c r="AY563" s="52"/>
    </row>
    <row r="564">
      <c r="AY564" s="52"/>
    </row>
    <row r="565">
      <c r="AY565" s="52"/>
    </row>
    <row r="566">
      <c r="AY566" s="52"/>
    </row>
    <row r="567">
      <c r="AY567" s="52"/>
    </row>
    <row r="568">
      <c r="AY568" s="52"/>
    </row>
    <row r="569">
      <c r="AY569" s="52"/>
    </row>
    <row r="570">
      <c r="AY570" s="52"/>
    </row>
    <row r="571">
      <c r="AY571" s="52"/>
    </row>
    <row r="572">
      <c r="AY572" s="52"/>
    </row>
    <row r="573">
      <c r="AY573" s="52"/>
    </row>
    <row r="574">
      <c r="AY574" s="52"/>
    </row>
    <row r="575">
      <c r="AY575" s="52"/>
    </row>
    <row r="576">
      <c r="AY576" s="52"/>
    </row>
    <row r="577">
      <c r="AY577" s="52"/>
    </row>
    <row r="578">
      <c r="AY578" s="52"/>
    </row>
    <row r="579">
      <c r="AY579" s="52"/>
    </row>
    <row r="580">
      <c r="AY580" s="52"/>
    </row>
    <row r="581">
      <c r="AY581" s="52"/>
    </row>
    <row r="582">
      <c r="AY582" s="52"/>
    </row>
    <row r="583">
      <c r="AY583" s="52"/>
    </row>
    <row r="584">
      <c r="AY584" s="52"/>
    </row>
    <row r="585">
      <c r="AY585" s="52"/>
    </row>
    <row r="586">
      <c r="AY586" s="52"/>
    </row>
    <row r="587">
      <c r="AY587" s="52"/>
    </row>
    <row r="588">
      <c r="AY588" s="52"/>
    </row>
    <row r="589">
      <c r="AY589" s="52"/>
    </row>
    <row r="590">
      <c r="AY590" s="52"/>
    </row>
    <row r="591">
      <c r="AY591" s="52"/>
    </row>
    <row r="592">
      <c r="AY592" s="52"/>
    </row>
    <row r="593">
      <c r="AY593" s="52"/>
    </row>
    <row r="594">
      <c r="AY594" s="52"/>
    </row>
    <row r="595">
      <c r="AY595" s="52"/>
    </row>
    <row r="596">
      <c r="AY596" s="52"/>
    </row>
    <row r="597">
      <c r="AY597" s="52"/>
    </row>
    <row r="598">
      <c r="AY598" s="52"/>
    </row>
    <row r="599">
      <c r="AY599" s="52"/>
    </row>
    <row r="600">
      <c r="AY600" s="52"/>
    </row>
    <row r="601">
      <c r="AY601" s="52"/>
    </row>
    <row r="602">
      <c r="AY602" s="52"/>
    </row>
    <row r="603">
      <c r="AY603" s="52"/>
    </row>
    <row r="604">
      <c r="AY604" s="52"/>
    </row>
    <row r="605">
      <c r="AY605" s="52"/>
    </row>
    <row r="606">
      <c r="AY606" s="52"/>
    </row>
    <row r="607">
      <c r="AY607" s="52"/>
    </row>
    <row r="608">
      <c r="AY608" s="52"/>
    </row>
    <row r="609">
      <c r="AY609" s="52"/>
    </row>
    <row r="610">
      <c r="AY610" s="52"/>
    </row>
    <row r="611">
      <c r="AY611" s="52"/>
    </row>
    <row r="612">
      <c r="AY612" s="52"/>
    </row>
    <row r="613">
      <c r="AY613" s="52"/>
    </row>
    <row r="614">
      <c r="AY614" s="52"/>
    </row>
    <row r="615">
      <c r="AY615" s="52"/>
    </row>
    <row r="616">
      <c r="AY616" s="52"/>
    </row>
    <row r="617">
      <c r="AY617" s="52"/>
    </row>
    <row r="618">
      <c r="AY618" s="52"/>
    </row>
    <row r="619">
      <c r="AY619" s="52"/>
    </row>
    <row r="620">
      <c r="AY620" s="52"/>
    </row>
    <row r="621">
      <c r="AY621" s="52"/>
    </row>
    <row r="622">
      <c r="AY622" s="52"/>
    </row>
    <row r="623">
      <c r="AY623" s="52"/>
    </row>
    <row r="624">
      <c r="AY624" s="52"/>
    </row>
    <row r="625">
      <c r="AY625" s="52"/>
    </row>
    <row r="626">
      <c r="AY626" s="52"/>
    </row>
    <row r="627">
      <c r="AY627" s="52"/>
    </row>
    <row r="628">
      <c r="AY628" s="52"/>
    </row>
    <row r="629">
      <c r="AY629" s="52"/>
    </row>
    <row r="630">
      <c r="AY630" s="52"/>
    </row>
    <row r="631">
      <c r="AY631" s="52"/>
    </row>
    <row r="632">
      <c r="AY632" s="52"/>
    </row>
    <row r="633">
      <c r="AY633" s="52"/>
    </row>
    <row r="634">
      <c r="AY634" s="52"/>
    </row>
    <row r="635">
      <c r="AY635" s="52"/>
    </row>
    <row r="636">
      <c r="AY636" s="52"/>
    </row>
    <row r="637">
      <c r="AY637" s="52"/>
    </row>
    <row r="638">
      <c r="AY638" s="52"/>
    </row>
    <row r="639">
      <c r="AY639" s="52"/>
    </row>
    <row r="640">
      <c r="AY640" s="52"/>
    </row>
    <row r="641">
      <c r="AY641" s="52"/>
    </row>
    <row r="642">
      <c r="AY642" s="52"/>
    </row>
    <row r="643">
      <c r="AY643" s="52"/>
    </row>
    <row r="644">
      <c r="AY644" s="52"/>
    </row>
    <row r="645">
      <c r="AY645" s="52"/>
    </row>
    <row r="646">
      <c r="AY646" s="52"/>
    </row>
    <row r="647">
      <c r="AY647" s="52"/>
    </row>
    <row r="648">
      <c r="AY648" s="52"/>
    </row>
    <row r="649">
      <c r="AY649" s="52"/>
    </row>
    <row r="650">
      <c r="AY650" s="52"/>
    </row>
    <row r="651">
      <c r="AY651" s="52"/>
    </row>
    <row r="652">
      <c r="AY652" s="52"/>
    </row>
    <row r="653">
      <c r="AY653" s="52"/>
    </row>
    <row r="654">
      <c r="AY654" s="52"/>
    </row>
    <row r="655">
      <c r="AY655" s="52"/>
    </row>
    <row r="656">
      <c r="AY656" s="52"/>
    </row>
    <row r="657">
      <c r="AY657" s="52"/>
    </row>
    <row r="658">
      <c r="AY658" s="52"/>
    </row>
    <row r="659">
      <c r="AY659" s="52"/>
    </row>
    <row r="660">
      <c r="AY660" s="52"/>
    </row>
    <row r="661">
      <c r="AY661" s="52"/>
    </row>
    <row r="662">
      <c r="AY662" s="52"/>
    </row>
    <row r="663">
      <c r="AY663" s="52"/>
    </row>
    <row r="664">
      <c r="AY664" s="52"/>
    </row>
    <row r="665">
      <c r="AY665" s="52"/>
    </row>
    <row r="666">
      <c r="AY666" s="52"/>
    </row>
    <row r="667">
      <c r="AY667" s="52"/>
    </row>
    <row r="668">
      <c r="AY668" s="52"/>
    </row>
    <row r="669">
      <c r="AY669" s="52"/>
    </row>
    <row r="670">
      <c r="AY670" s="52"/>
    </row>
    <row r="671">
      <c r="AY671" s="52"/>
    </row>
    <row r="672">
      <c r="AY672" s="52"/>
    </row>
    <row r="673">
      <c r="AY673" s="52"/>
    </row>
    <row r="674">
      <c r="AY674" s="52"/>
    </row>
    <row r="675">
      <c r="AY675" s="52"/>
    </row>
    <row r="676">
      <c r="AY676" s="52"/>
    </row>
    <row r="677">
      <c r="AY677" s="52"/>
    </row>
    <row r="678">
      <c r="AY678" s="52"/>
    </row>
    <row r="679">
      <c r="AY679" s="52"/>
    </row>
    <row r="680">
      <c r="AY680" s="52"/>
    </row>
    <row r="681">
      <c r="AY681" s="52"/>
    </row>
    <row r="682">
      <c r="AY682" s="52"/>
    </row>
    <row r="683">
      <c r="AY683" s="52"/>
    </row>
    <row r="684">
      <c r="AY684" s="52"/>
    </row>
    <row r="685">
      <c r="AY685" s="52"/>
    </row>
    <row r="686">
      <c r="AY686" s="52"/>
    </row>
    <row r="687">
      <c r="AY687" s="52"/>
    </row>
    <row r="688">
      <c r="AY688" s="52"/>
    </row>
    <row r="689">
      <c r="AY689" s="52"/>
    </row>
    <row r="690">
      <c r="AY690" s="52"/>
    </row>
    <row r="691">
      <c r="AY691" s="52"/>
    </row>
    <row r="692">
      <c r="AY692" s="52"/>
    </row>
    <row r="693">
      <c r="AY693" s="52"/>
    </row>
    <row r="694">
      <c r="AY694" s="52"/>
    </row>
    <row r="695">
      <c r="AY695" s="52"/>
    </row>
    <row r="696">
      <c r="AY696" s="52"/>
    </row>
    <row r="697">
      <c r="AY697" s="52"/>
    </row>
    <row r="698">
      <c r="AY698" s="52"/>
    </row>
    <row r="699">
      <c r="AY699" s="52"/>
    </row>
    <row r="700">
      <c r="AY700" s="52"/>
    </row>
    <row r="701">
      <c r="AY701" s="52"/>
    </row>
    <row r="702">
      <c r="AY702" s="52"/>
    </row>
    <row r="703">
      <c r="AY703" s="52"/>
    </row>
    <row r="704">
      <c r="AY704" s="52"/>
    </row>
    <row r="705">
      <c r="AY705" s="52"/>
    </row>
    <row r="706">
      <c r="AY706" s="52"/>
    </row>
    <row r="707">
      <c r="AY707" s="52"/>
    </row>
    <row r="708">
      <c r="AY708" s="52"/>
    </row>
    <row r="709">
      <c r="AY709" s="52"/>
    </row>
    <row r="710">
      <c r="AY710" s="52"/>
    </row>
    <row r="711">
      <c r="AY711" s="52"/>
    </row>
    <row r="712">
      <c r="AY712" s="52"/>
    </row>
    <row r="713">
      <c r="AY713" s="52"/>
    </row>
    <row r="714">
      <c r="AY714" s="52"/>
    </row>
    <row r="715">
      <c r="AY715" s="52"/>
    </row>
    <row r="716">
      <c r="AY716" s="52"/>
    </row>
    <row r="717">
      <c r="AY717" s="52"/>
    </row>
    <row r="718">
      <c r="AY718" s="52"/>
    </row>
    <row r="719">
      <c r="AY719" s="52"/>
    </row>
    <row r="720">
      <c r="AY720" s="52"/>
    </row>
    <row r="721">
      <c r="AY721" s="52"/>
    </row>
    <row r="722">
      <c r="AY722" s="52"/>
    </row>
    <row r="723">
      <c r="AY723" s="52"/>
    </row>
    <row r="724">
      <c r="AY724" s="52"/>
    </row>
    <row r="725">
      <c r="AY725" s="52"/>
    </row>
    <row r="726">
      <c r="AY726" s="52"/>
    </row>
    <row r="727">
      <c r="AY727" s="52"/>
    </row>
    <row r="728">
      <c r="AY728" s="52"/>
    </row>
    <row r="729">
      <c r="AY729" s="52"/>
    </row>
    <row r="730">
      <c r="AY730" s="52"/>
    </row>
    <row r="731">
      <c r="AY731" s="52"/>
    </row>
    <row r="732">
      <c r="AY732" s="52"/>
    </row>
    <row r="733">
      <c r="AY733" s="52"/>
    </row>
    <row r="734">
      <c r="AY734" s="52"/>
    </row>
    <row r="735">
      <c r="AY735" s="52"/>
    </row>
    <row r="736">
      <c r="AY736" s="52"/>
    </row>
    <row r="737">
      <c r="AY737" s="52"/>
    </row>
    <row r="738">
      <c r="AY738" s="52"/>
    </row>
    <row r="739">
      <c r="AY739" s="52"/>
    </row>
    <row r="740">
      <c r="AY740" s="52"/>
    </row>
    <row r="741">
      <c r="AY741" s="52"/>
    </row>
    <row r="742">
      <c r="AY742" s="52"/>
    </row>
    <row r="743">
      <c r="AY743" s="52"/>
    </row>
    <row r="744">
      <c r="AY744" s="52"/>
    </row>
    <row r="745">
      <c r="AY745" s="52"/>
    </row>
    <row r="746">
      <c r="AY746" s="52"/>
    </row>
    <row r="747">
      <c r="AY747" s="52"/>
    </row>
    <row r="748">
      <c r="AY748" s="52"/>
    </row>
    <row r="749">
      <c r="AY749" s="52"/>
    </row>
    <row r="750">
      <c r="AY750" s="52"/>
    </row>
    <row r="751">
      <c r="AY751" s="52"/>
    </row>
    <row r="752">
      <c r="AY752" s="52"/>
    </row>
    <row r="753">
      <c r="AY753" s="52"/>
    </row>
    <row r="754">
      <c r="AY754" s="52"/>
    </row>
    <row r="755">
      <c r="AY755" s="52"/>
    </row>
    <row r="756">
      <c r="AY756" s="52"/>
    </row>
    <row r="757">
      <c r="AY757" s="52"/>
    </row>
    <row r="758">
      <c r="AY758" s="52"/>
    </row>
    <row r="759">
      <c r="AY759" s="52"/>
    </row>
    <row r="760">
      <c r="AY760" s="52"/>
    </row>
    <row r="761">
      <c r="AY761" s="52"/>
    </row>
    <row r="762">
      <c r="AY762" s="52"/>
    </row>
    <row r="763">
      <c r="AY763" s="52"/>
    </row>
    <row r="764">
      <c r="AY764" s="52"/>
    </row>
    <row r="765">
      <c r="AY765" s="52"/>
    </row>
    <row r="766">
      <c r="AY766" s="52"/>
    </row>
    <row r="767">
      <c r="AY767" s="52"/>
    </row>
    <row r="768">
      <c r="AY768" s="52"/>
    </row>
    <row r="769">
      <c r="AY769" s="52"/>
    </row>
    <row r="770">
      <c r="AY770" s="52"/>
    </row>
    <row r="771">
      <c r="AY771" s="52"/>
    </row>
    <row r="772">
      <c r="AY772" s="52"/>
    </row>
    <row r="773">
      <c r="AY773" s="52"/>
    </row>
    <row r="774">
      <c r="AY774" s="52"/>
    </row>
    <row r="775">
      <c r="AY775" s="52"/>
    </row>
    <row r="776">
      <c r="AY776" s="52"/>
    </row>
    <row r="777">
      <c r="AY777" s="52"/>
    </row>
    <row r="778">
      <c r="AY778" s="52"/>
    </row>
    <row r="779">
      <c r="AY779" s="52"/>
    </row>
    <row r="780">
      <c r="AY780" s="52"/>
    </row>
    <row r="781">
      <c r="AY781" s="52"/>
    </row>
    <row r="782">
      <c r="AY782" s="52"/>
    </row>
    <row r="783">
      <c r="AY783" s="52"/>
    </row>
    <row r="784">
      <c r="AY784" s="52"/>
    </row>
    <row r="785">
      <c r="AY785" s="52"/>
    </row>
    <row r="786">
      <c r="AY786" s="52"/>
    </row>
    <row r="787">
      <c r="AY787" s="52"/>
    </row>
    <row r="788">
      <c r="AY788" s="52"/>
    </row>
    <row r="789">
      <c r="AY789" s="52"/>
    </row>
    <row r="790">
      <c r="AY790" s="52"/>
    </row>
    <row r="791">
      <c r="AY791" s="52"/>
    </row>
    <row r="792">
      <c r="AY792" s="52"/>
    </row>
    <row r="793">
      <c r="AY793" s="52"/>
    </row>
    <row r="794">
      <c r="AY794" s="52"/>
    </row>
    <row r="795">
      <c r="AY795" s="52"/>
    </row>
    <row r="796">
      <c r="AY796" s="52"/>
    </row>
    <row r="797">
      <c r="AY797" s="52"/>
    </row>
    <row r="798">
      <c r="AY798" s="52"/>
    </row>
    <row r="799">
      <c r="AY799" s="52"/>
    </row>
    <row r="800">
      <c r="AY800" s="52"/>
    </row>
    <row r="801">
      <c r="AY801" s="52"/>
    </row>
    <row r="802">
      <c r="AY802" s="52"/>
    </row>
    <row r="803">
      <c r="AY803" s="52"/>
    </row>
    <row r="804">
      <c r="AY804" s="52"/>
    </row>
    <row r="805">
      <c r="AY805" s="52"/>
    </row>
    <row r="806">
      <c r="AY806" s="52"/>
    </row>
    <row r="807">
      <c r="AY807" s="52"/>
    </row>
    <row r="808">
      <c r="AY808" s="52"/>
    </row>
    <row r="809">
      <c r="AY809" s="52"/>
    </row>
    <row r="810">
      <c r="AY810" s="52"/>
    </row>
    <row r="811">
      <c r="AY811" s="52"/>
    </row>
    <row r="812">
      <c r="AY812" s="52"/>
    </row>
    <row r="813">
      <c r="AY813" s="52"/>
    </row>
    <row r="814">
      <c r="AY814" s="52"/>
    </row>
    <row r="815">
      <c r="AY815" s="52"/>
    </row>
    <row r="816">
      <c r="AY816" s="52"/>
    </row>
    <row r="817">
      <c r="AY817" s="52"/>
    </row>
    <row r="818">
      <c r="AY818" s="52"/>
    </row>
    <row r="819">
      <c r="AY819" s="52"/>
    </row>
    <row r="820">
      <c r="AY820" s="52"/>
    </row>
    <row r="821">
      <c r="AY821" s="52"/>
    </row>
    <row r="822">
      <c r="AY822" s="52"/>
    </row>
    <row r="823">
      <c r="AY823" s="52"/>
    </row>
    <row r="824">
      <c r="AY824" s="52"/>
    </row>
    <row r="825">
      <c r="AY825" s="52"/>
    </row>
    <row r="826">
      <c r="AY826" s="52"/>
    </row>
    <row r="827">
      <c r="AY827" s="52"/>
    </row>
    <row r="828">
      <c r="AY828" s="52"/>
    </row>
    <row r="829">
      <c r="AY829" s="52"/>
    </row>
    <row r="830">
      <c r="AY830" s="52"/>
    </row>
    <row r="831">
      <c r="AY831" s="52"/>
    </row>
    <row r="832">
      <c r="AY832" s="52"/>
    </row>
    <row r="833">
      <c r="AY833" s="52"/>
    </row>
    <row r="834">
      <c r="AY834" s="52"/>
    </row>
    <row r="835">
      <c r="AY835" s="52"/>
    </row>
    <row r="836">
      <c r="AY836" s="52"/>
    </row>
    <row r="837">
      <c r="AY837" s="52"/>
    </row>
    <row r="838">
      <c r="AY838" s="52"/>
    </row>
    <row r="839">
      <c r="AY839" s="52"/>
    </row>
    <row r="840">
      <c r="AY840" s="52"/>
    </row>
    <row r="841">
      <c r="AY841" s="52"/>
    </row>
    <row r="842">
      <c r="AY842" s="52"/>
    </row>
    <row r="843">
      <c r="AY843" s="52"/>
    </row>
    <row r="844">
      <c r="AY844" s="52"/>
    </row>
    <row r="845">
      <c r="AY845" s="52"/>
    </row>
    <row r="846">
      <c r="AY846" s="52"/>
    </row>
    <row r="847">
      <c r="AY847" s="52"/>
    </row>
    <row r="848">
      <c r="AY848" s="52"/>
    </row>
    <row r="849">
      <c r="AY849" s="52"/>
    </row>
    <row r="850">
      <c r="AY850" s="52"/>
    </row>
    <row r="851">
      <c r="AY851" s="52"/>
    </row>
    <row r="852">
      <c r="AY852" s="52"/>
    </row>
    <row r="853">
      <c r="AY853" s="52"/>
    </row>
    <row r="854">
      <c r="AY854" s="52"/>
    </row>
    <row r="855">
      <c r="AY855" s="52"/>
    </row>
    <row r="856">
      <c r="AY856" s="52"/>
    </row>
    <row r="857">
      <c r="AY857" s="52"/>
    </row>
    <row r="858">
      <c r="AY858" s="52"/>
    </row>
    <row r="859">
      <c r="AY859" s="52"/>
    </row>
    <row r="860">
      <c r="AY860" s="52"/>
    </row>
    <row r="861">
      <c r="AY861" s="52"/>
    </row>
    <row r="862">
      <c r="AY862" s="52"/>
    </row>
    <row r="863">
      <c r="AY863" s="52"/>
    </row>
    <row r="864">
      <c r="AY864" s="52"/>
    </row>
    <row r="865">
      <c r="AY865" s="52"/>
    </row>
    <row r="866">
      <c r="AY866" s="52"/>
    </row>
    <row r="867">
      <c r="AY867" s="52"/>
    </row>
    <row r="868">
      <c r="AY868" s="52"/>
    </row>
    <row r="869">
      <c r="AY869" s="52"/>
    </row>
    <row r="870">
      <c r="AY870" s="52"/>
    </row>
    <row r="871">
      <c r="AY871" s="52"/>
    </row>
    <row r="872">
      <c r="AY872" s="52"/>
    </row>
    <row r="873">
      <c r="AY873" s="52"/>
    </row>
    <row r="874">
      <c r="AY874" s="52"/>
    </row>
    <row r="875">
      <c r="AY875" s="52"/>
    </row>
    <row r="876">
      <c r="AY876" s="52"/>
    </row>
    <row r="877">
      <c r="AY877" s="52"/>
    </row>
    <row r="878">
      <c r="AY878" s="52"/>
    </row>
    <row r="879">
      <c r="AY879" s="52"/>
    </row>
    <row r="880">
      <c r="AY880" s="52"/>
    </row>
    <row r="881">
      <c r="AY881" s="52"/>
    </row>
    <row r="882">
      <c r="AY882" s="52"/>
    </row>
    <row r="883">
      <c r="AY883" s="52"/>
    </row>
    <row r="884">
      <c r="AY884" s="52"/>
    </row>
    <row r="885">
      <c r="AY885" s="52"/>
    </row>
    <row r="886">
      <c r="AY886" s="52"/>
    </row>
    <row r="887">
      <c r="AY887" s="52"/>
    </row>
    <row r="888">
      <c r="AY888" s="52"/>
    </row>
    <row r="889">
      <c r="AY889" s="52"/>
    </row>
    <row r="890">
      <c r="AY890" s="52"/>
    </row>
    <row r="891">
      <c r="AY891" s="52"/>
    </row>
    <row r="892">
      <c r="AY892" s="52"/>
    </row>
    <row r="893">
      <c r="AY893" s="52"/>
    </row>
    <row r="894">
      <c r="AY894" s="52"/>
    </row>
    <row r="895">
      <c r="AY895" s="52"/>
    </row>
    <row r="896">
      <c r="AY896" s="52"/>
    </row>
    <row r="897">
      <c r="AY897" s="52"/>
    </row>
    <row r="898">
      <c r="AY898" s="52"/>
    </row>
    <row r="899">
      <c r="AY899" s="52"/>
    </row>
    <row r="900">
      <c r="AY900" s="52"/>
    </row>
    <row r="901">
      <c r="AY901" s="52"/>
    </row>
    <row r="902">
      <c r="AY902" s="52"/>
    </row>
    <row r="903">
      <c r="AY903" s="52"/>
    </row>
    <row r="904">
      <c r="AY904" s="52"/>
    </row>
    <row r="905">
      <c r="AY905" s="52"/>
    </row>
    <row r="906">
      <c r="AY906" s="52"/>
    </row>
    <row r="907">
      <c r="AY907" s="52"/>
    </row>
    <row r="908">
      <c r="AY908" s="52"/>
    </row>
    <row r="909">
      <c r="AY909" s="52"/>
    </row>
    <row r="910">
      <c r="AY910" s="52"/>
    </row>
    <row r="911">
      <c r="AY911" s="52"/>
    </row>
    <row r="912">
      <c r="AY912" s="52"/>
    </row>
    <row r="913">
      <c r="AY913" s="52"/>
    </row>
    <row r="914">
      <c r="AY914" s="52"/>
    </row>
    <row r="915">
      <c r="AY915" s="52"/>
    </row>
    <row r="916">
      <c r="AY916" s="52"/>
    </row>
    <row r="917">
      <c r="AY917" s="52"/>
    </row>
    <row r="918">
      <c r="AY918" s="52"/>
    </row>
    <row r="919">
      <c r="AY919" s="52"/>
    </row>
    <row r="920">
      <c r="AY920" s="52"/>
    </row>
    <row r="921">
      <c r="AY921" s="52"/>
    </row>
    <row r="922">
      <c r="AY922" s="52"/>
    </row>
    <row r="923">
      <c r="AY923" s="52"/>
    </row>
    <row r="924">
      <c r="AY924" s="52"/>
    </row>
    <row r="925">
      <c r="AY925" s="52"/>
    </row>
    <row r="926">
      <c r="AY926" s="52"/>
    </row>
    <row r="927">
      <c r="AY927" s="52"/>
    </row>
    <row r="928">
      <c r="AY928" s="52"/>
    </row>
    <row r="929">
      <c r="AY929" s="52"/>
    </row>
    <row r="930">
      <c r="AY930" s="52"/>
    </row>
    <row r="931">
      <c r="AY931" s="52"/>
    </row>
    <row r="932">
      <c r="AY932" s="52"/>
    </row>
    <row r="933">
      <c r="AY933" s="52"/>
    </row>
    <row r="934">
      <c r="AY934" s="52"/>
    </row>
    <row r="935">
      <c r="AY935" s="52"/>
    </row>
    <row r="936">
      <c r="AY936" s="52"/>
    </row>
    <row r="937">
      <c r="AY937" s="52"/>
    </row>
    <row r="938">
      <c r="AY938" s="52"/>
    </row>
    <row r="939">
      <c r="AY939" s="52"/>
    </row>
    <row r="940">
      <c r="AY940" s="52"/>
    </row>
    <row r="941">
      <c r="AY941" s="52"/>
    </row>
    <row r="942">
      <c r="AY942" s="52"/>
    </row>
    <row r="943">
      <c r="AY943" s="52"/>
    </row>
    <row r="944">
      <c r="AY944" s="52"/>
    </row>
    <row r="945">
      <c r="AY945" s="52"/>
    </row>
    <row r="946">
      <c r="AY946" s="52"/>
    </row>
    <row r="947">
      <c r="AY947" s="52"/>
    </row>
    <row r="948">
      <c r="AY948" s="52"/>
    </row>
    <row r="949">
      <c r="AY949" s="52"/>
    </row>
    <row r="950">
      <c r="AY950" s="52"/>
    </row>
    <row r="951">
      <c r="AY951" s="52"/>
    </row>
    <row r="952">
      <c r="AY952" s="52"/>
    </row>
    <row r="953">
      <c r="AY953" s="52"/>
    </row>
    <row r="954">
      <c r="AY954" s="52"/>
    </row>
    <row r="955">
      <c r="AY955" s="52"/>
    </row>
    <row r="956">
      <c r="AY956" s="52"/>
    </row>
    <row r="957">
      <c r="AY957" s="52"/>
    </row>
    <row r="958">
      <c r="AY958" s="52"/>
    </row>
    <row r="959">
      <c r="AY959" s="52"/>
    </row>
    <row r="960">
      <c r="AY960" s="52"/>
    </row>
    <row r="961">
      <c r="AY961" s="52"/>
    </row>
    <row r="962">
      <c r="AY962" s="52"/>
    </row>
    <row r="963">
      <c r="AY963" s="52"/>
    </row>
    <row r="964">
      <c r="AY964" s="52"/>
    </row>
    <row r="965">
      <c r="AY965" s="52"/>
    </row>
    <row r="966">
      <c r="AY966" s="52"/>
    </row>
    <row r="967">
      <c r="AY967" s="52"/>
    </row>
    <row r="968">
      <c r="AY968" s="52"/>
    </row>
    <row r="969">
      <c r="AY969" s="52"/>
    </row>
    <row r="970">
      <c r="AY970" s="52"/>
    </row>
    <row r="971">
      <c r="AY971" s="52"/>
    </row>
    <row r="972">
      <c r="AY972" s="52"/>
    </row>
    <row r="973">
      <c r="AY973" s="52"/>
    </row>
    <row r="974">
      <c r="AY974" s="52"/>
    </row>
    <row r="975">
      <c r="AY975" s="52"/>
    </row>
    <row r="976">
      <c r="AY976" s="52"/>
    </row>
    <row r="977">
      <c r="AY977" s="52"/>
    </row>
    <row r="978">
      <c r="AY978" s="52"/>
    </row>
    <row r="979">
      <c r="AY979" s="52"/>
    </row>
    <row r="980">
      <c r="AY980" s="52"/>
    </row>
    <row r="981">
      <c r="AY981" s="52"/>
    </row>
    <row r="982">
      <c r="AY982" s="52"/>
    </row>
    <row r="983">
      <c r="AY983" s="52"/>
    </row>
    <row r="984">
      <c r="AY984" s="52"/>
    </row>
    <row r="985">
      <c r="AY985" s="52"/>
    </row>
    <row r="986">
      <c r="AY986" s="52"/>
    </row>
    <row r="987">
      <c r="AY987" s="52"/>
    </row>
    <row r="988">
      <c r="AY988" s="52"/>
    </row>
    <row r="989">
      <c r="AY989" s="52"/>
    </row>
    <row r="990">
      <c r="AY990" s="52"/>
    </row>
    <row r="991">
      <c r="AY991" s="52"/>
    </row>
    <row r="992">
      <c r="AY992" s="52"/>
    </row>
    <row r="993">
      <c r="AY993" s="52"/>
    </row>
    <row r="994">
      <c r="AY994" s="52"/>
    </row>
    <row r="995">
      <c r="AY995" s="52"/>
    </row>
    <row r="996">
      <c r="AY996" s="52"/>
    </row>
    <row r="997">
      <c r="AY997" s="52"/>
    </row>
    <row r="998">
      <c r="AY998" s="52"/>
    </row>
    <row r="999">
      <c r="AY999" s="52"/>
    </row>
    <row r="1000">
      <c r="AY1000" s="5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43"/>
      <c r="O1" s="43" t="str">
        <f t="shared" ref="O1:AF1" si="1">countif(O3:O202,"=1")</f>
        <v>121</v>
      </c>
      <c r="P1" s="43" t="str">
        <f t="shared" si="1"/>
        <v>34</v>
      </c>
      <c r="Q1" s="43" t="str">
        <f t="shared" si="1"/>
        <v>1</v>
      </c>
      <c r="R1" s="43" t="str">
        <f t="shared" si="1"/>
        <v>18</v>
      </c>
      <c r="S1" s="43" t="str">
        <f t="shared" si="1"/>
        <v>5</v>
      </c>
      <c r="T1" s="43" t="str">
        <f t="shared" si="1"/>
        <v>92</v>
      </c>
      <c r="U1" s="43" t="str">
        <f t="shared" si="1"/>
        <v>87</v>
      </c>
      <c r="V1" s="43" t="str">
        <f t="shared" si="1"/>
        <v>35</v>
      </c>
      <c r="W1" s="43" t="str">
        <f t="shared" si="1"/>
        <v>32</v>
      </c>
      <c r="X1" s="43" t="str">
        <f t="shared" si="1"/>
        <v>12</v>
      </c>
      <c r="Y1" s="43" t="str">
        <f t="shared" si="1"/>
        <v>8</v>
      </c>
      <c r="Z1" s="43" t="str">
        <f t="shared" si="1"/>
        <v>19</v>
      </c>
      <c r="AA1" s="43" t="str">
        <f t="shared" si="1"/>
        <v>5</v>
      </c>
      <c r="AB1" s="43" t="str">
        <f t="shared" si="1"/>
        <v>18</v>
      </c>
      <c r="AC1" s="43" t="str">
        <f t="shared" si="1"/>
        <v>14</v>
      </c>
      <c r="AD1" s="43" t="str">
        <f t="shared" si="1"/>
        <v>11</v>
      </c>
      <c r="AE1" s="43" t="str">
        <f t="shared" si="1"/>
        <v>7</v>
      </c>
      <c r="AF1" s="43" t="str">
        <f t="shared" si="1"/>
        <v>5</v>
      </c>
      <c r="AG1" s="13"/>
      <c r="AH1" s="13"/>
      <c r="AI1" s="2" t="str">
        <f>AVERAGE(AI3:AI202)</f>
        <v>1</v>
      </c>
      <c r="AJ1" s="13"/>
      <c r="AK1" s="13" t="str">
        <f t="shared" ref="AK1:AL1" si="2">COUNTIF(AK3:AK202,"=1")</f>
        <v>1</v>
      </c>
      <c r="AL1" s="13" t="str">
        <f t="shared" si="2"/>
        <v>0</v>
      </c>
      <c r="AM1" s="2" t="str">
        <f>AVERAGE(AM3:AM202)</f>
        <v>158.8345</v>
      </c>
      <c r="AN1" s="13" t="str">
        <f t="shared" ref="AN1:AR1" si="3">COUNTIF(AN3:AN202,"=1")</f>
        <v>3</v>
      </c>
      <c r="AO1" s="13" t="str">
        <f t="shared" si="3"/>
        <v>1</v>
      </c>
      <c r="AP1" s="13" t="str">
        <f t="shared" si="3"/>
        <v>1</v>
      </c>
      <c r="AQ1" s="13" t="str">
        <f t="shared" si="3"/>
        <v>1</v>
      </c>
      <c r="AR1" s="13" t="str">
        <f t="shared" si="3"/>
        <v>0</v>
      </c>
      <c r="AS1" s="2" t="str">
        <f t="shared" ref="AS1:AU1" si="4">AVERAGE(AS3:AS202)</f>
        <v>160.1586035</v>
      </c>
      <c r="AT1" s="2" t="str">
        <f t="shared" si="4"/>
        <v>128.9154948</v>
      </c>
      <c r="AU1" s="2" t="str">
        <f t="shared" si="4"/>
        <v>71.40871094</v>
      </c>
      <c r="AV1" s="13" t="str">
        <f t="shared" ref="AV1:AZ1" si="5">COUNTIF(AV3:AV202,"=1")</f>
        <v>1</v>
      </c>
      <c r="AW1" s="13" t="str">
        <f t="shared" si="5"/>
        <v>0</v>
      </c>
      <c r="AX1" s="13" t="str">
        <f t="shared" si="5"/>
        <v>0</v>
      </c>
      <c r="AY1" s="13" t="str">
        <f t="shared" si="5"/>
        <v>0</v>
      </c>
      <c r="AZ1" s="13" t="str">
        <f t="shared" si="5"/>
        <v>0</v>
      </c>
      <c r="BA1" s="2" t="str">
        <f t="shared" ref="BA1:BI1" si="6">SUM(BA3:BA202)</f>
        <v>22185</v>
      </c>
      <c r="BB1" s="2" t="str">
        <f t="shared" si="6"/>
        <v>3900</v>
      </c>
      <c r="BC1" s="2" t="str">
        <f t="shared" si="6"/>
        <v>15151</v>
      </c>
      <c r="BD1" s="2" t="str">
        <f t="shared" si="6"/>
        <v>6719</v>
      </c>
      <c r="BE1" s="2" t="str">
        <f t="shared" si="6"/>
        <v>5114</v>
      </c>
      <c r="BF1" s="2" t="str">
        <f t="shared" si="6"/>
        <v>0</v>
      </c>
      <c r="BG1" s="2" t="str">
        <f t="shared" si="6"/>
        <v>8</v>
      </c>
      <c r="BH1" s="2" t="str">
        <f t="shared" si="6"/>
        <v>0</v>
      </c>
      <c r="BI1" s="2" t="str">
        <f t="shared" si="6"/>
        <v>0</v>
      </c>
    </row>
    <row r="2">
      <c r="A2" s="13" t="s">
        <v>148</v>
      </c>
      <c r="B2" s="13" t="s">
        <v>162</v>
      </c>
      <c r="C2" s="13" t="s">
        <v>163</v>
      </c>
      <c r="D2" s="13" t="s">
        <v>111</v>
      </c>
      <c r="E2" s="13" t="s">
        <v>113</v>
      </c>
      <c r="F2" s="13" t="s">
        <v>114</v>
      </c>
      <c r="G2" s="13" t="s">
        <v>115</v>
      </c>
      <c r="H2" s="13" t="s">
        <v>116</v>
      </c>
      <c r="I2" s="13" t="s">
        <v>117</v>
      </c>
      <c r="J2" s="13" t="s">
        <v>122</v>
      </c>
      <c r="K2" s="13" t="s">
        <v>125</v>
      </c>
      <c r="L2" s="13" t="s">
        <v>127</v>
      </c>
      <c r="M2" s="13" t="s">
        <v>129</v>
      </c>
      <c r="N2" s="13" t="s">
        <v>505</v>
      </c>
      <c r="O2" s="13" t="s">
        <v>178</v>
      </c>
      <c r="P2" s="13" t="s">
        <v>202</v>
      </c>
      <c r="Q2" s="13"/>
      <c r="R2" s="13" t="s">
        <v>207</v>
      </c>
      <c r="S2" s="13" t="s">
        <v>177</v>
      </c>
      <c r="T2" s="13" t="s">
        <v>179</v>
      </c>
      <c r="U2" s="13" t="s">
        <v>180</v>
      </c>
      <c r="V2" s="13" t="s">
        <v>193</v>
      </c>
      <c r="W2" s="13" t="s">
        <v>182</v>
      </c>
      <c r="X2" s="13" t="s">
        <v>190</v>
      </c>
      <c r="Y2" s="13" t="s">
        <v>185</v>
      </c>
      <c r="Z2" s="13" t="s">
        <v>199</v>
      </c>
      <c r="AA2" s="13" t="s">
        <v>205</v>
      </c>
      <c r="AB2" s="13" t="s">
        <v>175</v>
      </c>
      <c r="AC2" s="13" t="s">
        <v>174</v>
      </c>
      <c r="AD2" s="13" t="s">
        <v>200</v>
      </c>
      <c r="AE2" s="13" t="s">
        <v>201</v>
      </c>
      <c r="AF2" s="13" t="s">
        <v>183</v>
      </c>
      <c r="AG2" s="13" t="str">
        <f>COUNTIF(AG4:AG203,"=1")</f>
        <v>31</v>
      </c>
      <c r="AH2" s="13"/>
      <c r="AI2" s="43" t="str">
        <f>countif(AI3:AI202,"=1")</f>
        <v>7</v>
      </c>
      <c r="AJ2" s="13" t="s">
        <v>178</v>
      </c>
      <c r="AK2" s="13" t="s">
        <v>202</v>
      </c>
      <c r="AL2" s="13" t="s">
        <v>207</v>
      </c>
      <c r="AM2" s="13" t="s">
        <v>177</v>
      </c>
      <c r="AN2" s="13" t="s">
        <v>179</v>
      </c>
      <c r="AO2" s="13" t="s">
        <v>180</v>
      </c>
      <c r="AP2" s="13" t="s">
        <v>193</v>
      </c>
      <c r="AQ2" s="13" t="s">
        <v>175</v>
      </c>
      <c r="AR2" s="13" t="s">
        <v>174</v>
      </c>
      <c r="AS2" s="2" t="s">
        <v>182</v>
      </c>
      <c r="AT2" s="2" t="s">
        <v>190</v>
      </c>
      <c r="AU2" s="13" t="s">
        <v>185</v>
      </c>
      <c r="AV2" s="13" t="s">
        <v>199</v>
      </c>
      <c r="AW2" s="13" t="s">
        <v>205</v>
      </c>
      <c r="AX2" s="13" t="s">
        <v>201</v>
      </c>
      <c r="AY2" s="13" t="s">
        <v>200</v>
      </c>
      <c r="AZ2" s="13" t="s">
        <v>183</v>
      </c>
      <c r="BA2" s="2">
        <v>1.0</v>
      </c>
      <c r="BB2" s="2">
        <v>2.0</v>
      </c>
      <c r="BC2" s="2">
        <v>3.0</v>
      </c>
      <c r="BD2" s="2">
        <v>4.0</v>
      </c>
      <c r="BE2" s="2">
        <v>5.0</v>
      </c>
      <c r="BF2" s="2">
        <v>6.0</v>
      </c>
      <c r="BG2" s="2">
        <v>7.0</v>
      </c>
      <c r="BH2" s="2">
        <v>8.0</v>
      </c>
      <c r="BI2" s="2">
        <v>9.0</v>
      </c>
    </row>
    <row r="3">
      <c r="B3" s="7"/>
      <c r="D3" s="7">
        <v>2.222781216875E7</v>
      </c>
      <c r="E3" s="7">
        <v>700.5745687311196</v>
      </c>
      <c r="F3" s="7">
        <v>1708.0</v>
      </c>
      <c r="G3" s="7">
        <v>1541.4429434958488</v>
      </c>
      <c r="H3" s="7">
        <v>0.0111382186081</v>
      </c>
      <c r="I3" s="7">
        <v>2.2227136E7</v>
      </c>
      <c r="J3" s="7">
        <v>1534.0</v>
      </c>
      <c r="K3" s="7">
        <v>174.0</v>
      </c>
      <c r="L3" s="7">
        <v>449.859375</v>
      </c>
      <c r="M3" s="7">
        <v>226.309375</v>
      </c>
      <c r="N3" s="7">
        <v>6.0</v>
      </c>
      <c r="O3" s="7">
        <v>1.0</v>
      </c>
      <c r="Q3" t="str">
        <f t="shared" ref="Q3:Q202" si="7">IF(A3="","",if(and(O3=1,AF3=1),1,""))</f>
        <v/>
      </c>
      <c r="S3" s="7">
        <v>1.0</v>
      </c>
      <c r="T3" s="7">
        <v>1.0</v>
      </c>
      <c r="U3" s="7">
        <v>1.0</v>
      </c>
      <c r="AB3" s="7">
        <v>1.0</v>
      </c>
      <c r="AC3" s="7">
        <v>1.0</v>
      </c>
      <c r="AG3" t="str">
        <f t="shared" ref="AG3:AG202" si="8">IF(B3="","",IF(OR(O3=1,P3=1,R3=1,S3=1),1,""))</f>
        <v/>
      </c>
      <c r="AH3" s="4" t="str">
        <f t="shared" ref="AH3:AH202" si="9">IF(AND(H3&gt;0.00246,H3&lt;0.004279),H3,"")</f>
        <v/>
      </c>
      <c r="AI3" s="4" t="str">
        <f t="shared" ref="AI3:AI202" si="10">if(A3="","",if(AD3="","",1))</f>
        <v/>
      </c>
      <c r="AJ3" s="4" t="str">
        <f t="shared" ref="AJ3:AJ202" si="11">IF(O3="","",M3)</f>
        <v>226.309375</v>
      </c>
      <c r="AK3" s="4" t="str">
        <f t="shared" ref="AK3:AK202" si="12">IF(P3="","",M3)</f>
        <v/>
      </c>
      <c r="AL3" s="4" t="str">
        <f t="shared" ref="AL3:AL202" si="13">IF(R3="","",M3)</f>
        <v/>
      </c>
      <c r="AM3" s="4" t="str">
        <f t="shared" ref="AM3:AM202" si="14">IF(S3="","",M3)</f>
        <v>226.309375</v>
      </c>
      <c r="AN3" s="4" t="str">
        <f t="shared" ref="AN3:AN202" si="15">IF(T3="","",M3)</f>
        <v>226.309375</v>
      </c>
      <c r="AO3" s="4" t="str">
        <f t="shared" ref="AO3:AO202" si="16">IF(U3="","",M3)</f>
        <v>226.309375</v>
      </c>
      <c r="AP3" s="4" t="str">
        <f t="shared" ref="AP3:AP202" si="17">IF(V3="","",M3)</f>
        <v/>
      </c>
      <c r="AQ3" s="4" t="str">
        <f t="shared" ref="AQ3:AQ202" si="18">IF(AB3="","",M3)</f>
        <v>226.309375</v>
      </c>
      <c r="AR3" s="4" t="str">
        <f t="shared" ref="AR3:AR202" si="19">IF(AC3="","",M3)</f>
        <v>226.309375</v>
      </c>
      <c r="AS3" s="4" t="str">
        <f t="shared" ref="AS3:AS202" si="20">IF(W3="","",M3)</f>
        <v/>
      </c>
      <c r="AT3" s="4" t="str">
        <f t="shared" ref="AT3:AT202" si="21">IF(X3="","",M3)</f>
        <v/>
      </c>
      <c r="AU3" s="4" t="str">
        <f t="shared" ref="AU3:AU202" si="22">IF(Y3="","",M3)</f>
        <v/>
      </c>
      <c r="AV3" s="4" t="str">
        <f t="shared" ref="AV3:AV202" si="23">IF(Z3="","",M3)</f>
        <v/>
      </c>
      <c r="AW3" s="4" t="str">
        <f t="shared" ref="AW3:AW202" si="24">IF(AA3="","",M3)</f>
        <v/>
      </c>
      <c r="AX3" s="4" t="str">
        <f t="shared" ref="AX3:AX202" si="25">IF(AE3="","",M3)</f>
        <v/>
      </c>
      <c r="AY3" s="4" t="str">
        <f t="shared" ref="AY3:AY202" si="26">IF(AD3="","",M3)</f>
        <v/>
      </c>
      <c r="AZ3" s="4" t="str">
        <f t="shared" ref="AZ3:AZ202" si="27">IF(AF3="","",M3)</f>
        <v/>
      </c>
      <c r="BA3" s="4" t="str">
        <f t="shared" ref="BA3:BA202" si="28">if(A3="","",IF(N3=1,A3,""))</f>
        <v/>
      </c>
      <c r="BB3" s="4" t="str">
        <f t="shared" ref="BB3:BB202" si="29">if(A3="","",IF(N3=2,A3,""))</f>
        <v/>
      </c>
      <c r="BC3" s="4" t="str">
        <f t="shared" ref="BC3:BC202" si="30">if(A3="","",IF(N3=3,A3,""))</f>
        <v/>
      </c>
      <c r="BD3" s="4" t="str">
        <f t="shared" ref="BD3:BD202" si="31">if(A3="","",IF(N3=4,A3,""))</f>
        <v/>
      </c>
      <c r="BE3" s="4" t="str">
        <f t="shared" ref="BE3:BE202" si="32">if(A3="","",IF(N3=5,A3,""))</f>
        <v/>
      </c>
      <c r="BF3" s="4" t="str">
        <f t="shared" ref="BF3:BF202" si="33">if(A3="","",IF(N3=6,A3,""))</f>
        <v/>
      </c>
      <c r="BG3" s="4" t="str">
        <f t="shared" ref="BG3:BG202" si="34">if(A3="","",IF(N3=7,A3,""))</f>
        <v/>
      </c>
      <c r="BH3" s="9" t="str">
        <f t="shared" ref="BH3:BH202" si="35">if(A3="","",IF(N3=8,A3,""))</f>
        <v/>
      </c>
      <c r="BI3" s="9" t="str">
        <f t="shared" ref="BI3:BI202" si="36">if(A3="","",IF(N3=9,A3,""))</f>
        <v/>
      </c>
    </row>
    <row r="4">
      <c r="B4" s="7"/>
      <c r="C4" s="7"/>
      <c r="D4" s="7">
        <v>1930443.2365625</v>
      </c>
      <c r="E4" s="7">
        <v>2817.114971951817</v>
      </c>
      <c r="F4" s="7">
        <v>34200.0</v>
      </c>
      <c r="G4" s="7">
        <v>14816.431106347769</v>
      </c>
      <c r="H4" s="7">
        <v>0.0124847284436</v>
      </c>
      <c r="I4" s="7">
        <v>1927647.0</v>
      </c>
      <c r="J4" s="7">
        <v>14802.1875</v>
      </c>
      <c r="K4" s="7">
        <v>19397.8125</v>
      </c>
      <c r="L4" s="7">
        <v>2582.9009375</v>
      </c>
      <c r="M4" s="7">
        <v>213.335625</v>
      </c>
      <c r="N4" s="7">
        <v>4.0</v>
      </c>
      <c r="Q4" t="str">
        <f t="shared" si="7"/>
        <v/>
      </c>
      <c r="S4" s="7"/>
      <c r="T4" s="7">
        <v>1.0</v>
      </c>
      <c r="U4" s="7">
        <v>1.0</v>
      </c>
      <c r="W4" s="7">
        <v>1.0</v>
      </c>
      <c r="AB4" s="7"/>
      <c r="AC4" s="7">
        <v>1.0</v>
      </c>
      <c r="AG4" t="str">
        <f t="shared" si="8"/>
        <v/>
      </c>
      <c r="AH4" s="4" t="str">
        <f t="shared" si="9"/>
        <v/>
      </c>
      <c r="AI4" s="4" t="str">
        <f t="shared" si="10"/>
        <v/>
      </c>
      <c r="AJ4" s="4" t="str">
        <f t="shared" si="11"/>
        <v/>
      </c>
      <c r="AK4" s="4" t="str">
        <f t="shared" si="12"/>
        <v/>
      </c>
      <c r="AL4" s="4" t="str">
        <f t="shared" si="13"/>
        <v/>
      </c>
      <c r="AM4" s="4" t="str">
        <f t="shared" si="14"/>
        <v/>
      </c>
      <c r="AN4" s="4" t="str">
        <f t="shared" si="15"/>
        <v>213.335625</v>
      </c>
      <c r="AO4" s="4" t="str">
        <f t="shared" si="16"/>
        <v>213.335625</v>
      </c>
      <c r="AP4" s="4" t="str">
        <f t="shared" si="17"/>
        <v/>
      </c>
      <c r="AQ4" s="4" t="str">
        <f t="shared" si="18"/>
        <v/>
      </c>
      <c r="AR4" s="4" t="str">
        <f t="shared" si="19"/>
        <v>213.335625</v>
      </c>
      <c r="AS4" s="4" t="str">
        <f t="shared" si="20"/>
        <v>213.335625</v>
      </c>
      <c r="AT4" s="4" t="str">
        <f t="shared" si="21"/>
        <v/>
      </c>
      <c r="AU4" s="4" t="str">
        <f t="shared" si="22"/>
        <v/>
      </c>
      <c r="AV4" s="4" t="str">
        <f t="shared" si="23"/>
        <v/>
      </c>
      <c r="AW4" s="4" t="str">
        <f t="shared" si="24"/>
        <v/>
      </c>
      <c r="AX4" s="4" t="str">
        <f t="shared" si="25"/>
        <v/>
      </c>
      <c r="AY4" s="4" t="str">
        <f t="shared" si="26"/>
        <v/>
      </c>
      <c r="AZ4" s="4" t="str">
        <f t="shared" si="27"/>
        <v/>
      </c>
      <c r="BA4" s="4" t="str">
        <f t="shared" si="28"/>
        <v/>
      </c>
      <c r="BB4" s="4" t="str">
        <f t="shared" si="29"/>
        <v/>
      </c>
      <c r="BC4" s="4" t="str">
        <f t="shared" si="30"/>
        <v/>
      </c>
      <c r="BD4" s="4" t="str">
        <f t="shared" si="31"/>
        <v/>
      </c>
      <c r="BE4" s="4" t="str">
        <f t="shared" si="32"/>
        <v/>
      </c>
      <c r="BF4" s="4" t="str">
        <f t="shared" si="33"/>
        <v/>
      </c>
      <c r="BG4" s="4" t="str">
        <f t="shared" si="34"/>
        <v/>
      </c>
      <c r="BH4" s="9" t="str">
        <f t="shared" si="35"/>
        <v/>
      </c>
      <c r="BI4" s="9" t="str">
        <f t="shared" si="36"/>
        <v/>
      </c>
    </row>
    <row r="5">
      <c r="C5" s="7"/>
      <c r="D5" s="7">
        <v>1562191.851875</v>
      </c>
      <c r="E5" s="7">
        <v>564.4265128717906</v>
      </c>
      <c r="F5" s="7">
        <v>7086.0</v>
      </c>
      <c r="G5" s="7">
        <v>6510.596293679701</v>
      </c>
      <c r="H5" s="7">
        <v>0.00566896861717</v>
      </c>
      <c r="I5" s="7">
        <v>1561648.0</v>
      </c>
      <c r="J5" s="7">
        <v>6501.405</v>
      </c>
      <c r="K5" s="7">
        <v>584.595</v>
      </c>
      <c r="L5" s="7">
        <v>401.42875</v>
      </c>
      <c r="M5" s="7">
        <v>142.423125</v>
      </c>
      <c r="N5" s="7">
        <v>2.0</v>
      </c>
      <c r="Q5" t="str">
        <f t="shared" si="7"/>
        <v/>
      </c>
      <c r="W5" s="7">
        <v>1.0</v>
      </c>
      <c r="AB5" s="7"/>
      <c r="AC5" s="7"/>
      <c r="AF5" s="7">
        <v>1.0</v>
      </c>
      <c r="AG5" t="str">
        <f t="shared" si="8"/>
        <v/>
      </c>
      <c r="AH5" s="4" t="str">
        <f t="shared" si="9"/>
        <v/>
      </c>
      <c r="AI5" s="4" t="str">
        <f t="shared" si="10"/>
        <v/>
      </c>
      <c r="AJ5" s="4" t="str">
        <f t="shared" si="11"/>
        <v/>
      </c>
      <c r="AK5" s="4" t="str">
        <f t="shared" si="12"/>
        <v/>
      </c>
      <c r="AL5" s="4" t="str">
        <f t="shared" si="13"/>
        <v/>
      </c>
      <c r="AM5" s="4" t="str">
        <f t="shared" si="14"/>
        <v/>
      </c>
      <c r="AN5" s="4" t="str">
        <f t="shared" si="15"/>
        <v/>
      </c>
      <c r="AO5" s="4" t="str">
        <f t="shared" si="16"/>
        <v/>
      </c>
      <c r="AP5" s="4" t="str">
        <f t="shared" si="17"/>
        <v/>
      </c>
      <c r="AQ5" s="4" t="str">
        <f t="shared" si="18"/>
        <v/>
      </c>
      <c r="AR5" s="4" t="str">
        <f t="shared" si="19"/>
        <v/>
      </c>
      <c r="AS5" s="4" t="str">
        <f t="shared" si="20"/>
        <v>142.423125</v>
      </c>
      <c r="AT5" s="4" t="str">
        <f t="shared" si="21"/>
        <v/>
      </c>
      <c r="AU5" s="4" t="str">
        <f t="shared" si="22"/>
        <v/>
      </c>
      <c r="AV5" s="4" t="str">
        <f t="shared" si="23"/>
        <v/>
      </c>
      <c r="AW5" s="4" t="str">
        <f t="shared" si="24"/>
        <v/>
      </c>
      <c r="AX5" s="4" t="str">
        <f t="shared" si="25"/>
        <v/>
      </c>
      <c r="AY5" s="4" t="str">
        <f t="shared" si="26"/>
        <v/>
      </c>
      <c r="AZ5" s="4" t="str">
        <f t="shared" si="27"/>
        <v>142.423125</v>
      </c>
      <c r="BA5" s="4" t="str">
        <f t="shared" si="28"/>
        <v/>
      </c>
      <c r="BB5" s="4" t="str">
        <f t="shared" si="29"/>
        <v/>
      </c>
      <c r="BC5" s="4" t="str">
        <f t="shared" si="30"/>
        <v/>
      </c>
      <c r="BD5" s="4" t="str">
        <f t="shared" si="31"/>
        <v/>
      </c>
      <c r="BE5" s="4" t="str">
        <f t="shared" si="32"/>
        <v/>
      </c>
      <c r="BF5" s="4" t="str">
        <f t="shared" si="33"/>
        <v/>
      </c>
      <c r="BG5" s="4" t="str">
        <f t="shared" si="34"/>
        <v/>
      </c>
      <c r="BH5" s="9" t="str">
        <f t="shared" si="35"/>
        <v/>
      </c>
      <c r="BI5" s="9" t="str">
        <f t="shared" si="36"/>
        <v/>
      </c>
    </row>
    <row r="6">
      <c r="B6" s="7"/>
      <c r="D6" s="7">
        <v>1101579.74</v>
      </c>
      <c r="E6" s="7">
        <v>160.81095816710072</v>
      </c>
      <c r="F6" s="7">
        <v>318.0</v>
      </c>
      <c r="G6" s="7">
        <v>272.6724253419715</v>
      </c>
      <c r="H6" s="7">
        <v>0.0101169893831</v>
      </c>
      <c r="I6" s="7">
        <v>1101439.0</v>
      </c>
      <c r="J6" s="7">
        <v>267.0</v>
      </c>
      <c r="K6" s="7">
        <v>51.0</v>
      </c>
      <c r="L6" s="7">
        <v>91.154375</v>
      </c>
      <c r="M6" s="7">
        <v>49.585625</v>
      </c>
      <c r="N6" s="7">
        <v>3.0</v>
      </c>
      <c r="O6" s="7">
        <v>1.0</v>
      </c>
      <c r="Q6" t="str">
        <f t="shared" si="7"/>
        <v/>
      </c>
      <c r="S6" s="7"/>
      <c r="U6" s="7">
        <v>1.0</v>
      </c>
      <c r="AB6" s="7"/>
      <c r="AC6" s="7">
        <v>1.0</v>
      </c>
      <c r="AG6" t="str">
        <f t="shared" si="8"/>
        <v/>
      </c>
      <c r="AH6" s="4" t="str">
        <f t="shared" si="9"/>
        <v/>
      </c>
      <c r="AI6" s="4" t="str">
        <f t="shared" si="10"/>
        <v/>
      </c>
      <c r="AJ6" s="4" t="str">
        <f t="shared" si="11"/>
        <v>49.585625</v>
      </c>
      <c r="AK6" s="4" t="str">
        <f t="shared" si="12"/>
        <v/>
      </c>
      <c r="AL6" s="4" t="str">
        <f t="shared" si="13"/>
        <v/>
      </c>
      <c r="AM6" s="4" t="str">
        <f t="shared" si="14"/>
        <v/>
      </c>
      <c r="AN6" s="4" t="str">
        <f t="shared" si="15"/>
        <v/>
      </c>
      <c r="AO6" s="4" t="str">
        <f t="shared" si="16"/>
        <v>49.585625</v>
      </c>
      <c r="AP6" s="4" t="str">
        <f t="shared" si="17"/>
        <v/>
      </c>
      <c r="AQ6" s="4" t="str">
        <f t="shared" si="18"/>
        <v/>
      </c>
      <c r="AR6" s="4" t="str">
        <f t="shared" si="19"/>
        <v>49.585625</v>
      </c>
      <c r="AS6" s="4" t="str">
        <f t="shared" si="20"/>
        <v/>
      </c>
      <c r="AT6" s="4" t="str">
        <f t="shared" si="21"/>
        <v/>
      </c>
      <c r="AU6" s="4" t="str">
        <f t="shared" si="22"/>
        <v/>
      </c>
      <c r="AV6" s="4" t="str">
        <f t="shared" si="23"/>
        <v/>
      </c>
      <c r="AW6" s="4" t="str">
        <f t="shared" si="24"/>
        <v/>
      </c>
      <c r="AX6" s="4" t="str">
        <f t="shared" si="25"/>
        <v/>
      </c>
      <c r="AY6" s="4" t="str">
        <f t="shared" si="26"/>
        <v/>
      </c>
      <c r="AZ6" s="4" t="str">
        <f t="shared" si="27"/>
        <v/>
      </c>
      <c r="BA6" s="4" t="str">
        <f t="shared" si="28"/>
        <v/>
      </c>
      <c r="BB6" s="4" t="str">
        <f t="shared" si="29"/>
        <v/>
      </c>
      <c r="BC6" s="4" t="str">
        <f t="shared" si="30"/>
        <v/>
      </c>
      <c r="BD6" s="4" t="str">
        <f t="shared" si="31"/>
        <v/>
      </c>
      <c r="BE6" s="4" t="str">
        <f t="shared" si="32"/>
        <v/>
      </c>
      <c r="BF6" s="4" t="str">
        <f t="shared" si="33"/>
        <v/>
      </c>
      <c r="BG6" s="4" t="str">
        <f t="shared" si="34"/>
        <v/>
      </c>
      <c r="BH6" s="9" t="str">
        <f t="shared" si="35"/>
        <v/>
      </c>
      <c r="BI6" s="9" t="str">
        <f t="shared" si="36"/>
        <v/>
      </c>
    </row>
    <row r="7">
      <c r="D7" s="7">
        <v>723048.7815625</v>
      </c>
      <c r="E7" s="7">
        <v>4598.236130892074</v>
      </c>
      <c r="F7" s="7">
        <v>9907.0</v>
      </c>
      <c r="G7" s="7">
        <v>8561.384538406617</v>
      </c>
      <c r="H7" s="7">
        <v>0.00932340438884</v>
      </c>
      <c r="I7" s="7">
        <v>718470.0</v>
      </c>
      <c r="J7" s="7">
        <v>8550.979375</v>
      </c>
      <c r="K7" s="7">
        <v>1356.020625</v>
      </c>
      <c r="L7" s="7">
        <v>4383.995</v>
      </c>
      <c r="M7" s="7">
        <v>194.7865625</v>
      </c>
      <c r="N7" s="7">
        <v>4.0</v>
      </c>
      <c r="Q7" t="str">
        <f t="shared" si="7"/>
        <v/>
      </c>
      <c r="W7" s="7">
        <v>1.0</v>
      </c>
      <c r="X7" s="7">
        <v>1.0</v>
      </c>
      <c r="Y7" s="7">
        <v>1.0</v>
      </c>
      <c r="AC7" s="7"/>
      <c r="AF7" s="7">
        <v>1.0</v>
      </c>
      <c r="AG7" t="str">
        <f t="shared" si="8"/>
        <v/>
      </c>
      <c r="AH7" s="4" t="str">
        <f t="shared" si="9"/>
        <v/>
      </c>
      <c r="AI7" s="4" t="str">
        <f t="shared" si="10"/>
        <v/>
      </c>
      <c r="AJ7" s="4" t="str">
        <f t="shared" si="11"/>
        <v/>
      </c>
      <c r="AK7" s="4" t="str">
        <f t="shared" si="12"/>
        <v/>
      </c>
      <c r="AL7" s="4" t="str">
        <f t="shared" si="13"/>
        <v/>
      </c>
      <c r="AM7" s="4" t="str">
        <f t="shared" si="14"/>
        <v/>
      </c>
      <c r="AN7" s="4" t="str">
        <f t="shared" si="15"/>
        <v/>
      </c>
      <c r="AO7" s="4" t="str">
        <f t="shared" si="16"/>
        <v/>
      </c>
      <c r="AP7" s="4" t="str">
        <f t="shared" si="17"/>
        <v/>
      </c>
      <c r="AQ7" s="4" t="str">
        <f t="shared" si="18"/>
        <v/>
      </c>
      <c r="AR7" s="4" t="str">
        <f t="shared" si="19"/>
        <v/>
      </c>
      <c r="AS7" s="4" t="str">
        <f t="shared" si="20"/>
        <v>194.7865625</v>
      </c>
      <c r="AT7" s="4" t="str">
        <f t="shared" si="21"/>
        <v>194.7865625</v>
      </c>
      <c r="AU7" s="4" t="str">
        <f t="shared" si="22"/>
        <v>194.7865625</v>
      </c>
      <c r="AV7" s="4" t="str">
        <f t="shared" si="23"/>
        <v/>
      </c>
      <c r="AW7" s="4" t="str">
        <f t="shared" si="24"/>
        <v/>
      </c>
      <c r="AX7" s="4" t="str">
        <f t="shared" si="25"/>
        <v/>
      </c>
      <c r="AY7" s="4" t="str">
        <f t="shared" si="26"/>
        <v/>
      </c>
      <c r="AZ7" s="4" t="str">
        <f t="shared" si="27"/>
        <v>194.7865625</v>
      </c>
      <c r="BA7" s="4" t="str">
        <f t="shared" si="28"/>
        <v/>
      </c>
      <c r="BB7" s="4" t="str">
        <f t="shared" si="29"/>
        <v/>
      </c>
      <c r="BC7" s="4" t="str">
        <f t="shared" si="30"/>
        <v/>
      </c>
      <c r="BD7" s="4" t="str">
        <f t="shared" si="31"/>
        <v/>
      </c>
      <c r="BE7" s="4" t="str">
        <f t="shared" si="32"/>
        <v/>
      </c>
      <c r="BF7" s="4" t="str">
        <f t="shared" si="33"/>
        <v/>
      </c>
      <c r="BG7" s="4" t="str">
        <f t="shared" si="34"/>
        <v/>
      </c>
      <c r="BH7" s="9" t="str">
        <f t="shared" si="35"/>
        <v/>
      </c>
      <c r="BI7" s="9" t="str">
        <f t="shared" si="36"/>
        <v/>
      </c>
    </row>
    <row r="8">
      <c r="A8" s="7">
        <v>1283.0</v>
      </c>
      <c r="B8" s="7">
        <v>15.0</v>
      </c>
      <c r="C8" s="7">
        <v>133.0</v>
      </c>
      <c r="D8" s="7">
        <v>168357.8775</v>
      </c>
      <c r="E8" s="7">
        <v>1646.2246455356742</v>
      </c>
      <c r="F8" s="7">
        <v>43800.0</v>
      </c>
      <c r="G8" s="7">
        <v>34998.35570393772</v>
      </c>
      <c r="H8" s="7">
        <v>0.00431628483161</v>
      </c>
      <c r="I8" s="7">
        <v>166729.0</v>
      </c>
      <c r="J8" s="7">
        <v>34985.25</v>
      </c>
      <c r="K8" s="7">
        <v>8814.75</v>
      </c>
      <c r="L8" s="7">
        <v>1509.91875</v>
      </c>
      <c r="M8" s="7">
        <v>118.95875</v>
      </c>
      <c r="N8" s="7">
        <v>5.0</v>
      </c>
      <c r="O8" s="7">
        <v>1.0</v>
      </c>
      <c r="Q8" t="str">
        <f t="shared" si="7"/>
        <v/>
      </c>
      <c r="S8" s="7"/>
      <c r="T8" s="7">
        <v>1.0</v>
      </c>
      <c r="V8" s="7">
        <v>1.0</v>
      </c>
      <c r="W8" s="7">
        <v>1.0</v>
      </c>
      <c r="Z8" s="7">
        <v>1.0</v>
      </c>
      <c r="AB8" s="7"/>
      <c r="AC8" s="7"/>
      <c r="AG8" t="str">
        <f t="shared" si="8"/>
        <v>1</v>
      </c>
      <c r="AH8" s="4" t="str">
        <f t="shared" si="9"/>
        <v/>
      </c>
      <c r="AI8" s="4" t="str">
        <f t="shared" si="10"/>
        <v/>
      </c>
      <c r="AJ8" s="4" t="str">
        <f t="shared" si="11"/>
        <v>118.95875</v>
      </c>
      <c r="AK8" s="4" t="str">
        <f t="shared" si="12"/>
        <v/>
      </c>
      <c r="AL8" s="4" t="str">
        <f t="shared" si="13"/>
        <v/>
      </c>
      <c r="AM8" s="4" t="str">
        <f t="shared" si="14"/>
        <v/>
      </c>
      <c r="AN8" s="4" t="str">
        <f t="shared" si="15"/>
        <v>118.95875</v>
      </c>
      <c r="AO8" s="4" t="str">
        <f t="shared" si="16"/>
        <v/>
      </c>
      <c r="AP8" s="4" t="str">
        <f t="shared" si="17"/>
        <v>118.95875</v>
      </c>
      <c r="AQ8" s="4" t="str">
        <f t="shared" si="18"/>
        <v/>
      </c>
      <c r="AR8" s="4" t="str">
        <f t="shared" si="19"/>
        <v/>
      </c>
      <c r="AS8" s="4" t="str">
        <f t="shared" si="20"/>
        <v>118.95875</v>
      </c>
      <c r="AT8" s="4" t="str">
        <f t="shared" si="21"/>
        <v/>
      </c>
      <c r="AU8" s="4" t="str">
        <f t="shared" si="22"/>
        <v/>
      </c>
      <c r="AV8" s="4" t="str">
        <f t="shared" si="23"/>
        <v>118.95875</v>
      </c>
      <c r="AW8" s="4" t="str">
        <f t="shared" si="24"/>
        <v/>
      </c>
      <c r="AX8" s="4" t="str">
        <f t="shared" si="25"/>
        <v/>
      </c>
      <c r="AY8" s="4" t="str">
        <f t="shared" si="26"/>
        <v/>
      </c>
      <c r="AZ8" s="4" t="str">
        <f t="shared" si="27"/>
        <v/>
      </c>
      <c r="BA8" s="4" t="str">
        <f t="shared" si="28"/>
        <v/>
      </c>
      <c r="BB8" s="4" t="str">
        <f t="shared" si="29"/>
        <v/>
      </c>
      <c r="BC8" s="4" t="str">
        <f t="shared" si="30"/>
        <v/>
      </c>
      <c r="BD8" s="4" t="str">
        <f t="shared" si="31"/>
        <v/>
      </c>
      <c r="BE8" s="4" t="str">
        <f t="shared" si="32"/>
        <v>1283</v>
      </c>
      <c r="BF8" s="4" t="str">
        <f t="shared" si="33"/>
        <v/>
      </c>
      <c r="BG8" s="4" t="str">
        <f t="shared" si="34"/>
        <v/>
      </c>
      <c r="BH8" s="9" t="str">
        <f t="shared" si="35"/>
        <v/>
      </c>
      <c r="BI8" s="9" t="str">
        <f t="shared" si="36"/>
        <v/>
      </c>
    </row>
    <row r="9">
      <c r="D9" s="7">
        <v>135985.24406250002</v>
      </c>
      <c r="E9" s="7">
        <v>362.2934856639128</v>
      </c>
      <c r="F9" s="7">
        <v>5181.0</v>
      </c>
      <c r="G9" s="7">
        <v>4308.396208598139</v>
      </c>
      <c r="H9" s="7">
        <v>0.0026481426228</v>
      </c>
      <c r="I9" s="7">
        <v>135640.0</v>
      </c>
      <c r="J9" s="7">
        <v>4298.6109375</v>
      </c>
      <c r="K9" s="7">
        <v>882.3890625</v>
      </c>
      <c r="L9" s="7">
        <v>283.8353125</v>
      </c>
      <c r="M9" s="7">
        <v>61.40875</v>
      </c>
      <c r="N9" s="7">
        <v>3.0</v>
      </c>
      <c r="O9" s="7">
        <v>1.0</v>
      </c>
      <c r="Q9" t="str">
        <f t="shared" si="7"/>
        <v/>
      </c>
      <c r="S9" s="7"/>
      <c r="W9" s="7">
        <v>1.0</v>
      </c>
      <c r="AB9" s="7"/>
      <c r="AC9" s="7"/>
      <c r="AD9" s="7">
        <v>1.0</v>
      </c>
      <c r="AG9" t="str">
        <f t="shared" si="8"/>
        <v/>
      </c>
      <c r="AH9" s="4" t="str">
        <f t="shared" si="9"/>
        <v>0.002648142623</v>
      </c>
      <c r="AI9" s="4" t="str">
        <f t="shared" si="10"/>
        <v/>
      </c>
      <c r="AJ9" s="4" t="str">
        <f t="shared" si="11"/>
        <v>61.40875</v>
      </c>
      <c r="AK9" s="4" t="str">
        <f t="shared" si="12"/>
        <v/>
      </c>
      <c r="AL9" s="4" t="str">
        <f t="shared" si="13"/>
        <v/>
      </c>
      <c r="AM9" s="4" t="str">
        <f t="shared" si="14"/>
        <v/>
      </c>
      <c r="AN9" s="4" t="str">
        <f t="shared" si="15"/>
        <v/>
      </c>
      <c r="AO9" s="4" t="str">
        <f t="shared" si="16"/>
        <v/>
      </c>
      <c r="AP9" s="4" t="str">
        <f t="shared" si="17"/>
        <v/>
      </c>
      <c r="AQ9" s="4" t="str">
        <f t="shared" si="18"/>
        <v/>
      </c>
      <c r="AR9" s="4" t="str">
        <f t="shared" si="19"/>
        <v/>
      </c>
      <c r="AS9" s="4" t="str">
        <f t="shared" si="20"/>
        <v>61.40875</v>
      </c>
      <c r="AT9" s="4" t="str">
        <f t="shared" si="21"/>
        <v/>
      </c>
      <c r="AU9" s="4" t="str">
        <f t="shared" si="22"/>
        <v/>
      </c>
      <c r="AV9" s="4" t="str">
        <f t="shared" si="23"/>
        <v/>
      </c>
      <c r="AW9" s="4" t="str">
        <f t="shared" si="24"/>
        <v/>
      </c>
      <c r="AX9" s="4" t="str">
        <f t="shared" si="25"/>
        <v/>
      </c>
      <c r="AY9" s="4" t="str">
        <f t="shared" si="26"/>
        <v>61.40875</v>
      </c>
      <c r="AZ9" s="4" t="str">
        <f t="shared" si="27"/>
        <v/>
      </c>
      <c r="BA9" s="4" t="str">
        <f t="shared" si="28"/>
        <v/>
      </c>
      <c r="BB9" s="4" t="str">
        <f t="shared" si="29"/>
        <v/>
      </c>
      <c r="BC9" s="4" t="str">
        <f t="shared" si="30"/>
        <v/>
      </c>
      <c r="BD9" s="4" t="str">
        <f t="shared" si="31"/>
        <v/>
      </c>
      <c r="BE9" s="4" t="str">
        <f t="shared" si="32"/>
        <v/>
      </c>
      <c r="BF9" s="4" t="str">
        <f t="shared" si="33"/>
        <v/>
      </c>
      <c r="BG9" s="4" t="str">
        <f t="shared" si="34"/>
        <v/>
      </c>
      <c r="BH9" s="9" t="str">
        <f t="shared" si="35"/>
        <v/>
      </c>
      <c r="BI9" s="9" t="str">
        <f t="shared" si="36"/>
        <v/>
      </c>
    </row>
    <row r="10">
      <c r="A10" s="7">
        <v>584.0</v>
      </c>
      <c r="B10" s="7">
        <v>7.0</v>
      </c>
      <c r="C10" s="7">
        <v>110.0</v>
      </c>
      <c r="D10" s="7">
        <v>138777.8021875</v>
      </c>
      <c r="E10" s="7">
        <v>5064.831151119721</v>
      </c>
      <c r="F10" s="7">
        <v>128000.0</v>
      </c>
      <c r="G10" s="7">
        <v>113493.82575383288</v>
      </c>
      <c r="H10" s="7">
        <v>0.00915367626574</v>
      </c>
      <c r="I10" s="7">
        <v>133730.0</v>
      </c>
      <c r="J10" s="7">
        <v>113480.0</v>
      </c>
      <c r="K10" s="7">
        <v>14520.0</v>
      </c>
      <c r="L10" s="7">
        <v>4736.360625</v>
      </c>
      <c r="M10" s="7">
        <v>311.4415625</v>
      </c>
      <c r="N10" s="7">
        <v>5.0</v>
      </c>
      <c r="O10" s="7">
        <v>1.0</v>
      </c>
      <c r="Q10" t="str">
        <f t="shared" si="7"/>
        <v/>
      </c>
      <c r="S10" s="7"/>
      <c r="W10" s="7">
        <v>1.0</v>
      </c>
      <c r="Z10" s="7">
        <v>1.0</v>
      </c>
      <c r="AB10" s="7"/>
      <c r="AC10" s="7"/>
      <c r="AD10" s="7">
        <v>1.0</v>
      </c>
      <c r="AE10" s="7">
        <v>1.0</v>
      </c>
      <c r="AG10" t="str">
        <f t="shared" si="8"/>
        <v>1</v>
      </c>
      <c r="AH10" s="4" t="str">
        <f t="shared" si="9"/>
        <v/>
      </c>
      <c r="AI10" s="4" t="str">
        <f t="shared" si="10"/>
        <v>1</v>
      </c>
      <c r="AJ10" s="4" t="str">
        <f t="shared" si="11"/>
        <v>311.4415625</v>
      </c>
      <c r="AK10" s="4" t="str">
        <f t="shared" si="12"/>
        <v/>
      </c>
      <c r="AL10" s="4" t="str">
        <f t="shared" si="13"/>
        <v/>
      </c>
      <c r="AM10" s="4" t="str">
        <f t="shared" si="14"/>
        <v/>
      </c>
      <c r="AN10" s="4" t="str">
        <f t="shared" si="15"/>
        <v/>
      </c>
      <c r="AO10" s="4" t="str">
        <f t="shared" si="16"/>
        <v/>
      </c>
      <c r="AP10" s="4" t="str">
        <f t="shared" si="17"/>
        <v/>
      </c>
      <c r="AQ10" s="4" t="str">
        <f t="shared" si="18"/>
        <v/>
      </c>
      <c r="AR10" s="4" t="str">
        <f t="shared" si="19"/>
        <v/>
      </c>
      <c r="AS10" s="4" t="str">
        <f t="shared" si="20"/>
        <v>311.4415625</v>
      </c>
      <c r="AT10" s="4" t="str">
        <f t="shared" si="21"/>
        <v/>
      </c>
      <c r="AU10" s="4" t="str">
        <f t="shared" si="22"/>
        <v/>
      </c>
      <c r="AV10" s="4" t="str">
        <f t="shared" si="23"/>
        <v>311.4415625</v>
      </c>
      <c r="AW10" s="4" t="str">
        <f t="shared" si="24"/>
        <v/>
      </c>
      <c r="AX10" s="4" t="str">
        <f t="shared" si="25"/>
        <v>311.4415625</v>
      </c>
      <c r="AY10" s="4" t="str">
        <f t="shared" si="26"/>
        <v>311.4415625</v>
      </c>
      <c r="AZ10" s="4" t="str">
        <f t="shared" si="27"/>
        <v/>
      </c>
      <c r="BA10" s="4" t="str">
        <f t="shared" si="28"/>
        <v/>
      </c>
      <c r="BB10" s="4" t="str">
        <f t="shared" si="29"/>
        <v/>
      </c>
      <c r="BC10" s="4" t="str">
        <f t="shared" si="30"/>
        <v/>
      </c>
      <c r="BD10" s="4" t="str">
        <f t="shared" si="31"/>
        <v/>
      </c>
      <c r="BE10" s="4" t="str">
        <f t="shared" si="32"/>
        <v>584</v>
      </c>
      <c r="BF10" s="4" t="str">
        <f t="shared" si="33"/>
        <v/>
      </c>
      <c r="BG10" s="4" t="str">
        <f t="shared" si="34"/>
        <v/>
      </c>
      <c r="BH10" s="9" t="str">
        <f t="shared" si="35"/>
        <v/>
      </c>
      <c r="BI10" s="9" t="str">
        <f t="shared" si="36"/>
        <v/>
      </c>
    </row>
    <row r="11">
      <c r="B11" s="7">
        <v>12.0</v>
      </c>
      <c r="C11" s="7">
        <v>176.0</v>
      </c>
      <c r="D11" s="7">
        <v>106626.375625</v>
      </c>
      <c r="E11" s="7">
        <v>333.0735427841172</v>
      </c>
      <c r="F11" s="7">
        <v>6277.0</v>
      </c>
      <c r="G11" s="7">
        <v>5310.0738802358765</v>
      </c>
      <c r="H11" s="7">
        <v>0.00516253558975</v>
      </c>
      <c r="I11" s="7">
        <v>106310.0</v>
      </c>
      <c r="J11" s="7">
        <v>5300.141875</v>
      </c>
      <c r="K11" s="7">
        <v>976.858125</v>
      </c>
      <c r="L11" s="7">
        <v>281.5353125</v>
      </c>
      <c r="M11" s="7">
        <v>34.8403125</v>
      </c>
      <c r="N11" s="7">
        <v>4.0</v>
      </c>
      <c r="O11" s="7">
        <v>1.0</v>
      </c>
      <c r="Q11" t="str">
        <f t="shared" si="7"/>
        <v/>
      </c>
      <c r="T11" s="7">
        <v>1.0</v>
      </c>
      <c r="U11" s="7">
        <v>1.0</v>
      </c>
      <c r="W11" s="7">
        <v>1.0</v>
      </c>
      <c r="AB11" s="7"/>
      <c r="AC11" s="7"/>
      <c r="AG11" t="str">
        <f t="shared" si="8"/>
        <v>1</v>
      </c>
      <c r="AH11" s="4" t="str">
        <f t="shared" si="9"/>
        <v/>
      </c>
      <c r="AI11" s="4" t="str">
        <f t="shared" si="10"/>
        <v/>
      </c>
      <c r="AJ11" s="4" t="str">
        <f t="shared" si="11"/>
        <v>34.8403125</v>
      </c>
      <c r="AK11" s="4" t="str">
        <f t="shared" si="12"/>
        <v/>
      </c>
      <c r="AL11" s="4" t="str">
        <f t="shared" si="13"/>
        <v/>
      </c>
      <c r="AM11" s="4" t="str">
        <f t="shared" si="14"/>
        <v/>
      </c>
      <c r="AN11" s="4" t="str">
        <f t="shared" si="15"/>
        <v>34.8403125</v>
      </c>
      <c r="AO11" s="4" t="str">
        <f t="shared" si="16"/>
        <v>34.8403125</v>
      </c>
      <c r="AP11" s="4" t="str">
        <f t="shared" si="17"/>
        <v/>
      </c>
      <c r="AQ11" s="4" t="str">
        <f t="shared" si="18"/>
        <v/>
      </c>
      <c r="AR11" s="4" t="str">
        <f t="shared" si="19"/>
        <v/>
      </c>
      <c r="AS11" s="4" t="str">
        <f t="shared" si="20"/>
        <v>34.8403125</v>
      </c>
      <c r="AT11" s="4" t="str">
        <f t="shared" si="21"/>
        <v/>
      </c>
      <c r="AU11" s="4" t="str">
        <f t="shared" si="22"/>
        <v/>
      </c>
      <c r="AV11" s="4" t="str">
        <f t="shared" si="23"/>
        <v/>
      </c>
      <c r="AW11" s="4" t="str">
        <f t="shared" si="24"/>
        <v/>
      </c>
      <c r="AX11" s="4" t="str">
        <f t="shared" si="25"/>
        <v/>
      </c>
      <c r="AY11" s="4" t="str">
        <f t="shared" si="26"/>
        <v/>
      </c>
      <c r="AZ11" s="4" t="str">
        <f t="shared" si="27"/>
        <v/>
      </c>
      <c r="BA11" s="4" t="str">
        <f t="shared" si="28"/>
        <v/>
      </c>
      <c r="BB11" s="4" t="str">
        <f t="shared" si="29"/>
        <v/>
      </c>
      <c r="BC11" s="4" t="str">
        <f t="shared" si="30"/>
        <v/>
      </c>
      <c r="BD11" s="4" t="str">
        <f t="shared" si="31"/>
        <v/>
      </c>
      <c r="BE11" s="4" t="str">
        <f t="shared" si="32"/>
        <v/>
      </c>
      <c r="BF11" s="4" t="str">
        <f t="shared" si="33"/>
        <v/>
      </c>
      <c r="BG11" s="4" t="str">
        <f t="shared" si="34"/>
        <v/>
      </c>
      <c r="BH11" s="9" t="str">
        <f t="shared" si="35"/>
        <v/>
      </c>
      <c r="BI11" s="9" t="str">
        <f t="shared" si="36"/>
        <v/>
      </c>
    </row>
    <row r="12">
      <c r="A12" s="7">
        <v>94.0</v>
      </c>
      <c r="B12" s="7">
        <v>9.0</v>
      </c>
      <c r="C12" s="7">
        <v>17.0</v>
      </c>
      <c r="D12" s="7">
        <v>79958.1603125</v>
      </c>
      <c r="E12" s="7">
        <v>557.4374727432213</v>
      </c>
      <c r="F12" s="7">
        <v>8821.0</v>
      </c>
      <c r="G12" s="7">
        <v>7863.364760032569</v>
      </c>
      <c r="H12" s="7">
        <v>0.00267364827182</v>
      </c>
      <c r="I12" s="7">
        <v>79417.0</v>
      </c>
      <c r="J12" s="7">
        <v>7853.4465625</v>
      </c>
      <c r="K12" s="7">
        <v>967.5534375</v>
      </c>
      <c r="L12" s="7">
        <v>431.561875</v>
      </c>
      <c r="M12" s="7">
        <v>109.5984375</v>
      </c>
      <c r="N12" s="7">
        <v>2.0</v>
      </c>
      <c r="O12" s="7">
        <v>1.0</v>
      </c>
      <c r="Q12" t="str">
        <f t="shared" si="7"/>
        <v/>
      </c>
      <c r="T12" s="7">
        <v>1.0</v>
      </c>
      <c r="AC12" s="7"/>
      <c r="AG12" t="str">
        <f t="shared" si="8"/>
        <v>1</v>
      </c>
      <c r="AH12" s="4" t="str">
        <f t="shared" si="9"/>
        <v>0.002673648272</v>
      </c>
      <c r="AI12" s="4" t="str">
        <f t="shared" si="10"/>
        <v/>
      </c>
      <c r="AJ12" s="4" t="str">
        <f t="shared" si="11"/>
        <v>109.5984375</v>
      </c>
      <c r="AK12" s="4" t="str">
        <f t="shared" si="12"/>
        <v/>
      </c>
      <c r="AL12" s="4" t="str">
        <f t="shared" si="13"/>
        <v/>
      </c>
      <c r="AM12" s="4" t="str">
        <f t="shared" si="14"/>
        <v/>
      </c>
      <c r="AN12" s="4" t="str">
        <f t="shared" si="15"/>
        <v>109.5984375</v>
      </c>
      <c r="AO12" s="4" t="str">
        <f t="shared" si="16"/>
        <v/>
      </c>
      <c r="AP12" s="4" t="str">
        <f t="shared" si="17"/>
        <v/>
      </c>
      <c r="AQ12" s="4" t="str">
        <f t="shared" si="18"/>
        <v/>
      </c>
      <c r="AR12" s="4" t="str">
        <f t="shared" si="19"/>
        <v/>
      </c>
      <c r="AS12" s="4" t="str">
        <f t="shared" si="20"/>
        <v/>
      </c>
      <c r="AT12" s="4" t="str">
        <f t="shared" si="21"/>
        <v/>
      </c>
      <c r="AU12" s="4" t="str">
        <f t="shared" si="22"/>
        <v/>
      </c>
      <c r="AV12" s="4" t="str">
        <f t="shared" si="23"/>
        <v/>
      </c>
      <c r="AW12" s="4" t="str">
        <f t="shared" si="24"/>
        <v/>
      </c>
      <c r="AX12" s="4" t="str">
        <f t="shared" si="25"/>
        <v/>
      </c>
      <c r="AY12" s="4" t="str">
        <f t="shared" si="26"/>
        <v/>
      </c>
      <c r="AZ12" s="4" t="str">
        <f t="shared" si="27"/>
        <v/>
      </c>
      <c r="BA12" s="4" t="str">
        <f t="shared" si="28"/>
        <v/>
      </c>
      <c r="BB12" s="4" t="str">
        <f t="shared" si="29"/>
        <v>94</v>
      </c>
      <c r="BC12" s="4" t="str">
        <f t="shared" si="30"/>
        <v/>
      </c>
      <c r="BD12" s="4" t="str">
        <f t="shared" si="31"/>
        <v/>
      </c>
      <c r="BE12" s="4" t="str">
        <f t="shared" si="32"/>
        <v/>
      </c>
      <c r="BF12" s="4" t="str">
        <f t="shared" si="33"/>
        <v/>
      </c>
      <c r="BG12" s="4" t="str">
        <f t="shared" si="34"/>
        <v/>
      </c>
      <c r="BH12" s="9" t="str">
        <f t="shared" si="35"/>
        <v/>
      </c>
      <c r="BI12" s="9" t="str">
        <f t="shared" si="36"/>
        <v/>
      </c>
    </row>
    <row r="13">
      <c r="A13" s="7">
        <v>0.0</v>
      </c>
      <c r="D13" s="7">
        <v>2984792.5578125003</v>
      </c>
      <c r="E13" s="7">
        <v>1782.0661605233613</v>
      </c>
      <c r="F13" s="7">
        <v>16800.0</v>
      </c>
      <c r="G13" s="7">
        <v>7951.113416611486</v>
      </c>
      <c r="H13" s="7">
        <v>0.0115384838253</v>
      </c>
      <c r="I13" s="7">
        <v>2983032.0</v>
      </c>
      <c r="J13" s="7">
        <v>7938.0</v>
      </c>
      <c r="K13" s="7">
        <v>8862.0</v>
      </c>
      <c r="L13" s="7">
        <v>1551.8925</v>
      </c>
      <c r="M13" s="7">
        <v>208.6653125</v>
      </c>
      <c r="N13" s="7">
        <v>6.0</v>
      </c>
      <c r="O13" s="7">
        <v>1.0</v>
      </c>
      <c r="Q13" t="str">
        <f t="shared" si="7"/>
        <v/>
      </c>
      <c r="S13" s="7">
        <v>1.0</v>
      </c>
      <c r="T13" s="7">
        <v>1.0</v>
      </c>
      <c r="U13" s="7">
        <v>1.0</v>
      </c>
      <c r="V13" s="7">
        <v>1.0</v>
      </c>
      <c r="AB13" s="7"/>
      <c r="AC13" s="7">
        <v>1.0</v>
      </c>
      <c r="AG13" t="str">
        <f t="shared" si="8"/>
        <v/>
      </c>
      <c r="AH13" s="4" t="str">
        <f t="shared" si="9"/>
        <v/>
      </c>
      <c r="AI13" s="4" t="str">
        <f t="shared" si="10"/>
        <v/>
      </c>
      <c r="AJ13" s="4" t="str">
        <f t="shared" si="11"/>
        <v>208.6653125</v>
      </c>
      <c r="AK13" s="4" t="str">
        <f t="shared" si="12"/>
        <v/>
      </c>
      <c r="AL13" s="4" t="str">
        <f t="shared" si="13"/>
        <v/>
      </c>
      <c r="AM13" s="4" t="str">
        <f t="shared" si="14"/>
        <v>208.6653125</v>
      </c>
      <c r="AN13" s="4" t="str">
        <f t="shared" si="15"/>
        <v>208.6653125</v>
      </c>
      <c r="AO13" s="4" t="str">
        <f t="shared" si="16"/>
        <v>208.6653125</v>
      </c>
      <c r="AP13" s="4" t="str">
        <f t="shared" si="17"/>
        <v>208.6653125</v>
      </c>
      <c r="AQ13" s="4" t="str">
        <f t="shared" si="18"/>
        <v/>
      </c>
      <c r="AR13" s="4" t="str">
        <f t="shared" si="19"/>
        <v>208.6653125</v>
      </c>
      <c r="AS13" s="4" t="str">
        <f t="shared" si="20"/>
        <v/>
      </c>
      <c r="AT13" s="4" t="str">
        <f t="shared" si="21"/>
        <v/>
      </c>
      <c r="AU13" s="4" t="str">
        <f t="shared" si="22"/>
        <v/>
      </c>
      <c r="AV13" s="4" t="str">
        <f t="shared" si="23"/>
        <v/>
      </c>
      <c r="AW13" s="4" t="str">
        <f t="shared" si="24"/>
        <v/>
      </c>
      <c r="AX13" s="4" t="str">
        <f t="shared" si="25"/>
        <v/>
      </c>
      <c r="AY13" s="4" t="str">
        <f t="shared" si="26"/>
        <v/>
      </c>
      <c r="AZ13" s="4" t="str">
        <f t="shared" si="27"/>
        <v/>
      </c>
      <c r="BA13" s="4" t="str">
        <f t="shared" si="28"/>
        <v/>
      </c>
      <c r="BB13" s="4" t="str">
        <f t="shared" si="29"/>
        <v/>
      </c>
      <c r="BC13" s="4" t="str">
        <f t="shared" si="30"/>
        <v/>
      </c>
      <c r="BD13" s="4" t="str">
        <f t="shared" si="31"/>
        <v/>
      </c>
      <c r="BE13" s="4" t="str">
        <f t="shared" si="32"/>
        <v/>
      </c>
      <c r="BF13" s="4" t="str">
        <f t="shared" si="33"/>
        <v>0</v>
      </c>
      <c r="BG13" s="4" t="str">
        <f t="shared" si="34"/>
        <v/>
      </c>
      <c r="BH13" s="9" t="str">
        <f t="shared" si="35"/>
        <v/>
      </c>
      <c r="BI13" s="9" t="str">
        <f t="shared" si="36"/>
        <v/>
      </c>
    </row>
    <row r="14">
      <c r="D14" s="7">
        <v>2473505.7096875003</v>
      </c>
      <c r="E14" s="7">
        <v>770.9473759576742</v>
      </c>
      <c r="F14" s="7">
        <v>5977.0</v>
      </c>
      <c r="G14" s="7">
        <v>3601.156646758598</v>
      </c>
      <c r="H14" s="7">
        <v>0.0032351708316</v>
      </c>
      <c r="I14" s="7">
        <v>2472756.0</v>
      </c>
      <c r="J14" s="7">
        <v>3589.935625</v>
      </c>
      <c r="K14" s="7">
        <v>2387.064375</v>
      </c>
      <c r="L14" s="7">
        <v>389.505625</v>
      </c>
      <c r="M14" s="7">
        <v>360.2040625</v>
      </c>
      <c r="N14" s="7">
        <v>3.0</v>
      </c>
      <c r="Q14" t="str">
        <f t="shared" si="7"/>
        <v/>
      </c>
      <c r="S14" s="7"/>
      <c r="T14" s="7">
        <v>1.0</v>
      </c>
      <c r="U14" s="7">
        <v>1.0</v>
      </c>
      <c r="AB14" s="7"/>
      <c r="AC14" s="7">
        <v>1.0</v>
      </c>
      <c r="AG14" t="str">
        <f t="shared" si="8"/>
        <v/>
      </c>
      <c r="AH14" s="4" t="str">
        <f t="shared" si="9"/>
        <v>0.003235170832</v>
      </c>
      <c r="AI14" s="4" t="str">
        <f t="shared" si="10"/>
        <v/>
      </c>
      <c r="AJ14" s="4" t="str">
        <f t="shared" si="11"/>
        <v/>
      </c>
      <c r="AK14" s="4" t="str">
        <f t="shared" si="12"/>
        <v/>
      </c>
      <c r="AL14" s="4" t="str">
        <f t="shared" si="13"/>
        <v/>
      </c>
      <c r="AM14" s="4" t="str">
        <f t="shared" si="14"/>
        <v/>
      </c>
      <c r="AN14" s="4" t="str">
        <f t="shared" si="15"/>
        <v>360.2040625</v>
      </c>
      <c r="AO14" s="4" t="str">
        <f t="shared" si="16"/>
        <v>360.2040625</v>
      </c>
      <c r="AP14" s="4" t="str">
        <f t="shared" si="17"/>
        <v/>
      </c>
      <c r="AQ14" s="4" t="str">
        <f t="shared" si="18"/>
        <v/>
      </c>
      <c r="AR14" s="4" t="str">
        <f t="shared" si="19"/>
        <v>360.2040625</v>
      </c>
      <c r="AS14" s="4" t="str">
        <f t="shared" si="20"/>
        <v/>
      </c>
      <c r="AT14" s="4" t="str">
        <f t="shared" si="21"/>
        <v/>
      </c>
      <c r="AU14" s="4" t="str">
        <f t="shared" si="22"/>
        <v/>
      </c>
      <c r="AV14" s="4" t="str">
        <f t="shared" si="23"/>
        <v/>
      </c>
      <c r="AW14" s="4" t="str">
        <f t="shared" si="24"/>
        <v/>
      </c>
      <c r="AX14" s="4" t="str">
        <f t="shared" si="25"/>
        <v/>
      </c>
      <c r="AY14" s="4" t="str">
        <f t="shared" si="26"/>
        <v/>
      </c>
      <c r="AZ14" s="4" t="str">
        <f t="shared" si="27"/>
        <v/>
      </c>
      <c r="BA14" s="4" t="str">
        <f t="shared" si="28"/>
        <v/>
      </c>
      <c r="BB14" s="4" t="str">
        <f t="shared" si="29"/>
        <v/>
      </c>
      <c r="BC14" s="4" t="str">
        <f t="shared" si="30"/>
        <v/>
      </c>
      <c r="BD14" s="4" t="str">
        <f t="shared" si="31"/>
        <v/>
      </c>
      <c r="BE14" s="4" t="str">
        <f t="shared" si="32"/>
        <v/>
      </c>
      <c r="BF14" s="4" t="str">
        <f t="shared" si="33"/>
        <v/>
      </c>
      <c r="BG14" s="4" t="str">
        <f t="shared" si="34"/>
        <v/>
      </c>
      <c r="BH14" s="9" t="str">
        <f t="shared" si="35"/>
        <v/>
      </c>
      <c r="BI14" s="9" t="str">
        <f t="shared" si="36"/>
        <v/>
      </c>
    </row>
    <row r="15">
      <c r="A15" s="7">
        <v>0.0</v>
      </c>
      <c r="D15" s="7">
        <v>2453317.4971875004</v>
      </c>
      <c r="E15" s="7">
        <v>599.7231497918299</v>
      </c>
      <c r="F15" s="7">
        <v>6004.0</v>
      </c>
      <c r="G15" s="7">
        <v>5448.390221748606</v>
      </c>
      <c r="H15" s="7">
        <v>0.00873648321574</v>
      </c>
      <c r="I15" s="7">
        <v>2452739.0</v>
      </c>
      <c r="J15" s="7">
        <v>5439.24875</v>
      </c>
      <c r="K15" s="7">
        <v>564.75125</v>
      </c>
      <c r="L15" s="7">
        <v>516.6184375</v>
      </c>
      <c r="M15" s="7">
        <v>61.87875</v>
      </c>
      <c r="N15" s="7">
        <v>5.0</v>
      </c>
      <c r="O15" s="7">
        <v>1.0</v>
      </c>
      <c r="Q15" t="str">
        <f t="shared" si="7"/>
        <v/>
      </c>
      <c r="S15" s="7"/>
      <c r="T15" s="7">
        <v>1.0</v>
      </c>
      <c r="U15" s="7">
        <v>1.0</v>
      </c>
      <c r="AB15" s="7">
        <v>1.0</v>
      </c>
      <c r="AC15" s="7">
        <v>1.0</v>
      </c>
      <c r="AG15" t="str">
        <f t="shared" si="8"/>
        <v/>
      </c>
      <c r="AH15" s="4" t="str">
        <f t="shared" si="9"/>
        <v/>
      </c>
      <c r="AI15" s="4" t="str">
        <f t="shared" si="10"/>
        <v/>
      </c>
      <c r="AJ15" s="4" t="str">
        <f t="shared" si="11"/>
        <v>61.87875</v>
      </c>
      <c r="AK15" s="4" t="str">
        <f t="shared" si="12"/>
        <v/>
      </c>
      <c r="AL15" s="4" t="str">
        <f t="shared" si="13"/>
        <v/>
      </c>
      <c r="AM15" s="4" t="str">
        <f t="shared" si="14"/>
        <v/>
      </c>
      <c r="AN15" s="4" t="str">
        <f t="shared" si="15"/>
        <v>61.87875</v>
      </c>
      <c r="AO15" s="4" t="str">
        <f t="shared" si="16"/>
        <v>61.87875</v>
      </c>
      <c r="AP15" s="4" t="str">
        <f t="shared" si="17"/>
        <v/>
      </c>
      <c r="AQ15" s="4" t="str">
        <f t="shared" si="18"/>
        <v>61.87875</v>
      </c>
      <c r="AR15" s="4" t="str">
        <f t="shared" si="19"/>
        <v>61.87875</v>
      </c>
      <c r="AS15" s="4" t="str">
        <f t="shared" si="20"/>
        <v/>
      </c>
      <c r="AT15" s="4" t="str">
        <f t="shared" si="21"/>
        <v/>
      </c>
      <c r="AU15" s="4" t="str">
        <f t="shared" si="22"/>
        <v/>
      </c>
      <c r="AV15" s="4" t="str">
        <f t="shared" si="23"/>
        <v/>
      </c>
      <c r="AW15" s="4" t="str">
        <f t="shared" si="24"/>
        <v/>
      </c>
      <c r="AX15" s="4" t="str">
        <f t="shared" si="25"/>
        <v/>
      </c>
      <c r="AY15" s="4" t="str">
        <f t="shared" si="26"/>
        <v/>
      </c>
      <c r="AZ15" s="4" t="str">
        <f t="shared" si="27"/>
        <v/>
      </c>
      <c r="BA15" s="4" t="str">
        <f t="shared" si="28"/>
        <v/>
      </c>
      <c r="BB15" s="4" t="str">
        <f t="shared" si="29"/>
        <v/>
      </c>
      <c r="BC15" s="4" t="str">
        <f t="shared" si="30"/>
        <v/>
      </c>
      <c r="BD15" s="4" t="str">
        <f t="shared" si="31"/>
        <v/>
      </c>
      <c r="BE15" s="4" t="str">
        <f t="shared" si="32"/>
        <v>0</v>
      </c>
      <c r="BF15" s="4" t="str">
        <f t="shared" si="33"/>
        <v/>
      </c>
      <c r="BG15" s="4" t="str">
        <f t="shared" si="34"/>
        <v/>
      </c>
      <c r="BH15" s="9" t="str">
        <f t="shared" si="35"/>
        <v/>
      </c>
      <c r="BI15" s="9" t="str">
        <f t="shared" si="36"/>
        <v/>
      </c>
    </row>
    <row r="16">
      <c r="A16" s="7">
        <v>111.0</v>
      </c>
      <c r="B16" s="7">
        <v>0.0</v>
      </c>
      <c r="C16" s="7">
        <v>1.0</v>
      </c>
      <c r="D16" s="7">
        <v>2224152.5065625</v>
      </c>
      <c r="E16" s="7">
        <v>4548.588447026827</v>
      </c>
      <c r="F16" s="7">
        <v>34600.0</v>
      </c>
      <c r="G16" s="7">
        <v>33733.96197823052</v>
      </c>
      <c r="H16" s="7">
        <v>0.0103893091956</v>
      </c>
      <c r="I16" s="7">
        <v>2219625.0</v>
      </c>
      <c r="J16" s="7">
        <v>33724.1875</v>
      </c>
      <c r="K16" s="7">
        <v>875.8125</v>
      </c>
      <c r="L16" s="7">
        <v>4138.5146875</v>
      </c>
      <c r="M16" s="7">
        <v>388.991875</v>
      </c>
      <c r="N16" s="7">
        <v>3.0</v>
      </c>
      <c r="O16" s="7">
        <v>1.0</v>
      </c>
      <c r="P16" s="7">
        <v>1.0</v>
      </c>
      <c r="Q16" t="str">
        <f t="shared" si="7"/>
        <v/>
      </c>
      <c r="S16" s="7"/>
      <c r="T16" s="7">
        <v>1.0</v>
      </c>
      <c r="AB16" s="7"/>
      <c r="AC16" s="7"/>
      <c r="AG16" t="str">
        <f t="shared" si="8"/>
        <v>1</v>
      </c>
      <c r="AH16" s="4" t="str">
        <f t="shared" si="9"/>
        <v/>
      </c>
      <c r="AI16" s="4" t="str">
        <f t="shared" si="10"/>
        <v/>
      </c>
      <c r="AJ16" s="4" t="str">
        <f t="shared" si="11"/>
        <v>388.991875</v>
      </c>
      <c r="AK16" s="4" t="str">
        <f t="shared" si="12"/>
        <v>388.991875</v>
      </c>
      <c r="AL16" s="4" t="str">
        <f t="shared" si="13"/>
        <v/>
      </c>
      <c r="AM16" s="4" t="str">
        <f t="shared" si="14"/>
        <v/>
      </c>
      <c r="AN16" s="4" t="str">
        <f t="shared" si="15"/>
        <v>388.991875</v>
      </c>
      <c r="AO16" s="4" t="str">
        <f t="shared" si="16"/>
        <v/>
      </c>
      <c r="AP16" s="4" t="str">
        <f t="shared" si="17"/>
        <v/>
      </c>
      <c r="AQ16" s="4" t="str">
        <f t="shared" si="18"/>
        <v/>
      </c>
      <c r="AR16" s="4" t="str">
        <f t="shared" si="19"/>
        <v/>
      </c>
      <c r="AS16" s="4" t="str">
        <f t="shared" si="20"/>
        <v/>
      </c>
      <c r="AT16" s="4" t="str">
        <f t="shared" si="21"/>
        <v/>
      </c>
      <c r="AU16" s="4" t="str">
        <f t="shared" si="22"/>
        <v/>
      </c>
      <c r="AV16" s="4" t="str">
        <f t="shared" si="23"/>
        <v/>
      </c>
      <c r="AW16" s="4" t="str">
        <f t="shared" si="24"/>
        <v/>
      </c>
      <c r="AX16" s="4" t="str">
        <f t="shared" si="25"/>
        <v/>
      </c>
      <c r="AY16" s="4" t="str">
        <f t="shared" si="26"/>
        <v/>
      </c>
      <c r="AZ16" s="4" t="str">
        <f t="shared" si="27"/>
        <v/>
      </c>
      <c r="BA16" s="4" t="str">
        <f t="shared" si="28"/>
        <v/>
      </c>
      <c r="BB16" s="4" t="str">
        <f t="shared" si="29"/>
        <v/>
      </c>
      <c r="BC16" s="4" t="str">
        <f t="shared" si="30"/>
        <v>111</v>
      </c>
      <c r="BD16" s="4" t="str">
        <f t="shared" si="31"/>
        <v/>
      </c>
      <c r="BE16" s="4" t="str">
        <f t="shared" si="32"/>
        <v/>
      </c>
      <c r="BF16" s="4" t="str">
        <f t="shared" si="33"/>
        <v/>
      </c>
      <c r="BG16" s="4" t="str">
        <f t="shared" si="34"/>
        <v/>
      </c>
      <c r="BH16" s="9" t="str">
        <f t="shared" si="35"/>
        <v/>
      </c>
      <c r="BI16" s="9" t="str">
        <f t="shared" si="36"/>
        <v/>
      </c>
    </row>
    <row r="17">
      <c r="D17" s="7">
        <v>2143605.5346875</v>
      </c>
      <c r="E17" s="7">
        <v>1596.5652347550838</v>
      </c>
      <c r="F17" s="7">
        <v>1285.0</v>
      </c>
      <c r="G17" s="7">
        <v>1090.6582114827518</v>
      </c>
      <c r="H17" s="7">
        <v>0.0143210905712</v>
      </c>
      <c r="I17" s="7">
        <v>2142030.0</v>
      </c>
      <c r="J17" s="7">
        <v>1083.0</v>
      </c>
      <c r="K17" s="7">
        <v>202.0</v>
      </c>
      <c r="L17" s="7">
        <v>1262.706875</v>
      </c>
      <c r="M17" s="7">
        <v>312.8278125</v>
      </c>
      <c r="N17" s="7">
        <v>6.0</v>
      </c>
      <c r="O17" s="7">
        <v>1.0</v>
      </c>
      <c r="Q17" t="str">
        <f t="shared" si="7"/>
        <v/>
      </c>
      <c r="R17" s="7"/>
      <c r="S17" s="7">
        <v>1.0</v>
      </c>
      <c r="T17" s="7">
        <v>1.0</v>
      </c>
      <c r="U17" s="7">
        <v>1.0</v>
      </c>
      <c r="V17" s="7">
        <v>1.0</v>
      </c>
      <c r="AA17" s="7"/>
      <c r="AB17" s="7">
        <v>1.0</v>
      </c>
      <c r="AC17" s="7"/>
      <c r="AG17" t="str">
        <f t="shared" si="8"/>
        <v/>
      </c>
      <c r="AH17" s="4" t="str">
        <f t="shared" si="9"/>
        <v/>
      </c>
      <c r="AI17" s="4" t="str">
        <f t="shared" si="10"/>
        <v/>
      </c>
      <c r="AJ17" s="4" t="str">
        <f t="shared" si="11"/>
        <v>312.8278125</v>
      </c>
      <c r="AK17" s="4" t="str">
        <f t="shared" si="12"/>
        <v/>
      </c>
      <c r="AL17" s="4" t="str">
        <f t="shared" si="13"/>
        <v/>
      </c>
      <c r="AM17" s="4" t="str">
        <f t="shared" si="14"/>
        <v>312.8278125</v>
      </c>
      <c r="AN17" s="4" t="str">
        <f t="shared" si="15"/>
        <v>312.8278125</v>
      </c>
      <c r="AO17" s="4" t="str">
        <f t="shared" si="16"/>
        <v>312.8278125</v>
      </c>
      <c r="AP17" s="4" t="str">
        <f t="shared" si="17"/>
        <v>312.8278125</v>
      </c>
      <c r="AQ17" s="4" t="str">
        <f t="shared" si="18"/>
        <v>312.8278125</v>
      </c>
      <c r="AR17" s="4" t="str">
        <f t="shared" si="19"/>
        <v/>
      </c>
      <c r="AS17" s="4" t="str">
        <f t="shared" si="20"/>
        <v/>
      </c>
      <c r="AT17" s="4" t="str">
        <f t="shared" si="21"/>
        <v/>
      </c>
      <c r="AU17" s="4" t="str">
        <f t="shared" si="22"/>
        <v/>
      </c>
      <c r="AV17" s="4" t="str">
        <f t="shared" si="23"/>
        <v/>
      </c>
      <c r="AW17" s="4" t="str">
        <f t="shared" si="24"/>
        <v/>
      </c>
      <c r="AX17" s="4" t="str">
        <f t="shared" si="25"/>
        <v/>
      </c>
      <c r="AY17" s="4" t="str">
        <f t="shared" si="26"/>
        <v/>
      </c>
      <c r="AZ17" s="4" t="str">
        <f t="shared" si="27"/>
        <v/>
      </c>
      <c r="BA17" s="4" t="str">
        <f t="shared" si="28"/>
        <v/>
      </c>
      <c r="BB17" s="4" t="str">
        <f t="shared" si="29"/>
        <v/>
      </c>
      <c r="BC17" s="4" t="str">
        <f t="shared" si="30"/>
        <v/>
      </c>
      <c r="BD17" s="4" t="str">
        <f t="shared" si="31"/>
        <v/>
      </c>
      <c r="BE17" s="4" t="str">
        <f t="shared" si="32"/>
        <v/>
      </c>
      <c r="BF17" s="4" t="str">
        <f t="shared" si="33"/>
        <v/>
      </c>
      <c r="BG17" s="4" t="str">
        <f t="shared" si="34"/>
        <v/>
      </c>
      <c r="BH17" s="9" t="str">
        <f t="shared" si="35"/>
        <v/>
      </c>
      <c r="BI17" s="9" t="str">
        <f t="shared" si="36"/>
        <v/>
      </c>
    </row>
    <row r="18">
      <c r="D18" s="7">
        <v>1808976.0987500001</v>
      </c>
      <c r="E18" s="7">
        <v>1834.8840444092957</v>
      </c>
      <c r="F18" s="7">
        <v>7684.0</v>
      </c>
      <c r="G18" s="7">
        <v>6831.702875647714</v>
      </c>
      <c r="H18" s="7">
        <v>0.0131426659603</v>
      </c>
      <c r="I18" s="7">
        <v>1807162.0</v>
      </c>
      <c r="J18" s="7">
        <v>6821.95125</v>
      </c>
      <c r="K18" s="7">
        <v>862.04875</v>
      </c>
      <c r="L18" s="7">
        <v>1652.0490625</v>
      </c>
      <c r="M18" s="7">
        <v>162.0496875</v>
      </c>
      <c r="N18" s="7">
        <v>5.0</v>
      </c>
      <c r="O18" s="7">
        <v>1.0</v>
      </c>
      <c r="Q18" t="str">
        <f t="shared" si="7"/>
        <v/>
      </c>
      <c r="S18" s="7"/>
      <c r="T18" s="7">
        <v>1.0</v>
      </c>
      <c r="U18" s="7">
        <v>1.0</v>
      </c>
      <c r="V18" s="7">
        <v>1.0</v>
      </c>
      <c r="Z18" s="7">
        <v>1.0</v>
      </c>
      <c r="AB18" s="7"/>
      <c r="AC18" s="7"/>
      <c r="AG18" t="str">
        <f t="shared" si="8"/>
        <v/>
      </c>
      <c r="AH18" s="4" t="str">
        <f t="shared" si="9"/>
        <v/>
      </c>
      <c r="AI18" s="4" t="str">
        <f t="shared" si="10"/>
        <v/>
      </c>
      <c r="AJ18" s="4" t="str">
        <f t="shared" si="11"/>
        <v>162.0496875</v>
      </c>
      <c r="AK18" s="4" t="str">
        <f t="shared" si="12"/>
        <v/>
      </c>
      <c r="AL18" s="4" t="str">
        <f t="shared" si="13"/>
        <v/>
      </c>
      <c r="AM18" s="4" t="str">
        <f t="shared" si="14"/>
        <v/>
      </c>
      <c r="AN18" s="4" t="str">
        <f t="shared" si="15"/>
        <v>162.0496875</v>
      </c>
      <c r="AO18" s="4" t="str">
        <f t="shared" si="16"/>
        <v>162.0496875</v>
      </c>
      <c r="AP18" s="4" t="str">
        <f t="shared" si="17"/>
        <v>162.0496875</v>
      </c>
      <c r="AQ18" s="4" t="str">
        <f t="shared" si="18"/>
        <v/>
      </c>
      <c r="AR18" s="4" t="str">
        <f t="shared" si="19"/>
        <v/>
      </c>
      <c r="AS18" s="4" t="str">
        <f t="shared" si="20"/>
        <v/>
      </c>
      <c r="AT18" s="4" t="str">
        <f t="shared" si="21"/>
        <v/>
      </c>
      <c r="AU18" s="4" t="str">
        <f t="shared" si="22"/>
        <v/>
      </c>
      <c r="AV18" s="4" t="str">
        <f t="shared" si="23"/>
        <v>162.0496875</v>
      </c>
      <c r="AW18" s="4" t="str">
        <f t="shared" si="24"/>
        <v/>
      </c>
      <c r="AX18" s="4" t="str">
        <f t="shared" si="25"/>
        <v/>
      </c>
      <c r="AY18" s="4" t="str">
        <f t="shared" si="26"/>
        <v/>
      </c>
      <c r="AZ18" s="4" t="str">
        <f t="shared" si="27"/>
        <v/>
      </c>
      <c r="BA18" s="4" t="str">
        <f t="shared" si="28"/>
        <v/>
      </c>
      <c r="BB18" s="4" t="str">
        <f t="shared" si="29"/>
        <v/>
      </c>
      <c r="BC18" s="4" t="str">
        <f t="shared" si="30"/>
        <v/>
      </c>
      <c r="BD18" s="4" t="str">
        <f t="shared" si="31"/>
        <v/>
      </c>
      <c r="BE18" s="4" t="str">
        <f t="shared" si="32"/>
        <v/>
      </c>
      <c r="BF18" s="4" t="str">
        <f t="shared" si="33"/>
        <v/>
      </c>
      <c r="BG18" s="4" t="str">
        <f t="shared" si="34"/>
        <v/>
      </c>
      <c r="BH18" s="9" t="str">
        <f t="shared" si="35"/>
        <v/>
      </c>
      <c r="BI18" s="9" t="str">
        <f t="shared" si="36"/>
        <v/>
      </c>
    </row>
    <row r="19">
      <c r="D19" s="7">
        <v>1703115.475</v>
      </c>
      <c r="E19" s="7">
        <v>161.17462582545585</v>
      </c>
      <c r="F19" s="7">
        <v>4087.0</v>
      </c>
      <c r="G19" s="7">
        <v>3652.607699690824</v>
      </c>
      <c r="H19" s="7">
        <v>0.00742638550208</v>
      </c>
      <c r="I19" s="7">
        <v>1702975.0</v>
      </c>
      <c r="J19" s="7">
        <v>3643.8159375</v>
      </c>
      <c r="K19" s="7">
        <v>443.1840625</v>
      </c>
      <c r="L19" s="7">
        <v>97.700625</v>
      </c>
      <c r="M19" s="7">
        <v>42.774375</v>
      </c>
      <c r="N19" s="7">
        <v>4.0</v>
      </c>
      <c r="Q19" t="str">
        <f t="shared" si="7"/>
        <v/>
      </c>
      <c r="T19" s="7">
        <v>1.0</v>
      </c>
      <c r="U19" s="7">
        <v>1.0</v>
      </c>
      <c r="X19" s="7">
        <v>1.0</v>
      </c>
      <c r="Y19" s="7">
        <v>1.0</v>
      </c>
      <c r="AB19" s="7"/>
      <c r="AC19" s="7"/>
      <c r="AG19" t="str">
        <f t="shared" si="8"/>
        <v/>
      </c>
      <c r="AH19" s="4" t="str">
        <f t="shared" si="9"/>
        <v/>
      </c>
      <c r="AI19" s="4" t="str">
        <f t="shared" si="10"/>
        <v/>
      </c>
      <c r="AJ19" s="4" t="str">
        <f t="shared" si="11"/>
        <v/>
      </c>
      <c r="AK19" s="4" t="str">
        <f t="shared" si="12"/>
        <v/>
      </c>
      <c r="AL19" s="4" t="str">
        <f t="shared" si="13"/>
        <v/>
      </c>
      <c r="AM19" s="4" t="str">
        <f t="shared" si="14"/>
        <v/>
      </c>
      <c r="AN19" s="4" t="str">
        <f t="shared" si="15"/>
        <v>42.774375</v>
      </c>
      <c r="AO19" s="4" t="str">
        <f t="shared" si="16"/>
        <v>42.774375</v>
      </c>
      <c r="AP19" s="4" t="str">
        <f t="shared" si="17"/>
        <v/>
      </c>
      <c r="AQ19" s="4" t="str">
        <f t="shared" si="18"/>
        <v/>
      </c>
      <c r="AR19" s="4" t="str">
        <f t="shared" si="19"/>
        <v/>
      </c>
      <c r="AS19" s="4" t="str">
        <f t="shared" si="20"/>
        <v/>
      </c>
      <c r="AT19" s="4" t="str">
        <f t="shared" si="21"/>
        <v>42.774375</v>
      </c>
      <c r="AU19" s="4" t="str">
        <f t="shared" si="22"/>
        <v>42.774375</v>
      </c>
      <c r="AV19" s="4" t="str">
        <f t="shared" si="23"/>
        <v/>
      </c>
      <c r="AW19" s="4" t="str">
        <f t="shared" si="24"/>
        <v/>
      </c>
      <c r="AX19" s="4" t="str">
        <f t="shared" si="25"/>
        <v/>
      </c>
      <c r="AY19" s="4" t="str">
        <f t="shared" si="26"/>
        <v/>
      </c>
      <c r="AZ19" s="4" t="str">
        <f t="shared" si="27"/>
        <v/>
      </c>
      <c r="BA19" s="4" t="str">
        <f t="shared" si="28"/>
        <v/>
      </c>
      <c r="BB19" s="4" t="str">
        <f t="shared" si="29"/>
        <v/>
      </c>
      <c r="BC19" s="4" t="str">
        <f t="shared" si="30"/>
        <v/>
      </c>
      <c r="BD19" s="4" t="str">
        <f t="shared" si="31"/>
        <v/>
      </c>
      <c r="BE19" s="4" t="str">
        <f t="shared" si="32"/>
        <v/>
      </c>
      <c r="BF19" s="4" t="str">
        <f t="shared" si="33"/>
        <v/>
      </c>
      <c r="BG19" s="4" t="str">
        <f t="shared" si="34"/>
        <v/>
      </c>
      <c r="BH19" s="9" t="str">
        <f t="shared" si="35"/>
        <v/>
      </c>
      <c r="BI19" s="9" t="str">
        <f t="shared" si="36"/>
        <v/>
      </c>
    </row>
    <row r="20">
      <c r="D20" s="7">
        <v>1603707.63</v>
      </c>
      <c r="E20" s="7">
        <v>2747.240524755774</v>
      </c>
      <c r="F20" s="7">
        <v>15900.0</v>
      </c>
      <c r="G20" s="7">
        <v>11340.908373006228</v>
      </c>
      <c r="H20" s="7">
        <v>0.00581676707859</v>
      </c>
      <c r="I20" s="7">
        <v>1600981.0</v>
      </c>
      <c r="J20" s="7">
        <v>11328.75</v>
      </c>
      <c r="K20" s="7">
        <v>4571.25</v>
      </c>
      <c r="L20" s="7">
        <v>2682.09875</v>
      </c>
      <c r="M20" s="7">
        <v>44.53125</v>
      </c>
      <c r="N20" s="7">
        <v>1.0</v>
      </c>
      <c r="Q20" t="str">
        <f t="shared" si="7"/>
        <v/>
      </c>
      <c r="U20" s="7">
        <v>1.0</v>
      </c>
      <c r="AC20" s="7"/>
      <c r="AG20" t="str">
        <f t="shared" si="8"/>
        <v/>
      </c>
      <c r="AH20" s="4" t="str">
        <f t="shared" si="9"/>
        <v/>
      </c>
      <c r="AI20" s="4" t="str">
        <f t="shared" si="10"/>
        <v/>
      </c>
      <c r="AJ20" s="4" t="str">
        <f t="shared" si="11"/>
        <v/>
      </c>
      <c r="AK20" s="4" t="str">
        <f t="shared" si="12"/>
        <v/>
      </c>
      <c r="AL20" s="4" t="str">
        <f t="shared" si="13"/>
        <v/>
      </c>
      <c r="AM20" s="4" t="str">
        <f t="shared" si="14"/>
        <v/>
      </c>
      <c r="AN20" s="4" t="str">
        <f t="shared" si="15"/>
        <v/>
      </c>
      <c r="AO20" s="4" t="str">
        <f t="shared" si="16"/>
        <v>44.53125</v>
      </c>
      <c r="AP20" s="4" t="str">
        <f t="shared" si="17"/>
        <v/>
      </c>
      <c r="AQ20" s="4" t="str">
        <f t="shared" si="18"/>
        <v/>
      </c>
      <c r="AR20" s="4" t="str">
        <f t="shared" si="19"/>
        <v/>
      </c>
      <c r="AS20" s="4" t="str">
        <f t="shared" si="20"/>
        <v/>
      </c>
      <c r="AT20" s="4" t="str">
        <f t="shared" si="21"/>
        <v/>
      </c>
      <c r="AU20" s="4" t="str">
        <f t="shared" si="22"/>
        <v/>
      </c>
      <c r="AV20" s="4" t="str">
        <f t="shared" si="23"/>
        <v/>
      </c>
      <c r="AW20" s="4" t="str">
        <f t="shared" si="24"/>
        <v/>
      </c>
      <c r="AX20" s="4" t="str">
        <f t="shared" si="25"/>
        <v/>
      </c>
      <c r="AY20" s="4" t="str">
        <f t="shared" si="26"/>
        <v/>
      </c>
      <c r="AZ20" s="4" t="str">
        <f t="shared" si="27"/>
        <v/>
      </c>
      <c r="BA20" s="4" t="str">
        <f t="shared" si="28"/>
        <v/>
      </c>
      <c r="BB20" s="4" t="str">
        <f t="shared" si="29"/>
        <v/>
      </c>
      <c r="BC20" s="4" t="str">
        <f t="shared" si="30"/>
        <v/>
      </c>
      <c r="BD20" s="4" t="str">
        <f t="shared" si="31"/>
        <v/>
      </c>
      <c r="BE20" s="4" t="str">
        <f t="shared" si="32"/>
        <v/>
      </c>
      <c r="BF20" s="4" t="str">
        <f t="shared" si="33"/>
        <v/>
      </c>
      <c r="BG20" s="4" t="str">
        <f t="shared" si="34"/>
        <v/>
      </c>
      <c r="BH20" s="9" t="str">
        <f t="shared" si="35"/>
        <v/>
      </c>
      <c r="BI20" s="9" t="str">
        <f t="shared" si="36"/>
        <v/>
      </c>
    </row>
    <row r="21">
      <c r="D21" s="7">
        <v>1571918.651875</v>
      </c>
      <c r="E21" s="7">
        <v>1057.2350183830508</v>
      </c>
      <c r="F21" s="7">
        <v>10400.0</v>
      </c>
      <c r="G21" s="7">
        <v>9220.716139556425</v>
      </c>
      <c r="H21" s="7">
        <v>0.0103934036398</v>
      </c>
      <c r="I21" s="7">
        <v>1570882.0</v>
      </c>
      <c r="J21" s="7">
        <v>9210.5</v>
      </c>
      <c r="K21" s="7">
        <v>1189.5</v>
      </c>
      <c r="L21" s="7">
        <v>928.4484375</v>
      </c>
      <c r="M21" s="7">
        <v>108.2034375</v>
      </c>
      <c r="N21" s="7">
        <v>4.0</v>
      </c>
      <c r="Q21" t="str">
        <f t="shared" si="7"/>
        <v/>
      </c>
      <c r="S21" s="7"/>
      <c r="T21" s="7">
        <v>1.0</v>
      </c>
      <c r="U21" s="7">
        <v>1.0</v>
      </c>
      <c r="V21" s="7">
        <v>1.0</v>
      </c>
      <c r="AB21" s="7"/>
      <c r="AC21" s="7"/>
      <c r="AF21" s="7">
        <v>1.0</v>
      </c>
      <c r="AG21" t="str">
        <f t="shared" si="8"/>
        <v/>
      </c>
      <c r="AH21" s="4" t="str">
        <f t="shared" si="9"/>
        <v/>
      </c>
      <c r="AI21" s="4" t="str">
        <f t="shared" si="10"/>
        <v/>
      </c>
      <c r="AJ21" s="4" t="str">
        <f t="shared" si="11"/>
        <v/>
      </c>
      <c r="AK21" s="4" t="str">
        <f t="shared" si="12"/>
        <v/>
      </c>
      <c r="AL21" s="4" t="str">
        <f t="shared" si="13"/>
        <v/>
      </c>
      <c r="AM21" s="4" t="str">
        <f t="shared" si="14"/>
        <v/>
      </c>
      <c r="AN21" s="4" t="str">
        <f t="shared" si="15"/>
        <v>108.2034375</v>
      </c>
      <c r="AO21" s="4" t="str">
        <f t="shared" si="16"/>
        <v>108.2034375</v>
      </c>
      <c r="AP21" s="4" t="str">
        <f t="shared" si="17"/>
        <v>108.2034375</v>
      </c>
      <c r="AQ21" s="4" t="str">
        <f t="shared" si="18"/>
        <v/>
      </c>
      <c r="AR21" s="4" t="str">
        <f t="shared" si="19"/>
        <v/>
      </c>
      <c r="AS21" s="4" t="str">
        <f t="shared" si="20"/>
        <v/>
      </c>
      <c r="AT21" s="4" t="str">
        <f t="shared" si="21"/>
        <v/>
      </c>
      <c r="AU21" s="4" t="str">
        <f t="shared" si="22"/>
        <v/>
      </c>
      <c r="AV21" s="4" t="str">
        <f t="shared" si="23"/>
        <v/>
      </c>
      <c r="AW21" s="4" t="str">
        <f t="shared" si="24"/>
        <v/>
      </c>
      <c r="AX21" s="4" t="str">
        <f t="shared" si="25"/>
        <v/>
      </c>
      <c r="AY21" s="4" t="str">
        <f t="shared" si="26"/>
        <v/>
      </c>
      <c r="AZ21" s="4" t="str">
        <f t="shared" si="27"/>
        <v>108.2034375</v>
      </c>
      <c r="BA21" s="4" t="str">
        <f t="shared" si="28"/>
        <v/>
      </c>
      <c r="BB21" s="4" t="str">
        <f t="shared" si="29"/>
        <v/>
      </c>
      <c r="BC21" s="4" t="str">
        <f t="shared" si="30"/>
        <v/>
      </c>
      <c r="BD21" s="4" t="str">
        <f t="shared" si="31"/>
        <v/>
      </c>
      <c r="BE21" s="4" t="str">
        <f t="shared" si="32"/>
        <v/>
      </c>
      <c r="BF21" s="4" t="str">
        <f t="shared" si="33"/>
        <v/>
      </c>
      <c r="BG21" s="4" t="str">
        <f t="shared" si="34"/>
        <v/>
      </c>
      <c r="BH21" s="9" t="str">
        <f t="shared" si="35"/>
        <v/>
      </c>
      <c r="BI21" s="9" t="str">
        <f t="shared" si="36"/>
        <v/>
      </c>
    </row>
    <row r="22">
      <c r="D22" s="7">
        <v>1497771.00375</v>
      </c>
      <c r="E22" s="7">
        <v>2044.5161847387255</v>
      </c>
      <c r="F22" s="7">
        <v>9153.0</v>
      </c>
      <c r="G22" s="7">
        <v>8441.694702699026</v>
      </c>
      <c r="H22" s="7">
        <v>0.00853292337914</v>
      </c>
      <c r="I22" s="7">
        <v>1495747.0</v>
      </c>
      <c r="J22" s="7">
        <v>8432.20125</v>
      </c>
      <c r="K22" s="7">
        <v>720.79875</v>
      </c>
      <c r="L22" s="7">
        <v>1800.8721875</v>
      </c>
      <c r="M22" s="7">
        <v>223.1315625</v>
      </c>
      <c r="N22" s="7">
        <v>2.0</v>
      </c>
      <c r="Q22" t="str">
        <f t="shared" si="7"/>
        <v/>
      </c>
      <c r="S22" s="7"/>
      <c r="T22" s="7">
        <v>1.0</v>
      </c>
      <c r="U22" s="7">
        <v>1.0</v>
      </c>
      <c r="AB22" s="7"/>
      <c r="AC22" s="7"/>
      <c r="AG22" t="str">
        <f t="shared" si="8"/>
        <v/>
      </c>
      <c r="AH22" s="4" t="str">
        <f t="shared" si="9"/>
        <v/>
      </c>
      <c r="AI22" s="4" t="str">
        <f t="shared" si="10"/>
        <v/>
      </c>
      <c r="AJ22" s="4" t="str">
        <f t="shared" si="11"/>
        <v/>
      </c>
      <c r="AK22" s="4" t="str">
        <f t="shared" si="12"/>
        <v/>
      </c>
      <c r="AL22" s="4" t="str">
        <f t="shared" si="13"/>
        <v/>
      </c>
      <c r="AM22" s="4" t="str">
        <f t="shared" si="14"/>
        <v/>
      </c>
      <c r="AN22" s="4" t="str">
        <f t="shared" si="15"/>
        <v>223.1315625</v>
      </c>
      <c r="AO22" s="4" t="str">
        <f t="shared" si="16"/>
        <v>223.1315625</v>
      </c>
      <c r="AP22" s="4" t="str">
        <f t="shared" si="17"/>
        <v/>
      </c>
      <c r="AQ22" s="4" t="str">
        <f t="shared" si="18"/>
        <v/>
      </c>
      <c r="AR22" s="4" t="str">
        <f t="shared" si="19"/>
        <v/>
      </c>
      <c r="AS22" s="4" t="str">
        <f t="shared" si="20"/>
        <v/>
      </c>
      <c r="AT22" s="4" t="str">
        <f t="shared" si="21"/>
        <v/>
      </c>
      <c r="AU22" s="4" t="str">
        <f t="shared" si="22"/>
        <v/>
      </c>
      <c r="AV22" s="4" t="str">
        <f t="shared" si="23"/>
        <v/>
      </c>
      <c r="AW22" s="4" t="str">
        <f t="shared" si="24"/>
        <v/>
      </c>
      <c r="AX22" s="4" t="str">
        <f t="shared" si="25"/>
        <v/>
      </c>
      <c r="AY22" s="4" t="str">
        <f t="shared" si="26"/>
        <v/>
      </c>
      <c r="AZ22" s="4" t="str">
        <f t="shared" si="27"/>
        <v/>
      </c>
      <c r="BA22" s="4" t="str">
        <f t="shared" si="28"/>
        <v/>
      </c>
      <c r="BB22" s="4" t="str">
        <f t="shared" si="29"/>
        <v/>
      </c>
      <c r="BC22" s="4" t="str">
        <f t="shared" si="30"/>
        <v/>
      </c>
      <c r="BD22" s="4" t="str">
        <f t="shared" si="31"/>
        <v/>
      </c>
      <c r="BE22" s="4" t="str">
        <f t="shared" si="32"/>
        <v/>
      </c>
      <c r="BF22" s="4" t="str">
        <f t="shared" si="33"/>
        <v/>
      </c>
      <c r="BG22" s="4" t="str">
        <f t="shared" si="34"/>
        <v/>
      </c>
      <c r="BH22" s="9" t="str">
        <f t="shared" si="35"/>
        <v/>
      </c>
      <c r="BI22" s="9" t="str">
        <f t="shared" si="36"/>
        <v/>
      </c>
    </row>
    <row r="23">
      <c r="A23" s="7">
        <v>0.0</v>
      </c>
      <c r="D23" s="7">
        <v>4158504.3096875</v>
      </c>
      <c r="E23" s="7">
        <v>55.29730924043081</v>
      </c>
      <c r="F23" s="7">
        <v>6071.0</v>
      </c>
      <c r="G23" s="7">
        <v>5928.349830516253</v>
      </c>
      <c r="H23" s="7">
        <v>0.00340774857551</v>
      </c>
      <c r="I23" s="7">
        <v>4158471.0</v>
      </c>
      <c r="J23" s="7">
        <v>5921.1221875</v>
      </c>
      <c r="K23" s="7">
        <v>149.8778125</v>
      </c>
      <c r="L23" s="7">
        <v>33.3096875</v>
      </c>
      <c r="M23" s="7">
        <v>0.0</v>
      </c>
      <c r="N23" s="7">
        <v>2.0</v>
      </c>
      <c r="O23" s="7">
        <v>1.0</v>
      </c>
      <c r="Q23" t="str">
        <f t="shared" si="7"/>
        <v/>
      </c>
      <c r="T23" s="7">
        <v>1.0</v>
      </c>
      <c r="AB23" s="7"/>
      <c r="AC23" s="7"/>
      <c r="AG23" t="str">
        <f t="shared" si="8"/>
        <v/>
      </c>
      <c r="AH23" s="4" t="str">
        <f t="shared" si="9"/>
        <v>0.003407748576</v>
      </c>
      <c r="AI23" s="4" t="str">
        <f t="shared" si="10"/>
        <v/>
      </c>
      <c r="AJ23" s="4" t="str">
        <f t="shared" si="11"/>
        <v>0</v>
      </c>
      <c r="AK23" s="4" t="str">
        <f t="shared" si="12"/>
        <v/>
      </c>
      <c r="AL23" s="4" t="str">
        <f t="shared" si="13"/>
        <v/>
      </c>
      <c r="AM23" s="4" t="str">
        <f t="shared" si="14"/>
        <v/>
      </c>
      <c r="AN23" s="4" t="str">
        <f t="shared" si="15"/>
        <v>0</v>
      </c>
      <c r="AO23" s="4" t="str">
        <f t="shared" si="16"/>
        <v/>
      </c>
      <c r="AP23" s="4" t="str">
        <f t="shared" si="17"/>
        <v/>
      </c>
      <c r="AQ23" s="4" t="str">
        <f t="shared" si="18"/>
        <v/>
      </c>
      <c r="AR23" s="4" t="str">
        <f t="shared" si="19"/>
        <v/>
      </c>
      <c r="AS23" s="4" t="str">
        <f t="shared" si="20"/>
        <v/>
      </c>
      <c r="AT23" s="4" t="str">
        <f t="shared" si="21"/>
        <v/>
      </c>
      <c r="AU23" s="4" t="str">
        <f t="shared" si="22"/>
        <v/>
      </c>
      <c r="AV23" s="4" t="str">
        <f t="shared" si="23"/>
        <v/>
      </c>
      <c r="AW23" s="4" t="str">
        <f t="shared" si="24"/>
        <v/>
      </c>
      <c r="AX23" s="4" t="str">
        <f t="shared" si="25"/>
        <v/>
      </c>
      <c r="AY23" s="4" t="str">
        <f t="shared" si="26"/>
        <v/>
      </c>
      <c r="AZ23" s="4" t="str">
        <f t="shared" si="27"/>
        <v/>
      </c>
      <c r="BA23" s="4" t="str">
        <f t="shared" si="28"/>
        <v/>
      </c>
      <c r="BB23" s="4" t="str">
        <f t="shared" si="29"/>
        <v>0</v>
      </c>
      <c r="BC23" s="4" t="str">
        <f t="shared" si="30"/>
        <v/>
      </c>
      <c r="BD23" s="4" t="str">
        <f t="shared" si="31"/>
        <v/>
      </c>
      <c r="BE23" s="4" t="str">
        <f t="shared" si="32"/>
        <v/>
      </c>
      <c r="BF23" s="4" t="str">
        <f t="shared" si="33"/>
        <v/>
      </c>
      <c r="BG23" s="4" t="str">
        <f t="shared" si="34"/>
        <v/>
      </c>
      <c r="BH23" s="9" t="str">
        <f t="shared" si="35"/>
        <v/>
      </c>
      <c r="BI23" s="9" t="str">
        <f t="shared" si="36"/>
        <v/>
      </c>
    </row>
    <row r="24">
      <c r="B24" s="7">
        <v>0.0</v>
      </c>
      <c r="C24" s="7">
        <v>0.0</v>
      </c>
      <c r="D24" s="7">
        <v>1510671.9040625</v>
      </c>
      <c r="E24" s="7">
        <v>591.4302761137924</v>
      </c>
      <c r="F24" s="7">
        <v>7880.0</v>
      </c>
      <c r="G24" s="7">
        <v>5864.347372344991</v>
      </c>
      <c r="H24" s="7">
        <v>0.00653767830153</v>
      </c>
      <c r="I24" s="7">
        <v>1510101.0</v>
      </c>
      <c r="J24" s="7">
        <v>5853.3625</v>
      </c>
      <c r="K24" s="7">
        <v>2026.6375</v>
      </c>
      <c r="L24" s="7">
        <v>562.763125</v>
      </c>
      <c r="M24" s="7">
        <v>8.1409375</v>
      </c>
      <c r="N24" s="7">
        <v>2.0</v>
      </c>
      <c r="O24" s="7">
        <v>1.0</v>
      </c>
      <c r="Q24" t="str">
        <f t="shared" si="7"/>
        <v/>
      </c>
      <c r="R24" s="7"/>
      <c r="AA24" s="7">
        <v>1.0</v>
      </c>
      <c r="AB24" s="7"/>
      <c r="AC24" s="7"/>
      <c r="AG24" t="str">
        <f t="shared" si="8"/>
        <v>1</v>
      </c>
      <c r="AH24" s="4" t="str">
        <f t="shared" si="9"/>
        <v/>
      </c>
      <c r="AI24" s="4" t="str">
        <f t="shared" si="10"/>
        <v/>
      </c>
      <c r="AJ24" s="4" t="str">
        <f t="shared" si="11"/>
        <v>8.1409375</v>
      </c>
      <c r="AK24" s="4" t="str">
        <f t="shared" si="12"/>
        <v/>
      </c>
      <c r="AL24" s="4" t="str">
        <f t="shared" si="13"/>
        <v/>
      </c>
      <c r="AM24" s="4" t="str">
        <f t="shared" si="14"/>
        <v/>
      </c>
      <c r="AN24" s="4" t="str">
        <f t="shared" si="15"/>
        <v/>
      </c>
      <c r="AO24" s="4" t="str">
        <f t="shared" si="16"/>
        <v/>
      </c>
      <c r="AP24" s="4" t="str">
        <f t="shared" si="17"/>
        <v/>
      </c>
      <c r="AQ24" s="4" t="str">
        <f t="shared" si="18"/>
        <v/>
      </c>
      <c r="AR24" s="4" t="str">
        <f t="shared" si="19"/>
        <v/>
      </c>
      <c r="AS24" s="4" t="str">
        <f t="shared" si="20"/>
        <v/>
      </c>
      <c r="AT24" s="4" t="str">
        <f t="shared" si="21"/>
        <v/>
      </c>
      <c r="AU24" s="4" t="str">
        <f t="shared" si="22"/>
        <v/>
      </c>
      <c r="AV24" s="4" t="str">
        <f t="shared" si="23"/>
        <v/>
      </c>
      <c r="AW24" s="4" t="str">
        <f t="shared" si="24"/>
        <v>8.1409375</v>
      </c>
      <c r="AX24" s="4" t="str">
        <f t="shared" si="25"/>
        <v/>
      </c>
      <c r="AY24" s="4" t="str">
        <f t="shared" si="26"/>
        <v/>
      </c>
      <c r="AZ24" s="4" t="str">
        <f t="shared" si="27"/>
        <v/>
      </c>
      <c r="BA24" s="4" t="str">
        <f t="shared" si="28"/>
        <v/>
      </c>
      <c r="BB24" s="4" t="str">
        <f t="shared" si="29"/>
        <v/>
      </c>
      <c r="BC24" s="4" t="str">
        <f t="shared" si="30"/>
        <v/>
      </c>
      <c r="BD24" s="4" t="str">
        <f t="shared" si="31"/>
        <v/>
      </c>
      <c r="BE24" s="4" t="str">
        <f t="shared" si="32"/>
        <v/>
      </c>
      <c r="BF24" s="4" t="str">
        <f t="shared" si="33"/>
        <v/>
      </c>
      <c r="BG24" s="4" t="str">
        <f t="shared" si="34"/>
        <v/>
      </c>
      <c r="BH24" s="9" t="str">
        <f t="shared" si="35"/>
        <v/>
      </c>
      <c r="BI24" s="9" t="str">
        <f t="shared" si="36"/>
        <v/>
      </c>
    </row>
    <row r="25">
      <c r="D25" s="7">
        <v>1482033.8740625002</v>
      </c>
      <c r="E25" s="7">
        <v>2869.3704335692873</v>
      </c>
      <c r="F25" s="7">
        <v>41500.0</v>
      </c>
      <c r="G25" s="7">
        <v>34496.68270231006</v>
      </c>
      <c r="H25" s="7">
        <v>0.0105540270215</v>
      </c>
      <c r="I25" s="7">
        <v>1479185.0</v>
      </c>
      <c r="J25" s="7">
        <v>34483.90625</v>
      </c>
      <c r="K25" s="7">
        <v>7016.09375</v>
      </c>
      <c r="L25" s="7">
        <v>2521.6825</v>
      </c>
      <c r="M25" s="7">
        <v>327.1915625</v>
      </c>
      <c r="N25" s="7">
        <v>5.0</v>
      </c>
      <c r="Q25" t="str">
        <f t="shared" si="7"/>
        <v/>
      </c>
      <c r="T25" s="7">
        <v>1.0</v>
      </c>
      <c r="W25" s="7">
        <v>1.0</v>
      </c>
      <c r="X25" s="7">
        <v>1.0</v>
      </c>
      <c r="Z25" s="7">
        <v>1.0</v>
      </c>
      <c r="AB25" s="7">
        <v>1.0</v>
      </c>
      <c r="AC25" s="7"/>
      <c r="AG25" t="str">
        <f t="shared" si="8"/>
        <v/>
      </c>
      <c r="AH25" s="4" t="str">
        <f t="shared" si="9"/>
        <v/>
      </c>
      <c r="AI25" s="4" t="str">
        <f t="shared" si="10"/>
        <v/>
      </c>
      <c r="AJ25" s="4" t="str">
        <f t="shared" si="11"/>
        <v/>
      </c>
      <c r="AK25" s="4" t="str">
        <f t="shared" si="12"/>
        <v/>
      </c>
      <c r="AL25" s="4" t="str">
        <f t="shared" si="13"/>
        <v/>
      </c>
      <c r="AM25" s="4" t="str">
        <f t="shared" si="14"/>
        <v/>
      </c>
      <c r="AN25" s="4" t="str">
        <f t="shared" si="15"/>
        <v>327.1915625</v>
      </c>
      <c r="AO25" s="4" t="str">
        <f t="shared" si="16"/>
        <v/>
      </c>
      <c r="AP25" s="4" t="str">
        <f t="shared" si="17"/>
        <v/>
      </c>
      <c r="AQ25" s="4" t="str">
        <f t="shared" si="18"/>
        <v>327.1915625</v>
      </c>
      <c r="AR25" s="4" t="str">
        <f t="shared" si="19"/>
        <v/>
      </c>
      <c r="AS25" s="4" t="str">
        <f t="shared" si="20"/>
        <v>327.1915625</v>
      </c>
      <c r="AT25" s="4" t="str">
        <f t="shared" si="21"/>
        <v>327.1915625</v>
      </c>
      <c r="AU25" s="4" t="str">
        <f t="shared" si="22"/>
        <v/>
      </c>
      <c r="AV25" s="4" t="str">
        <f t="shared" si="23"/>
        <v>327.1915625</v>
      </c>
      <c r="AW25" s="4" t="str">
        <f t="shared" si="24"/>
        <v/>
      </c>
      <c r="AX25" s="4" t="str">
        <f t="shared" si="25"/>
        <v/>
      </c>
      <c r="AY25" s="4" t="str">
        <f t="shared" si="26"/>
        <v/>
      </c>
      <c r="AZ25" s="4" t="str">
        <f t="shared" si="27"/>
        <v/>
      </c>
      <c r="BA25" s="4" t="str">
        <f t="shared" si="28"/>
        <v/>
      </c>
      <c r="BB25" s="4" t="str">
        <f t="shared" si="29"/>
        <v/>
      </c>
      <c r="BC25" s="4" t="str">
        <f t="shared" si="30"/>
        <v/>
      </c>
      <c r="BD25" s="4" t="str">
        <f t="shared" si="31"/>
        <v/>
      </c>
      <c r="BE25" s="4" t="str">
        <f t="shared" si="32"/>
        <v/>
      </c>
      <c r="BF25" s="4" t="str">
        <f t="shared" si="33"/>
        <v/>
      </c>
      <c r="BG25" s="4" t="str">
        <f t="shared" si="34"/>
        <v/>
      </c>
      <c r="BH25" s="9" t="str">
        <f t="shared" si="35"/>
        <v/>
      </c>
      <c r="BI25" s="9" t="str">
        <f t="shared" si="36"/>
        <v/>
      </c>
    </row>
    <row r="26">
      <c r="B26" s="7"/>
      <c r="D26" s="7">
        <v>1368114.0</v>
      </c>
      <c r="E26" s="7">
        <v>39.38373698322504</v>
      </c>
      <c r="F26" s="7">
        <v>1211.0</v>
      </c>
      <c r="G26" s="7">
        <v>1151.0443941193585</v>
      </c>
      <c r="H26" s="7">
        <v>0.0029235172949</v>
      </c>
      <c r="I26" s="7">
        <v>1368095.0</v>
      </c>
      <c r="J26" s="7">
        <v>1145.0</v>
      </c>
      <c r="K26" s="7">
        <v>66.0</v>
      </c>
      <c r="L26" s="7">
        <v>19.0</v>
      </c>
      <c r="M26" s="7">
        <v>0.0</v>
      </c>
      <c r="N26" s="7">
        <v>4.0</v>
      </c>
      <c r="O26" s="7"/>
      <c r="Q26" t="str">
        <f t="shared" si="7"/>
        <v/>
      </c>
      <c r="R26" s="7">
        <v>1.0</v>
      </c>
      <c r="S26" s="7"/>
      <c r="U26" s="7">
        <v>1.0</v>
      </c>
      <c r="Z26" s="7">
        <v>1.0</v>
      </c>
      <c r="AB26" s="7">
        <v>1.0</v>
      </c>
      <c r="AC26" s="7"/>
      <c r="AG26" t="str">
        <f t="shared" si="8"/>
        <v/>
      </c>
      <c r="AH26" s="4" t="str">
        <f t="shared" si="9"/>
        <v>0.002923517295</v>
      </c>
      <c r="AI26" s="4" t="str">
        <f t="shared" si="10"/>
        <v/>
      </c>
      <c r="AJ26" s="4" t="str">
        <f t="shared" si="11"/>
        <v/>
      </c>
      <c r="AK26" s="4" t="str">
        <f t="shared" si="12"/>
        <v/>
      </c>
      <c r="AL26" s="4" t="str">
        <f t="shared" si="13"/>
        <v>0</v>
      </c>
      <c r="AM26" s="4" t="str">
        <f t="shared" si="14"/>
        <v/>
      </c>
      <c r="AN26" s="4" t="str">
        <f t="shared" si="15"/>
        <v/>
      </c>
      <c r="AO26" s="4" t="str">
        <f t="shared" si="16"/>
        <v>0</v>
      </c>
      <c r="AP26" s="4" t="str">
        <f t="shared" si="17"/>
        <v/>
      </c>
      <c r="AQ26" s="4" t="str">
        <f t="shared" si="18"/>
        <v>0</v>
      </c>
      <c r="AR26" s="4" t="str">
        <f t="shared" si="19"/>
        <v/>
      </c>
      <c r="AS26" s="4" t="str">
        <f t="shared" si="20"/>
        <v/>
      </c>
      <c r="AT26" s="4" t="str">
        <f t="shared" si="21"/>
        <v/>
      </c>
      <c r="AU26" s="4" t="str">
        <f t="shared" si="22"/>
        <v/>
      </c>
      <c r="AV26" s="4" t="str">
        <f t="shared" si="23"/>
        <v>0</v>
      </c>
      <c r="AW26" s="4" t="str">
        <f t="shared" si="24"/>
        <v/>
      </c>
      <c r="AX26" s="4" t="str">
        <f t="shared" si="25"/>
        <v/>
      </c>
      <c r="AY26" s="4" t="str">
        <f t="shared" si="26"/>
        <v/>
      </c>
      <c r="AZ26" s="4" t="str">
        <f t="shared" si="27"/>
        <v/>
      </c>
      <c r="BA26" s="4" t="str">
        <f t="shared" si="28"/>
        <v/>
      </c>
      <c r="BB26" s="4" t="str">
        <f t="shared" si="29"/>
        <v/>
      </c>
      <c r="BC26" s="4" t="str">
        <f t="shared" si="30"/>
        <v/>
      </c>
      <c r="BD26" s="4" t="str">
        <f t="shared" si="31"/>
        <v/>
      </c>
      <c r="BE26" s="4" t="str">
        <f t="shared" si="32"/>
        <v/>
      </c>
      <c r="BF26" s="4" t="str">
        <f t="shared" si="33"/>
        <v/>
      </c>
      <c r="BG26" s="4" t="str">
        <f t="shared" si="34"/>
        <v/>
      </c>
      <c r="BH26" s="9" t="str">
        <f t="shared" si="35"/>
        <v/>
      </c>
      <c r="BI26" s="9" t="str">
        <f t="shared" si="36"/>
        <v/>
      </c>
    </row>
    <row r="27">
      <c r="A27" s="7">
        <v>9.0</v>
      </c>
      <c r="D27" s="7">
        <v>1348494.835</v>
      </c>
      <c r="E27" s="7">
        <v>1892.1959145803637</v>
      </c>
      <c r="F27" s="7">
        <v>10500.0</v>
      </c>
      <c r="G27" s="7">
        <v>9604.197769974444</v>
      </c>
      <c r="H27" s="7">
        <v>0.00513336285908</v>
      </c>
      <c r="I27" s="7">
        <v>1346623.0</v>
      </c>
      <c r="J27" s="7">
        <v>9594.375</v>
      </c>
      <c r="K27" s="7">
        <v>905.625</v>
      </c>
      <c r="L27" s="7">
        <v>1372.894375</v>
      </c>
      <c r="M27" s="7">
        <v>498.940625</v>
      </c>
      <c r="N27" s="7">
        <v>2.0</v>
      </c>
      <c r="O27" s="7">
        <v>1.0</v>
      </c>
      <c r="P27" s="7">
        <v>1.0</v>
      </c>
      <c r="Q27" t="str">
        <f t="shared" si="7"/>
        <v/>
      </c>
      <c r="AB27" s="7"/>
      <c r="AC27" s="7"/>
      <c r="AG27" t="str">
        <f t="shared" si="8"/>
        <v/>
      </c>
      <c r="AH27" s="4" t="str">
        <f t="shared" si="9"/>
        <v/>
      </c>
      <c r="AI27" s="4" t="str">
        <f t="shared" si="10"/>
        <v/>
      </c>
      <c r="AJ27" s="4" t="str">
        <f t="shared" si="11"/>
        <v>498.940625</v>
      </c>
      <c r="AK27" s="4" t="str">
        <f t="shared" si="12"/>
        <v>498.940625</v>
      </c>
      <c r="AL27" s="4" t="str">
        <f t="shared" si="13"/>
        <v/>
      </c>
      <c r="AM27" s="4" t="str">
        <f t="shared" si="14"/>
        <v/>
      </c>
      <c r="AN27" s="4" t="str">
        <f t="shared" si="15"/>
        <v/>
      </c>
      <c r="AO27" s="4" t="str">
        <f t="shared" si="16"/>
        <v/>
      </c>
      <c r="AP27" s="4" t="str">
        <f t="shared" si="17"/>
        <v/>
      </c>
      <c r="AQ27" s="4" t="str">
        <f t="shared" si="18"/>
        <v/>
      </c>
      <c r="AR27" s="4" t="str">
        <f t="shared" si="19"/>
        <v/>
      </c>
      <c r="AS27" s="4" t="str">
        <f t="shared" si="20"/>
        <v/>
      </c>
      <c r="AT27" s="4" t="str">
        <f t="shared" si="21"/>
        <v/>
      </c>
      <c r="AU27" s="4" t="str">
        <f t="shared" si="22"/>
        <v/>
      </c>
      <c r="AV27" s="4" t="str">
        <f t="shared" si="23"/>
        <v/>
      </c>
      <c r="AW27" s="4" t="str">
        <f t="shared" si="24"/>
        <v/>
      </c>
      <c r="AX27" s="4" t="str">
        <f t="shared" si="25"/>
        <v/>
      </c>
      <c r="AY27" s="4" t="str">
        <f t="shared" si="26"/>
        <v/>
      </c>
      <c r="AZ27" s="4" t="str">
        <f t="shared" si="27"/>
        <v/>
      </c>
      <c r="BA27" s="4" t="str">
        <f t="shared" si="28"/>
        <v/>
      </c>
      <c r="BB27" s="4" t="str">
        <f t="shared" si="29"/>
        <v>9</v>
      </c>
      <c r="BC27" s="4" t="str">
        <f t="shared" si="30"/>
        <v/>
      </c>
      <c r="BD27" s="4" t="str">
        <f t="shared" si="31"/>
        <v/>
      </c>
      <c r="BE27" s="4" t="str">
        <f t="shared" si="32"/>
        <v/>
      </c>
      <c r="BF27" s="4" t="str">
        <f t="shared" si="33"/>
        <v/>
      </c>
      <c r="BG27" s="4" t="str">
        <f t="shared" si="34"/>
        <v/>
      </c>
      <c r="BH27" s="9" t="str">
        <f t="shared" si="35"/>
        <v/>
      </c>
      <c r="BI27" s="9" t="str">
        <f t="shared" si="36"/>
        <v/>
      </c>
    </row>
    <row r="28">
      <c r="B28" s="7"/>
      <c r="D28" s="7">
        <v>1200782.1059374998</v>
      </c>
      <c r="E28" s="7">
        <v>1138.3001364639822</v>
      </c>
      <c r="F28" s="7">
        <v>158.0</v>
      </c>
      <c r="G28" s="7">
        <v>151.32192809488737</v>
      </c>
      <c r="H28" s="7">
        <v>0.00929005292351</v>
      </c>
      <c r="I28" s="7">
        <v>1199664.0</v>
      </c>
      <c r="J28" s="7">
        <v>148.0</v>
      </c>
      <c r="K28" s="7">
        <v>10.0</v>
      </c>
      <c r="L28" s="7">
        <v>831.515</v>
      </c>
      <c r="M28" s="7">
        <v>286.5909375</v>
      </c>
      <c r="N28" s="7">
        <v>1.0</v>
      </c>
      <c r="Q28" t="str">
        <f t="shared" si="7"/>
        <v/>
      </c>
      <c r="U28" s="7">
        <v>1.0</v>
      </c>
      <c r="AC28" s="7"/>
      <c r="AG28" t="str">
        <f t="shared" si="8"/>
        <v/>
      </c>
      <c r="AH28" s="4" t="str">
        <f t="shared" si="9"/>
        <v/>
      </c>
      <c r="AI28" s="4" t="str">
        <f t="shared" si="10"/>
        <v/>
      </c>
      <c r="AJ28" s="4" t="str">
        <f t="shared" si="11"/>
        <v/>
      </c>
      <c r="AK28" s="4" t="str">
        <f t="shared" si="12"/>
        <v/>
      </c>
      <c r="AL28" s="4" t="str">
        <f t="shared" si="13"/>
        <v/>
      </c>
      <c r="AM28" s="4" t="str">
        <f t="shared" si="14"/>
        <v/>
      </c>
      <c r="AN28" s="4" t="str">
        <f t="shared" si="15"/>
        <v/>
      </c>
      <c r="AO28" s="4" t="str">
        <f t="shared" si="16"/>
        <v>286.5909375</v>
      </c>
      <c r="AP28" s="4" t="str">
        <f t="shared" si="17"/>
        <v/>
      </c>
      <c r="AQ28" s="4" t="str">
        <f t="shared" si="18"/>
        <v/>
      </c>
      <c r="AR28" s="4" t="str">
        <f t="shared" si="19"/>
        <v/>
      </c>
      <c r="AS28" s="4" t="str">
        <f t="shared" si="20"/>
        <v/>
      </c>
      <c r="AT28" s="4" t="str">
        <f t="shared" si="21"/>
        <v/>
      </c>
      <c r="AU28" s="4" t="str">
        <f t="shared" si="22"/>
        <v/>
      </c>
      <c r="AV28" s="4" t="str">
        <f t="shared" si="23"/>
        <v/>
      </c>
      <c r="AW28" s="4" t="str">
        <f t="shared" si="24"/>
        <v/>
      </c>
      <c r="AX28" s="4" t="str">
        <f t="shared" si="25"/>
        <v/>
      </c>
      <c r="AY28" s="4" t="str">
        <f t="shared" si="26"/>
        <v/>
      </c>
      <c r="AZ28" s="4" t="str">
        <f t="shared" si="27"/>
        <v/>
      </c>
      <c r="BA28" s="4" t="str">
        <f t="shared" si="28"/>
        <v/>
      </c>
      <c r="BB28" s="4" t="str">
        <f t="shared" si="29"/>
        <v/>
      </c>
      <c r="BC28" s="4" t="str">
        <f t="shared" si="30"/>
        <v/>
      </c>
      <c r="BD28" s="4" t="str">
        <f t="shared" si="31"/>
        <v/>
      </c>
      <c r="BE28" s="4" t="str">
        <f t="shared" si="32"/>
        <v/>
      </c>
      <c r="BF28" s="4" t="str">
        <f t="shared" si="33"/>
        <v/>
      </c>
      <c r="BG28" s="4" t="str">
        <f t="shared" si="34"/>
        <v/>
      </c>
      <c r="BH28" s="9" t="str">
        <f t="shared" si="35"/>
        <v/>
      </c>
      <c r="BI28" s="9" t="str">
        <f t="shared" si="36"/>
        <v/>
      </c>
    </row>
    <row r="29">
      <c r="C29" s="7"/>
      <c r="D29" s="7">
        <v>1042687.976875</v>
      </c>
      <c r="E29" s="7">
        <v>7588.958240202596</v>
      </c>
      <c r="F29" s="7">
        <v>66000.0</v>
      </c>
      <c r="G29" s="7">
        <v>56938.147681927774</v>
      </c>
      <c r="H29" s="7">
        <v>0.0100412502767</v>
      </c>
      <c r="I29" s="7">
        <v>1035119.0</v>
      </c>
      <c r="J29" s="7">
        <v>56925.0</v>
      </c>
      <c r="K29" s="7">
        <v>9075.0</v>
      </c>
      <c r="L29" s="7">
        <v>7287.1953125</v>
      </c>
      <c r="M29" s="7">
        <v>281.7815625</v>
      </c>
      <c r="N29" s="7">
        <v>1.0</v>
      </c>
      <c r="Q29" t="str">
        <f t="shared" si="7"/>
        <v/>
      </c>
      <c r="W29" s="7">
        <v>1.0</v>
      </c>
      <c r="AB29" s="7"/>
      <c r="AC29" s="7"/>
      <c r="AG29" t="str">
        <f t="shared" si="8"/>
        <v/>
      </c>
      <c r="AH29" s="4" t="str">
        <f t="shared" si="9"/>
        <v/>
      </c>
      <c r="AI29" s="4" t="str">
        <f t="shared" si="10"/>
        <v/>
      </c>
      <c r="AJ29" s="4" t="str">
        <f t="shared" si="11"/>
        <v/>
      </c>
      <c r="AK29" s="4" t="str">
        <f t="shared" si="12"/>
        <v/>
      </c>
      <c r="AL29" s="4" t="str">
        <f t="shared" si="13"/>
        <v/>
      </c>
      <c r="AM29" s="4" t="str">
        <f t="shared" si="14"/>
        <v/>
      </c>
      <c r="AN29" s="4" t="str">
        <f t="shared" si="15"/>
        <v/>
      </c>
      <c r="AO29" s="4" t="str">
        <f t="shared" si="16"/>
        <v/>
      </c>
      <c r="AP29" s="4" t="str">
        <f t="shared" si="17"/>
        <v/>
      </c>
      <c r="AQ29" s="4" t="str">
        <f t="shared" si="18"/>
        <v/>
      </c>
      <c r="AR29" s="4" t="str">
        <f t="shared" si="19"/>
        <v/>
      </c>
      <c r="AS29" s="4" t="str">
        <f t="shared" si="20"/>
        <v>281.7815625</v>
      </c>
      <c r="AT29" s="4" t="str">
        <f t="shared" si="21"/>
        <v/>
      </c>
      <c r="AU29" s="4" t="str">
        <f t="shared" si="22"/>
        <v/>
      </c>
      <c r="AV29" s="4" t="str">
        <f t="shared" si="23"/>
        <v/>
      </c>
      <c r="AW29" s="4" t="str">
        <f t="shared" si="24"/>
        <v/>
      </c>
      <c r="AX29" s="4" t="str">
        <f t="shared" si="25"/>
        <v/>
      </c>
      <c r="AY29" s="4" t="str">
        <f t="shared" si="26"/>
        <v/>
      </c>
      <c r="AZ29" s="4" t="str">
        <f t="shared" si="27"/>
        <v/>
      </c>
      <c r="BA29" s="4" t="str">
        <f t="shared" si="28"/>
        <v/>
      </c>
      <c r="BB29" s="4" t="str">
        <f t="shared" si="29"/>
        <v/>
      </c>
      <c r="BC29" s="4" t="str">
        <f t="shared" si="30"/>
        <v/>
      </c>
      <c r="BD29" s="4" t="str">
        <f t="shared" si="31"/>
        <v/>
      </c>
      <c r="BE29" s="4" t="str">
        <f t="shared" si="32"/>
        <v/>
      </c>
      <c r="BF29" s="4" t="str">
        <f t="shared" si="33"/>
        <v/>
      </c>
      <c r="BG29" s="4" t="str">
        <f t="shared" si="34"/>
        <v/>
      </c>
      <c r="BH29" s="9" t="str">
        <f t="shared" si="35"/>
        <v/>
      </c>
      <c r="BI29" s="9" t="str">
        <f t="shared" si="36"/>
        <v/>
      </c>
    </row>
    <row r="30">
      <c r="B30" s="7"/>
      <c r="D30" s="7">
        <v>1000187.0228125</v>
      </c>
      <c r="E30" s="7">
        <v>528.9539164467128</v>
      </c>
      <c r="F30" s="7">
        <v>1275.0</v>
      </c>
      <c r="G30" s="7">
        <v>1029.9829935746943</v>
      </c>
      <c r="H30" s="7">
        <v>0.0109575434302</v>
      </c>
      <c r="I30" s="7">
        <v>999678.0</v>
      </c>
      <c r="J30" s="7">
        <v>1022.0</v>
      </c>
      <c r="K30" s="7">
        <v>253.0</v>
      </c>
      <c r="L30" s="7">
        <v>461.9940625</v>
      </c>
      <c r="M30" s="7">
        <v>47.02875</v>
      </c>
      <c r="N30" s="7">
        <v>2.0</v>
      </c>
      <c r="Q30" t="str">
        <f t="shared" si="7"/>
        <v/>
      </c>
      <c r="R30" s="7">
        <v>1.0</v>
      </c>
      <c r="U30" s="7">
        <v>1.0</v>
      </c>
      <c r="AC30" s="7"/>
      <c r="AG30" t="str">
        <f t="shared" si="8"/>
        <v/>
      </c>
      <c r="AH30" s="4" t="str">
        <f t="shared" si="9"/>
        <v/>
      </c>
      <c r="AI30" s="4" t="str">
        <f t="shared" si="10"/>
        <v/>
      </c>
      <c r="AJ30" s="4" t="str">
        <f t="shared" si="11"/>
        <v/>
      </c>
      <c r="AK30" s="4" t="str">
        <f t="shared" si="12"/>
        <v/>
      </c>
      <c r="AL30" s="4" t="str">
        <f t="shared" si="13"/>
        <v>47.02875</v>
      </c>
      <c r="AM30" s="4" t="str">
        <f t="shared" si="14"/>
        <v/>
      </c>
      <c r="AN30" s="4" t="str">
        <f t="shared" si="15"/>
        <v/>
      </c>
      <c r="AO30" s="4" t="str">
        <f t="shared" si="16"/>
        <v>47.02875</v>
      </c>
      <c r="AP30" s="4" t="str">
        <f t="shared" si="17"/>
        <v/>
      </c>
      <c r="AQ30" s="4" t="str">
        <f t="shared" si="18"/>
        <v/>
      </c>
      <c r="AR30" s="4" t="str">
        <f t="shared" si="19"/>
        <v/>
      </c>
      <c r="AS30" s="4" t="str">
        <f t="shared" si="20"/>
        <v/>
      </c>
      <c r="AT30" s="4" t="str">
        <f t="shared" si="21"/>
        <v/>
      </c>
      <c r="AU30" s="4" t="str">
        <f t="shared" si="22"/>
        <v/>
      </c>
      <c r="AV30" s="4" t="str">
        <f t="shared" si="23"/>
        <v/>
      </c>
      <c r="AW30" s="4" t="str">
        <f t="shared" si="24"/>
        <v/>
      </c>
      <c r="AX30" s="4" t="str">
        <f t="shared" si="25"/>
        <v/>
      </c>
      <c r="AY30" s="4" t="str">
        <f t="shared" si="26"/>
        <v/>
      </c>
      <c r="AZ30" s="4" t="str">
        <f t="shared" si="27"/>
        <v/>
      </c>
      <c r="BA30" s="4" t="str">
        <f t="shared" si="28"/>
        <v/>
      </c>
      <c r="BB30" s="4" t="str">
        <f t="shared" si="29"/>
        <v/>
      </c>
      <c r="BC30" s="4" t="str">
        <f t="shared" si="30"/>
        <v/>
      </c>
      <c r="BD30" s="4" t="str">
        <f t="shared" si="31"/>
        <v/>
      </c>
      <c r="BE30" s="4" t="str">
        <f t="shared" si="32"/>
        <v/>
      </c>
      <c r="BF30" s="4" t="str">
        <f t="shared" si="33"/>
        <v/>
      </c>
      <c r="BG30" s="4" t="str">
        <f t="shared" si="34"/>
        <v/>
      </c>
      <c r="BH30" s="9" t="str">
        <f t="shared" si="35"/>
        <v/>
      </c>
      <c r="BI30" s="9" t="str">
        <f t="shared" si="36"/>
        <v/>
      </c>
    </row>
    <row r="31">
      <c r="D31" s="7">
        <v>864344.0003125</v>
      </c>
      <c r="E31" s="7">
        <v>256.72116294285735</v>
      </c>
      <c r="F31" s="7">
        <v>2714.0</v>
      </c>
      <c r="G31" s="7">
        <v>1857.7582232147267</v>
      </c>
      <c r="H31" s="7">
        <v>0.00513333775925</v>
      </c>
      <c r="I31" s="7">
        <v>864107.0</v>
      </c>
      <c r="J31" s="7">
        <v>1848.0</v>
      </c>
      <c r="K31" s="7">
        <v>866.0</v>
      </c>
      <c r="L31" s="7">
        <v>218.9696875</v>
      </c>
      <c r="M31" s="7">
        <v>18.030625</v>
      </c>
      <c r="N31" s="7">
        <v>5.0</v>
      </c>
      <c r="O31" s="7"/>
      <c r="Q31" t="str">
        <f t="shared" si="7"/>
        <v/>
      </c>
      <c r="S31" s="7"/>
      <c r="T31" s="7">
        <v>1.0</v>
      </c>
      <c r="U31" s="7">
        <v>1.0</v>
      </c>
      <c r="W31" s="7">
        <v>1.0</v>
      </c>
      <c r="AB31" s="7">
        <v>1.0</v>
      </c>
      <c r="AC31" s="7">
        <v>1.0</v>
      </c>
      <c r="AG31" t="str">
        <f t="shared" si="8"/>
        <v/>
      </c>
      <c r="AH31" s="4" t="str">
        <f t="shared" si="9"/>
        <v/>
      </c>
      <c r="AI31" s="4" t="str">
        <f t="shared" si="10"/>
        <v/>
      </c>
      <c r="AJ31" s="4" t="str">
        <f t="shared" si="11"/>
        <v/>
      </c>
      <c r="AK31" s="4" t="str">
        <f t="shared" si="12"/>
        <v/>
      </c>
      <c r="AL31" s="4" t="str">
        <f t="shared" si="13"/>
        <v/>
      </c>
      <c r="AM31" s="4" t="str">
        <f t="shared" si="14"/>
        <v/>
      </c>
      <c r="AN31" s="4" t="str">
        <f t="shared" si="15"/>
        <v>18.030625</v>
      </c>
      <c r="AO31" s="4" t="str">
        <f t="shared" si="16"/>
        <v>18.030625</v>
      </c>
      <c r="AP31" s="4" t="str">
        <f t="shared" si="17"/>
        <v/>
      </c>
      <c r="AQ31" s="4" t="str">
        <f t="shared" si="18"/>
        <v>18.030625</v>
      </c>
      <c r="AR31" s="4" t="str">
        <f t="shared" si="19"/>
        <v>18.030625</v>
      </c>
      <c r="AS31" s="4" t="str">
        <f t="shared" si="20"/>
        <v>18.030625</v>
      </c>
      <c r="AT31" s="4" t="str">
        <f t="shared" si="21"/>
        <v/>
      </c>
      <c r="AU31" s="4" t="str">
        <f t="shared" si="22"/>
        <v/>
      </c>
      <c r="AV31" s="4" t="str">
        <f t="shared" si="23"/>
        <v/>
      </c>
      <c r="AW31" s="4" t="str">
        <f t="shared" si="24"/>
        <v/>
      </c>
      <c r="AX31" s="4" t="str">
        <f t="shared" si="25"/>
        <v/>
      </c>
      <c r="AY31" s="4" t="str">
        <f t="shared" si="26"/>
        <v/>
      </c>
      <c r="AZ31" s="4" t="str">
        <f t="shared" si="27"/>
        <v/>
      </c>
      <c r="BA31" s="4" t="str">
        <f t="shared" si="28"/>
        <v/>
      </c>
      <c r="BB31" s="4" t="str">
        <f t="shared" si="29"/>
        <v/>
      </c>
      <c r="BC31" s="4" t="str">
        <f t="shared" si="30"/>
        <v/>
      </c>
      <c r="BD31" s="4" t="str">
        <f t="shared" si="31"/>
        <v/>
      </c>
      <c r="BE31" s="4" t="str">
        <f t="shared" si="32"/>
        <v/>
      </c>
      <c r="BF31" s="4" t="str">
        <f t="shared" si="33"/>
        <v/>
      </c>
      <c r="BG31" s="4" t="str">
        <f t="shared" si="34"/>
        <v/>
      </c>
      <c r="BH31" s="9" t="str">
        <f t="shared" si="35"/>
        <v/>
      </c>
      <c r="BI31" s="9" t="str">
        <f t="shared" si="36"/>
        <v/>
      </c>
    </row>
    <row r="32">
      <c r="D32" s="7">
        <v>811053.8715625</v>
      </c>
      <c r="E32" s="7">
        <v>409.5003070516693</v>
      </c>
      <c r="F32" s="7">
        <v>38300.0</v>
      </c>
      <c r="G32" s="7">
        <v>35427.02533991815</v>
      </c>
      <c r="H32" s="7">
        <v>0.00278407210585</v>
      </c>
      <c r="I32" s="7">
        <v>810664.0</v>
      </c>
      <c r="J32" s="7">
        <v>35415.53125</v>
      </c>
      <c r="K32" s="7">
        <v>2884.46875</v>
      </c>
      <c r="L32" s="7">
        <v>352.4753125</v>
      </c>
      <c r="M32" s="7">
        <v>37.39625</v>
      </c>
      <c r="N32" s="7">
        <v>3.0</v>
      </c>
      <c r="O32" s="7">
        <v>1.0</v>
      </c>
      <c r="Q32" t="str">
        <f t="shared" si="7"/>
        <v/>
      </c>
      <c r="U32" s="7">
        <v>1.0</v>
      </c>
      <c r="AC32" s="7"/>
      <c r="AE32" s="7">
        <v>1.0</v>
      </c>
      <c r="AG32" t="str">
        <f t="shared" si="8"/>
        <v/>
      </c>
      <c r="AH32" s="4" t="str">
        <f t="shared" si="9"/>
        <v>0.002784072106</v>
      </c>
      <c r="AI32" s="4" t="str">
        <f t="shared" si="10"/>
        <v/>
      </c>
      <c r="AJ32" s="4" t="str">
        <f t="shared" si="11"/>
        <v>37.39625</v>
      </c>
      <c r="AK32" s="4" t="str">
        <f t="shared" si="12"/>
        <v/>
      </c>
      <c r="AL32" s="4" t="str">
        <f t="shared" si="13"/>
        <v/>
      </c>
      <c r="AM32" s="4" t="str">
        <f t="shared" si="14"/>
        <v/>
      </c>
      <c r="AN32" s="4" t="str">
        <f t="shared" si="15"/>
        <v/>
      </c>
      <c r="AO32" s="4" t="str">
        <f t="shared" si="16"/>
        <v>37.39625</v>
      </c>
      <c r="AP32" s="4" t="str">
        <f t="shared" si="17"/>
        <v/>
      </c>
      <c r="AQ32" s="4" t="str">
        <f t="shared" si="18"/>
        <v/>
      </c>
      <c r="AR32" s="4" t="str">
        <f t="shared" si="19"/>
        <v/>
      </c>
      <c r="AS32" s="4" t="str">
        <f t="shared" si="20"/>
        <v/>
      </c>
      <c r="AT32" s="4" t="str">
        <f t="shared" si="21"/>
        <v/>
      </c>
      <c r="AU32" s="4" t="str">
        <f t="shared" si="22"/>
        <v/>
      </c>
      <c r="AV32" s="4" t="str">
        <f t="shared" si="23"/>
        <v/>
      </c>
      <c r="AW32" s="4" t="str">
        <f t="shared" si="24"/>
        <v/>
      </c>
      <c r="AX32" s="4" t="str">
        <f t="shared" si="25"/>
        <v>37.39625</v>
      </c>
      <c r="AY32" s="4" t="str">
        <f t="shared" si="26"/>
        <v/>
      </c>
      <c r="AZ32" s="4" t="str">
        <f t="shared" si="27"/>
        <v/>
      </c>
      <c r="BA32" s="4" t="str">
        <f t="shared" si="28"/>
        <v/>
      </c>
      <c r="BB32" s="4" t="str">
        <f t="shared" si="29"/>
        <v/>
      </c>
      <c r="BC32" s="4" t="str">
        <f t="shared" si="30"/>
        <v/>
      </c>
      <c r="BD32" s="4" t="str">
        <f t="shared" si="31"/>
        <v/>
      </c>
      <c r="BE32" s="4" t="str">
        <f t="shared" si="32"/>
        <v/>
      </c>
      <c r="BF32" s="4" t="str">
        <f t="shared" si="33"/>
        <v/>
      </c>
      <c r="BG32" s="4" t="str">
        <f t="shared" si="34"/>
        <v/>
      </c>
      <c r="BH32" s="9" t="str">
        <f t="shared" si="35"/>
        <v/>
      </c>
      <c r="BI32" s="9" t="str">
        <f t="shared" si="36"/>
        <v/>
      </c>
    </row>
    <row r="33">
      <c r="D33" s="7">
        <v>771314.7599999999</v>
      </c>
      <c r="E33" s="7">
        <v>11598.295138659234</v>
      </c>
      <c r="F33" s="7">
        <v>69800.0</v>
      </c>
      <c r="G33" s="7">
        <v>49681.35977006386</v>
      </c>
      <c r="H33" s="7">
        <v>0.00338696036717</v>
      </c>
      <c r="I33" s="7">
        <v>759736.0</v>
      </c>
      <c r="J33" s="7">
        <v>49667.0625</v>
      </c>
      <c r="K33" s="7">
        <v>20132.9375</v>
      </c>
      <c r="L33" s="7">
        <v>10476.835625</v>
      </c>
      <c r="M33" s="7">
        <v>1101.924375</v>
      </c>
      <c r="N33" s="7">
        <v>1.0</v>
      </c>
      <c r="Q33" t="str">
        <f t="shared" si="7"/>
        <v/>
      </c>
      <c r="R33" s="7">
        <v>1.0</v>
      </c>
      <c r="AB33" s="7"/>
      <c r="AC33" s="7"/>
      <c r="AG33" t="str">
        <f t="shared" si="8"/>
        <v/>
      </c>
      <c r="AH33" s="4" t="str">
        <f t="shared" si="9"/>
        <v>0.003386960367</v>
      </c>
      <c r="AI33" s="4" t="str">
        <f t="shared" si="10"/>
        <v/>
      </c>
      <c r="AJ33" s="4" t="str">
        <f t="shared" si="11"/>
        <v/>
      </c>
      <c r="AK33" s="4" t="str">
        <f t="shared" si="12"/>
        <v/>
      </c>
      <c r="AL33" s="4" t="str">
        <f t="shared" si="13"/>
        <v>1101.924375</v>
      </c>
      <c r="AM33" s="4" t="str">
        <f t="shared" si="14"/>
        <v/>
      </c>
      <c r="AN33" s="4" t="str">
        <f t="shared" si="15"/>
        <v/>
      </c>
      <c r="AO33" s="4" t="str">
        <f t="shared" si="16"/>
        <v/>
      </c>
      <c r="AP33" s="4" t="str">
        <f t="shared" si="17"/>
        <v/>
      </c>
      <c r="AQ33" s="4" t="str">
        <f t="shared" si="18"/>
        <v/>
      </c>
      <c r="AR33" s="4" t="str">
        <f t="shared" si="19"/>
        <v/>
      </c>
      <c r="AS33" s="4" t="str">
        <f t="shared" si="20"/>
        <v/>
      </c>
      <c r="AT33" s="4" t="str">
        <f t="shared" si="21"/>
        <v/>
      </c>
      <c r="AU33" s="4" t="str">
        <f t="shared" si="22"/>
        <v/>
      </c>
      <c r="AV33" s="4" t="str">
        <f t="shared" si="23"/>
        <v/>
      </c>
      <c r="AW33" s="4" t="str">
        <f t="shared" si="24"/>
        <v/>
      </c>
      <c r="AX33" s="4" t="str">
        <f t="shared" si="25"/>
        <v/>
      </c>
      <c r="AY33" s="4" t="str">
        <f t="shared" si="26"/>
        <v/>
      </c>
      <c r="AZ33" s="4" t="str">
        <f t="shared" si="27"/>
        <v/>
      </c>
      <c r="BA33" s="4" t="str">
        <f t="shared" si="28"/>
        <v/>
      </c>
      <c r="BB33" s="4" t="str">
        <f t="shared" si="29"/>
        <v/>
      </c>
      <c r="BC33" s="4" t="str">
        <f t="shared" si="30"/>
        <v/>
      </c>
      <c r="BD33" s="4" t="str">
        <f t="shared" si="31"/>
        <v/>
      </c>
      <c r="BE33" s="4" t="str">
        <f t="shared" si="32"/>
        <v/>
      </c>
      <c r="BF33" s="4" t="str">
        <f t="shared" si="33"/>
        <v/>
      </c>
      <c r="BG33" s="4" t="str">
        <f t="shared" si="34"/>
        <v/>
      </c>
      <c r="BH33" s="9" t="str">
        <f t="shared" si="35"/>
        <v/>
      </c>
      <c r="BI33" s="9" t="str">
        <f t="shared" si="36"/>
        <v/>
      </c>
    </row>
    <row r="34">
      <c r="D34" s="7">
        <v>725472.39375</v>
      </c>
      <c r="E34" s="7">
        <v>27882.80580912718</v>
      </c>
      <c r="F34" s="7">
        <v>302000.0</v>
      </c>
      <c r="G34" s="7">
        <v>120439.97022591798</v>
      </c>
      <c r="H34" s="7">
        <v>0.00213205563435</v>
      </c>
      <c r="I34" s="7">
        <v>697609.0</v>
      </c>
      <c r="J34" s="7">
        <v>120422.5</v>
      </c>
      <c r="K34" s="7">
        <v>181577.5</v>
      </c>
      <c r="L34" s="7">
        <v>27676.64375</v>
      </c>
      <c r="M34" s="7">
        <v>186.75</v>
      </c>
      <c r="N34" s="7">
        <v>2.0</v>
      </c>
      <c r="O34" s="7">
        <v>1.0</v>
      </c>
      <c r="Q34" t="str">
        <f t="shared" si="7"/>
        <v/>
      </c>
      <c r="AA34" s="7">
        <v>1.0</v>
      </c>
      <c r="AB34" s="7"/>
      <c r="AC34" s="7"/>
      <c r="AG34" t="str">
        <f t="shared" si="8"/>
        <v/>
      </c>
      <c r="AH34" s="4" t="str">
        <f t="shared" si="9"/>
        <v/>
      </c>
      <c r="AI34" s="4" t="str">
        <f t="shared" si="10"/>
        <v/>
      </c>
      <c r="AJ34" s="4" t="str">
        <f t="shared" si="11"/>
        <v>186.75</v>
      </c>
      <c r="AK34" s="4" t="str">
        <f t="shared" si="12"/>
        <v/>
      </c>
      <c r="AL34" s="4" t="str">
        <f t="shared" si="13"/>
        <v/>
      </c>
      <c r="AM34" s="4" t="str">
        <f t="shared" si="14"/>
        <v/>
      </c>
      <c r="AN34" s="4" t="str">
        <f t="shared" si="15"/>
        <v/>
      </c>
      <c r="AO34" s="4" t="str">
        <f t="shared" si="16"/>
        <v/>
      </c>
      <c r="AP34" s="4" t="str">
        <f t="shared" si="17"/>
        <v/>
      </c>
      <c r="AQ34" s="4" t="str">
        <f t="shared" si="18"/>
        <v/>
      </c>
      <c r="AR34" s="4" t="str">
        <f t="shared" si="19"/>
        <v/>
      </c>
      <c r="AS34" s="4" t="str">
        <f t="shared" si="20"/>
        <v/>
      </c>
      <c r="AT34" s="4" t="str">
        <f t="shared" si="21"/>
        <v/>
      </c>
      <c r="AU34" s="4" t="str">
        <f t="shared" si="22"/>
        <v/>
      </c>
      <c r="AV34" s="4" t="str">
        <f t="shared" si="23"/>
        <v/>
      </c>
      <c r="AW34" s="4" t="str">
        <f t="shared" si="24"/>
        <v>186.75</v>
      </c>
      <c r="AX34" s="4" t="str">
        <f t="shared" si="25"/>
        <v/>
      </c>
      <c r="AY34" s="4" t="str">
        <f t="shared" si="26"/>
        <v/>
      </c>
      <c r="AZ34" s="4" t="str">
        <f t="shared" si="27"/>
        <v/>
      </c>
      <c r="BA34" s="4" t="str">
        <f t="shared" si="28"/>
        <v/>
      </c>
      <c r="BB34" s="4" t="str">
        <f t="shared" si="29"/>
        <v/>
      </c>
      <c r="BC34" s="4" t="str">
        <f t="shared" si="30"/>
        <v/>
      </c>
      <c r="BD34" s="4" t="str">
        <f t="shared" si="31"/>
        <v/>
      </c>
      <c r="BE34" s="4" t="str">
        <f t="shared" si="32"/>
        <v/>
      </c>
      <c r="BF34" s="4" t="str">
        <f t="shared" si="33"/>
        <v/>
      </c>
      <c r="BG34" s="4" t="str">
        <f t="shared" si="34"/>
        <v/>
      </c>
      <c r="BH34" s="9" t="str">
        <f t="shared" si="35"/>
        <v/>
      </c>
      <c r="BI34" s="9" t="str">
        <f t="shared" si="36"/>
        <v/>
      </c>
    </row>
    <row r="35">
      <c r="D35" s="7">
        <v>675001.625</v>
      </c>
      <c r="E35" s="7">
        <v>45.98947454246109</v>
      </c>
      <c r="F35" s="7">
        <v>2222.0</v>
      </c>
      <c r="G35" s="7">
        <v>1698.0579917227592</v>
      </c>
      <c r="H35" s="7">
        <v>0.00481698123215</v>
      </c>
      <c r="I35" s="7">
        <v>674975.0</v>
      </c>
      <c r="J35" s="7">
        <v>1689.0</v>
      </c>
      <c r="K35" s="7">
        <v>533.0</v>
      </c>
      <c r="L35" s="7">
        <v>25.625</v>
      </c>
      <c r="M35" s="7">
        <v>1.0</v>
      </c>
      <c r="N35" s="7">
        <v>3.0</v>
      </c>
      <c r="O35" s="7">
        <v>1.0</v>
      </c>
      <c r="Q35" t="str">
        <f t="shared" si="7"/>
        <v/>
      </c>
      <c r="S35" s="7"/>
      <c r="T35" s="7">
        <v>1.0</v>
      </c>
      <c r="AB35" s="7">
        <v>1.0</v>
      </c>
      <c r="AC35" s="7"/>
      <c r="AG35" t="str">
        <f t="shared" si="8"/>
        <v/>
      </c>
      <c r="AH35" s="4" t="str">
        <f t="shared" si="9"/>
        <v/>
      </c>
      <c r="AI35" s="4" t="str">
        <f t="shared" si="10"/>
        <v/>
      </c>
      <c r="AJ35" s="4" t="str">
        <f t="shared" si="11"/>
        <v>1</v>
      </c>
      <c r="AK35" s="4" t="str">
        <f t="shared" si="12"/>
        <v/>
      </c>
      <c r="AL35" s="4" t="str">
        <f t="shared" si="13"/>
        <v/>
      </c>
      <c r="AM35" s="4" t="str">
        <f t="shared" si="14"/>
        <v/>
      </c>
      <c r="AN35" s="4" t="str">
        <f t="shared" si="15"/>
        <v>1</v>
      </c>
      <c r="AO35" s="4" t="str">
        <f t="shared" si="16"/>
        <v/>
      </c>
      <c r="AP35" s="4" t="str">
        <f t="shared" si="17"/>
        <v/>
      </c>
      <c r="AQ35" s="4" t="str">
        <f t="shared" si="18"/>
        <v>1</v>
      </c>
      <c r="AR35" s="4" t="str">
        <f t="shared" si="19"/>
        <v/>
      </c>
      <c r="AS35" s="4" t="str">
        <f t="shared" si="20"/>
        <v/>
      </c>
      <c r="AT35" s="4" t="str">
        <f t="shared" si="21"/>
        <v/>
      </c>
      <c r="AU35" s="4" t="str">
        <f t="shared" si="22"/>
        <v/>
      </c>
      <c r="AV35" s="4" t="str">
        <f t="shared" si="23"/>
        <v/>
      </c>
      <c r="AW35" s="4" t="str">
        <f t="shared" si="24"/>
        <v/>
      </c>
      <c r="AX35" s="4" t="str">
        <f t="shared" si="25"/>
        <v/>
      </c>
      <c r="AY35" s="4" t="str">
        <f t="shared" si="26"/>
        <v/>
      </c>
      <c r="AZ35" s="4" t="str">
        <f t="shared" si="27"/>
        <v/>
      </c>
      <c r="BA35" s="4" t="str">
        <f t="shared" si="28"/>
        <v/>
      </c>
      <c r="BB35" s="4" t="str">
        <f t="shared" si="29"/>
        <v/>
      </c>
      <c r="BC35" s="4" t="str">
        <f t="shared" si="30"/>
        <v/>
      </c>
      <c r="BD35" s="4" t="str">
        <f t="shared" si="31"/>
        <v/>
      </c>
      <c r="BE35" s="4" t="str">
        <f t="shared" si="32"/>
        <v/>
      </c>
      <c r="BF35" s="4" t="str">
        <f t="shared" si="33"/>
        <v/>
      </c>
      <c r="BG35" s="4" t="str">
        <f t="shared" si="34"/>
        <v/>
      </c>
      <c r="BH35" s="9" t="str">
        <f t="shared" si="35"/>
        <v/>
      </c>
      <c r="BI35" s="9" t="str">
        <f t="shared" si="36"/>
        <v/>
      </c>
    </row>
    <row r="36">
      <c r="A36" s="7">
        <v>0.0</v>
      </c>
      <c r="D36" s="7">
        <v>652012.3425</v>
      </c>
      <c r="E36" s="7">
        <v>137.65677787124477</v>
      </c>
      <c r="F36" s="7">
        <v>688.0</v>
      </c>
      <c r="G36" s="7">
        <v>541.2667865406949</v>
      </c>
      <c r="H36" s="7">
        <v>0.0091361551498</v>
      </c>
      <c r="I36" s="7">
        <v>651894.0</v>
      </c>
      <c r="J36" s="7">
        <v>534.0</v>
      </c>
      <c r="K36" s="7">
        <v>154.0</v>
      </c>
      <c r="L36" s="7">
        <v>75.405</v>
      </c>
      <c r="M36" s="7">
        <v>42.9375</v>
      </c>
      <c r="N36" s="7">
        <v>4.0</v>
      </c>
      <c r="O36" s="7">
        <v>1.0</v>
      </c>
      <c r="P36" s="7">
        <v>1.0</v>
      </c>
      <c r="Q36" t="str">
        <f t="shared" si="7"/>
        <v/>
      </c>
      <c r="S36" s="7"/>
      <c r="T36" s="7">
        <v>1.0</v>
      </c>
      <c r="U36" s="7">
        <v>1.0</v>
      </c>
      <c r="AB36" s="7"/>
      <c r="AC36" s="7"/>
      <c r="AG36" t="str">
        <f t="shared" si="8"/>
        <v/>
      </c>
      <c r="AH36" s="4" t="str">
        <f t="shared" si="9"/>
        <v/>
      </c>
      <c r="AI36" s="4" t="str">
        <f t="shared" si="10"/>
        <v/>
      </c>
      <c r="AJ36" s="4" t="str">
        <f t="shared" si="11"/>
        <v>42.9375</v>
      </c>
      <c r="AK36" s="4" t="str">
        <f t="shared" si="12"/>
        <v>42.9375</v>
      </c>
      <c r="AL36" s="4" t="str">
        <f t="shared" si="13"/>
        <v/>
      </c>
      <c r="AM36" s="4" t="str">
        <f t="shared" si="14"/>
        <v/>
      </c>
      <c r="AN36" s="4" t="str">
        <f t="shared" si="15"/>
        <v>42.9375</v>
      </c>
      <c r="AO36" s="4" t="str">
        <f t="shared" si="16"/>
        <v>42.9375</v>
      </c>
      <c r="AP36" s="4" t="str">
        <f t="shared" si="17"/>
        <v/>
      </c>
      <c r="AQ36" s="4" t="str">
        <f t="shared" si="18"/>
        <v/>
      </c>
      <c r="AR36" s="4" t="str">
        <f t="shared" si="19"/>
        <v/>
      </c>
      <c r="AS36" s="4" t="str">
        <f t="shared" si="20"/>
        <v/>
      </c>
      <c r="AT36" s="4" t="str">
        <f t="shared" si="21"/>
        <v/>
      </c>
      <c r="AU36" s="4" t="str">
        <f t="shared" si="22"/>
        <v/>
      </c>
      <c r="AV36" s="4" t="str">
        <f t="shared" si="23"/>
        <v/>
      </c>
      <c r="AW36" s="4" t="str">
        <f t="shared" si="24"/>
        <v/>
      </c>
      <c r="AX36" s="4" t="str">
        <f t="shared" si="25"/>
        <v/>
      </c>
      <c r="AY36" s="4" t="str">
        <f t="shared" si="26"/>
        <v/>
      </c>
      <c r="AZ36" s="4" t="str">
        <f t="shared" si="27"/>
        <v/>
      </c>
      <c r="BA36" s="4" t="str">
        <f t="shared" si="28"/>
        <v/>
      </c>
      <c r="BB36" s="4" t="str">
        <f t="shared" si="29"/>
        <v/>
      </c>
      <c r="BC36" s="4" t="str">
        <f t="shared" si="30"/>
        <v/>
      </c>
      <c r="BD36" s="4" t="str">
        <f t="shared" si="31"/>
        <v>0</v>
      </c>
      <c r="BE36" s="4" t="str">
        <f t="shared" si="32"/>
        <v/>
      </c>
      <c r="BF36" s="4" t="str">
        <f t="shared" si="33"/>
        <v/>
      </c>
      <c r="BG36" s="4" t="str">
        <f t="shared" si="34"/>
        <v/>
      </c>
      <c r="BH36" s="9" t="str">
        <f t="shared" si="35"/>
        <v/>
      </c>
      <c r="BI36" s="9" t="str">
        <f t="shared" si="36"/>
        <v/>
      </c>
    </row>
    <row r="37">
      <c r="A37" s="7">
        <v>18.0</v>
      </c>
      <c r="D37" s="7">
        <v>569574.174375</v>
      </c>
      <c r="E37" s="7">
        <v>998.2914168870174</v>
      </c>
      <c r="F37" s="7">
        <v>8157.0</v>
      </c>
      <c r="G37" s="7">
        <v>7343.338169601666</v>
      </c>
      <c r="H37" s="7">
        <v>0.00959153430614</v>
      </c>
      <c r="I37" s="7">
        <v>568595.0</v>
      </c>
      <c r="J37" s="7">
        <v>7333.6528125</v>
      </c>
      <c r="K37" s="7">
        <v>823.3471875</v>
      </c>
      <c r="L37" s="7">
        <v>979.174375</v>
      </c>
      <c r="M37" s="7">
        <v>0.0</v>
      </c>
      <c r="N37" s="7">
        <v>3.0</v>
      </c>
      <c r="O37" s="7"/>
      <c r="Q37" t="str">
        <f t="shared" si="7"/>
        <v/>
      </c>
      <c r="S37" s="7"/>
      <c r="V37" s="7">
        <v>1.0</v>
      </c>
      <c r="W37" s="7">
        <v>1.0</v>
      </c>
      <c r="AB37" s="7"/>
      <c r="AC37" s="7"/>
      <c r="AE37" s="7">
        <v>1.0</v>
      </c>
      <c r="AG37" t="str">
        <f t="shared" si="8"/>
        <v/>
      </c>
      <c r="AH37" s="4" t="str">
        <f t="shared" si="9"/>
        <v/>
      </c>
      <c r="AI37" s="4" t="str">
        <f t="shared" si="10"/>
        <v/>
      </c>
      <c r="AJ37" s="4" t="str">
        <f t="shared" si="11"/>
        <v/>
      </c>
      <c r="AK37" s="4" t="str">
        <f t="shared" si="12"/>
        <v/>
      </c>
      <c r="AL37" s="4" t="str">
        <f t="shared" si="13"/>
        <v/>
      </c>
      <c r="AM37" s="4" t="str">
        <f t="shared" si="14"/>
        <v/>
      </c>
      <c r="AN37" s="4" t="str">
        <f t="shared" si="15"/>
        <v/>
      </c>
      <c r="AO37" s="4" t="str">
        <f t="shared" si="16"/>
        <v/>
      </c>
      <c r="AP37" s="4" t="str">
        <f t="shared" si="17"/>
        <v>0</v>
      </c>
      <c r="AQ37" s="4" t="str">
        <f t="shared" si="18"/>
        <v/>
      </c>
      <c r="AR37" s="4" t="str">
        <f t="shared" si="19"/>
        <v/>
      </c>
      <c r="AS37" s="4" t="str">
        <f t="shared" si="20"/>
        <v>0</v>
      </c>
      <c r="AT37" s="4" t="str">
        <f t="shared" si="21"/>
        <v/>
      </c>
      <c r="AU37" s="4" t="str">
        <f t="shared" si="22"/>
        <v/>
      </c>
      <c r="AV37" s="4" t="str">
        <f t="shared" si="23"/>
        <v/>
      </c>
      <c r="AW37" s="4" t="str">
        <f t="shared" si="24"/>
        <v/>
      </c>
      <c r="AX37" s="4" t="str">
        <f t="shared" si="25"/>
        <v>0</v>
      </c>
      <c r="AY37" s="4" t="str">
        <f t="shared" si="26"/>
        <v/>
      </c>
      <c r="AZ37" s="4" t="str">
        <f t="shared" si="27"/>
        <v/>
      </c>
      <c r="BA37" s="4" t="str">
        <f t="shared" si="28"/>
        <v/>
      </c>
      <c r="BB37" s="4" t="str">
        <f t="shared" si="29"/>
        <v/>
      </c>
      <c r="BC37" s="4" t="str">
        <f t="shared" si="30"/>
        <v>18</v>
      </c>
      <c r="BD37" s="4" t="str">
        <f t="shared" si="31"/>
        <v/>
      </c>
      <c r="BE37" s="4" t="str">
        <f t="shared" si="32"/>
        <v/>
      </c>
      <c r="BF37" s="4" t="str">
        <f t="shared" si="33"/>
        <v/>
      </c>
      <c r="BG37" s="4" t="str">
        <f t="shared" si="34"/>
        <v/>
      </c>
      <c r="BH37" s="9" t="str">
        <f t="shared" si="35"/>
        <v/>
      </c>
      <c r="BI37" s="9" t="str">
        <f t="shared" si="36"/>
        <v/>
      </c>
    </row>
    <row r="38">
      <c r="A38" s="7">
        <v>724.0</v>
      </c>
      <c r="B38" s="7">
        <v>1.0</v>
      </c>
      <c r="C38" s="7">
        <v>1.0</v>
      </c>
      <c r="D38" s="7">
        <v>563492.5525</v>
      </c>
      <c r="E38" s="7">
        <v>7498.63725908907</v>
      </c>
      <c r="F38" s="7">
        <v>91100.0</v>
      </c>
      <c r="G38" s="7">
        <v>83170.17417855564</v>
      </c>
      <c r="H38" s="7">
        <v>0.00927604464025</v>
      </c>
      <c r="I38" s="7">
        <v>556013.0</v>
      </c>
      <c r="J38" s="7">
        <v>83157.21875</v>
      </c>
      <c r="K38" s="7">
        <v>7942.78125</v>
      </c>
      <c r="L38" s="7">
        <v>6867.5828125</v>
      </c>
      <c r="M38" s="7">
        <v>611.9696875</v>
      </c>
      <c r="N38" s="7">
        <v>5.0</v>
      </c>
      <c r="O38" s="7">
        <v>1.0</v>
      </c>
      <c r="Q38" t="str">
        <f t="shared" si="7"/>
        <v/>
      </c>
      <c r="S38" s="7"/>
      <c r="T38" s="7">
        <v>1.0</v>
      </c>
      <c r="U38" s="7">
        <v>1.0</v>
      </c>
      <c r="V38" s="7">
        <v>1.0</v>
      </c>
      <c r="Z38" s="7">
        <v>1.0</v>
      </c>
      <c r="AB38" s="7"/>
      <c r="AC38" s="7"/>
      <c r="AG38" t="str">
        <f t="shared" si="8"/>
        <v>1</v>
      </c>
      <c r="AH38" s="4" t="str">
        <f t="shared" si="9"/>
        <v/>
      </c>
      <c r="AI38" s="4" t="str">
        <f t="shared" si="10"/>
        <v/>
      </c>
      <c r="AJ38" s="4" t="str">
        <f t="shared" si="11"/>
        <v>611.9696875</v>
      </c>
      <c r="AK38" s="4" t="str">
        <f t="shared" si="12"/>
        <v/>
      </c>
      <c r="AL38" s="4" t="str">
        <f t="shared" si="13"/>
        <v/>
      </c>
      <c r="AM38" s="4" t="str">
        <f t="shared" si="14"/>
        <v/>
      </c>
      <c r="AN38" s="4" t="str">
        <f t="shared" si="15"/>
        <v>611.9696875</v>
      </c>
      <c r="AO38" s="4" t="str">
        <f t="shared" si="16"/>
        <v>611.9696875</v>
      </c>
      <c r="AP38" s="4" t="str">
        <f t="shared" si="17"/>
        <v>611.9696875</v>
      </c>
      <c r="AQ38" s="4" t="str">
        <f t="shared" si="18"/>
        <v/>
      </c>
      <c r="AR38" s="4" t="str">
        <f t="shared" si="19"/>
        <v/>
      </c>
      <c r="AS38" s="4" t="str">
        <f t="shared" si="20"/>
        <v/>
      </c>
      <c r="AT38" s="4" t="str">
        <f t="shared" si="21"/>
        <v/>
      </c>
      <c r="AU38" s="4" t="str">
        <f t="shared" si="22"/>
        <v/>
      </c>
      <c r="AV38" s="4" t="str">
        <f t="shared" si="23"/>
        <v>611.9696875</v>
      </c>
      <c r="AW38" s="4" t="str">
        <f t="shared" si="24"/>
        <v/>
      </c>
      <c r="AX38" s="4" t="str">
        <f t="shared" si="25"/>
        <v/>
      </c>
      <c r="AY38" s="4" t="str">
        <f t="shared" si="26"/>
        <v/>
      </c>
      <c r="AZ38" s="4" t="str">
        <f t="shared" si="27"/>
        <v/>
      </c>
      <c r="BA38" s="4" t="str">
        <f t="shared" si="28"/>
        <v/>
      </c>
      <c r="BB38" s="4" t="str">
        <f t="shared" si="29"/>
        <v/>
      </c>
      <c r="BC38" s="4" t="str">
        <f t="shared" si="30"/>
        <v/>
      </c>
      <c r="BD38" s="4" t="str">
        <f t="shared" si="31"/>
        <v/>
      </c>
      <c r="BE38" s="4" t="str">
        <f t="shared" si="32"/>
        <v>724</v>
      </c>
      <c r="BF38" s="4" t="str">
        <f t="shared" si="33"/>
        <v/>
      </c>
      <c r="BG38" s="4" t="str">
        <f t="shared" si="34"/>
        <v/>
      </c>
      <c r="BH38" s="9" t="str">
        <f t="shared" si="35"/>
        <v/>
      </c>
      <c r="BI38" s="9" t="str">
        <f t="shared" si="36"/>
        <v/>
      </c>
    </row>
    <row r="39">
      <c r="D39" s="7">
        <v>521121.5015625</v>
      </c>
      <c r="E39" s="7">
        <v>135.49250019231602</v>
      </c>
      <c r="F39" s="7">
        <v>6022.0</v>
      </c>
      <c r="G39" s="7">
        <v>3893.3713123418424</v>
      </c>
      <c r="H39" s="7">
        <v>0.00591046453927</v>
      </c>
      <c r="I39" s="7">
        <v>521005.0</v>
      </c>
      <c r="J39" s="7">
        <v>3882.308125</v>
      </c>
      <c r="K39" s="7">
        <v>2139.691875</v>
      </c>
      <c r="L39" s="7">
        <v>94.09375</v>
      </c>
      <c r="M39" s="7">
        <v>22.4078125</v>
      </c>
      <c r="N39" s="7">
        <v>4.0</v>
      </c>
      <c r="O39" s="7">
        <v>1.0</v>
      </c>
      <c r="Q39" t="str">
        <f t="shared" si="7"/>
        <v/>
      </c>
      <c r="S39" s="7"/>
      <c r="T39" s="7">
        <v>1.0</v>
      </c>
      <c r="U39" s="7">
        <v>1.0</v>
      </c>
      <c r="Y39" s="7">
        <v>1.0</v>
      </c>
      <c r="AB39" s="7"/>
      <c r="AC39" s="7"/>
      <c r="AG39" t="str">
        <f t="shared" si="8"/>
        <v/>
      </c>
      <c r="AH39" s="4" t="str">
        <f t="shared" si="9"/>
        <v/>
      </c>
      <c r="AI39" s="4" t="str">
        <f t="shared" si="10"/>
        <v/>
      </c>
      <c r="AJ39" s="4" t="str">
        <f t="shared" si="11"/>
        <v>22.4078125</v>
      </c>
      <c r="AK39" s="4" t="str">
        <f t="shared" si="12"/>
        <v/>
      </c>
      <c r="AL39" s="4" t="str">
        <f t="shared" si="13"/>
        <v/>
      </c>
      <c r="AM39" s="4" t="str">
        <f t="shared" si="14"/>
        <v/>
      </c>
      <c r="AN39" s="4" t="str">
        <f t="shared" si="15"/>
        <v>22.4078125</v>
      </c>
      <c r="AO39" s="4" t="str">
        <f t="shared" si="16"/>
        <v>22.4078125</v>
      </c>
      <c r="AP39" s="4" t="str">
        <f t="shared" si="17"/>
        <v/>
      </c>
      <c r="AQ39" s="4" t="str">
        <f t="shared" si="18"/>
        <v/>
      </c>
      <c r="AR39" s="4" t="str">
        <f t="shared" si="19"/>
        <v/>
      </c>
      <c r="AS39" s="4" t="str">
        <f t="shared" si="20"/>
        <v/>
      </c>
      <c r="AT39" s="4" t="str">
        <f t="shared" si="21"/>
        <v/>
      </c>
      <c r="AU39" s="4" t="str">
        <f t="shared" si="22"/>
        <v>22.4078125</v>
      </c>
      <c r="AV39" s="4" t="str">
        <f t="shared" si="23"/>
        <v/>
      </c>
      <c r="AW39" s="4" t="str">
        <f t="shared" si="24"/>
        <v/>
      </c>
      <c r="AX39" s="4" t="str">
        <f t="shared" si="25"/>
        <v/>
      </c>
      <c r="AY39" s="4" t="str">
        <f t="shared" si="26"/>
        <v/>
      </c>
      <c r="AZ39" s="4" t="str">
        <f t="shared" si="27"/>
        <v/>
      </c>
      <c r="BA39" s="4" t="str">
        <f t="shared" si="28"/>
        <v/>
      </c>
      <c r="BB39" s="4" t="str">
        <f t="shared" si="29"/>
        <v/>
      </c>
      <c r="BC39" s="4" t="str">
        <f t="shared" si="30"/>
        <v/>
      </c>
      <c r="BD39" s="4" t="str">
        <f t="shared" si="31"/>
        <v/>
      </c>
      <c r="BE39" s="4" t="str">
        <f t="shared" si="32"/>
        <v/>
      </c>
      <c r="BF39" s="4" t="str">
        <f t="shared" si="33"/>
        <v/>
      </c>
      <c r="BG39" s="4" t="str">
        <f t="shared" si="34"/>
        <v/>
      </c>
      <c r="BH39" s="9" t="str">
        <f t="shared" si="35"/>
        <v/>
      </c>
      <c r="BI39" s="9" t="str">
        <f t="shared" si="36"/>
        <v/>
      </c>
    </row>
    <row r="40">
      <c r="A40" s="7">
        <v>6.0</v>
      </c>
      <c r="D40" s="7">
        <v>510886.5</v>
      </c>
      <c r="E40" s="7">
        <v>367.46165882118385</v>
      </c>
      <c r="F40" s="7">
        <v>2818.0</v>
      </c>
      <c r="G40" s="7">
        <v>2600.813781191217</v>
      </c>
      <c r="H40" s="7">
        <v>0.00343536765358</v>
      </c>
      <c r="I40" s="7">
        <v>510538.0</v>
      </c>
      <c r="J40" s="7">
        <v>2593.0</v>
      </c>
      <c r="K40" s="7">
        <v>225.0</v>
      </c>
      <c r="L40" s="7">
        <v>299.25</v>
      </c>
      <c r="M40" s="7">
        <v>49.25</v>
      </c>
      <c r="N40" s="7">
        <v>2.0</v>
      </c>
      <c r="P40" s="7">
        <v>1.0</v>
      </c>
      <c r="Q40" t="str">
        <f t="shared" si="7"/>
        <v/>
      </c>
      <c r="Z40" s="7">
        <v>1.0</v>
      </c>
      <c r="AB40" s="7"/>
      <c r="AC40" s="7"/>
      <c r="AG40" t="str">
        <f t="shared" si="8"/>
        <v/>
      </c>
      <c r="AH40" s="4" t="str">
        <f t="shared" si="9"/>
        <v>0.003435367654</v>
      </c>
      <c r="AI40" s="4" t="str">
        <f t="shared" si="10"/>
        <v/>
      </c>
      <c r="AJ40" s="4" t="str">
        <f t="shared" si="11"/>
        <v/>
      </c>
      <c r="AK40" s="4" t="str">
        <f t="shared" si="12"/>
        <v>49.25</v>
      </c>
      <c r="AL40" s="4" t="str">
        <f t="shared" si="13"/>
        <v/>
      </c>
      <c r="AM40" s="4" t="str">
        <f t="shared" si="14"/>
        <v/>
      </c>
      <c r="AN40" s="4" t="str">
        <f t="shared" si="15"/>
        <v/>
      </c>
      <c r="AO40" s="4" t="str">
        <f t="shared" si="16"/>
        <v/>
      </c>
      <c r="AP40" s="4" t="str">
        <f t="shared" si="17"/>
        <v/>
      </c>
      <c r="AQ40" s="4" t="str">
        <f t="shared" si="18"/>
        <v/>
      </c>
      <c r="AR40" s="4" t="str">
        <f t="shared" si="19"/>
        <v/>
      </c>
      <c r="AS40" s="4" t="str">
        <f t="shared" si="20"/>
        <v/>
      </c>
      <c r="AT40" s="4" t="str">
        <f t="shared" si="21"/>
        <v/>
      </c>
      <c r="AU40" s="4" t="str">
        <f t="shared" si="22"/>
        <v/>
      </c>
      <c r="AV40" s="4" t="str">
        <f t="shared" si="23"/>
        <v>49.25</v>
      </c>
      <c r="AW40" s="4" t="str">
        <f t="shared" si="24"/>
        <v/>
      </c>
      <c r="AX40" s="4" t="str">
        <f t="shared" si="25"/>
        <v/>
      </c>
      <c r="AY40" s="4" t="str">
        <f t="shared" si="26"/>
        <v/>
      </c>
      <c r="AZ40" s="4" t="str">
        <f t="shared" si="27"/>
        <v/>
      </c>
      <c r="BA40" s="4" t="str">
        <f t="shared" si="28"/>
        <v/>
      </c>
      <c r="BB40" s="4" t="str">
        <f t="shared" si="29"/>
        <v>6</v>
      </c>
      <c r="BC40" s="4" t="str">
        <f t="shared" si="30"/>
        <v/>
      </c>
      <c r="BD40" s="4" t="str">
        <f t="shared" si="31"/>
        <v/>
      </c>
      <c r="BE40" s="4" t="str">
        <f t="shared" si="32"/>
        <v/>
      </c>
      <c r="BF40" s="4" t="str">
        <f t="shared" si="33"/>
        <v/>
      </c>
      <c r="BG40" s="4" t="str">
        <f t="shared" si="34"/>
        <v/>
      </c>
      <c r="BH40" s="9" t="str">
        <f t="shared" si="35"/>
        <v/>
      </c>
      <c r="BI40" s="9" t="str">
        <f t="shared" si="36"/>
        <v/>
      </c>
    </row>
    <row r="41">
      <c r="A41" s="7">
        <v>2146.0</v>
      </c>
      <c r="B41" s="7">
        <v>0.0</v>
      </c>
      <c r="C41" s="7">
        <v>0.0</v>
      </c>
      <c r="D41" s="7">
        <v>494837.644375</v>
      </c>
      <c r="E41" s="7">
        <v>2480.553775916347</v>
      </c>
      <c r="F41" s="7">
        <v>20400.0</v>
      </c>
      <c r="G41" s="7">
        <v>19128.94847703315</v>
      </c>
      <c r="H41" s="7">
        <v>0.00427558680783</v>
      </c>
      <c r="I41" s="7">
        <v>492376.0</v>
      </c>
      <c r="J41" s="7">
        <v>19118.625</v>
      </c>
      <c r="K41" s="7">
        <v>1281.375</v>
      </c>
      <c r="L41" s="7">
        <v>2062.063125</v>
      </c>
      <c r="M41" s="7">
        <v>399.58125</v>
      </c>
      <c r="N41" s="7">
        <v>1.0</v>
      </c>
      <c r="O41" s="7">
        <v>1.0</v>
      </c>
      <c r="Q41" t="str">
        <f t="shared" si="7"/>
        <v/>
      </c>
      <c r="AC41" s="7"/>
      <c r="AG41" t="str">
        <f t="shared" si="8"/>
        <v>1</v>
      </c>
      <c r="AH41" s="4" t="str">
        <f t="shared" si="9"/>
        <v>0.004275586808</v>
      </c>
      <c r="AI41" s="4" t="str">
        <f t="shared" si="10"/>
        <v/>
      </c>
      <c r="AJ41" s="4" t="str">
        <f t="shared" si="11"/>
        <v>399.58125</v>
      </c>
      <c r="AK41" s="4" t="str">
        <f t="shared" si="12"/>
        <v/>
      </c>
      <c r="AL41" s="4" t="str">
        <f t="shared" si="13"/>
        <v/>
      </c>
      <c r="AM41" s="4" t="str">
        <f t="shared" si="14"/>
        <v/>
      </c>
      <c r="AN41" s="4" t="str">
        <f t="shared" si="15"/>
        <v/>
      </c>
      <c r="AO41" s="4" t="str">
        <f t="shared" si="16"/>
        <v/>
      </c>
      <c r="AP41" s="4" t="str">
        <f t="shared" si="17"/>
        <v/>
      </c>
      <c r="AQ41" s="4" t="str">
        <f t="shared" si="18"/>
        <v/>
      </c>
      <c r="AR41" s="4" t="str">
        <f t="shared" si="19"/>
        <v/>
      </c>
      <c r="AS41" s="4" t="str">
        <f t="shared" si="20"/>
        <v/>
      </c>
      <c r="AT41" s="4" t="str">
        <f t="shared" si="21"/>
        <v/>
      </c>
      <c r="AU41" s="4" t="str">
        <f t="shared" si="22"/>
        <v/>
      </c>
      <c r="AV41" s="4" t="str">
        <f t="shared" si="23"/>
        <v/>
      </c>
      <c r="AW41" s="4" t="str">
        <f t="shared" si="24"/>
        <v/>
      </c>
      <c r="AX41" s="4" t="str">
        <f t="shared" si="25"/>
        <v/>
      </c>
      <c r="AY41" s="4" t="str">
        <f t="shared" si="26"/>
        <v/>
      </c>
      <c r="AZ41" s="4" t="str">
        <f t="shared" si="27"/>
        <v/>
      </c>
      <c r="BA41" s="4" t="str">
        <f t="shared" si="28"/>
        <v>2146</v>
      </c>
      <c r="BB41" s="4" t="str">
        <f t="shared" si="29"/>
        <v/>
      </c>
      <c r="BC41" s="4" t="str">
        <f t="shared" si="30"/>
        <v/>
      </c>
      <c r="BD41" s="4" t="str">
        <f t="shared" si="31"/>
        <v/>
      </c>
      <c r="BE41" s="4" t="str">
        <f t="shared" si="32"/>
        <v/>
      </c>
      <c r="BF41" s="4" t="str">
        <f t="shared" si="33"/>
        <v/>
      </c>
      <c r="BG41" s="4" t="str">
        <f t="shared" si="34"/>
        <v/>
      </c>
      <c r="BH41" s="9" t="str">
        <f t="shared" si="35"/>
        <v/>
      </c>
      <c r="BI41" s="9" t="str">
        <f t="shared" si="36"/>
        <v/>
      </c>
    </row>
    <row r="42">
      <c r="A42" s="7">
        <v>134.0</v>
      </c>
      <c r="D42" s="7">
        <v>450229.3846875</v>
      </c>
      <c r="E42" s="7">
        <v>255.16423053378173</v>
      </c>
      <c r="F42" s="7">
        <v>8021.0</v>
      </c>
      <c r="G42" s="7">
        <v>6074.3095764456575</v>
      </c>
      <c r="H42" s="7">
        <v>0.00341662949851</v>
      </c>
      <c r="I42" s="7">
        <v>449993.0</v>
      </c>
      <c r="J42" s="7">
        <v>6063.3746875</v>
      </c>
      <c r="K42" s="7">
        <v>1957.6253125</v>
      </c>
      <c r="L42" s="7">
        <v>222.4159375</v>
      </c>
      <c r="M42" s="7">
        <v>13.96875</v>
      </c>
      <c r="N42" s="7">
        <v>3.0</v>
      </c>
      <c r="O42" s="7">
        <v>1.0</v>
      </c>
      <c r="Q42" t="str">
        <f t="shared" si="7"/>
        <v/>
      </c>
      <c r="S42" s="7"/>
      <c r="T42" s="7">
        <v>1.0</v>
      </c>
      <c r="U42" s="7"/>
      <c r="V42" s="7">
        <v>1.0</v>
      </c>
      <c r="AB42" s="7"/>
      <c r="AC42" s="7"/>
      <c r="AG42" t="str">
        <f t="shared" si="8"/>
        <v/>
      </c>
      <c r="AH42" s="4" t="str">
        <f t="shared" si="9"/>
        <v>0.003416629499</v>
      </c>
      <c r="AI42" s="4" t="str">
        <f t="shared" si="10"/>
        <v/>
      </c>
      <c r="AJ42" s="4" t="str">
        <f t="shared" si="11"/>
        <v>13.96875</v>
      </c>
      <c r="AK42" s="4" t="str">
        <f t="shared" si="12"/>
        <v/>
      </c>
      <c r="AL42" s="4" t="str">
        <f t="shared" si="13"/>
        <v/>
      </c>
      <c r="AM42" s="4" t="str">
        <f t="shared" si="14"/>
        <v/>
      </c>
      <c r="AN42" s="4" t="str">
        <f t="shared" si="15"/>
        <v>13.96875</v>
      </c>
      <c r="AO42" s="4" t="str">
        <f t="shared" si="16"/>
        <v/>
      </c>
      <c r="AP42" s="4" t="str">
        <f t="shared" si="17"/>
        <v>13.96875</v>
      </c>
      <c r="AQ42" s="4" t="str">
        <f t="shared" si="18"/>
        <v/>
      </c>
      <c r="AR42" s="4" t="str">
        <f t="shared" si="19"/>
        <v/>
      </c>
      <c r="AS42" s="4" t="str">
        <f t="shared" si="20"/>
        <v/>
      </c>
      <c r="AT42" s="4" t="str">
        <f t="shared" si="21"/>
        <v/>
      </c>
      <c r="AU42" s="4" t="str">
        <f t="shared" si="22"/>
        <v/>
      </c>
      <c r="AV42" s="4" t="str">
        <f t="shared" si="23"/>
        <v/>
      </c>
      <c r="AW42" s="4" t="str">
        <f t="shared" si="24"/>
        <v/>
      </c>
      <c r="AX42" s="4" t="str">
        <f t="shared" si="25"/>
        <v/>
      </c>
      <c r="AY42" s="4" t="str">
        <f t="shared" si="26"/>
        <v/>
      </c>
      <c r="AZ42" s="4" t="str">
        <f t="shared" si="27"/>
        <v/>
      </c>
      <c r="BA42" s="4" t="str">
        <f t="shared" si="28"/>
        <v/>
      </c>
      <c r="BB42" s="4" t="str">
        <f t="shared" si="29"/>
        <v/>
      </c>
      <c r="BC42" s="4" t="str">
        <f t="shared" si="30"/>
        <v>134</v>
      </c>
      <c r="BD42" s="4" t="str">
        <f t="shared" si="31"/>
        <v/>
      </c>
      <c r="BE42" s="4" t="str">
        <f t="shared" si="32"/>
        <v/>
      </c>
      <c r="BF42" s="4" t="str">
        <f t="shared" si="33"/>
        <v/>
      </c>
      <c r="BG42" s="4" t="str">
        <f t="shared" si="34"/>
        <v/>
      </c>
      <c r="BH42" s="9" t="str">
        <f t="shared" si="35"/>
        <v/>
      </c>
      <c r="BI42" s="9" t="str">
        <f t="shared" si="36"/>
        <v/>
      </c>
    </row>
    <row r="43">
      <c r="A43" s="7">
        <v>0.0</v>
      </c>
      <c r="D43" s="7">
        <v>443647.1353125</v>
      </c>
      <c r="E43" s="7">
        <v>796.8918329892454</v>
      </c>
      <c r="F43" s="7">
        <v>26100.0</v>
      </c>
      <c r="G43" s="7">
        <v>24854.232192537263</v>
      </c>
      <c r="H43" s="7">
        <v>0.00713805283714</v>
      </c>
      <c r="I43" s="7">
        <v>442869.0</v>
      </c>
      <c r="J43" s="7">
        <v>24843.9375</v>
      </c>
      <c r="K43" s="7">
        <v>1256.0625</v>
      </c>
      <c r="L43" s="7">
        <v>590.8796875</v>
      </c>
      <c r="M43" s="7">
        <v>187.255625</v>
      </c>
      <c r="N43" s="7">
        <v>1.0</v>
      </c>
      <c r="O43" s="7">
        <v>1.0</v>
      </c>
      <c r="Q43" t="str">
        <f t="shared" si="7"/>
        <v/>
      </c>
      <c r="AC43" s="7"/>
      <c r="AG43" t="str">
        <f t="shared" si="8"/>
        <v/>
      </c>
      <c r="AH43" s="4" t="str">
        <f t="shared" si="9"/>
        <v/>
      </c>
      <c r="AI43" s="4" t="str">
        <f t="shared" si="10"/>
        <v/>
      </c>
      <c r="AJ43" s="4" t="str">
        <f t="shared" si="11"/>
        <v>187.255625</v>
      </c>
      <c r="AK43" s="4" t="str">
        <f t="shared" si="12"/>
        <v/>
      </c>
      <c r="AL43" s="4" t="str">
        <f t="shared" si="13"/>
        <v/>
      </c>
      <c r="AM43" s="4" t="str">
        <f t="shared" si="14"/>
        <v/>
      </c>
      <c r="AN43" s="4" t="str">
        <f t="shared" si="15"/>
        <v/>
      </c>
      <c r="AO43" s="4" t="str">
        <f t="shared" si="16"/>
        <v/>
      </c>
      <c r="AP43" s="4" t="str">
        <f t="shared" si="17"/>
        <v/>
      </c>
      <c r="AQ43" s="4" t="str">
        <f t="shared" si="18"/>
        <v/>
      </c>
      <c r="AR43" s="4" t="str">
        <f t="shared" si="19"/>
        <v/>
      </c>
      <c r="AS43" s="4" t="str">
        <f t="shared" si="20"/>
        <v/>
      </c>
      <c r="AT43" s="4" t="str">
        <f t="shared" si="21"/>
        <v/>
      </c>
      <c r="AU43" s="4" t="str">
        <f t="shared" si="22"/>
        <v/>
      </c>
      <c r="AV43" s="4" t="str">
        <f t="shared" si="23"/>
        <v/>
      </c>
      <c r="AW43" s="4" t="str">
        <f t="shared" si="24"/>
        <v/>
      </c>
      <c r="AX43" s="4" t="str">
        <f t="shared" si="25"/>
        <v/>
      </c>
      <c r="AY43" s="4" t="str">
        <f t="shared" si="26"/>
        <v/>
      </c>
      <c r="AZ43" s="4" t="str">
        <f t="shared" si="27"/>
        <v/>
      </c>
      <c r="BA43" s="4" t="str">
        <f t="shared" si="28"/>
        <v>0</v>
      </c>
      <c r="BB43" s="4" t="str">
        <f t="shared" si="29"/>
        <v/>
      </c>
      <c r="BC43" s="4" t="str">
        <f t="shared" si="30"/>
        <v/>
      </c>
      <c r="BD43" s="4" t="str">
        <f t="shared" si="31"/>
        <v/>
      </c>
      <c r="BE43" s="4" t="str">
        <f t="shared" si="32"/>
        <v/>
      </c>
      <c r="BF43" s="4" t="str">
        <f t="shared" si="33"/>
        <v/>
      </c>
      <c r="BG43" s="4" t="str">
        <f t="shared" si="34"/>
        <v/>
      </c>
      <c r="BH43" s="9" t="str">
        <f t="shared" si="35"/>
        <v/>
      </c>
      <c r="BI43" s="9" t="str">
        <f t="shared" si="36"/>
        <v/>
      </c>
    </row>
    <row r="44">
      <c r="D44" s="7">
        <v>431897.33625</v>
      </c>
      <c r="E44" s="7">
        <v>408.0552777811257</v>
      </c>
      <c r="F44" s="7">
        <v>284.0</v>
      </c>
      <c r="G44" s="7">
        <v>206.39231742277877</v>
      </c>
      <c r="H44" s="7">
        <v>0.00829035607004</v>
      </c>
      <c r="I44" s="7">
        <v>431508.0</v>
      </c>
      <c r="J44" s="7">
        <v>200.0</v>
      </c>
      <c r="K44" s="7">
        <v>84.0</v>
      </c>
      <c r="L44" s="7">
        <v>278.1415625</v>
      </c>
      <c r="M44" s="7">
        <v>111.1946875</v>
      </c>
      <c r="N44" s="7">
        <v>2.0</v>
      </c>
      <c r="O44" s="7">
        <v>1.0</v>
      </c>
      <c r="Q44" t="str">
        <f t="shared" si="7"/>
        <v/>
      </c>
      <c r="U44" s="7">
        <v>1.0</v>
      </c>
      <c r="AB44" s="7"/>
      <c r="AC44" s="7"/>
      <c r="AG44" t="str">
        <f t="shared" si="8"/>
        <v/>
      </c>
      <c r="AH44" s="4" t="str">
        <f t="shared" si="9"/>
        <v/>
      </c>
      <c r="AI44" s="4" t="str">
        <f t="shared" si="10"/>
        <v/>
      </c>
      <c r="AJ44" s="4" t="str">
        <f t="shared" si="11"/>
        <v>111.1946875</v>
      </c>
      <c r="AK44" s="4" t="str">
        <f t="shared" si="12"/>
        <v/>
      </c>
      <c r="AL44" s="4" t="str">
        <f t="shared" si="13"/>
        <v/>
      </c>
      <c r="AM44" s="4" t="str">
        <f t="shared" si="14"/>
        <v/>
      </c>
      <c r="AN44" s="4" t="str">
        <f t="shared" si="15"/>
        <v/>
      </c>
      <c r="AO44" s="4" t="str">
        <f t="shared" si="16"/>
        <v>111.1946875</v>
      </c>
      <c r="AP44" s="4" t="str">
        <f t="shared" si="17"/>
        <v/>
      </c>
      <c r="AQ44" s="4" t="str">
        <f t="shared" si="18"/>
        <v/>
      </c>
      <c r="AR44" s="4" t="str">
        <f t="shared" si="19"/>
        <v/>
      </c>
      <c r="AS44" s="4" t="str">
        <f t="shared" si="20"/>
        <v/>
      </c>
      <c r="AT44" s="4" t="str">
        <f t="shared" si="21"/>
        <v/>
      </c>
      <c r="AU44" s="4" t="str">
        <f t="shared" si="22"/>
        <v/>
      </c>
      <c r="AV44" s="4" t="str">
        <f t="shared" si="23"/>
        <v/>
      </c>
      <c r="AW44" s="4" t="str">
        <f t="shared" si="24"/>
        <v/>
      </c>
      <c r="AX44" s="4" t="str">
        <f t="shared" si="25"/>
        <v/>
      </c>
      <c r="AY44" s="4" t="str">
        <f t="shared" si="26"/>
        <v/>
      </c>
      <c r="AZ44" s="4" t="str">
        <f t="shared" si="27"/>
        <v/>
      </c>
      <c r="BA44" s="4" t="str">
        <f t="shared" si="28"/>
        <v/>
      </c>
      <c r="BB44" s="4" t="str">
        <f t="shared" si="29"/>
        <v/>
      </c>
      <c r="BC44" s="4" t="str">
        <f t="shared" si="30"/>
        <v/>
      </c>
      <c r="BD44" s="4" t="str">
        <f t="shared" si="31"/>
        <v/>
      </c>
      <c r="BE44" s="4" t="str">
        <f t="shared" si="32"/>
        <v/>
      </c>
      <c r="BF44" s="4" t="str">
        <f t="shared" si="33"/>
        <v/>
      </c>
      <c r="BG44" s="4" t="str">
        <f t="shared" si="34"/>
        <v/>
      </c>
      <c r="BH44" s="9" t="str">
        <f t="shared" si="35"/>
        <v/>
      </c>
      <c r="BI44" s="9" t="str">
        <f t="shared" si="36"/>
        <v/>
      </c>
    </row>
    <row r="45">
      <c r="A45" s="7">
        <v>2610.0</v>
      </c>
      <c r="B45" s="7">
        <v>1.0</v>
      </c>
      <c r="C45" s="7">
        <v>13.0</v>
      </c>
      <c r="D45" s="7">
        <v>429742.18187499995</v>
      </c>
      <c r="E45" s="7">
        <v>425.8936192625689</v>
      </c>
      <c r="F45" s="7">
        <v>1102.0</v>
      </c>
      <c r="G45" s="7">
        <v>1101.0</v>
      </c>
      <c r="H45" s="7">
        <v>0.00343525123569</v>
      </c>
      <c r="I45" s="7">
        <v>429335.0</v>
      </c>
      <c r="J45" s="7">
        <v>1101.0</v>
      </c>
      <c r="K45" s="7">
        <v>1.0</v>
      </c>
      <c r="L45" s="7">
        <v>294.3553125</v>
      </c>
      <c r="M45" s="7">
        <v>112.8265625</v>
      </c>
      <c r="N45" s="7">
        <v>2.0</v>
      </c>
      <c r="O45" s="7">
        <v>1.0</v>
      </c>
      <c r="Q45" t="str">
        <f t="shared" si="7"/>
        <v/>
      </c>
      <c r="AB45" s="7"/>
      <c r="AC45" s="7">
        <v>1.0</v>
      </c>
      <c r="AG45" t="str">
        <f t="shared" si="8"/>
        <v>1</v>
      </c>
      <c r="AH45" s="4" t="str">
        <f t="shared" si="9"/>
        <v>0.003435251236</v>
      </c>
      <c r="AI45" s="4" t="str">
        <f t="shared" si="10"/>
        <v/>
      </c>
      <c r="AJ45" s="4" t="str">
        <f t="shared" si="11"/>
        <v>112.8265625</v>
      </c>
      <c r="AK45" s="4" t="str">
        <f t="shared" si="12"/>
        <v/>
      </c>
      <c r="AL45" s="4" t="str">
        <f t="shared" si="13"/>
        <v/>
      </c>
      <c r="AM45" s="4" t="str">
        <f t="shared" si="14"/>
        <v/>
      </c>
      <c r="AN45" s="4" t="str">
        <f t="shared" si="15"/>
        <v/>
      </c>
      <c r="AO45" s="4" t="str">
        <f t="shared" si="16"/>
        <v/>
      </c>
      <c r="AP45" s="4" t="str">
        <f t="shared" si="17"/>
        <v/>
      </c>
      <c r="AQ45" s="4" t="str">
        <f t="shared" si="18"/>
        <v/>
      </c>
      <c r="AR45" s="4" t="str">
        <f t="shared" si="19"/>
        <v>112.8265625</v>
      </c>
      <c r="AS45" s="4" t="str">
        <f t="shared" si="20"/>
        <v/>
      </c>
      <c r="AT45" s="4" t="str">
        <f t="shared" si="21"/>
        <v/>
      </c>
      <c r="AU45" s="4" t="str">
        <f t="shared" si="22"/>
        <v/>
      </c>
      <c r="AV45" s="4" t="str">
        <f t="shared" si="23"/>
        <v/>
      </c>
      <c r="AW45" s="4" t="str">
        <f t="shared" si="24"/>
        <v/>
      </c>
      <c r="AX45" s="4" t="str">
        <f t="shared" si="25"/>
        <v/>
      </c>
      <c r="AY45" s="4" t="str">
        <f t="shared" si="26"/>
        <v/>
      </c>
      <c r="AZ45" s="4" t="str">
        <f t="shared" si="27"/>
        <v/>
      </c>
      <c r="BA45" s="4" t="str">
        <f t="shared" si="28"/>
        <v/>
      </c>
      <c r="BB45" s="4" t="str">
        <f t="shared" si="29"/>
        <v>2610</v>
      </c>
      <c r="BC45" s="4" t="str">
        <f t="shared" si="30"/>
        <v/>
      </c>
      <c r="BD45" s="4" t="str">
        <f t="shared" si="31"/>
        <v/>
      </c>
      <c r="BE45" s="4" t="str">
        <f t="shared" si="32"/>
        <v/>
      </c>
      <c r="BF45" s="4" t="str">
        <f t="shared" si="33"/>
        <v/>
      </c>
      <c r="BG45" s="4" t="str">
        <f t="shared" si="34"/>
        <v/>
      </c>
      <c r="BH45" s="9" t="str">
        <f t="shared" si="35"/>
        <v/>
      </c>
      <c r="BI45" s="9" t="str">
        <f t="shared" si="36"/>
        <v/>
      </c>
    </row>
    <row r="46">
      <c r="D46" s="7">
        <v>410304.0725</v>
      </c>
      <c r="E46" s="7">
        <v>119.71847851737427</v>
      </c>
      <c r="F46" s="7">
        <v>4494.0</v>
      </c>
      <c r="G46" s="7">
        <v>4493.0855532194055</v>
      </c>
      <c r="H46" s="7">
        <v>0.00468440877478</v>
      </c>
      <c r="I46" s="7">
        <v>410203.0</v>
      </c>
      <c r="J46" s="7">
        <v>4492.595625</v>
      </c>
      <c r="K46" s="7">
        <v>1.404375</v>
      </c>
      <c r="L46" s="7">
        <v>101.0725</v>
      </c>
      <c r="M46" s="7">
        <v>0.0</v>
      </c>
      <c r="N46" s="7">
        <v>2.0</v>
      </c>
      <c r="O46" s="7">
        <v>1.0</v>
      </c>
      <c r="Q46" t="str">
        <f t="shared" si="7"/>
        <v/>
      </c>
      <c r="T46" s="7">
        <v>1.0</v>
      </c>
      <c r="AB46" s="7"/>
      <c r="AC46" s="7"/>
      <c r="AG46" t="str">
        <f t="shared" si="8"/>
        <v/>
      </c>
      <c r="AH46" s="4" t="str">
        <f t="shared" si="9"/>
        <v/>
      </c>
      <c r="AI46" s="4" t="str">
        <f t="shared" si="10"/>
        <v/>
      </c>
      <c r="AJ46" s="4" t="str">
        <f t="shared" si="11"/>
        <v>0</v>
      </c>
      <c r="AK46" s="4" t="str">
        <f t="shared" si="12"/>
        <v/>
      </c>
      <c r="AL46" s="4" t="str">
        <f t="shared" si="13"/>
        <v/>
      </c>
      <c r="AM46" s="4" t="str">
        <f t="shared" si="14"/>
        <v/>
      </c>
      <c r="AN46" s="4" t="str">
        <f t="shared" si="15"/>
        <v>0</v>
      </c>
      <c r="AO46" s="4" t="str">
        <f t="shared" si="16"/>
        <v/>
      </c>
      <c r="AP46" s="4" t="str">
        <f t="shared" si="17"/>
        <v/>
      </c>
      <c r="AQ46" s="4" t="str">
        <f t="shared" si="18"/>
        <v/>
      </c>
      <c r="AR46" s="4" t="str">
        <f t="shared" si="19"/>
        <v/>
      </c>
      <c r="AS46" s="4" t="str">
        <f t="shared" si="20"/>
        <v/>
      </c>
      <c r="AT46" s="4" t="str">
        <f t="shared" si="21"/>
        <v/>
      </c>
      <c r="AU46" s="4" t="str">
        <f t="shared" si="22"/>
        <v/>
      </c>
      <c r="AV46" s="4" t="str">
        <f t="shared" si="23"/>
        <v/>
      </c>
      <c r="AW46" s="4" t="str">
        <f t="shared" si="24"/>
        <v/>
      </c>
      <c r="AX46" s="4" t="str">
        <f t="shared" si="25"/>
        <v/>
      </c>
      <c r="AY46" s="4" t="str">
        <f t="shared" si="26"/>
        <v/>
      </c>
      <c r="AZ46" s="4" t="str">
        <f t="shared" si="27"/>
        <v/>
      </c>
      <c r="BA46" s="4" t="str">
        <f t="shared" si="28"/>
        <v/>
      </c>
      <c r="BB46" s="4" t="str">
        <f t="shared" si="29"/>
        <v/>
      </c>
      <c r="BC46" s="4" t="str">
        <f t="shared" si="30"/>
        <v/>
      </c>
      <c r="BD46" s="4" t="str">
        <f t="shared" si="31"/>
        <v/>
      </c>
      <c r="BE46" s="4" t="str">
        <f t="shared" si="32"/>
        <v/>
      </c>
      <c r="BF46" s="4" t="str">
        <f t="shared" si="33"/>
        <v/>
      </c>
      <c r="BG46" s="4" t="str">
        <f t="shared" si="34"/>
        <v/>
      </c>
      <c r="BH46" s="9" t="str">
        <f t="shared" si="35"/>
        <v/>
      </c>
      <c r="BI46" s="9" t="str">
        <f t="shared" si="36"/>
        <v/>
      </c>
    </row>
    <row r="47">
      <c r="A47" s="7">
        <v>0.0</v>
      </c>
      <c r="D47" s="7">
        <v>410359.8078125</v>
      </c>
      <c r="E47" s="7">
        <v>488.4526897677118</v>
      </c>
      <c r="F47" s="7">
        <v>8531.0</v>
      </c>
      <c r="G47" s="7">
        <v>8158.345451795189</v>
      </c>
      <c r="H47" s="7">
        <v>0.0129817832225</v>
      </c>
      <c r="I47" s="7">
        <v>409890.0</v>
      </c>
      <c r="J47" s="7">
        <v>8149.7709375</v>
      </c>
      <c r="K47" s="7">
        <v>381.2290625</v>
      </c>
      <c r="L47" s="7">
        <v>242.2953125</v>
      </c>
      <c r="M47" s="7">
        <v>227.5125</v>
      </c>
      <c r="N47" s="7">
        <v>3.0</v>
      </c>
      <c r="P47" s="7">
        <v>1.0</v>
      </c>
      <c r="Q47" t="str">
        <f t="shared" si="7"/>
        <v/>
      </c>
      <c r="R47" s="7">
        <v>1.0</v>
      </c>
      <c r="S47" s="7"/>
      <c r="W47" s="7">
        <v>1.0</v>
      </c>
      <c r="AB47" s="7"/>
      <c r="AC47" s="7"/>
      <c r="AG47" t="str">
        <f t="shared" si="8"/>
        <v/>
      </c>
      <c r="AH47" s="4" t="str">
        <f t="shared" si="9"/>
        <v/>
      </c>
      <c r="AI47" s="4" t="str">
        <f t="shared" si="10"/>
        <v/>
      </c>
      <c r="AJ47" s="4" t="str">
        <f t="shared" si="11"/>
        <v/>
      </c>
      <c r="AK47" s="4" t="str">
        <f t="shared" si="12"/>
        <v>227.5125</v>
      </c>
      <c r="AL47" s="4" t="str">
        <f t="shared" si="13"/>
        <v>227.5125</v>
      </c>
      <c r="AM47" s="4" t="str">
        <f t="shared" si="14"/>
        <v/>
      </c>
      <c r="AN47" s="4" t="str">
        <f t="shared" si="15"/>
        <v/>
      </c>
      <c r="AO47" s="4" t="str">
        <f t="shared" si="16"/>
        <v/>
      </c>
      <c r="AP47" s="4" t="str">
        <f t="shared" si="17"/>
        <v/>
      </c>
      <c r="AQ47" s="4" t="str">
        <f t="shared" si="18"/>
        <v/>
      </c>
      <c r="AR47" s="4" t="str">
        <f t="shared" si="19"/>
        <v/>
      </c>
      <c r="AS47" s="4" t="str">
        <f t="shared" si="20"/>
        <v>227.5125</v>
      </c>
      <c r="AT47" s="4" t="str">
        <f t="shared" si="21"/>
        <v/>
      </c>
      <c r="AU47" s="4" t="str">
        <f t="shared" si="22"/>
        <v/>
      </c>
      <c r="AV47" s="4" t="str">
        <f t="shared" si="23"/>
        <v/>
      </c>
      <c r="AW47" s="4" t="str">
        <f t="shared" si="24"/>
        <v/>
      </c>
      <c r="AX47" s="4" t="str">
        <f t="shared" si="25"/>
        <v/>
      </c>
      <c r="AY47" s="4" t="str">
        <f t="shared" si="26"/>
        <v/>
      </c>
      <c r="AZ47" s="4" t="str">
        <f t="shared" si="27"/>
        <v/>
      </c>
      <c r="BA47" s="4" t="str">
        <f t="shared" si="28"/>
        <v/>
      </c>
      <c r="BB47" s="4" t="str">
        <f t="shared" si="29"/>
        <v/>
      </c>
      <c r="BC47" s="4" t="str">
        <f t="shared" si="30"/>
        <v>0</v>
      </c>
      <c r="BD47" s="4" t="str">
        <f t="shared" si="31"/>
        <v/>
      </c>
      <c r="BE47" s="4" t="str">
        <f t="shared" si="32"/>
        <v/>
      </c>
      <c r="BF47" s="4" t="str">
        <f t="shared" si="33"/>
        <v/>
      </c>
      <c r="BG47" s="4" t="str">
        <f t="shared" si="34"/>
        <v/>
      </c>
      <c r="BH47" s="9" t="str">
        <f t="shared" si="35"/>
        <v/>
      </c>
      <c r="BI47" s="9" t="str">
        <f t="shared" si="36"/>
        <v/>
      </c>
    </row>
    <row r="48">
      <c r="A48" s="7">
        <v>806.0</v>
      </c>
      <c r="D48" s="7">
        <v>412149.84375</v>
      </c>
      <c r="E48" s="7">
        <v>5211.47826683855</v>
      </c>
      <c r="F48" s="7">
        <v>42000.0</v>
      </c>
      <c r="G48" s="7">
        <v>29820.44878030405</v>
      </c>
      <c r="H48" s="7">
        <v>0.00245974311619</v>
      </c>
      <c r="I48" s="7">
        <v>406957.0</v>
      </c>
      <c r="J48" s="7">
        <v>29806.875</v>
      </c>
      <c r="K48" s="7">
        <v>12193.125</v>
      </c>
      <c r="L48" s="7">
        <v>5154.995625</v>
      </c>
      <c r="M48" s="7">
        <v>37.848125</v>
      </c>
      <c r="N48" s="7">
        <v>4.0</v>
      </c>
      <c r="O48" s="7">
        <v>1.0</v>
      </c>
      <c r="Q48" t="str">
        <f t="shared" si="7"/>
        <v/>
      </c>
      <c r="S48" s="7"/>
      <c r="U48" s="7">
        <v>1.0</v>
      </c>
      <c r="W48" s="7">
        <v>1.0</v>
      </c>
      <c r="AB48" s="7"/>
      <c r="AC48" s="7"/>
      <c r="AD48" s="7">
        <v>1.0</v>
      </c>
      <c r="AG48" t="str">
        <f t="shared" si="8"/>
        <v/>
      </c>
      <c r="AH48" s="4" t="str">
        <f t="shared" si="9"/>
        <v/>
      </c>
      <c r="AI48" s="4" t="str">
        <f t="shared" si="10"/>
        <v>1</v>
      </c>
      <c r="AJ48" s="4" t="str">
        <f t="shared" si="11"/>
        <v>37.848125</v>
      </c>
      <c r="AK48" s="4" t="str">
        <f t="shared" si="12"/>
        <v/>
      </c>
      <c r="AL48" s="4" t="str">
        <f t="shared" si="13"/>
        <v/>
      </c>
      <c r="AM48" s="4" t="str">
        <f t="shared" si="14"/>
        <v/>
      </c>
      <c r="AN48" s="4" t="str">
        <f t="shared" si="15"/>
        <v/>
      </c>
      <c r="AO48" s="4" t="str">
        <f t="shared" si="16"/>
        <v>37.848125</v>
      </c>
      <c r="AP48" s="4" t="str">
        <f t="shared" si="17"/>
        <v/>
      </c>
      <c r="AQ48" s="4" t="str">
        <f t="shared" si="18"/>
        <v/>
      </c>
      <c r="AR48" s="4" t="str">
        <f t="shared" si="19"/>
        <v/>
      </c>
      <c r="AS48" s="4" t="str">
        <f t="shared" si="20"/>
        <v>37.848125</v>
      </c>
      <c r="AT48" s="4" t="str">
        <f t="shared" si="21"/>
        <v/>
      </c>
      <c r="AU48" s="4" t="str">
        <f t="shared" si="22"/>
        <v/>
      </c>
      <c r="AV48" s="4" t="str">
        <f t="shared" si="23"/>
        <v/>
      </c>
      <c r="AW48" s="4" t="str">
        <f t="shared" si="24"/>
        <v/>
      </c>
      <c r="AX48" s="4" t="str">
        <f t="shared" si="25"/>
        <v/>
      </c>
      <c r="AY48" s="4" t="str">
        <f t="shared" si="26"/>
        <v>37.848125</v>
      </c>
      <c r="AZ48" s="4" t="str">
        <f t="shared" si="27"/>
        <v/>
      </c>
      <c r="BA48" s="4" t="str">
        <f t="shared" si="28"/>
        <v/>
      </c>
      <c r="BB48" s="4" t="str">
        <f t="shared" si="29"/>
        <v/>
      </c>
      <c r="BC48" s="4" t="str">
        <f t="shared" si="30"/>
        <v/>
      </c>
      <c r="BD48" s="4" t="str">
        <f t="shared" si="31"/>
        <v>806</v>
      </c>
      <c r="BE48" s="4" t="str">
        <f t="shared" si="32"/>
        <v/>
      </c>
      <c r="BF48" s="4" t="str">
        <f t="shared" si="33"/>
        <v/>
      </c>
      <c r="BG48" s="4" t="str">
        <f t="shared" si="34"/>
        <v/>
      </c>
      <c r="BH48" s="9" t="str">
        <f t="shared" si="35"/>
        <v/>
      </c>
      <c r="BI48" s="9" t="str">
        <f t="shared" si="36"/>
        <v/>
      </c>
    </row>
    <row r="49">
      <c r="D49" s="7">
        <v>375252.064375</v>
      </c>
      <c r="E49" s="7">
        <v>303.58077910729526</v>
      </c>
      <c r="F49" s="7">
        <v>2655.0</v>
      </c>
      <c r="G49" s="7">
        <v>1819.7228075311696</v>
      </c>
      <c r="H49" s="7">
        <v>0.00201783000627</v>
      </c>
      <c r="I49" s="7">
        <v>374967.0</v>
      </c>
      <c r="J49" s="7">
        <v>1810.0</v>
      </c>
      <c r="K49" s="7">
        <v>845.0</v>
      </c>
      <c r="L49" s="7">
        <v>284.064375</v>
      </c>
      <c r="M49" s="7">
        <v>1.0</v>
      </c>
      <c r="N49" s="7">
        <v>4.0</v>
      </c>
      <c r="O49" s="7">
        <v>1.0</v>
      </c>
      <c r="Q49" t="str">
        <f t="shared" si="7"/>
        <v/>
      </c>
      <c r="T49" s="7">
        <v>1.0</v>
      </c>
      <c r="U49" s="7">
        <v>1.0</v>
      </c>
      <c r="V49" s="7">
        <v>1.0</v>
      </c>
      <c r="AB49" s="7"/>
      <c r="AC49" s="7"/>
      <c r="AG49" t="str">
        <f t="shared" si="8"/>
        <v/>
      </c>
      <c r="AH49" s="4" t="str">
        <f t="shared" si="9"/>
        <v/>
      </c>
      <c r="AI49" s="4" t="str">
        <f t="shared" si="10"/>
        <v/>
      </c>
      <c r="AJ49" s="4" t="str">
        <f t="shared" si="11"/>
        <v>1</v>
      </c>
      <c r="AK49" s="4" t="str">
        <f t="shared" si="12"/>
        <v/>
      </c>
      <c r="AL49" s="4" t="str">
        <f t="shared" si="13"/>
        <v/>
      </c>
      <c r="AM49" s="4" t="str">
        <f t="shared" si="14"/>
        <v/>
      </c>
      <c r="AN49" s="4" t="str">
        <f t="shared" si="15"/>
        <v>1</v>
      </c>
      <c r="AO49" s="4" t="str">
        <f t="shared" si="16"/>
        <v>1</v>
      </c>
      <c r="AP49" s="4" t="str">
        <f t="shared" si="17"/>
        <v>1</v>
      </c>
      <c r="AQ49" s="4" t="str">
        <f t="shared" si="18"/>
        <v/>
      </c>
      <c r="AR49" s="4" t="str">
        <f t="shared" si="19"/>
        <v/>
      </c>
      <c r="AS49" s="4" t="str">
        <f t="shared" si="20"/>
        <v/>
      </c>
      <c r="AT49" s="4" t="str">
        <f t="shared" si="21"/>
        <v/>
      </c>
      <c r="AU49" s="4" t="str">
        <f t="shared" si="22"/>
        <v/>
      </c>
      <c r="AV49" s="4" t="str">
        <f t="shared" si="23"/>
        <v/>
      </c>
      <c r="AW49" s="4" t="str">
        <f t="shared" si="24"/>
        <v/>
      </c>
      <c r="AX49" s="4" t="str">
        <f t="shared" si="25"/>
        <v/>
      </c>
      <c r="AY49" s="4" t="str">
        <f t="shared" si="26"/>
        <v/>
      </c>
      <c r="AZ49" s="4" t="str">
        <f t="shared" si="27"/>
        <v/>
      </c>
      <c r="BA49" s="4" t="str">
        <f t="shared" si="28"/>
        <v/>
      </c>
      <c r="BB49" s="4" t="str">
        <f t="shared" si="29"/>
        <v/>
      </c>
      <c r="BC49" s="4" t="str">
        <f t="shared" si="30"/>
        <v/>
      </c>
      <c r="BD49" s="4" t="str">
        <f t="shared" si="31"/>
        <v/>
      </c>
      <c r="BE49" s="4" t="str">
        <f t="shared" si="32"/>
        <v/>
      </c>
      <c r="BF49" s="4" t="str">
        <f t="shared" si="33"/>
        <v/>
      </c>
      <c r="BG49" s="4" t="str">
        <f t="shared" si="34"/>
        <v/>
      </c>
      <c r="BH49" s="9" t="str">
        <f t="shared" si="35"/>
        <v/>
      </c>
      <c r="BI49" s="9" t="str">
        <f t="shared" si="36"/>
        <v/>
      </c>
    </row>
    <row r="50">
      <c r="A50" s="7">
        <v>5845.0</v>
      </c>
      <c r="B50" s="7">
        <v>0.0</v>
      </c>
      <c r="C50" s="7">
        <v>0.0</v>
      </c>
      <c r="D50" s="7">
        <v>360795.3215625</v>
      </c>
      <c r="E50" s="7">
        <v>1876.7749336213724</v>
      </c>
      <c r="F50" s="7">
        <v>10400.0</v>
      </c>
      <c r="G50" s="7">
        <v>9295.372504484314</v>
      </c>
      <c r="H50" s="7">
        <v>0.00445676886831</v>
      </c>
      <c r="I50" s="7">
        <v>358937.0</v>
      </c>
      <c r="J50" s="7">
        <v>9285.25</v>
      </c>
      <c r="K50" s="7">
        <v>1114.75</v>
      </c>
      <c r="L50" s="7">
        <v>1700.095</v>
      </c>
      <c r="M50" s="7">
        <v>158.2265625</v>
      </c>
      <c r="N50" s="7">
        <v>3.0</v>
      </c>
      <c r="O50" s="7">
        <v>1.0</v>
      </c>
      <c r="Q50" t="str">
        <f t="shared" si="7"/>
        <v/>
      </c>
      <c r="W50" s="7">
        <v>1.0</v>
      </c>
      <c r="Z50" s="7">
        <v>1.0</v>
      </c>
      <c r="AB50" s="7"/>
      <c r="AC50" s="7"/>
      <c r="AG50" t="str">
        <f t="shared" si="8"/>
        <v>1</v>
      </c>
      <c r="AH50" s="4" t="str">
        <f t="shared" si="9"/>
        <v/>
      </c>
      <c r="AI50" s="4" t="str">
        <f t="shared" si="10"/>
        <v/>
      </c>
      <c r="AJ50" s="4" t="str">
        <f t="shared" si="11"/>
        <v>158.2265625</v>
      </c>
      <c r="AK50" s="4" t="str">
        <f t="shared" si="12"/>
        <v/>
      </c>
      <c r="AL50" s="4" t="str">
        <f t="shared" si="13"/>
        <v/>
      </c>
      <c r="AM50" s="4" t="str">
        <f t="shared" si="14"/>
        <v/>
      </c>
      <c r="AN50" s="4" t="str">
        <f t="shared" si="15"/>
        <v/>
      </c>
      <c r="AO50" s="4" t="str">
        <f t="shared" si="16"/>
        <v/>
      </c>
      <c r="AP50" s="4" t="str">
        <f t="shared" si="17"/>
        <v/>
      </c>
      <c r="AQ50" s="4" t="str">
        <f t="shared" si="18"/>
        <v/>
      </c>
      <c r="AR50" s="4" t="str">
        <f t="shared" si="19"/>
        <v/>
      </c>
      <c r="AS50" s="4" t="str">
        <f t="shared" si="20"/>
        <v>158.2265625</v>
      </c>
      <c r="AT50" s="4" t="str">
        <f t="shared" si="21"/>
        <v/>
      </c>
      <c r="AU50" s="4" t="str">
        <f t="shared" si="22"/>
        <v/>
      </c>
      <c r="AV50" s="4" t="str">
        <f t="shared" si="23"/>
        <v>158.2265625</v>
      </c>
      <c r="AW50" s="4" t="str">
        <f t="shared" si="24"/>
        <v/>
      </c>
      <c r="AX50" s="4" t="str">
        <f t="shared" si="25"/>
        <v/>
      </c>
      <c r="AY50" s="4" t="str">
        <f t="shared" si="26"/>
        <v/>
      </c>
      <c r="AZ50" s="4" t="str">
        <f t="shared" si="27"/>
        <v/>
      </c>
      <c r="BA50" s="4" t="str">
        <f t="shared" si="28"/>
        <v/>
      </c>
      <c r="BB50" s="4" t="str">
        <f t="shared" si="29"/>
        <v/>
      </c>
      <c r="BC50" s="4" t="str">
        <f t="shared" si="30"/>
        <v>5845</v>
      </c>
      <c r="BD50" s="4" t="str">
        <f t="shared" si="31"/>
        <v/>
      </c>
      <c r="BE50" s="4" t="str">
        <f t="shared" si="32"/>
        <v/>
      </c>
      <c r="BF50" s="4" t="str">
        <f t="shared" si="33"/>
        <v/>
      </c>
      <c r="BG50" s="4" t="str">
        <f t="shared" si="34"/>
        <v/>
      </c>
      <c r="BH50" s="9" t="str">
        <f t="shared" si="35"/>
        <v/>
      </c>
      <c r="BI50" s="9" t="str">
        <f t="shared" si="36"/>
        <v/>
      </c>
    </row>
    <row r="51">
      <c r="A51" s="7">
        <v>28.0</v>
      </c>
      <c r="D51" s="7">
        <v>343485.974375</v>
      </c>
      <c r="E51" s="7">
        <v>789.3610248117624</v>
      </c>
      <c r="F51" s="7">
        <v>1564.0</v>
      </c>
      <c r="G51" s="7">
        <v>1490.3219280948874</v>
      </c>
      <c r="H51" s="7">
        <v>0.0038727196365</v>
      </c>
      <c r="I51" s="7">
        <v>342715.0</v>
      </c>
      <c r="J51" s="7">
        <v>1484.0</v>
      </c>
      <c r="K51" s="7">
        <v>80.0</v>
      </c>
      <c r="L51" s="7">
        <v>522.08375</v>
      </c>
      <c r="M51" s="7">
        <v>248.890625</v>
      </c>
      <c r="N51" s="7">
        <v>1.0</v>
      </c>
      <c r="O51" s="7">
        <v>1.0</v>
      </c>
      <c r="Q51" t="str">
        <f t="shared" si="7"/>
        <v/>
      </c>
      <c r="AC51" s="7"/>
      <c r="AG51" t="str">
        <f t="shared" si="8"/>
        <v/>
      </c>
      <c r="AH51" s="4" t="str">
        <f t="shared" si="9"/>
        <v>0.003872719637</v>
      </c>
      <c r="AI51" s="4" t="str">
        <f t="shared" si="10"/>
        <v/>
      </c>
      <c r="AJ51" s="4" t="str">
        <f t="shared" si="11"/>
        <v>248.890625</v>
      </c>
      <c r="AK51" s="4" t="str">
        <f t="shared" si="12"/>
        <v/>
      </c>
      <c r="AL51" s="4" t="str">
        <f t="shared" si="13"/>
        <v/>
      </c>
      <c r="AM51" s="4" t="str">
        <f t="shared" si="14"/>
        <v/>
      </c>
      <c r="AN51" s="4" t="str">
        <f t="shared" si="15"/>
        <v/>
      </c>
      <c r="AO51" s="4" t="str">
        <f t="shared" si="16"/>
        <v/>
      </c>
      <c r="AP51" s="4" t="str">
        <f t="shared" si="17"/>
        <v/>
      </c>
      <c r="AQ51" s="4" t="str">
        <f t="shared" si="18"/>
        <v/>
      </c>
      <c r="AR51" s="4" t="str">
        <f t="shared" si="19"/>
        <v/>
      </c>
      <c r="AS51" s="4" t="str">
        <f t="shared" si="20"/>
        <v/>
      </c>
      <c r="AT51" s="4" t="str">
        <f t="shared" si="21"/>
        <v/>
      </c>
      <c r="AU51" s="4" t="str">
        <f t="shared" si="22"/>
        <v/>
      </c>
      <c r="AV51" s="4" t="str">
        <f t="shared" si="23"/>
        <v/>
      </c>
      <c r="AW51" s="4" t="str">
        <f t="shared" si="24"/>
        <v/>
      </c>
      <c r="AX51" s="4" t="str">
        <f t="shared" si="25"/>
        <v/>
      </c>
      <c r="AY51" s="4" t="str">
        <f t="shared" si="26"/>
        <v/>
      </c>
      <c r="AZ51" s="4" t="str">
        <f t="shared" si="27"/>
        <v/>
      </c>
      <c r="BA51" s="4" t="str">
        <f t="shared" si="28"/>
        <v>28</v>
      </c>
      <c r="BB51" s="4" t="str">
        <f t="shared" si="29"/>
        <v/>
      </c>
      <c r="BC51" s="4" t="str">
        <f t="shared" si="30"/>
        <v/>
      </c>
      <c r="BD51" s="4" t="str">
        <f t="shared" si="31"/>
        <v/>
      </c>
      <c r="BE51" s="4" t="str">
        <f t="shared" si="32"/>
        <v/>
      </c>
      <c r="BF51" s="4" t="str">
        <f t="shared" si="33"/>
        <v/>
      </c>
      <c r="BG51" s="4" t="str">
        <f t="shared" si="34"/>
        <v/>
      </c>
      <c r="BH51" s="9" t="str">
        <f t="shared" si="35"/>
        <v/>
      </c>
      <c r="BI51" s="9" t="str">
        <f t="shared" si="36"/>
        <v/>
      </c>
    </row>
    <row r="52">
      <c r="A52" s="7">
        <v>0.0</v>
      </c>
      <c r="B52" s="7"/>
      <c r="C52" s="7"/>
      <c r="D52" s="7">
        <v>345864.8109375</v>
      </c>
      <c r="E52" s="7">
        <v>4745.190933442839</v>
      </c>
      <c r="F52" s="7">
        <v>41600.0</v>
      </c>
      <c r="G52" s="7">
        <v>28171.714460188457</v>
      </c>
      <c r="H52" s="7">
        <v>0.00702257416303</v>
      </c>
      <c r="I52" s="7">
        <v>341138.0</v>
      </c>
      <c r="J52" s="7">
        <v>28158.0</v>
      </c>
      <c r="K52" s="7">
        <v>13442.0</v>
      </c>
      <c r="L52" s="7">
        <v>4581.1303125</v>
      </c>
      <c r="M52" s="7">
        <v>145.680625</v>
      </c>
      <c r="N52" s="7">
        <v>9.0</v>
      </c>
      <c r="O52" s="7">
        <v>1.0</v>
      </c>
      <c r="Q52" t="str">
        <f t="shared" si="7"/>
        <v>1</v>
      </c>
      <c r="S52" s="7"/>
      <c r="T52" s="7">
        <v>1.0</v>
      </c>
      <c r="U52" s="7">
        <v>1.0</v>
      </c>
      <c r="V52" s="7">
        <v>1.0</v>
      </c>
      <c r="W52" s="7">
        <v>1.0</v>
      </c>
      <c r="Z52" s="7">
        <v>1.0</v>
      </c>
      <c r="AB52" s="7"/>
      <c r="AC52" s="7"/>
      <c r="AD52" s="7">
        <v>1.0</v>
      </c>
      <c r="AE52" s="7">
        <v>1.0</v>
      </c>
      <c r="AF52" s="7">
        <v>1.0</v>
      </c>
      <c r="AG52" t="str">
        <f t="shared" si="8"/>
        <v/>
      </c>
      <c r="AH52" s="4" t="str">
        <f t="shared" si="9"/>
        <v/>
      </c>
      <c r="AI52" s="4" t="str">
        <f t="shared" si="10"/>
        <v>1</v>
      </c>
      <c r="AJ52" s="4" t="str">
        <f t="shared" si="11"/>
        <v>145.680625</v>
      </c>
      <c r="AK52" s="4" t="str">
        <f t="shared" si="12"/>
        <v/>
      </c>
      <c r="AL52" s="4" t="str">
        <f t="shared" si="13"/>
        <v/>
      </c>
      <c r="AM52" s="4" t="str">
        <f t="shared" si="14"/>
        <v/>
      </c>
      <c r="AN52" s="4" t="str">
        <f t="shared" si="15"/>
        <v>145.680625</v>
      </c>
      <c r="AO52" s="4" t="str">
        <f t="shared" si="16"/>
        <v>145.680625</v>
      </c>
      <c r="AP52" s="4" t="str">
        <f t="shared" si="17"/>
        <v>145.680625</v>
      </c>
      <c r="AQ52" s="4" t="str">
        <f t="shared" si="18"/>
        <v/>
      </c>
      <c r="AR52" s="4" t="str">
        <f t="shared" si="19"/>
        <v/>
      </c>
      <c r="AS52" s="4" t="str">
        <f t="shared" si="20"/>
        <v>145.680625</v>
      </c>
      <c r="AT52" s="4" t="str">
        <f t="shared" si="21"/>
        <v/>
      </c>
      <c r="AU52" s="4" t="str">
        <f t="shared" si="22"/>
        <v/>
      </c>
      <c r="AV52" s="4" t="str">
        <f t="shared" si="23"/>
        <v>145.680625</v>
      </c>
      <c r="AW52" s="4" t="str">
        <f t="shared" si="24"/>
        <v/>
      </c>
      <c r="AX52" s="4" t="str">
        <f t="shared" si="25"/>
        <v>145.680625</v>
      </c>
      <c r="AY52" s="4" t="str">
        <f t="shared" si="26"/>
        <v>145.680625</v>
      </c>
      <c r="AZ52" s="4" t="str">
        <f t="shared" si="27"/>
        <v>145.680625</v>
      </c>
      <c r="BA52" s="4" t="str">
        <f t="shared" si="28"/>
        <v/>
      </c>
      <c r="BB52" s="4" t="str">
        <f t="shared" si="29"/>
        <v/>
      </c>
      <c r="BC52" s="4" t="str">
        <f t="shared" si="30"/>
        <v/>
      </c>
      <c r="BD52" s="4" t="str">
        <f t="shared" si="31"/>
        <v/>
      </c>
      <c r="BE52" s="4" t="str">
        <f t="shared" si="32"/>
        <v/>
      </c>
      <c r="BF52" s="4" t="str">
        <f t="shared" si="33"/>
        <v/>
      </c>
      <c r="BG52" s="4" t="str">
        <f t="shared" si="34"/>
        <v/>
      </c>
      <c r="BH52" s="9" t="str">
        <f t="shared" si="35"/>
        <v/>
      </c>
      <c r="BI52" s="9" t="str">
        <f t="shared" si="36"/>
        <v>0</v>
      </c>
    </row>
    <row r="53">
      <c r="A53" s="7">
        <v>26.0</v>
      </c>
      <c r="D53" s="7">
        <v>478988.380625</v>
      </c>
      <c r="E53" s="7">
        <v>510.2487753540098</v>
      </c>
      <c r="F53" s="7">
        <v>3309.0</v>
      </c>
      <c r="G53" s="7">
        <v>2863.8729630160733</v>
      </c>
      <c r="H53" s="7">
        <v>0.00282736702278</v>
      </c>
      <c r="I53" s="7">
        <v>478497.0</v>
      </c>
      <c r="J53" s="7">
        <v>2855.0465625</v>
      </c>
      <c r="K53" s="7">
        <v>453.9534375</v>
      </c>
      <c r="L53" s="7">
        <v>466.7159375</v>
      </c>
      <c r="M53" s="7">
        <v>24.6646875</v>
      </c>
      <c r="N53" s="7">
        <v>1.0</v>
      </c>
      <c r="O53" s="7">
        <v>1.0</v>
      </c>
      <c r="Q53" t="str">
        <f t="shared" si="7"/>
        <v/>
      </c>
      <c r="AB53" s="7"/>
      <c r="AC53" s="7"/>
      <c r="AG53" t="str">
        <f t="shared" si="8"/>
        <v/>
      </c>
      <c r="AH53" s="4" t="str">
        <f t="shared" si="9"/>
        <v>0.002827367023</v>
      </c>
      <c r="AI53" s="4" t="str">
        <f t="shared" si="10"/>
        <v/>
      </c>
      <c r="AJ53" s="4" t="str">
        <f t="shared" si="11"/>
        <v>24.6646875</v>
      </c>
      <c r="AK53" s="4" t="str">
        <f t="shared" si="12"/>
        <v/>
      </c>
      <c r="AL53" s="4" t="str">
        <f t="shared" si="13"/>
        <v/>
      </c>
      <c r="AM53" s="4" t="str">
        <f t="shared" si="14"/>
        <v/>
      </c>
      <c r="AN53" s="4" t="str">
        <f t="shared" si="15"/>
        <v/>
      </c>
      <c r="AO53" s="4" t="str">
        <f t="shared" si="16"/>
        <v/>
      </c>
      <c r="AP53" s="4" t="str">
        <f t="shared" si="17"/>
        <v/>
      </c>
      <c r="AQ53" s="4" t="str">
        <f t="shared" si="18"/>
        <v/>
      </c>
      <c r="AR53" s="4" t="str">
        <f t="shared" si="19"/>
        <v/>
      </c>
      <c r="AS53" s="4" t="str">
        <f t="shared" si="20"/>
        <v/>
      </c>
      <c r="AT53" s="4" t="str">
        <f t="shared" si="21"/>
        <v/>
      </c>
      <c r="AU53" s="4" t="str">
        <f t="shared" si="22"/>
        <v/>
      </c>
      <c r="AV53" s="4" t="str">
        <f t="shared" si="23"/>
        <v/>
      </c>
      <c r="AW53" s="4" t="str">
        <f t="shared" si="24"/>
        <v/>
      </c>
      <c r="AX53" s="4" t="str">
        <f t="shared" si="25"/>
        <v/>
      </c>
      <c r="AY53" s="4" t="str">
        <f t="shared" si="26"/>
        <v/>
      </c>
      <c r="AZ53" s="4" t="str">
        <f t="shared" si="27"/>
        <v/>
      </c>
      <c r="BA53" s="4" t="str">
        <f t="shared" si="28"/>
        <v>26</v>
      </c>
      <c r="BB53" s="4" t="str">
        <f t="shared" si="29"/>
        <v/>
      </c>
      <c r="BC53" s="4" t="str">
        <f t="shared" si="30"/>
        <v/>
      </c>
      <c r="BD53" s="4" t="str">
        <f t="shared" si="31"/>
        <v/>
      </c>
      <c r="BE53" s="4" t="str">
        <f t="shared" si="32"/>
        <v/>
      </c>
      <c r="BF53" s="4" t="str">
        <f t="shared" si="33"/>
        <v/>
      </c>
      <c r="BG53" s="4" t="str">
        <f t="shared" si="34"/>
        <v/>
      </c>
      <c r="BH53" s="9" t="str">
        <f t="shared" si="35"/>
        <v/>
      </c>
      <c r="BI53" s="9" t="str">
        <f t="shared" si="36"/>
        <v/>
      </c>
    </row>
    <row r="54">
      <c r="A54" s="7">
        <v>0.0</v>
      </c>
      <c r="D54" s="7">
        <v>348789.0759375</v>
      </c>
      <c r="E54" s="7">
        <v>248.48698085378166</v>
      </c>
      <c r="F54" s="7">
        <v>89.0</v>
      </c>
      <c r="G54" s="7">
        <v>37.83289001416474</v>
      </c>
      <c r="H54" s="7">
        <v>0.00196801607749</v>
      </c>
      <c r="I54" s="7">
        <v>348559.0</v>
      </c>
      <c r="J54" s="7">
        <v>32.0</v>
      </c>
      <c r="K54" s="7">
        <v>57.0</v>
      </c>
      <c r="L54" s="7">
        <v>202.13875</v>
      </c>
      <c r="M54" s="7">
        <v>27.9371875</v>
      </c>
      <c r="N54" s="7">
        <v>1.0</v>
      </c>
      <c r="O54" s="7">
        <v>1.0</v>
      </c>
      <c r="Q54" t="str">
        <f t="shared" si="7"/>
        <v/>
      </c>
      <c r="AC54" s="7"/>
      <c r="AG54" t="str">
        <f t="shared" si="8"/>
        <v/>
      </c>
      <c r="AH54" s="4" t="str">
        <f t="shared" si="9"/>
        <v/>
      </c>
      <c r="AI54" s="4" t="str">
        <f t="shared" si="10"/>
        <v/>
      </c>
      <c r="AJ54" s="4" t="str">
        <f t="shared" si="11"/>
        <v>27.9371875</v>
      </c>
      <c r="AK54" s="4" t="str">
        <f t="shared" si="12"/>
        <v/>
      </c>
      <c r="AL54" s="4" t="str">
        <f t="shared" si="13"/>
        <v/>
      </c>
      <c r="AM54" s="4" t="str">
        <f t="shared" si="14"/>
        <v/>
      </c>
      <c r="AN54" s="4" t="str">
        <f t="shared" si="15"/>
        <v/>
      </c>
      <c r="AO54" s="4" t="str">
        <f t="shared" si="16"/>
        <v/>
      </c>
      <c r="AP54" s="4" t="str">
        <f t="shared" si="17"/>
        <v/>
      </c>
      <c r="AQ54" s="4" t="str">
        <f t="shared" si="18"/>
        <v/>
      </c>
      <c r="AR54" s="4" t="str">
        <f t="shared" si="19"/>
        <v/>
      </c>
      <c r="AS54" s="4" t="str">
        <f t="shared" si="20"/>
        <v/>
      </c>
      <c r="AT54" s="4" t="str">
        <f t="shared" si="21"/>
        <v/>
      </c>
      <c r="AU54" s="4" t="str">
        <f t="shared" si="22"/>
        <v/>
      </c>
      <c r="AV54" s="4" t="str">
        <f t="shared" si="23"/>
        <v/>
      </c>
      <c r="AW54" s="4" t="str">
        <f t="shared" si="24"/>
        <v/>
      </c>
      <c r="AX54" s="4" t="str">
        <f t="shared" si="25"/>
        <v/>
      </c>
      <c r="AY54" s="4" t="str">
        <f t="shared" si="26"/>
        <v/>
      </c>
      <c r="AZ54" s="4" t="str">
        <f t="shared" si="27"/>
        <v/>
      </c>
      <c r="BA54" s="4" t="str">
        <f t="shared" si="28"/>
        <v>0</v>
      </c>
      <c r="BB54" s="4" t="str">
        <f t="shared" si="29"/>
        <v/>
      </c>
      <c r="BC54" s="4" t="str">
        <f t="shared" si="30"/>
        <v/>
      </c>
      <c r="BD54" s="4" t="str">
        <f t="shared" si="31"/>
        <v/>
      </c>
      <c r="BE54" s="4" t="str">
        <f t="shared" si="32"/>
        <v/>
      </c>
      <c r="BF54" s="4" t="str">
        <f t="shared" si="33"/>
        <v/>
      </c>
      <c r="BG54" s="4" t="str">
        <f t="shared" si="34"/>
        <v/>
      </c>
      <c r="BH54" s="9" t="str">
        <f t="shared" si="35"/>
        <v/>
      </c>
      <c r="BI54" s="9" t="str">
        <f t="shared" si="36"/>
        <v/>
      </c>
    </row>
    <row r="55">
      <c r="A55" s="7">
        <v>0.0</v>
      </c>
      <c r="B55" s="7"/>
      <c r="D55" s="7">
        <v>337074.03625</v>
      </c>
      <c r="E55" s="7">
        <v>234.3980310365593</v>
      </c>
      <c r="F55" s="7">
        <v>19.0</v>
      </c>
      <c r="G55" s="7">
        <v>19.0</v>
      </c>
      <c r="H55" s="7">
        <v>0.00474444831007</v>
      </c>
      <c r="I55" s="7">
        <v>336858.0</v>
      </c>
      <c r="J55" s="7">
        <v>19.0</v>
      </c>
      <c r="K55" s="7">
        <v>0.0</v>
      </c>
      <c r="L55" s="7">
        <v>216.03625</v>
      </c>
      <c r="M55" s="7">
        <v>0.0</v>
      </c>
      <c r="N55" s="7">
        <v>4.0</v>
      </c>
      <c r="O55" s="7">
        <v>1.0</v>
      </c>
      <c r="Q55" t="str">
        <f t="shared" si="7"/>
        <v/>
      </c>
      <c r="S55" s="7"/>
      <c r="T55" s="7">
        <v>1.0</v>
      </c>
      <c r="U55" s="7">
        <v>1.0</v>
      </c>
      <c r="V55" s="7">
        <v>1.0</v>
      </c>
      <c r="AB55" s="7"/>
      <c r="AC55" s="7"/>
      <c r="AG55" t="str">
        <f t="shared" si="8"/>
        <v/>
      </c>
      <c r="AH55" s="4" t="str">
        <f t="shared" si="9"/>
        <v/>
      </c>
      <c r="AI55" s="4" t="str">
        <f t="shared" si="10"/>
        <v/>
      </c>
      <c r="AJ55" s="4" t="str">
        <f t="shared" si="11"/>
        <v>0</v>
      </c>
      <c r="AK55" s="4" t="str">
        <f t="shared" si="12"/>
        <v/>
      </c>
      <c r="AL55" s="4" t="str">
        <f t="shared" si="13"/>
        <v/>
      </c>
      <c r="AM55" s="4" t="str">
        <f t="shared" si="14"/>
        <v/>
      </c>
      <c r="AN55" s="4" t="str">
        <f t="shared" si="15"/>
        <v>0</v>
      </c>
      <c r="AO55" s="4" t="str">
        <f t="shared" si="16"/>
        <v>0</v>
      </c>
      <c r="AP55" s="4" t="str">
        <f t="shared" si="17"/>
        <v>0</v>
      </c>
      <c r="AQ55" s="4" t="str">
        <f t="shared" si="18"/>
        <v/>
      </c>
      <c r="AR55" s="4" t="str">
        <f t="shared" si="19"/>
        <v/>
      </c>
      <c r="AS55" s="4" t="str">
        <f t="shared" si="20"/>
        <v/>
      </c>
      <c r="AT55" s="4" t="str">
        <f t="shared" si="21"/>
        <v/>
      </c>
      <c r="AU55" s="4" t="str">
        <f t="shared" si="22"/>
        <v/>
      </c>
      <c r="AV55" s="4" t="str">
        <f t="shared" si="23"/>
        <v/>
      </c>
      <c r="AW55" s="4" t="str">
        <f t="shared" si="24"/>
        <v/>
      </c>
      <c r="AX55" s="4" t="str">
        <f t="shared" si="25"/>
        <v/>
      </c>
      <c r="AY55" s="4" t="str">
        <f t="shared" si="26"/>
        <v/>
      </c>
      <c r="AZ55" s="4" t="str">
        <f t="shared" si="27"/>
        <v/>
      </c>
      <c r="BA55" s="4" t="str">
        <f t="shared" si="28"/>
        <v/>
      </c>
      <c r="BB55" s="4" t="str">
        <f t="shared" si="29"/>
        <v/>
      </c>
      <c r="BC55" s="4" t="str">
        <f t="shared" si="30"/>
        <v/>
      </c>
      <c r="BD55" s="4" t="str">
        <f t="shared" si="31"/>
        <v>0</v>
      </c>
      <c r="BE55" s="4" t="str">
        <f t="shared" si="32"/>
        <v/>
      </c>
      <c r="BF55" s="4" t="str">
        <f t="shared" si="33"/>
        <v/>
      </c>
      <c r="BG55" s="4" t="str">
        <f t="shared" si="34"/>
        <v/>
      </c>
      <c r="BH55" s="9" t="str">
        <f t="shared" si="35"/>
        <v/>
      </c>
      <c r="BI55" s="9" t="str">
        <f t="shared" si="36"/>
        <v/>
      </c>
    </row>
    <row r="56">
      <c r="D56" s="7">
        <v>329681.86343749997</v>
      </c>
      <c r="E56" s="7">
        <v>573.1917223575333</v>
      </c>
      <c r="F56" s="7">
        <v>4844.0</v>
      </c>
      <c r="G56" s="7">
        <v>2679.828221306377</v>
      </c>
      <c r="H56" s="7">
        <v>0.00705211308678</v>
      </c>
      <c r="I56" s="7">
        <v>329127.0</v>
      </c>
      <c r="J56" s="7">
        <v>2668.74125</v>
      </c>
      <c r="K56" s="7">
        <v>2175.25875</v>
      </c>
      <c r="L56" s="7">
        <v>469.541875</v>
      </c>
      <c r="M56" s="7">
        <v>85.3215625</v>
      </c>
      <c r="N56" s="7">
        <v>2.0</v>
      </c>
      <c r="P56" s="7">
        <v>1.0</v>
      </c>
      <c r="Q56" t="str">
        <f t="shared" si="7"/>
        <v/>
      </c>
      <c r="AB56" s="7">
        <v>1.0</v>
      </c>
      <c r="AC56" s="7"/>
      <c r="AG56" t="str">
        <f t="shared" si="8"/>
        <v/>
      </c>
      <c r="AH56" s="4" t="str">
        <f t="shared" si="9"/>
        <v/>
      </c>
      <c r="AI56" s="4" t="str">
        <f t="shared" si="10"/>
        <v/>
      </c>
      <c r="AJ56" s="4" t="str">
        <f t="shared" si="11"/>
        <v/>
      </c>
      <c r="AK56" s="4" t="str">
        <f t="shared" si="12"/>
        <v>85.3215625</v>
      </c>
      <c r="AL56" s="4" t="str">
        <f t="shared" si="13"/>
        <v/>
      </c>
      <c r="AM56" s="4" t="str">
        <f t="shared" si="14"/>
        <v/>
      </c>
      <c r="AN56" s="4" t="str">
        <f t="shared" si="15"/>
        <v/>
      </c>
      <c r="AO56" s="4" t="str">
        <f t="shared" si="16"/>
        <v/>
      </c>
      <c r="AP56" s="4" t="str">
        <f t="shared" si="17"/>
        <v/>
      </c>
      <c r="AQ56" s="4" t="str">
        <f t="shared" si="18"/>
        <v>85.3215625</v>
      </c>
      <c r="AR56" s="4" t="str">
        <f t="shared" si="19"/>
        <v/>
      </c>
      <c r="AS56" s="4" t="str">
        <f t="shared" si="20"/>
        <v/>
      </c>
      <c r="AT56" s="4" t="str">
        <f t="shared" si="21"/>
        <v/>
      </c>
      <c r="AU56" s="4" t="str">
        <f t="shared" si="22"/>
        <v/>
      </c>
      <c r="AV56" s="4" t="str">
        <f t="shared" si="23"/>
        <v/>
      </c>
      <c r="AW56" s="4" t="str">
        <f t="shared" si="24"/>
        <v/>
      </c>
      <c r="AX56" s="4" t="str">
        <f t="shared" si="25"/>
        <v/>
      </c>
      <c r="AY56" s="4" t="str">
        <f t="shared" si="26"/>
        <v/>
      </c>
      <c r="AZ56" s="4" t="str">
        <f t="shared" si="27"/>
        <v/>
      </c>
      <c r="BA56" s="4" t="str">
        <f t="shared" si="28"/>
        <v/>
      </c>
      <c r="BB56" s="4" t="str">
        <f t="shared" si="29"/>
        <v/>
      </c>
      <c r="BC56" s="4" t="str">
        <f t="shared" si="30"/>
        <v/>
      </c>
      <c r="BD56" s="4" t="str">
        <f t="shared" si="31"/>
        <v/>
      </c>
      <c r="BE56" s="4" t="str">
        <f t="shared" si="32"/>
        <v/>
      </c>
      <c r="BF56" s="4" t="str">
        <f t="shared" si="33"/>
        <v/>
      </c>
      <c r="BG56" s="4" t="str">
        <f t="shared" si="34"/>
        <v/>
      </c>
      <c r="BH56" s="9" t="str">
        <f t="shared" si="35"/>
        <v/>
      </c>
      <c r="BI56" s="9" t="str">
        <f t="shared" si="36"/>
        <v/>
      </c>
    </row>
    <row r="57">
      <c r="D57" s="7">
        <v>338447.02812499995</v>
      </c>
      <c r="E57" s="7">
        <v>12385.342991431053</v>
      </c>
      <c r="F57" s="7">
        <v>55600.0</v>
      </c>
      <c r="G57" s="7">
        <v>24687.416602598576</v>
      </c>
      <c r="H57" s="7">
        <v>0.0125426532594</v>
      </c>
      <c r="I57" s="7">
        <v>326080.0</v>
      </c>
      <c r="J57" s="7">
        <v>24672.5</v>
      </c>
      <c r="K57" s="7">
        <v>30927.5</v>
      </c>
      <c r="L57" s="7">
        <v>11236.766875</v>
      </c>
      <c r="M57" s="7">
        <v>1130.26125</v>
      </c>
      <c r="N57" s="7">
        <v>6.0</v>
      </c>
      <c r="O57" s="7">
        <v>1.0</v>
      </c>
      <c r="Q57" t="str">
        <f t="shared" si="7"/>
        <v/>
      </c>
      <c r="S57" s="7"/>
      <c r="T57" s="7">
        <v>1.0</v>
      </c>
      <c r="V57" s="7">
        <v>1.0</v>
      </c>
      <c r="W57" s="7">
        <v>1.0</v>
      </c>
      <c r="AB57" s="7">
        <v>1.0</v>
      </c>
      <c r="AC57" s="7"/>
      <c r="AD57" s="7">
        <v>1.0</v>
      </c>
      <c r="AG57" t="str">
        <f t="shared" si="8"/>
        <v/>
      </c>
      <c r="AH57" s="4" t="str">
        <f t="shared" si="9"/>
        <v/>
      </c>
      <c r="AI57" s="4" t="str">
        <f t="shared" si="10"/>
        <v/>
      </c>
      <c r="AJ57" s="4" t="str">
        <f t="shared" si="11"/>
        <v>1130.26125</v>
      </c>
      <c r="AK57" s="4" t="str">
        <f t="shared" si="12"/>
        <v/>
      </c>
      <c r="AL57" s="4" t="str">
        <f t="shared" si="13"/>
        <v/>
      </c>
      <c r="AM57" s="4" t="str">
        <f t="shared" si="14"/>
        <v/>
      </c>
      <c r="AN57" s="4" t="str">
        <f t="shared" si="15"/>
        <v>1130.26125</v>
      </c>
      <c r="AO57" s="4" t="str">
        <f t="shared" si="16"/>
        <v/>
      </c>
      <c r="AP57" s="4" t="str">
        <f t="shared" si="17"/>
        <v>1130.26125</v>
      </c>
      <c r="AQ57" s="4" t="str">
        <f t="shared" si="18"/>
        <v>1130.26125</v>
      </c>
      <c r="AR57" s="4" t="str">
        <f t="shared" si="19"/>
        <v/>
      </c>
      <c r="AS57" s="4" t="str">
        <f t="shared" si="20"/>
        <v>1130.26125</v>
      </c>
      <c r="AT57" s="4" t="str">
        <f t="shared" si="21"/>
        <v/>
      </c>
      <c r="AU57" s="4" t="str">
        <f t="shared" si="22"/>
        <v/>
      </c>
      <c r="AV57" s="4" t="str">
        <f t="shared" si="23"/>
        <v/>
      </c>
      <c r="AW57" s="4" t="str">
        <f t="shared" si="24"/>
        <v/>
      </c>
      <c r="AX57" s="4" t="str">
        <f t="shared" si="25"/>
        <v/>
      </c>
      <c r="AY57" s="4" t="str">
        <f t="shared" si="26"/>
        <v>1130.26125</v>
      </c>
      <c r="AZ57" s="4" t="str">
        <f t="shared" si="27"/>
        <v/>
      </c>
      <c r="BA57" s="4" t="str">
        <f t="shared" si="28"/>
        <v/>
      </c>
      <c r="BB57" s="4" t="str">
        <f t="shared" si="29"/>
        <v/>
      </c>
      <c r="BC57" s="4" t="str">
        <f t="shared" si="30"/>
        <v/>
      </c>
      <c r="BD57" s="4" t="str">
        <f t="shared" si="31"/>
        <v/>
      </c>
      <c r="BE57" s="4" t="str">
        <f t="shared" si="32"/>
        <v/>
      </c>
      <c r="BF57" s="4" t="str">
        <f t="shared" si="33"/>
        <v/>
      </c>
      <c r="BG57" s="4" t="str">
        <f t="shared" si="34"/>
        <v/>
      </c>
      <c r="BH57" s="9" t="str">
        <f t="shared" si="35"/>
        <v/>
      </c>
      <c r="BI57" s="9" t="str">
        <f t="shared" si="36"/>
        <v/>
      </c>
    </row>
    <row r="58">
      <c r="D58" s="7">
        <v>312247.1</v>
      </c>
      <c r="E58" s="7">
        <v>4790.330109587841</v>
      </c>
      <c r="F58" s="7">
        <v>17000.0</v>
      </c>
      <c r="G58" s="7">
        <v>7429.476374559393</v>
      </c>
      <c r="H58" s="7">
        <v>0.00180974382789</v>
      </c>
      <c r="I58" s="7">
        <v>307475.0</v>
      </c>
      <c r="J58" s="7">
        <v>7416.25</v>
      </c>
      <c r="K58" s="7">
        <v>9583.75</v>
      </c>
      <c r="L58" s="7">
        <v>4296.145625</v>
      </c>
      <c r="M58" s="7">
        <v>475.954375</v>
      </c>
      <c r="N58" s="7">
        <v>1.0</v>
      </c>
      <c r="Q58" t="str">
        <f t="shared" si="7"/>
        <v/>
      </c>
      <c r="AC58" s="7">
        <v>1.0</v>
      </c>
      <c r="AG58" t="str">
        <f t="shared" si="8"/>
        <v/>
      </c>
      <c r="AH58" s="4" t="str">
        <f t="shared" si="9"/>
        <v/>
      </c>
      <c r="AI58" s="4" t="str">
        <f t="shared" si="10"/>
        <v/>
      </c>
      <c r="AJ58" s="4" t="str">
        <f t="shared" si="11"/>
        <v/>
      </c>
      <c r="AK58" s="4" t="str">
        <f t="shared" si="12"/>
        <v/>
      </c>
      <c r="AL58" s="4" t="str">
        <f t="shared" si="13"/>
        <v/>
      </c>
      <c r="AM58" s="4" t="str">
        <f t="shared" si="14"/>
        <v/>
      </c>
      <c r="AN58" s="4" t="str">
        <f t="shared" si="15"/>
        <v/>
      </c>
      <c r="AO58" s="4" t="str">
        <f t="shared" si="16"/>
        <v/>
      </c>
      <c r="AP58" s="4" t="str">
        <f t="shared" si="17"/>
        <v/>
      </c>
      <c r="AQ58" s="4" t="str">
        <f t="shared" si="18"/>
        <v/>
      </c>
      <c r="AR58" s="4" t="str">
        <f t="shared" si="19"/>
        <v>475.954375</v>
      </c>
      <c r="AS58" s="4" t="str">
        <f t="shared" si="20"/>
        <v/>
      </c>
      <c r="AT58" s="4" t="str">
        <f t="shared" si="21"/>
        <v/>
      </c>
      <c r="AU58" s="4" t="str">
        <f t="shared" si="22"/>
        <v/>
      </c>
      <c r="AV58" s="4" t="str">
        <f t="shared" si="23"/>
        <v/>
      </c>
      <c r="AW58" s="4" t="str">
        <f t="shared" si="24"/>
        <v/>
      </c>
      <c r="AX58" s="4" t="str">
        <f t="shared" si="25"/>
        <v/>
      </c>
      <c r="AY58" s="4" t="str">
        <f t="shared" si="26"/>
        <v/>
      </c>
      <c r="AZ58" s="4" t="str">
        <f t="shared" si="27"/>
        <v/>
      </c>
      <c r="BA58" s="4" t="str">
        <f t="shared" si="28"/>
        <v/>
      </c>
      <c r="BB58" s="4" t="str">
        <f t="shared" si="29"/>
        <v/>
      </c>
      <c r="BC58" s="4" t="str">
        <f t="shared" si="30"/>
        <v/>
      </c>
      <c r="BD58" s="4" t="str">
        <f t="shared" si="31"/>
        <v/>
      </c>
      <c r="BE58" s="4" t="str">
        <f t="shared" si="32"/>
        <v/>
      </c>
      <c r="BF58" s="4" t="str">
        <f t="shared" si="33"/>
        <v/>
      </c>
      <c r="BG58" s="4" t="str">
        <f t="shared" si="34"/>
        <v/>
      </c>
      <c r="BH58" s="9" t="str">
        <f t="shared" si="35"/>
        <v/>
      </c>
      <c r="BI58" s="9" t="str">
        <f t="shared" si="36"/>
        <v/>
      </c>
    </row>
    <row r="59">
      <c r="D59" s="7">
        <v>298291.83187500003</v>
      </c>
      <c r="E59" s="7">
        <v>1696.0101021681628</v>
      </c>
      <c r="F59" s="7">
        <v>8342.0</v>
      </c>
      <c r="G59" s="7">
        <v>5006.481250894237</v>
      </c>
      <c r="H59" s="7">
        <v>0.00282502488026</v>
      </c>
      <c r="I59" s="7">
        <v>296614.0</v>
      </c>
      <c r="J59" s="7">
        <v>4994.7725</v>
      </c>
      <c r="K59" s="7">
        <v>3347.2275</v>
      </c>
      <c r="L59" s="7">
        <v>1669.4103125</v>
      </c>
      <c r="M59" s="7">
        <v>8.4215625</v>
      </c>
      <c r="N59" s="7">
        <v>3.0</v>
      </c>
      <c r="O59" s="7">
        <v>1.0</v>
      </c>
      <c r="Q59" t="str">
        <f t="shared" si="7"/>
        <v/>
      </c>
      <c r="S59" s="7"/>
      <c r="T59" s="7">
        <v>1.0</v>
      </c>
      <c r="U59" s="7">
        <v>1.0</v>
      </c>
      <c r="AB59" s="7"/>
      <c r="AC59" s="7"/>
      <c r="AG59" t="str">
        <f t="shared" si="8"/>
        <v/>
      </c>
      <c r="AH59" s="4" t="str">
        <f t="shared" si="9"/>
        <v>0.00282502488</v>
      </c>
      <c r="AI59" s="4" t="str">
        <f t="shared" si="10"/>
        <v/>
      </c>
      <c r="AJ59" s="4" t="str">
        <f t="shared" si="11"/>
        <v>8.4215625</v>
      </c>
      <c r="AK59" s="4" t="str">
        <f t="shared" si="12"/>
        <v/>
      </c>
      <c r="AL59" s="4" t="str">
        <f t="shared" si="13"/>
        <v/>
      </c>
      <c r="AM59" s="4" t="str">
        <f t="shared" si="14"/>
        <v/>
      </c>
      <c r="AN59" s="4" t="str">
        <f t="shared" si="15"/>
        <v>8.4215625</v>
      </c>
      <c r="AO59" s="4" t="str">
        <f t="shared" si="16"/>
        <v>8.4215625</v>
      </c>
      <c r="AP59" s="4" t="str">
        <f t="shared" si="17"/>
        <v/>
      </c>
      <c r="AQ59" s="4" t="str">
        <f t="shared" si="18"/>
        <v/>
      </c>
      <c r="AR59" s="4" t="str">
        <f t="shared" si="19"/>
        <v/>
      </c>
      <c r="AS59" s="4" t="str">
        <f t="shared" si="20"/>
        <v/>
      </c>
      <c r="AT59" s="4" t="str">
        <f t="shared" si="21"/>
        <v/>
      </c>
      <c r="AU59" s="4" t="str">
        <f t="shared" si="22"/>
        <v/>
      </c>
      <c r="AV59" s="4" t="str">
        <f t="shared" si="23"/>
        <v/>
      </c>
      <c r="AW59" s="4" t="str">
        <f t="shared" si="24"/>
        <v/>
      </c>
      <c r="AX59" s="4" t="str">
        <f t="shared" si="25"/>
        <v/>
      </c>
      <c r="AY59" s="4" t="str">
        <f t="shared" si="26"/>
        <v/>
      </c>
      <c r="AZ59" s="4" t="str">
        <f t="shared" si="27"/>
        <v/>
      </c>
      <c r="BA59" s="4" t="str">
        <f t="shared" si="28"/>
        <v/>
      </c>
      <c r="BB59" s="4" t="str">
        <f t="shared" si="29"/>
        <v/>
      </c>
      <c r="BC59" s="4" t="str">
        <f t="shared" si="30"/>
        <v/>
      </c>
      <c r="BD59" s="4" t="str">
        <f t="shared" si="31"/>
        <v/>
      </c>
      <c r="BE59" s="4" t="str">
        <f t="shared" si="32"/>
        <v/>
      </c>
      <c r="BF59" s="4" t="str">
        <f t="shared" si="33"/>
        <v/>
      </c>
      <c r="BG59" s="4" t="str">
        <f t="shared" si="34"/>
        <v/>
      </c>
      <c r="BH59" s="9" t="str">
        <f t="shared" si="35"/>
        <v/>
      </c>
      <c r="BI59" s="9" t="str">
        <f t="shared" si="36"/>
        <v/>
      </c>
    </row>
    <row r="60">
      <c r="A60" s="7">
        <v>2.0</v>
      </c>
      <c r="D60" s="7">
        <v>286693.5675</v>
      </c>
      <c r="E60" s="7">
        <v>1726.6880264603979</v>
      </c>
      <c r="F60" s="7">
        <v>27900.0</v>
      </c>
      <c r="G60" s="7">
        <v>14814.673565085564</v>
      </c>
      <c r="H60" s="7">
        <v>0.0110096897644</v>
      </c>
      <c r="I60" s="7">
        <v>284985.0</v>
      </c>
      <c r="J60" s="7">
        <v>14802.1875</v>
      </c>
      <c r="K60" s="7">
        <v>5736.9375</v>
      </c>
      <c r="L60" s="7">
        <v>1544.240625</v>
      </c>
      <c r="M60" s="7">
        <v>164.326875</v>
      </c>
      <c r="N60" s="7">
        <v>2.0</v>
      </c>
      <c r="O60" s="7">
        <v>1.0</v>
      </c>
      <c r="Q60" t="str">
        <f t="shared" si="7"/>
        <v/>
      </c>
      <c r="U60" s="7">
        <v>1.0</v>
      </c>
      <c r="AB60" s="7"/>
      <c r="AC60" s="7"/>
      <c r="AG60" t="str">
        <f t="shared" si="8"/>
        <v/>
      </c>
      <c r="AH60" s="4" t="str">
        <f t="shared" si="9"/>
        <v/>
      </c>
      <c r="AI60" s="4" t="str">
        <f t="shared" si="10"/>
        <v/>
      </c>
      <c r="AJ60" s="4" t="str">
        <f t="shared" si="11"/>
        <v>164.326875</v>
      </c>
      <c r="AK60" s="4" t="str">
        <f t="shared" si="12"/>
        <v/>
      </c>
      <c r="AL60" s="4" t="str">
        <f t="shared" si="13"/>
        <v/>
      </c>
      <c r="AM60" s="4" t="str">
        <f t="shared" si="14"/>
        <v/>
      </c>
      <c r="AN60" s="4" t="str">
        <f t="shared" si="15"/>
        <v/>
      </c>
      <c r="AO60" s="4" t="str">
        <f t="shared" si="16"/>
        <v>164.326875</v>
      </c>
      <c r="AP60" s="4" t="str">
        <f t="shared" si="17"/>
        <v/>
      </c>
      <c r="AQ60" s="4" t="str">
        <f t="shared" si="18"/>
        <v/>
      </c>
      <c r="AR60" s="4" t="str">
        <f t="shared" si="19"/>
        <v/>
      </c>
      <c r="AS60" s="4" t="str">
        <f t="shared" si="20"/>
        <v/>
      </c>
      <c r="AT60" s="4" t="str">
        <f t="shared" si="21"/>
        <v/>
      </c>
      <c r="AU60" s="4" t="str">
        <f t="shared" si="22"/>
        <v/>
      </c>
      <c r="AV60" s="4" t="str">
        <f t="shared" si="23"/>
        <v/>
      </c>
      <c r="AW60" s="4" t="str">
        <f t="shared" si="24"/>
        <v/>
      </c>
      <c r="AX60" s="4" t="str">
        <f t="shared" si="25"/>
        <v/>
      </c>
      <c r="AY60" s="4" t="str">
        <f t="shared" si="26"/>
        <v/>
      </c>
      <c r="AZ60" s="4" t="str">
        <f t="shared" si="27"/>
        <v/>
      </c>
      <c r="BA60" s="4" t="str">
        <f t="shared" si="28"/>
        <v/>
      </c>
      <c r="BB60" s="4" t="str">
        <f t="shared" si="29"/>
        <v>2</v>
      </c>
      <c r="BC60" s="4" t="str">
        <f t="shared" si="30"/>
        <v/>
      </c>
      <c r="BD60" s="4" t="str">
        <f t="shared" si="31"/>
        <v/>
      </c>
      <c r="BE60" s="4" t="str">
        <f t="shared" si="32"/>
        <v/>
      </c>
      <c r="BF60" s="4" t="str">
        <f t="shared" si="33"/>
        <v/>
      </c>
      <c r="BG60" s="4" t="str">
        <f t="shared" si="34"/>
        <v/>
      </c>
      <c r="BH60" s="9" t="str">
        <f t="shared" si="35"/>
        <v/>
      </c>
      <c r="BI60" s="9" t="str">
        <f t="shared" si="36"/>
        <v/>
      </c>
    </row>
    <row r="61">
      <c r="D61" s="7">
        <v>284265.084375</v>
      </c>
      <c r="E61" s="7">
        <v>351.1995609287815</v>
      </c>
      <c r="F61" s="7">
        <v>966.0</v>
      </c>
      <c r="G61" s="7">
        <v>491.91587937883577</v>
      </c>
      <c r="H61" s="7">
        <v>0.00935242953328</v>
      </c>
      <c r="I61" s="7">
        <v>283932.0</v>
      </c>
      <c r="J61" s="7">
        <v>483.0</v>
      </c>
      <c r="K61" s="7">
        <v>483.0</v>
      </c>
      <c r="L61" s="7">
        <v>321.508125</v>
      </c>
      <c r="M61" s="7">
        <v>11.57625</v>
      </c>
      <c r="N61" s="7">
        <v>4.0</v>
      </c>
      <c r="Q61" t="str">
        <f t="shared" si="7"/>
        <v/>
      </c>
      <c r="S61" s="7"/>
      <c r="T61" s="7">
        <v>1.0</v>
      </c>
      <c r="V61" s="7">
        <v>1.0</v>
      </c>
      <c r="W61" s="7">
        <v>1.0</v>
      </c>
      <c r="AB61" s="7">
        <v>1.0</v>
      </c>
      <c r="AC61" s="7"/>
      <c r="AG61" t="str">
        <f t="shared" si="8"/>
        <v/>
      </c>
      <c r="AH61" s="4" t="str">
        <f t="shared" si="9"/>
        <v/>
      </c>
      <c r="AI61" s="4" t="str">
        <f t="shared" si="10"/>
        <v/>
      </c>
      <c r="AJ61" s="4" t="str">
        <f t="shared" si="11"/>
        <v/>
      </c>
      <c r="AK61" s="4" t="str">
        <f t="shared" si="12"/>
        <v/>
      </c>
      <c r="AL61" s="4" t="str">
        <f t="shared" si="13"/>
        <v/>
      </c>
      <c r="AM61" s="4" t="str">
        <f t="shared" si="14"/>
        <v/>
      </c>
      <c r="AN61" s="4" t="str">
        <f t="shared" si="15"/>
        <v>11.57625</v>
      </c>
      <c r="AO61" s="4" t="str">
        <f t="shared" si="16"/>
        <v/>
      </c>
      <c r="AP61" s="4" t="str">
        <f t="shared" si="17"/>
        <v>11.57625</v>
      </c>
      <c r="AQ61" s="4" t="str">
        <f t="shared" si="18"/>
        <v>11.57625</v>
      </c>
      <c r="AR61" s="4" t="str">
        <f t="shared" si="19"/>
        <v/>
      </c>
      <c r="AS61" s="4" t="str">
        <f t="shared" si="20"/>
        <v>11.57625</v>
      </c>
      <c r="AT61" s="4" t="str">
        <f t="shared" si="21"/>
        <v/>
      </c>
      <c r="AU61" s="4" t="str">
        <f t="shared" si="22"/>
        <v/>
      </c>
      <c r="AV61" s="4" t="str">
        <f t="shared" si="23"/>
        <v/>
      </c>
      <c r="AW61" s="4" t="str">
        <f t="shared" si="24"/>
        <v/>
      </c>
      <c r="AX61" s="4" t="str">
        <f t="shared" si="25"/>
        <v/>
      </c>
      <c r="AY61" s="4" t="str">
        <f t="shared" si="26"/>
        <v/>
      </c>
      <c r="AZ61" s="4" t="str">
        <f t="shared" si="27"/>
        <v/>
      </c>
      <c r="BA61" s="4" t="str">
        <f t="shared" si="28"/>
        <v/>
      </c>
      <c r="BB61" s="4" t="str">
        <f t="shared" si="29"/>
        <v/>
      </c>
      <c r="BC61" s="4" t="str">
        <f t="shared" si="30"/>
        <v/>
      </c>
      <c r="BD61" s="4" t="str">
        <f t="shared" si="31"/>
        <v/>
      </c>
      <c r="BE61" s="4" t="str">
        <f t="shared" si="32"/>
        <v/>
      </c>
      <c r="BF61" s="4" t="str">
        <f t="shared" si="33"/>
        <v/>
      </c>
      <c r="BG61" s="4" t="str">
        <f t="shared" si="34"/>
        <v/>
      </c>
      <c r="BH61" s="9" t="str">
        <f t="shared" si="35"/>
        <v/>
      </c>
      <c r="BI61" s="9" t="str">
        <f t="shared" si="36"/>
        <v/>
      </c>
    </row>
    <row r="62">
      <c r="D62" s="7">
        <v>282997.32</v>
      </c>
      <c r="E62" s="7">
        <v>1615.422262803011</v>
      </c>
      <c r="F62" s="7">
        <v>71200.0</v>
      </c>
      <c r="G62" s="7">
        <v>69008.35509005105</v>
      </c>
      <c r="H62" s="7">
        <v>0.00285930819084</v>
      </c>
      <c r="I62" s="7">
        <v>281400.0</v>
      </c>
      <c r="J62" s="7">
        <v>68997.25</v>
      </c>
      <c r="K62" s="7">
        <v>2202.75</v>
      </c>
      <c r="L62" s="7">
        <v>1597.32</v>
      </c>
      <c r="M62" s="7">
        <v>0.0</v>
      </c>
      <c r="N62" s="7">
        <v>1.0</v>
      </c>
      <c r="Q62" t="str">
        <f t="shared" si="7"/>
        <v/>
      </c>
      <c r="U62" s="7">
        <v>1.0</v>
      </c>
      <c r="AC62" s="7"/>
      <c r="AG62" t="str">
        <f t="shared" si="8"/>
        <v/>
      </c>
      <c r="AH62" s="4" t="str">
        <f t="shared" si="9"/>
        <v>0.002859308191</v>
      </c>
      <c r="AI62" s="4" t="str">
        <f t="shared" si="10"/>
        <v/>
      </c>
      <c r="AJ62" s="4" t="str">
        <f t="shared" si="11"/>
        <v/>
      </c>
      <c r="AK62" s="4" t="str">
        <f t="shared" si="12"/>
        <v/>
      </c>
      <c r="AL62" s="4" t="str">
        <f t="shared" si="13"/>
        <v/>
      </c>
      <c r="AM62" s="4" t="str">
        <f t="shared" si="14"/>
        <v/>
      </c>
      <c r="AN62" s="4" t="str">
        <f t="shared" si="15"/>
        <v/>
      </c>
      <c r="AO62" s="4" t="str">
        <f t="shared" si="16"/>
        <v>0</v>
      </c>
      <c r="AP62" s="4" t="str">
        <f t="shared" si="17"/>
        <v/>
      </c>
      <c r="AQ62" s="4" t="str">
        <f t="shared" si="18"/>
        <v/>
      </c>
      <c r="AR62" s="4" t="str">
        <f t="shared" si="19"/>
        <v/>
      </c>
      <c r="AS62" s="4" t="str">
        <f t="shared" si="20"/>
        <v/>
      </c>
      <c r="AT62" s="4" t="str">
        <f t="shared" si="21"/>
        <v/>
      </c>
      <c r="AU62" s="4" t="str">
        <f t="shared" si="22"/>
        <v/>
      </c>
      <c r="AV62" s="4" t="str">
        <f t="shared" si="23"/>
        <v/>
      </c>
      <c r="AW62" s="4" t="str">
        <f t="shared" si="24"/>
        <v/>
      </c>
      <c r="AX62" s="4" t="str">
        <f t="shared" si="25"/>
        <v/>
      </c>
      <c r="AY62" s="4" t="str">
        <f t="shared" si="26"/>
        <v/>
      </c>
      <c r="AZ62" s="4" t="str">
        <f t="shared" si="27"/>
        <v/>
      </c>
      <c r="BA62" s="4" t="str">
        <f t="shared" si="28"/>
        <v/>
      </c>
      <c r="BB62" s="4" t="str">
        <f t="shared" si="29"/>
        <v/>
      </c>
      <c r="BC62" s="4" t="str">
        <f t="shared" si="30"/>
        <v/>
      </c>
      <c r="BD62" s="4" t="str">
        <f t="shared" si="31"/>
        <v/>
      </c>
      <c r="BE62" s="4" t="str">
        <f t="shared" si="32"/>
        <v/>
      </c>
      <c r="BF62" s="4" t="str">
        <f t="shared" si="33"/>
        <v/>
      </c>
      <c r="BG62" s="4" t="str">
        <f t="shared" si="34"/>
        <v/>
      </c>
      <c r="BH62" s="9" t="str">
        <f t="shared" si="35"/>
        <v/>
      </c>
      <c r="BI62" s="9" t="str">
        <f t="shared" si="36"/>
        <v/>
      </c>
    </row>
    <row r="63">
      <c r="A63" s="7">
        <v>0.0</v>
      </c>
      <c r="D63" s="7">
        <v>818955.5790625</v>
      </c>
      <c r="E63" s="7">
        <v>36.222458968824476</v>
      </c>
      <c r="F63" s="7">
        <v>1010.0</v>
      </c>
      <c r="G63" s="7">
        <v>968.5545888516776</v>
      </c>
      <c r="H63" s="7">
        <v>0.00123846576744</v>
      </c>
      <c r="I63" s="7">
        <v>818939.0</v>
      </c>
      <c r="J63" s="7">
        <v>963.0</v>
      </c>
      <c r="K63" s="7">
        <v>47.0</v>
      </c>
      <c r="L63" s="7">
        <v>13.71875</v>
      </c>
      <c r="M63" s="7">
        <v>2.8603125</v>
      </c>
      <c r="N63" s="7">
        <v>3.0</v>
      </c>
      <c r="O63" s="7">
        <v>1.0</v>
      </c>
      <c r="Q63" t="str">
        <f t="shared" si="7"/>
        <v/>
      </c>
      <c r="S63" s="7"/>
      <c r="T63" s="7">
        <v>1.0</v>
      </c>
      <c r="V63" s="7">
        <v>1.0</v>
      </c>
      <c r="AB63" s="7"/>
      <c r="AC63" s="7"/>
      <c r="AG63" t="str">
        <f t="shared" si="8"/>
        <v/>
      </c>
      <c r="AH63" s="4" t="str">
        <f t="shared" si="9"/>
        <v/>
      </c>
      <c r="AI63" s="4" t="str">
        <f t="shared" si="10"/>
        <v/>
      </c>
      <c r="AJ63" s="4" t="str">
        <f t="shared" si="11"/>
        <v>2.8603125</v>
      </c>
      <c r="AK63" s="4" t="str">
        <f t="shared" si="12"/>
        <v/>
      </c>
      <c r="AL63" s="4" t="str">
        <f t="shared" si="13"/>
        <v/>
      </c>
      <c r="AM63" s="4" t="str">
        <f t="shared" si="14"/>
        <v/>
      </c>
      <c r="AN63" s="4" t="str">
        <f t="shared" si="15"/>
        <v>2.8603125</v>
      </c>
      <c r="AO63" s="4" t="str">
        <f t="shared" si="16"/>
        <v/>
      </c>
      <c r="AP63" s="4" t="str">
        <f t="shared" si="17"/>
        <v>2.8603125</v>
      </c>
      <c r="AQ63" s="4" t="str">
        <f t="shared" si="18"/>
        <v/>
      </c>
      <c r="AR63" s="4" t="str">
        <f t="shared" si="19"/>
        <v/>
      </c>
      <c r="AS63" s="4" t="str">
        <f t="shared" si="20"/>
        <v/>
      </c>
      <c r="AT63" s="4" t="str">
        <f t="shared" si="21"/>
        <v/>
      </c>
      <c r="AU63" s="4" t="str">
        <f t="shared" si="22"/>
        <v/>
      </c>
      <c r="AV63" s="4" t="str">
        <f t="shared" si="23"/>
        <v/>
      </c>
      <c r="AW63" s="4" t="str">
        <f t="shared" si="24"/>
        <v/>
      </c>
      <c r="AX63" s="4" t="str">
        <f t="shared" si="25"/>
        <v/>
      </c>
      <c r="AY63" s="4" t="str">
        <f t="shared" si="26"/>
        <v/>
      </c>
      <c r="AZ63" s="4" t="str">
        <f t="shared" si="27"/>
        <v/>
      </c>
      <c r="BA63" s="4" t="str">
        <f t="shared" si="28"/>
        <v/>
      </c>
      <c r="BB63" s="4" t="str">
        <f t="shared" si="29"/>
        <v/>
      </c>
      <c r="BC63" s="4" t="str">
        <f t="shared" si="30"/>
        <v>0</v>
      </c>
      <c r="BD63" s="4" t="str">
        <f t="shared" si="31"/>
        <v/>
      </c>
      <c r="BE63" s="4" t="str">
        <f t="shared" si="32"/>
        <v/>
      </c>
      <c r="BF63" s="4" t="str">
        <f t="shared" si="33"/>
        <v/>
      </c>
      <c r="BG63" s="4" t="str">
        <f t="shared" si="34"/>
        <v/>
      </c>
      <c r="BH63" s="9" t="str">
        <f t="shared" si="35"/>
        <v/>
      </c>
      <c r="BI63" s="9" t="str">
        <f t="shared" si="36"/>
        <v/>
      </c>
    </row>
    <row r="64">
      <c r="D64" s="7">
        <v>571094.8503125</v>
      </c>
      <c r="E64" s="7">
        <v>651.9720837623751</v>
      </c>
      <c r="F64" s="7">
        <v>6091.0</v>
      </c>
      <c r="G64" s="7">
        <v>5807.960057542001</v>
      </c>
      <c r="H64" s="7">
        <v>0.0</v>
      </c>
      <c r="I64" s="7">
        <v>570462.0</v>
      </c>
      <c r="J64" s="7">
        <v>5799.7740625</v>
      </c>
      <c r="K64" s="7">
        <v>291.2259375</v>
      </c>
      <c r="L64" s="7">
        <v>582.2509375</v>
      </c>
      <c r="M64" s="7">
        <v>50.599375</v>
      </c>
      <c r="N64" s="7">
        <v>2.0</v>
      </c>
      <c r="P64" s="7">
        <v>1.0</v>
      </c>
      <c r="Q64" t="str">
        <f t="shared" si="7"/>
        <v/>
      </c>
      <c r="U64" s="7">
        <v>1.0</v>
      </c>
      <c r="AB64" s="7"/>
      <c r="AC64" s="7"/>
      <c r="AG64" t="str">
        <f t="shared" si="8"/>
        <v/>
      </c>
      <c r="AH64" s="4" t="str">
        <f t="shared" si="9"/>
        <v/>
      </c>
      <c r="AI64" s="4" t="str">
        <f t="shared" si="10"/>
        <v/>
      </c>
      <c r="AJ64" s="4" t="str">
        <f t="shared" si="11"/>
        <v/>
      </c>
      <c r="AK64" s="4" t="str">
        <f t="shared" si="12"/>
        <v>50.599375</v>
      </c>
      <c r="AL64" s="4" t="str">
        <f t="shared" si="13"/>
        <v/>
      </c>
      <c r="AM64" s="4" t="str">
        <f t="shared" si="14"/>
        <v/>
      </c>
      <c r="AN64" s="4" t="str">
        <f t="shared" si="15"/>
        <v/>
      </c>
      <c r="AO64" s="4" t="str">
        <f t="shared" si="16"/>
        <v>50.599375</v>
      </c>
      <c r="AP64" s="4" t="str">
        <f t="shared" si="17"/>
        <v/>
      </c>
      <c r="AQ64" s="4" t="str">
        <f t="shared" si="18"/>
        <v/>
      </c>
      <c r="AR64" s="4" t="str">
        <f t="shared" si="19"/>
        <v/>
      </c>
      <c r="AS64" s="4" t="str">
        <f t="shared" si="20"/>
        <v/>
      </c>
      <c r="AT64" s="4" t="str">
        <f t="shared" si="21"/>
        <v/>
      </c>
      <c r="AU64" s="4" t="str">
        <f t="shared" si="22"/>
        <v/>
      </c>
      <c r="AV64" s="4" t="str">
        <f t="shared" si="23"/>
        <v/>
      </c>
      <c r="AW64" s="4" t="str">
        <f t="shared" si="24"/>
        <v/>
      </c>
      <c r="AX64" s="4" t="str">
        <f t="shared" si="25"/>
        <v/>
      </c>
      <c r="AY64" s="4" t="str">
        <f t="shared" si="26"/>
        <v/>
      </c>
      <c r="AZ64" s="4" t="str">
        <f t="shared" si="27"/>
        <v/>
      </c>
      <c r="BA64" s="4" t="str">
        <f t="shared" si="28"/>
        <v/>
      </c>
      <c r="BB64" s="4" t="str">
        <f t="shared" si="29"/>
        <v/>
      </c>
      <c r="BC64" s="4" t="str">
        <f t="shared" si="30"/>
        <v/>
      </c>
      <c r="BD64" s="4" t="str">
        <f t="shared" si="31"/>
        <v/>
      </c>
      <c r="BE64" s="4" t="str">
        <f t="shared" si="32"/>
        <v/>
      </c>
      <c r="BF64" s="4" t="str">
        <f t="shared" si="33"/>
        <v/>
      </c>
      <c r="BG64" s="4" t="str">
        <f t="shared" si="34"/>
        <v/>
      </c>
      <c r="BH64" s="9" t="str">
        <f t="shared" si="35"/>
        <v/>
      </c>
      <c r="BI64" s="9" t="str">
        <f t="shared" si="36"/>
        <v/>
      </c>
    </row>
    <row r="65">
      <c r="D65" s="7">
        <v>547255.5625</v>
      </c>
      <c r="E65" s="7">
        <v>276.62367603250885</v>
      </c>
      <c r="F65" s="7">
        <v>10300.0</v>
      </c>
      <c r="G65" s="7">
        <v>9810.056374932457</v>
      </c>
      <c r="H65" s="7">
        <v>0.00120540737206</v>
      </c>
      <c r="I65" s="7">
        <v>546998.0</v>
      </c>
      <c r="J65" s="7">
        <v>9801.09375</v>
      </c>
      <c r="K65" s="7">
        <v>498.90625</v>
      </c>
      <c r="L65" s="7">
        <v>257.5625</v>
      </c>
      <c r="M65" s="7">
        <v>0.0</v>
      </c>
      <c r="N65" s="7">
        <v>1.0</v>
      </c>
      <c r="O65" s="7">
        <v>1.0</v>
      </c>
      <c r="Q65" t="str">
        <f t="shared" si="7"/>
        <v/>
      </c>
      <c r="AC65" s="7"/>
      <c r="AG65" t="str">
        <f t="shared" si="8"/>
        <v/>
      </c>
      <c r="AH65" s="4" t="str">
        <f t="shared" si="9"/>
        <v/>
      </c>
      <c r="AI65" s="4" t="str">
        <f t="shared" si="10"/>
        <v/>
      </c>
      <c r="AJ65" s="4" t="str">
        <f t="shared" si="11"/>
        <v>0</v>
      </c>
      <c r="AK65" s="4" t="str">
        <f t="shared" si="12"/>
        <v/>
      </c>
      <c r="AL65" s="4" t="str">
        <f t="shared" si="13"/>
        <v/>
      </c>
      <c r="AM65" s="4" t="str">
        <f t="shared" si="14"/>
        <v/>
      </c>
      <c r="AN65" s="4" t="str">
        <f t="shared" si="15"/>
        <v/>
      </c>
      <c r="AO65" s="4" t="str">
        <f t="shared" si="16"/>
        <v/>
      </c>
      <c r="AP65" s="4" t="str">
        <f t="shared" si="17"/>
        <v/>
      </c>
      <c r="AQ65" s="4" t="str">
        <f t="shared" si="18"/>
        <v/>
      </c>
      <c r="AR65" s="4" t="str">
        <f t="shared" si="19"/>
        <v/>
      </c>
      <c r="AS65" s="4" t="str">
        <f t="shared" si="20"/>
        <v/>
      </c>
      <c r="AT65" s="4" t="str">
        <f t="shared" si="21"/>
        <v/>
      </c>
      <c r="AU65" s="4" t="str">
        <f t="shared" si="22"/>
        <v/>
      </c>
      <c r="AV65" s="4" t="str">
        <f t="shared" si="23"/>
        <v/>
      </c>
      <c r="AW65" s="4" t="str">
        <f t="shared" si="24"/>
        <v/>
      </c>
      <c r="AX65" s="4" t="str">
        <f t="shared" si="25"/>
        <v/>
      </c>
      <c r="AY65" s="4" t="str">
        <f t="shared" si="26"/>
        <v/>
      </c>
      <c r="AZ65" s="4" t="str">
        <f t="shared" si="27"/>
        <v/>
      </c>
      <c r="BA65" s="4" t="str">
        <f t="shared" si="28"/>
        <v/>
      </c>
      <c r="BB65" s="4" t="str">
        <f t="shared" si="29"/>
        <v/>
      </c>
      <c r="BC65" s="4" t="str">
        <f t="shared" si="30"/>
        <v/>
      </c>
      <c r="BD65" s="4" t="str">
        <f t="shared" si="31"/>
        <v/>
      </c>
      <c r="BE65" s="4" t="str">
        <f t="shared" si="32"/>
        <v/>
      </c>
      <c r="BF65" s="4" t="str">
        <f t="shared" si="33"/>
        <v/>
      </c>
      <c r="BG65" s="4" t="str">
        <f t="shared" si="34"/>
        <v/>
      </c>
      <c r="BH65" s="9" t="str">
        <f t="shared" si="35"/>
        <v/>
      </c>
      <c r="BI65" s="9" t="str">
        <f t="shared" si="36"/>
        <v/>
      </c>
    </row>
    <row r="66">
      <c r="D66" s="7">
        <v>305501.65</v>
      </c>
      <c r="E66" s="7">
        <v>396.86903140799245</v>
      </c>
      <c r="F66" s="7">
        <v>5818.0</v>
      </c>
      <c r="G66" s="7">
        <v>5594.949261078098</v>
      </c>
      <c r="H66" s="7">
        <v>0.00227129776991</v>
      </c>
      <c r="I66" s="7">
        <v>305123.0</v>
      </c>
      <c r="J66" s="7">
        <v>5587.098125</v>
      </c>
      <c r="K66" s="7">
        <v>230.901875</v>
      </c>
      <c r="L66" s="7">
        <v>321.0675</v>
      </c>
      <c r="M66" s="7">
        <v>57.5825</v>
      </c>
      <c r="N66" s="7">
        <v>3.0</v>
      </c>
      <c r="O66" s="7">
        <v>1.0</v>
      </c>
      <c r="Q66" t="str">
        <f t="shared" si="7"/>
        <v/>
      </c>
      <c r="T66" s="7">
        <v>1.0</v>
      </c>
      <c r="U66" s="7">
        <v>1.0</v>
      </c>
      <c r="AC66" s="7"/>
      <c r="AG66" t="str">
        <f t="shared" si="8"/>
        <v/>
      </c>
      <c r="AH66" s="4" t="str">
        <f t="shared" si="9"/>
        <v/>
      </c>
      <c r="AI66" s="4" t="str">
        <f t="shared" si="10"/>
        <v/>
      </c>
      <c r="AJ66" s="4" t="str">
        <f t="shared" si="11"/>
        <v>57.5825</v>
      </c>
      <c r="AK66" s="4" t="str">
        <f t="shared" si="12"/>
        <v/>
      </c>
      <c r="AL66" s="4" t="str">
        <f t="shared" si="13"/>
        <v/>
      </c>
      <c r="AM66" s="4" t="str">
        <f t="shared" si="14"/>
        <v/>
      </c>
      <c r="AN66" s="4" t="str">
        <f t="shared" si="15"/>
        <v>57.5825</v>
      </c>
      <c r="AO66" s="4" t="str">
        <f t="shared" si="16"/>
        <v>57.5825</v>
      </c>
      <c r="AP66" s="4" t="str">
        <f t="shared" si="17"/>
        <v/>
      </c>
      <c r="AQ66" s="4" t="str">
        <f t="shared" si="18"/>
        <v/>
      </c>
      <c r="AR66" s="4" t="str">
        <f t="shared" si="19"/>
        <v/>
      </c>
      <c r="AS66" s="4" t="str">
        <f t="shared" si="20"/>
        <v/>
      </c>
      <c r="AT66" s="4" t="str">
        <f t="shared" si="21"/>
        <v/>
      </c>
      <c r="AU66" s="4" t="str">
        <f t="shared" si="22"/>
        <v/>
      </c>
      <c r="AV66" s="4" t="str">
        <f t="shared" si="23"/>
        <v/>
      </c>
      <c r="AW66" s="4" t="str">
        <f t="shared" si="24"/>
        <v/>
      </c>
      <c r="AX66" s="4" t="str">
        <f t="shared" si="25"/>
        <v/>
      </c>
      <c r="AY66" s="4" t="str">
        <f t="shared" si="26"/>
        <v/>
      </c>
      <c r="AZ66" s="4" t="str">
        <f t="shared" si="27"/>
        <v/>
      </c>
      <c r="BA66" s="4" t="str">
        <f t="shared" si="28"/>
        <v/>
      </c>
      <c r="BB66" s="4" t="str">
        <f t="shared" si="29"/>
        <v/>
      </c>
      <c r="BC66" s="4" t="str">
        <f t="shared" si="30"/>
        <v/>
      </c>
      <c r="BD66" s="4" t="str">
        <f t="shared" si="31"/>
        <v/>
      </c>
      <c r="BE66" s="4" t="str">
        <f t="shared" si="32"/>
        <v/>
      </c>
      <c r="BF66" s="4" t="str">
        <f t="shared" si="33"/>
        <v/>
      </c>
      <c r="BG66" s="4" t="str">
        <f t="shared" si="34"/>
        <v/>
      </c>
      <c r="BH66" s="9" t="str">
        <f t="shared" si="35"/>
        <v/>
      </c>
      <c r="BI66" s="9" t="str">
        <f t="shared" si="36"/>
        <v/>
      </c>
    </row>
    <row r="67">
      <c r="A67" s="7">
        <v>2156.0</v>
      </c>
      <c r="B67" s="7">
        <v>2.0</v>
      </c>
      <c r="C67" s="7">
        <v>0.0</v>
      </c>
      <c r="D67" s="7">
        <v>277801.1440625</v>
      </c>
      <c r="E67" s="7">
        <v>102.22731846655586</v>
      </c>
      <c r="F67" s="7">
        <v>3321.0</v>
      </c>
      <c r="G67" s="7">
        <v>3223.9161520075027</v>
      </c>
      <c r="H67" s="7">
        <v>0.00271490255272</v>
      </c>
      <c r="I67" s="7">
        <v>277717.0</v>
      </c>
      <c r="J67" s="7">
        <v>3217.21875</v>
      </c>
      <c r="K67" s="7">
        <v>103.78125</v>
      </c>
      <c r="L67" s="7">
        <v>82.34375</v>
      </c>
      <c r="M67" s="7">
        <v>1.8003125</v>
      </c>
      <c r="N67" s="7">
        <v>5.0</v>
      </c>
      <c r="O67" s="7">
        <v>1.0</v>
      </c>
      <c r="Q67" t="str">
        <f t="shared" si="7"/>
        <v/>
      </c>
      <c r="T67" s="7">
        <v>1.0</v>
      </c>
      <c r="U67" s="7">
        <v>1.0</v>
      </c>
      <c r="V67" s="7">
        <v>1.0</v>
      </c>
      <c r="AB67" s="7"/>
      <c r="AC67" s="7">
        <v>1.0</v>
      </c>
      <c r="AG67" t="str">
        <f t="shared" si="8"/>
        <v>1</v>
      </c>
      <c r="AH67" s="4" t="str">
        <f t="shared" si="9"/>
        <v>0.002714902553</v>
      </c>
      <c r="AI67" s="4" t="str">
        <f t="shared" si="10"/>
        <v/>
      </c>
      <c r="AJ67" s="4" t="str">
        <f t="shared" si="11"/>
        <v>1.8003125</v>
      </c>
      <c r="AK67" s="4" t="str">
        <f t="shared" si="12"/>
        <v/>
      </c>
      <c r="AL67" s="4" t="str">
        <f t="shared" si="13"/>
        <v/>
      </c>
      <c r="AM67" s="4" t="str">
        <f t="shared" si="14"/>
        <v/>
      </c>
      <c r="AN67" s="4" t="str">
        <f t="shared" si="15"/>
        <v>1.8003125</v>
      </c>
      <c r="AO67" s="4" t="str">
        <f t="shared" si="16"/>
        <v>1.8003125</v>
      </c>
      <c r="AP67" s="4" t="str">
        <f t="shared" si="17"/>
        <v>1.8003125</v>
      </c>
      <c r="AQ67" s="4" t="str">
        <f t="shared" si="18"/>
        <v/>
      </c>
      <c r="AR67" s="4" t="str">
        <f t="shared" si="19"/>
        <v>1.8003125</v>
      </c>
      <c r="AS67" s="4" t="str">
        <f t="shared" si="20"/>
        <v/>
      </c>
      <c r="AT67" s="4" t="str">
        <f t="shared" si="21"/>
        <v/>
      </c>
      <c r="AU67" s="4" t="str">
        <f t="shared" si="22"/>
        <v/>
      </c>
      <c r="AV67" s="4" t="str">
        <f t="shared" si="23"/>
        <v/>
      </c>
      <c r="AW67" s="4" t="str">
        <f t="shared" si="24"/>
        <v/>
      </c>
      <c r="AX67" s="4" t="str">
        <f t="shared" si="25"/>
        <v/>
      </c>
      <c r="AY67" s="4" t="str">
        <f t="shared" si="26"/>
        <v/>
      </c>
      <c r="AZ67" s="4" t="str">
        <f t="shared" si="27"/>
        <v/>
      </c>
      <c r="BA67" s="4" t="str">
        <f t="shared" si="28"/>
        <v/>
      </c>
      <c r="BB67" s="4" t="str">
        <f t="shared" si="29"/>
        <v/>
      </c>
      <c r="BC67" s="4" t="str">
        <f t="shared" si="30"/>
        <v/>
      </c>
      <c r="BD67" s="4" t="str">
        <f t="shared" si="31"/>
        <v/>
      </c>
      <c r="BE67" s="4" t="str">
        <f t="shared" si="32"/>
        <v>2156</v>
      </c>
      <c r="BF67" s="4" t="str">
        <f t="shared" si="33"/>
        <v/>
      </c>
      <c r="BG67" s="4" t="str">
        <f t="shared" si="34"/>
        <v/>
      </c>
      <c r="BH67" s="9" t="str">
        <f t="shared" si="35"/>
        <v/>
      </c>
      <c r="BI67" s="9" t="str">
        <f t="shared" si="36"/>
        <v/>
      </c>
    </row>
    <row r="68">
      <c r="D68" s="7">
        <v>269912.98156249995</v>
      </c>
      <c r="E68" s="7">
        <v>3302.0060366786474</v>
      </c>
      <c r="F68" s="7">
        <v>36100.0</v>
      </c>
      <c r="G68" s="7">
        <v>32377.772792433694</v>
      </c>
      <c r="H68" s="7">
        <v>0.00898757022203</v>
      </c>
      <c r="I68" s="7">
        <v>266629.0</v>
      </c>
      <c r="J68" s="7">
        <v>32365.90625</v>
      </c>
      <c r="K68" s="7">
        <v>3734.09375</v>
      </c>
      <c r="L68" s="7">
        <v>3240.31625</v>
      </c>
      <c r="M68" s="7">
        <v>43.6653125</v>
      </c>
      <c r="N68" s="7">
        <v>3.0</v>
      </c>
      <c r="P68" s="7">
        <v>1.0</v>
      </c>
      <c r="Q68" t="str">
        <f t="shared" si="7"/>
        <v/>
      </c>
      <c r="T68" s="7">
        <v>1.0</v>
      </c>
      <c r="U68" s="7">
        <v>1.0</v>
      </c>
      <c r="AB68" s="7"/>
      <c r="AC68" s="7"/>
      <c r="AG68" t="str">
        <f t="shared" si="8"/>
        <v/>
      </c>
      <c r="AH68" s="4" t="str">
        <f t="shared" si="9"/>
        <v/>
      </c>
      <c r="AI68" s="4" t="str">
        <f t="shared" si="10"/>
        <v/>
      </c>
      <c r="AJ68" s="4" t="str">
        <f t="shared" si="11"/>
        <v/>
      </c>
      <c r="AK68" s="4" t="str">
        <f t="shared" si="12"/>
        <v>43.6653125</v>
      </c>
      <c r="AL68" s="4" t="str">
        <f t="shared" si="13"/>
        <v/>
      </c>
      <c r="AM68" s="4" t="str">
        <f t="shared" si="14"/>
        <v/>
      </c>
      <c r="AN68" s="4" t="str">
        <f t="shared" si="15"/>
        <v>43.6653125</v>
      </c>
      <c r="AO68" s="4" t="str">
        <f t="shared" si="16"/>
        <v>43.6653125</v>
      </c>
      <c r="AP68" s="4" t="str">
        <f t="shared" si="17"/>
        <v/>
      </c>
      <c r="AQ68" s="4" t="str">
        <f t="shared" si="18"/>
        <v/>
      </c>
      <c r="AR68" s="4" t="str">
        <f t="shared" si="19"/>
        <v/>
      </c>
      <c r="AS68" s="4" t="str">
        <f t="shared" si="20"/>
        <v/>
      </c>
      <c r="AT68" s="4" t="str">
        <f t="shared" si="21"/>
        <v/>
      </c>
      <c r="AU68" s="4" t="str">
        <f t="shared" si="22"/>
        <v/>
      </c>
      <c r="AV68" s="4" t="str">
        <f t="shared" si="23"/>
        <v/>
      </c>
      <c r="AW68" s="4" t="str">
        <f t="shared" si="24"/>
        <v/>
      </c>
      <c r="AX68" s="4" t="str">
        <f t="shared" si="25"/>
        <v/>
      </c>
      <c r="AY68" s="4" t="str">
        <f t="shared" si="26"/>
        <v/>
      </c>
      <c r="AZ68" s="4" t="str">
        <f t="shared" si="27"/>
        <v/>
      </c>
      <c r="BA68" s="4" t="str">
        <f t="shared" si="28"/>
        <v/>
      </c>
      <c r="BB68" s="4" t="str">
        <f t="shared" si="29"/>
        <v/>
      </c>
      <c r="BC68" s="4" t="str">
        <f t="shared" si="30"/>
        <v/>
      </c>
      <c r="BD68" s="4" t="str">
        <f t="shared" si="31"/>
        <v/>
      </c>
      <c r="BE68" s="4" t="str">
        <f t="shared" si="32"/>
        <v/>
      </c>
      <c r="BF68" s="4" t="str">
        <f t="shared" si="33"/>
        <v/>
      </c>
      <c r="BG68" s="4" t="str">
        <f t="shared" si="34"/>
        <v/>
      </c>
      <c r="BH68" s="9" t="str">
        <f t="shared" si="35"/>
        <v/>
      </c>
      <c r="BI68" s="9" t="str">
        <f t="shared" si="36"/>
        <v/>
      </c>
    </row>
    <row r="69">
      <c r="A69" s="7">
        <v>0.0</v>
      </c>
      <c r="D69" s="7">
        <v>263834.89875</v>
      </c>
      <c r="E69" s="7">
        <v>736.9040894554331</v>
      </c>
      <c r="F69" s="7">
        <v>9968.0</v>
      </c>
      <c r="G69" s="7">
        <v>8592.261893689103</v>
      </c>
      <c r="H69" s="7">
        <v>0.00407762754585</v>
      </c>
      <c r="I69" s="7">
        <v>263116.0</v>
      </c>
      <c r="J69" s="7">
        <v>8581.825</v>
      </c>
      <c r="K69" s="7">
        <v>1386.175</v>
      </c>
      <c r="L69" s="7">
        <v>688.58625</v>
      </c>
      <c r="M69" s="7">
        <v>30.3125</v>
      </c>
      <c r="N69" s="7">
        <v>3.0</v>
      </c>
      <c r="O69" s="7">
        <v>1.0</v>
      </c>
      <c r="P69" s="7">
        <v>1.0</v>
      </c>
      <c r="Q69" t="str">
        <f t="shared" si="7"/>
        <v/>
      </c>
      <c r="Z69" s="7">
        <v>1.0</v>
      </c>
      <c r="AB69" s="7"/>
      <c r="AC69" s="7"/>
      <c r="AG69" t="str">
        <f t="shared" si="8"/>
        <v/>
      </c>
      <c r="AH69" s="4" t="str">
        <f t="shared" si="9"/>
        <v>0.004077627546</v>
      </c>
      <c r="AI69" s="4" t="str">
        <f t="shared" si="10"/>
        <v/>
      </c>
      <c r="AJ69" s="4" t="str">
        <f t="shared" si="11"/>
        <v>30.3125</v>
      </c>
      <c r="AK69" s="4" t="str">
        <f t="shared" si="12"/>
        <v>30.3125</v>
      </c>
      <c r="AL69" s="4" t="str">
        <f t="shared" si="13"/>
        <v/>
      </c>
      <c r="AM69" s="4" t="str">
        <f t="shared" si="14"/>
        <v/>
      </c>
      <c r="AN69" s="4" t="str">
        <f t="shared" si="15"/>
        <v/>
      </c>
      <c r="AO69" s="4" t="str">
        <f t="shared" si="16"/>
        <v/>
      </c>
      <c r="AP69" s="4" t="str">
        <f t="shared" si="17"/>
        <v/>
      </c>
      <c r="AQ69" s="4" t="str">
        <f t="shared" si="18"/>
        <v/>
      </c>
      <c r="AR69" s="4" t="str">
        <f t="shared" si="19"/>
        <v/>
      </c>
      <c r="AS69" s="4" t="str">
        <f t="shared" si="20"/>
        <v/>
      </c>
      <c r="AT69" s="4" t="str">
        <f t="shared" si="21"/>
        <v/>
      </c>
      <c r="AU69" s="4" t="str">
        <f t="shared" si="22"/>
        <v/>
      </c>
      <c r="AV69" s="4" t="str">
        <f t="shared" si="23"/>
        <v>30.3125</v>
      </c>
      <c r="AW69" s="4" t="str">
        <f t="shared" si="24"/>
        <v/>
      </c>
      <c r="AX69" s="4" t="str">
        <f t="shared" si="25"/>
        <v/>
      </c>
      <c r="AY69" s="4" t="str">
        <f t="shared" si="26"/>
        <v/>
      </c>
      <c r="AZ69" s="4" t="str">
        <f t="shared" si="27"/>
        <v/>
      </c>
      <c r="BA69" s="4" t="str">
        <f t="shared" si="28"/>
        <v/>
      </c>
      <c r="BB69" s="4" t="str">
        <f t="shared" si="29"/>
        <v/>
      </c>
      <c r="BC69" s="4" t="str">
        <f t="shared" si="30"/>
        <v>0</v>
      </c>
      <c r="BD69" s="4" t="str">
        <f t="shared" si="31"/>
        <v/>
      </c>
      <c r="BE69" s="4" t="str">
        <f t="shared" si="32"/>
        <v/>
      </c>
      <c r="BF69" s="4" t="str">
        <f t="shared" si="33"/>
        <v/>
      </c>
      <c r="BG69" s="4" t="str">
        <f t="shared" si="34"/>
        <v/>
      </c>
      <c r="BH69" s="9" t="str">
        <f t="shared" si="35"/>
        <v/>
      </c>
      <c r="BI69" s="9" t="str">
        <f t="shared" si="36"/>
        <v/>
      </c>
    </row>
    <row r="70">
      <c r="A70" s="7">
        <v>2.0</v>
      </c>
      <c r="D70" s="7">
        <v>253058.4775</v>
      </c>
      <c r="E70" s="7">
        <v>1958.415505918339</v>
      </c>
      <c r="F70" s="7">
        <v>124000.0</v>
      </c>
      <c r="G70" s="7">
        <v>118471.18599574205</v>
      </c>
      <c r="H70" s="7">
        <v>0.00696159994712</v>
      </c>
      <c r="I70" s="7">
        <v>251118.0</v>
      </c>
      <c r="J70" s="7">
        <v>118458.75</v>
      </c>
      <c r="K70" s="7">
        <v>5541.25</v>
      </c>
      <c r="L70" s="7">
        <v>1553.18125</v>
      </c>
      <c r="M70" s="7">
        <v>387.29625</v>
      </c>
      <c r="N70" s="7">
        <v>3.0</v>
      </c>
      <c r="Q70" t="str">
        <f t="shared" si="7"/>
        <v/>
      </c>
      <c r="T70" s="7">
        <v>1.0</v>
      </c>
      <c r="W70" s="7">
        <v>1.0</v>
      </c>
      <c r="X70" s="7">
        <v>1.0</v>
      </c>
      <c r="AC70" s="7"/>
      <c r="AG70" t="str">
        <f t="shared" si="8"/>
        <v/>
      </c>
      <c r="AH70" s="4" t="str">
        <f t="shared" si="9"/>
        <v/>
      </c>
      <c r="AI70" s="4" t="str">
        <f t="shared" si="10"/>
        <v/>
      </c>
      <c r="AJ70" s="4" t="str">
        <f t="shared" si="11"/>
        <v/>
      </c>
      <c r="AK70" s="4" t="str">
        <f t="shared" si="12"/>
        <v/>
      </c>
      <c r="AL70" s="4" t="str">
        <f t="shared" si="13"/>
        <v/>
      </c>
      <c r="AM70" s="4" t="str">
        <f t="shared" si="14"/>
        <v/>
      </c>
      <c r="AN70" s="4" t="str">
        <f t="shared" si="15"/>
        <v>387.29625</v>
      </c>
      <c r="AO70" s="4" t="str">
        <f t="shared" si="16"/>
        <v/>
      </c>
      <c r="AP70" s="4" t="str">
        <f t="shared" si="17"/>
        <v/>
      </c>
      <c r="AQ70" s="4" t="str">
        <f t="shared" si="18"/>
        <v/>
      </c>
      <c r="AR70" s="4" t="str">
        <f t="shared" si="19"/>
        <v/>
      </c>
      <c r="AS70" s="4" t="str">
        <f t="shared" si="20"/>
        <v>387.29625</v>
      </c>
      <c r="AT70" s="4" t="str">
        <f t="shared" si="21"/>
        <v>387.29625</v>
      </c>
      <c r="AU70" s="4" t="str">
        <f t="shared" si="22"/>
        <v/>
      </c>
      <c r="AV70" s="4" t="str">
        <f t="shared" si="23"/>
        <v/>
      </c>
      <c r="AW70" s="4" t="str">
        <f t="shared" si="24"/>
        <v/>
      </c>
      <c r="AX70" s="4" t="str">
        <f t="shared" si="25"/>
        <v/>
      </c>
      <c r="AY70" s="4" t="str">
        <f t="shared" si="26"/>
        <v/>
      </c>
      <c r="AZ70" s="4" t="str">
        <f t="shared" si="27"/>
        <v/>
      </c>
      <c r="BA70" s="4" t="str">
        <f t="shared" si="28"/>
        <v/>
      </c>
      <c r="BB70" s="4" t="str">
        <f t="shared" si="29"/>
        <v/>
      </c>
      <c r="BC70" s="4" t="str">
        <f t="shared" si="30"/>
        <v>2</v>
      </c>
      <c r="BD70" s="4" t="str">
        <f t="shared" si="31"/>
        <v/>
      </c>
      <c r="BE70" s="4" t="str">
        <f t="shared" si="32"/>
        <v/>
      </c>
      <c r="BF70" s="4" t="str">
        <f t="shared" si="33"/>
        <v/>
      </c>
      <c r="BG70" s="4" t="str">
        <f t="shared" si="34"/>
        <v/>
      </c>
      <c r="BH70" s="9" t="str">
        <f t="shared" si="35"/>
        <v/>
      </c>
      <c r="BI70" s="9" t="str">
        <f t="shared" si="36"/>
        <v/>
      </c>
    </row>
    <row r="71">
      <c r="B71" s="7">
        <v>0.0</v>
      </c>
      <c r="C71" s="7">
        <v>4.0</v>
      </c>
      <c r="D71" s="7">
        <v>250009.97874999998</v>
      </c>
      <c r="E71" s="7">
        <v>285.90882893926056</v>
      </c>
      <c r="F71" s="7">
        <v>7210.0</v>
      </c>
      <c r="G71" s="7">
        <v>6507.488208102531</v>
      </c>
      <c r="H71" s="7">
        <v>0.0019368890267</v>
      </c>
      <c r="I71" s="7">
        <v>249742.0</v>
      </c>
      <c r="J71" s="7">
        <v>6498.0125</v>
      </c>
      <c r="K71" s="7">
        <v>711.9875</v>
      </c>
      <c r="L71" s="7">
        <v>250.2034375</v>
      </c>
      <c r="M71" s="7">
        <v>17.7753125</v>
      </c>
      <c r="N71" s="7">
        <v>2.0</v>
      </c>
      <c r="O71" s="7">
        <v>1.0</v>
      </c>
      <c r="Q71" t="str">
        <f t="shared" si="7"/>
        <v/>
      </c>
      <c r="T71" s="7">
        <v>1.0</v>
      </c>
      <c r="AB71" s="7"/>
      <c r="AC71" s="7"/>
      <c r="AG71" t="str">
        <f t="shared" si="8"/>
        <v>1</v>
      </c>
      <c r="AH71" s="4" t="str">
        <f t="shared" si="9"/>
        <v/>
      </c>
      <c r="AI71" s="4" t="str">
        <f t="shared" si="10"/>
        <v/>
      </c>
      <c r="AJ71" s="4" t="str">
        <f t="shared" si="11"/>
        <v>17.7753125</v>
      </c>
      <c r="AK71" s="4" t="str">
        <f t="shared" si="12"/>
        <v/>
      </c>
      <c r="AL71" s="4" t="str">
        <f t="shared" si="13"/>
        <v/>
      </c>
      <c r="AM71" s="4" t="str">
        <f t="shared" si="14"/>
        <v/>
      </c>
      <c r="AN71" s="4" t="str">
        <f t="shared" si="15"/>
        <v>17.7753125</v>
      </c>
      <c r="AO71" s="4" t="str">
        <f t="shared" si="16"/>
        <v/>
      </c>
      <c r="AP71" s="4" t="str">
        <f t="shared" si="17"/>
        <v/>
      </c>
      <c r="AQ71" s="4" t="str">
        <f t="shared" si="18"/>
        <v/>
      </c>
      <c r="AR71" s="4" t="str">
        <f t="shared" si="19"/>
        <v/>
      </c>
      <c r="AS71" s="4" t="str">
        <f t="shared" si="20"/>
        <v/>
      </c>
      <c r="AT71" s="4" t="str">
        <f t="shared" si="21"/>
        <v/>
      </c>
      <c r="AU71" s="4" t="str">
        <f t="shared" si="22"/>
        <v/>
      </c>
      <c r="AV71" s="4" t="str">
        <f t="shared" si="23"/>
        <v/>
      </c>
      <c r="AW71" s="4" t="str">
        <f t="shared" si="24"/>
        <v/>
      </c>
      <c r="AX71" s="4" t="str">
        <f t="shared" si="25"/>
        <v/>
      </c>
      <c r="AY71" s="4" t="str">
        <f t="shared" si="26"/>
        <v/>
      </c>
      <c r="AZ71" s="4" t="str">
        <f t="shared" si="27"/>
        <v/>
      </c>
      <c r="BA71" s="4" t="str">
        <f t="shared" si="28"/>
        <v/>
      </c>
      <c r="BB71" s="4" t="str">
        <f t="shared" si="29"/>
        <v/>
      </c>
      <c r="BC71" s="4" t="str">
        <f t="shared" si="30"/>
        <v/>
      </c>
      <c r="BD71" s="4" t="str">
        <f t="shared" si="31"/>
        <v/>
      </c>
      <c r="BE71" s="4" t="str">
        <f t="shared" si="32"/>
        <v/>
      </c>
      <c r="BF71" s="4" t="str">
        <f t="shared" si="33"/>
        <v/>
      </c>
      <c r="BG71" s="4" t="str">
        <f t="shared" si="34"/>
        <v/>
      </c>
      <c r="BH71" s="9" t="str">
        <f t="shared" si="35"/>
        <v/>
      </c>
      <c r="BI71" s="9" t="str">
        <f t="shared" si="36"/>
        <v/>
      </c>
    </row>
    <row r="72">
      <c r="D72" s="7">
        <v>248420.083125</v>
      </c>
      <c r="E72" s="7">
        <v>1173.9988176826155</v>
      </c>
      <c r="F72" s="7">
        <v>3428.0</v>
      </c>
      <c r="G72" s="7">
        <v>2469.509474166753</v>
      </c>
      <c r="H72" s="7">
        <v>0.00895861777812</v>
      </c>
      <c r="I72" s="7">
        <v>247264.0</v>
      </c>
      <c r="J72" s="7">
        <v>2459.59</v>
      </c>
      <c r="K72" s="7">
        <v>968.41</v>
      </c>
      <c r="L72" s="7">
        <v>882.889375</v>
      </c>
      <c r="M72" s="7">
        <v>273.19375</v>
      </c>
      <c r="N72" s="7">
        <v>4.0</v>
      </c>
      <c r="O72" s="7">
        <v>1.0</v>
      </c>
      <c r="Q72" t="str">
        <f t="shared" si="7"/>
        <v/>
      </c>
      <c r="T72" s="7">
        <v>1.0</v>
      </c>
      <c r="W72" s="7">
        <v>1.0</v>
      </c>
      <c r="AB72" s="7">
        <v>1.0</v>
      </c>
      <c r="AC72" s="7"/>
      <c r="AG72" t="str">
        <f t="shared" si="8"/>
        <v/>
      </c>
      <c r="AH72" s="4" t="str">
        <f t="shared" si="9"/>
        <v/>
      </c>
      <c r="AI72" s="4" t="str">
        <f t="shared" si="10"/>
        <v/>
      </c>
      <c r="AJ72" s="4" t="str">
        <f t="shared" si="11"/>
        <v>273.19375</v>
      </c>
      <c r="AK72" s="4" t="str">
        <f t="shared" si="12"/>
        <v/>
      </c>
      <c r="AL72" s="4" t="str">
        <f t="shared" si="13"/>
        <v/>
      </c>
      <c r="AM72" s="4" t="str">
        <f t="shared" si="14"/>
        <v/>
      </c>
      <c r="AN72" s="4" t="str">
        <f t="shared" si="15"/>
        <v>273.19375</v>
      </c>
      <c r="AO72" s="4" t="str">
        <f t="shared" si="16"/>
        <v/>
      </c>
      <c r="AP72" s="4" t="str">
        <f t="shared" si="17"/>
        <v/>
      </c>
      <c r="AQ72" s="4" t="str">
        <f t="shared" si="18"/>
        <v>273.19375</v>
      </c>
      <c r="AR72" s="4" t="str">
        <f t="shared" si="19"/>
        <v/>
      </c>
      <c r="AS72" s="4" t="str">
        <f t="shared" si="20"/>
        <v>273.19375</v>
      </c>
      <c r="AT72" s="4" t="str">
        <f t="shared" si="21"/>
        <v/>
      </c>
      <c r="AU72" s="4" t="str">
        <f t="shared" si="22"/>
        <v/>
      </c>
      <c r="AV72" s="4" t="str">
        <f t="shared" si="23"/>
        <v/>
      </c>
      <c r="AW72" s="4" t="str">
        <f t="shared" si="24"/>
        <v/>
      </c>
      <c r="AX72" s="4" t="str">
        <f t="shared" si="25"/>
        <v/>
      </c>
      <c r="AY72" s="4" t="str">
        <f t="shared" si="26"/>
        <v/>
      </c>
      <c r="AZ72" s="4" t="str">
        <f t="shared" si="27"/>
        <v/>
      </c>
      <c r="BA72" s="4" t="str">
        <f t="shared" si="28"/>
        <v/>
      </c>
      <c r="BB72" s="4" t="str">
        <f t="shared" si="29"/>
        <v/>
      </c>
      <c r="BC72" s="4" t="str">
        <f t="shared" si="30"/>
        <v/>
      </c>
      <c r="BD72" s="4" t="str">
        <f t="shared" si="31"/>
        <v/>
      </c>
      <c r="BE72" s="4" t="str">
        <f t="shared" si="32"/>
        <v/>
      </c>
      <c r="BF72" s="4" t="str">
        <f t="shared" si="33"/>
        <v/>
      </c>
      <c r="BG72" s="4" t="str">
        <f t="shared" si="34"/>
        <v/>
      </c>
      <c r="BH72" s="9" t="str">
        <f t="shared" si="35"/>
        <v/>
      </c>
      <c r="BI72" s="9" t="str">
        <f t="shared" si="36"/>
        <v/>
      </c>
    </row>
    <row r="73">
      <c r="D73" s="7">
        <v>587350.923125</v>
      </c>
      <c r="E73" s="7">
        <v>1512.0833165016763</v>
      </c>
      <c r="F73" s="7">
        <v>12200.0</v>
      </c>
      <c r="G73" s="7">
        <v>6066.835373366091</v>
      </c>
      <c r="H73" s="7">
        <v>0.00190430152332</v>
      </c>
      <c r="I73" s="7">
        <v>585858.0</v>
      </c>
      <c r="J73" s="7">
        <v>6054.25</v>
      </c>
      <c r="K73" s="7">
        <v>6145.75</v>
      </c>
      <c r="L73" s="7">
        <v>1430.1578125</v>
      </c>
      <c r="M73" s="7">
        <v>62.7653125</v>
      </c>
      <c r="N73" s="7">
        <v>2.0</v>
      </c>
      <c r="P73" s="7">
        <v>1.0</v>
      </c>
      <c r="Q73" t="str">
        <f t="shared" si="7"/>
        <v/>
      </c>
      <c r="U73" s="7">
        <v>1.0</v>
      </c>
      <c r="W73" s="7"/>
      <c r="AB73" s="7"/>
      <c r="AC73" s="7"/>
      <c r="AG73" t="str">
        <f t="shared" si="8"/>
        <v/>
      </c>
      <c r="AH73" s="4" t="str">
        <f t="shared" si="9"/>
        <v/>
      </c>
      <c r="AI73" s="4" t="str">
        <f t="shared" si="10"/>
        <v/>
      </c>
      <c r="AJ73" s="4" t="str">
        <f t="shared" si="11"/>
        <v/>
      </c>
      <c r="AK73" s="4" t="str">
        <f t="shared" si="12"/>
        <v>62.7653125</v>
      </c>
      <c r="AL73" s="4" t="str">
        <f t="shared" si="13"/>
        <v/>
      </c>
      <c r="AM73" s="4" t="str">
        <f t="shared" si="14"/>
        <v/>
      </c>
      <c r="AN73" s="4" t="str">
        <f t="shared" si="15"/>
        <v/>
      </c>
      <c r="AO73" s="4" t="str">
        <f t="shared" si="16"/>
        <v>62.7653125</v>
      </c>
      <c r="AP73" s="4" t="str">
        <f t="shared" si="17"/>
        <v/>
      </c>
      <c r="AQ73" s="4" t="str">
        <f t="shared" si="18"/>
        <v/>
      </c>
      <c r="AR73" s="4" t="str">
        <f t="shared" si="19"/>
        <v/>
      </c>
      <c r="AS73" s="4" t="str">
        <f t="shared" si="20"/>
        <v/>
      </c>
      <c r="AT73" s="4" t="str">
        <f t="shared" si="21"/>
        <v/>
      </c>
      <c r="AU73" s="4" t="str">
        <f t="shared" si="22"/>
        <v/>
      </c>
      <c r="AV73" s="4" t="str">
        <f t="shared" si="23"/>
        <v/>
      </c>
      <c r="AW73" s="4" t="str">
        <f t="shared" si="24"/>
        <v/>
      </c>
      <c r="AX73" s="4" t="str">
        <f t="shared" si="25"/>
        <v/>
      </c>
      <c r="AY73" s="4" t="str">
        <f t="shared" si="26"/>
        <v/>
      </c>
      <c r="AZ73" s="4" t="str">
        <f t="shared" si="27"/>
        <v/>
      </c>
      <c r="BA73" s="4" t="str">
        <f t="shared" si="28"/>
        <v/>
      </c>
      <c r="BB73" s="4" t="str">
        <f t="shared" si="29"/>
        <v/>
      </c>
      <c r="BC73" s="4" t="str">
        <f t="shared" si="30"/>
        <v/>
      </c>
      <c r="BD73" s="4" t="str">
        <f t="shared" si="31"/>
        <v/>
      </c>
      <c r="BE73" s="4" t="str">
        <f t="shared" si="32"/>
        <v/>
      </c>
      <c r="BF73" s="4" t="str">
        <f t="shared" si="33"/>
        <v/>
      </c>
      <c r="BG73" s="4" t="str">
        <f t="shared" si="34"/>
        <v/>
      </c>
      <c r="BH73" s="9" t="str">
        <f t="shared" si="35"/>
        <v/>
      </c>
      <c r="BI73" s="9" t="str">
        <f t="shared" si="36"/>
        <v/>
      </c>
    </row>
    <row r="74">
      <c r="A74" s="7">
        <v>161.0</v>
      </c>
      <c r="D74" s="7">
        <v>246968.4921875</v>
      </c>
      <c r="E74" s="7">
        <v>1856.395375032296</v>
      </c>
      <c r="F74" s="7">
        <v>66500.0</v>
      </c>
      <c r="G74" s="7">
        <v>62044.15665337998</v>
      </c>
      <c r="H74" s="7">
        <v>0.00306496219249</v>
      </c>
      <c r="I74" s="7">
        <v>245130.0</v>
      </c>
      <c r="J74" s="7">
        <v>62032.03125</v>
      </c>
      <c r="K74" s="7">
        <v>4467.96875</v>
      </c>
      <c r="L74" s="7">
        <v>1787.83625</v>
      </c>
      <c r="M74" s="7">
        <v>50.6559375</v>
      </c>
      <c r="N74" s="7">
        <v>1.0</v>
      </c>
      <c r="O74" s="7">
        <v>1.0</v>
      </c>
      <c r="Q74" t="str">
        <f t="shared" si="7"/>
        <v/>
      </c>
      <c r="AC74" s="7"/>
      <c r="AG74" t="str">
        <f t="shared" si="8"/>
        <v/>
      </c>
      <c r="AH74" s="4" t="str">
        <f t="shared" si="9"/>
        <v>0.003064962192</v>
      </c>
      <c r="AI74" s="4" t="str">
        <f t="shared" si="10"/>
        <v/>
      </c>
      <c r="AJ74" s="4" t="str">
        <f t="shared" si="11"/>
        <v>50.6559375</v>
      </c>
      <c r="AK74" s="4" t="str">
        <f t="shared" si="12"/>
        <v/>
      </c>
      <c r="AL74" s="4" t="str">
        <f t="shared" si="13"/>
        <v/>
      </c>
      <c r="AM74" s="4" t="str">
        <f t="shared" si="14"/>
        <v/>
      </c>
      <c r="AN74" s="4" t="str">
        <f t="shared" si="15"/>
        <v/>
      </c>
      <c r="AO74" s="4" t="str">
        <f t="shared" si="16"/>
        <v/>
      </c>
      <c r="AP74" s="4" t="str">
        <f t="shared" si="17"/>
        <v/>
      </c>
      <c r="AQ74" s="4" t="str">
        <f t="shared" si="18"/>
        <v/>
      </c>
      <c r="AR74" s="4" t="str">
        <f t="shared" si="19"/>
        <v/>
      </c>
      <c r="AS74" s="4" t="str">
        <f t="shared" si="20"/>
        <v/>
      </c>
      <c r="AT74" s="4" t="str">
        <f t="shared" si="21"/>
        <v/>
      </c>
      <c r="AU74" s="4" t="str">
        <f t="shared" si="22"/>
        <v/>
      </c>
      <c r="AV74" s="4" t="str">
        <f t="shared" si="23"/>
        <v/>
      </c>
      <c r="AW74" s="4" t="str">
        <f t="shared" si="24"/>
        <v/>
      </c>
      <c r="AX74" s="4" t="str">
        <f t="shared" si="25"/>
        <v/>
      </c>
      <c r="AY74" s="4" t="str">
        <f t="shared" si="26"/>
        <v/>
      </c>
      <c r="AZ74" s="4" t="str">
        <f t="shared" si="27"/>
        <v/>
      </c>
      <c r="BA74" s="4" t="str">
        <f t="shared" si="28"/>
        <v>161</v>
      </c>
      <c r="BB74" s="4" t="str">
        <f t="shared" si="29"/>
        <v/>
      </c>
      <c r="BC74" s="4" t="str">
        <f t="shared" si="30"/>
        <v/>
      </c>
      <c r="BD74" s="4" t="str">
        <f t="shared" si="31"/>
        <v/>
      </c>
      <c r="BE74" s="4" t="str">
        <f t="shared" si="32"/>
        <v/>
      </c>
      <c r="BF74" s="4" t="str">
        <f t="shared" si="33"/>
        <v/>
      </c>
      <c r="BG74" s="4" t="str">
        <f t="shared" si="34"/>
        <v/>
      </c>
      <c r="BH74" s="9" t="str">
        <f t="shared" si="35"/>
        <v/>
      </c>
      <c r="BI74" s="9" t="str">
        <f t="shared" si="36"/>
        <v/>
      </c>
    </row>
    <row r="75">
      <c r="D75" s="7">
        <v>236724.7125</v>
      </c>
      <c r="E75" s="7">
        <v>624.5616485012675</v>
      </c>
      <c r="F75" s="7">
        <v>5589.0</v>
      </c>
      <c r="G75" s="7">
        <v>5103.67198901272</v>
      </c>
      <c r="H75" s="7">
        <v>0.00627971226073</v>
      </c>
      <c r="I75" s="7">
        <v>236118.0</v>
      </c>
      <c r="J75" s="7">
        <v>5094.7228125</v>
      </c>
      <c r="K75" s="7">
        <v>494.2771875</v>
      </c>
      <c r="L75" s="7">
        <v>484.6884375</v>
      </c>
      <c r="M75" s="7">
        <v>122.0240625</v>
      </c>
      <c r="N75" s="7">
        <v>3.0</v>
      </c>
      <c r="O75" s="7">
        <v>1.0</v>
      </c>
      <c r="Q75" t="str">
        <f t="shared" si="7"/>
        <v/>
      </c>
      <c r="T75" s="7">
        <v>1.0</v>
      </c>
      <c r="U75" s="7">
        <v>1.0</v>
      </c>
      <c r="AB75" s="7"/>
      <c r="AC75" s="7"/>
      <c r="AG75" t="str">
        <f t="shared" si="8"/>
        <v/>
      </c>
      <c r="AH75" s="4" t="str">
        <f t="shared" si="9"/>
        <v/>
      </c>
      <c r="AI75" s="4" t="str">
        <f t="shared" si="10"/>
        <v/>
      </c>
      <c r="AJ75" s="4" t="str">
        <f t="shared" si="11"/>
        <v>122.0240625</v>
      </c>
      <c r="AK75" s="4" t="str">
        <f t="shared" si="12"/>
        <v/>
      </c>
      <c r="AL75" s="4" t="str">
        <f t="shared" si="13"/>
        <v/>
      </c>
      <c r="AM75" s="4" t="str">
        <f t="shared" si="14"/>
        <v/>
      </c>
      <c r="AN75" s="4" t="str">
        <f t="shared" si="15"/>
        <v>122.0240625</v>
      </c>
      <c r="AO75" s="4" t="str">
        <f t="shared" si="16"/>
        <v>122.0240625</v>
      </c>
      <c r="AP75" s="4" t="str">
        <f t="shared" si="17"/>
        <v/>
      </c>
      <c r="AQ75" s="4" t="str">
        <f t="shared" si="18"/>
        <v/>
      </c>
      <c r="AR75" s="4" t="str">
        <f t="shared" si="19"/>
        <v/>
      </c>
      <c r="AS75" s="4" t="str">
        <f t="shared" si="20"/>
        <v/>
      </c>
      <c r="AT75" s="4" t="str">
        <f t="shared" si="21"/>
        <v/>
      </c>
      <c r="AU75" s="4" t="str">
        <f t="shared" si="22"/>
        <v/>
      </c>
      <c r="AV75" s="4" t="str">
        <f t="shared" si="23"/>
        <v/>
      </c>
      <c r="AW75" s="4" t="str">
        <f t="shared" si="24"/>
        <v/>
      </c>
      <c r="AX75" s="4" t="str">
        <f t="shared" si="25"/>
        <v/>
      </c>
      <c r="AY75" s="4" t="str">
        <f t="shared" si="26"/>
        <v/>
      </c>
      <c r="AZ75" s="4" t="str">
        <f t="shared" si="27"/>
        <v/>
      </c>
      <c r="BA75" s="4" t="str">
        <f t="shared" si="28"/>
        <v/>
      </c>
      <c r="BB75" s="4" t="str">
        <f t="shared" si="29"/>
        <v/>
      </c>
      <c r="BC75" s="4" t="str">
        <f t="shared" si="30"/>
        <v/>
      </c>
      <c r="BD75" s="4" t="str">
        <f t="shared" si="31"/>
        <v/>
      </c>
      <c r="BE75" s="4" t="str">
        <f t="shared" si="32"/>
        <v/>
      </c>
      <c r="BF75" s="4" t="str">
        <f t="shared" si="33"/>
        <v/>
      </c>
      <c r="BG75" s="4" t="str">
        <f t="shared" si="34"/>
        <v/>
      </c>
      <c r="BH75" s="9" t="str">
        <f t="shared" si="35"/>
        <v/>
      </c>
      <c r="BI75" s="9" t="str">
        <f t="shared" si="36"/>
        <v/>
      </c>
    </row>
    <row r="76">
      <c r="A76" s="7">
        <v>1247.0</v>
      </c>
      <c r="B76" s="7">
        <v>3.0</v>
      </c>
      <c r="C76" s="7">
        <v>10.0</v>
      </c>
      <c r="D76" s="7">
        <v>235742.41</v>
      </c>
      <c r="E76" s="7">
        <v>325.25496928322855</v>
      </c>
      <c r="F76" s="7">
        <v>50900.0</v>
      </c>
      <c r="G76" s="7">
        <v>46458.37080486302</v>
      </c>
      <c r="H76" s="7">
        <v>0.00309664247827</v>
      </c>
      <c r="I76" s="7">
        <v>235435.0</v>
      </c>
      <c r="J76" s="7">
        <v>46446.25</v>
      </c>
      <c r="K76" s="7">
        <v>4453.75</v>
      </c>
      <c r="L76" s="7">
        <v>240.16</v>
      </c>
      <c r="M76" s="7">
        <v>67.25</v>
      </c>
      <c r="N76" s="7">
        <v>1.0</v>
      </c>
      <c r="O76" s="7">
        <v>1.0</v>
      </c>
      <c r="Q76" t="str">
        <f t="shared" si="7"/>
        <v/>
      </c>
      <c r="AC76" s="7"/>
      <c r="AG76" t="str">
        <f t="shared" si="8"/>
        <v>1</v>
      </c>
      <c r="AH76" s="4" t="str">
        <f t="shared" si="9"/>
        <v>0.003096642478</v>
      </c>
      <c r="AI76" s="4" t="str">
        <f t="shared" si="10"/>
        <v/>
      </c>
      <c r="AJ76" s="4" t="str">
        <f t="shared" si="11"/>
        <v>67.25</v>
      </c>
      <c r="AK76" s="4" t="str">
        <f t="shared" si="12"/>
        <v/>
      </c>
      <c r="AL76" s="4" t="str">
        <f t="shared" si="13"/>
        <v/>
      </c>
      <c r="AM76" s="4" t="str">
        <f t="shared" si="14"/>
        <v/>
      </c>
      <c r="AN76" s="4" t="str">
        <f t="shared" si="15"/>
        <v/>
      </c>
      <c r="AO76" s="4" t="str">
        <f t="shared" si="16"/>
        <v/>
      </c>
      <c r="AP76" s="4" t="str">
        <f t="shared" si="17"/>
        <v/>
      </c>
      <c r="AQ76" s="4" t="str">
        <f t="shared" si="18"/>
        <v/>
      </c>
      <c r="AR76" s="4" t="str">
        <f t="shared" si="19"/>
        <v/>
      </c>
      <c r="AS76" s="4" t="str">
        <f t="shared" si="20"/>
        <v/>
      </c>
      <c r="AT76" s="4" t="str">
        <f t="shared" si="21"/>
        <v/>
      </c>
      <c r="AU76" s="4" t="str">
        <f t="shared" si="22"/>
        <v/>
      </c>
      <c r="AV76" s="4" t="str">
        <f t="shared" si="23"/>
        <v/>
      </c>
      <c r="AW76" s="4" t="str">
        <f t="shared" si="24"/>
        <v/>
      </c>
      <c r="AX76" s="4" t="str">
        <f t="shared" si="25"/>
        <v/>
      </c>
      <c r="AY76" s="4" t="str">
        <f t="shared" si="26"/>
        <v/>
      </c>
      <c r="AZ76" s="4" t="str">
        <f t="shared" si="27"/>
        <v/>
      </c>
      <c r="BA76" s="4" t="str">
        <f t="shared" si="28"/>
        <v>1247</v>
      </c>
      <c r="BB76" s="4" t="str">
        <f t="shared" si="29"/>
        <v/>
      </c>
      <c r="BC76" s="4" t="str">
        <f t="shared" si="30"/>
        <v/>
      </c>
      <c r="BD76" s="4" t="str">
        <f t="shared" si="31"/>
        <v/>
      </c>
      <c r="BE76" s="4" t="str">
        <f t="shared" si="32"/>
        <v/>
      </c>
      <c r="BF76" s="4" t="str">
        <f t="shared" si="33"/>
        <v/>
      </c>
      <c r="BG76" s="4" t="str">
        <f t="shared" si="34"/>
        <v/>
      </c>
      <c r="BH76" s="9" t="str">
        <f t="shared" si="35"/>
        <v/>
      </c>
      <c r="BI76" s="9" t="str">
        <f t="shared" si="36"/>
        <v/>
      </c>
    </row>
    <row r="77">
      <c r="D77" s="7">
        <v>228561.180625</v>
      </c>
      <c r="E77" s="7">
        <v>97.98233967321919</v>
      </c>
      <c r="F77" s="7">
        <v>2152.0</v>
      </c>
      <c r="G77" s="7">
        <v>2094.9772799234997</v>
      </c>
      <c r="H77" s="7">
        <v>0.00231462424993</v>
      </c>
      <c r="I77" s="7">
        <v>228481.0</v>
      </c>
      <c r="J77" s="7">
        <v>2089.0</v>
      </c>
      <c r="K77" s="7">
        <v>63.0</v>
      </c>
      <c r="L77" s="7">
        <v>80.180625</v>
      </c>
      <c r="M77" s="7">
        <v>0.0</v>
      </c>
      <c r="N77" s="7">
        <v>3.0</v>
      </c>
      <c r="O77" s="7">
        <v>1.0</v>
      </c>
      <c r="Q77" t="str">
        <f t="shared" si="7"/>
        <v/>
      </c>
      <c r="T77" s="7">
        <v>1.0</v>
      </c>
      <c r="U77" s="7">
        <v>1.0</v>
      </c>
      <c r="AB77" s="7"/>
      <c r="AC77" s="7"/>
      <c r="AG77" t="str">
        <f t="shared" si="8"/>
        <v/>
      </c>
      <c r="AH77" s="4" t="str">
        <f t="shared" si="9"/>
        <v/>
      </c>
      <c r="AI77" s="4" t="str">
        <f t="shared" si="10"/>
        <v/>
      </c>
      <c r="AJ77" s="4" t="str">
        <f t="shared" si="11"/>
        <v>0</v>
      </c>
      <c r="AK77" s="4" t="str">
        <f t="shared" si="12"/>
        <v/>
      </c>
      <c r="AL77" s="4" t="str">
        <f t="shared" si="13"/>
        <v/>
      </c>
      <c r="AM77" s="4" t="str">
        <f t="shared" si="14"/>
        <v/>
      </c>
      <c r="AN77" s="4" t="str">
        <f t="shared" si="15"/>
        <v>0</v>
      </c>
      <c r="AO77" s="4" t="str">
        <f t="shared" si="16"/>
        <v>0</v>
      </c>
      <c r="AP77" s="4" t="str">
        <f t="shared" si="17"/>
        <v/>
      </c>
      <c r="AQ77" s="4" t="str">
        <f t="shared" si="18"/>
        <v/>
      </c>
      <c r="AR77" s="4" t="str">
        <f t="shared" si="19"/>
        <v/>
      </c>
      <c r="AS77" s="4" t="str">
        <f t="shared" si="20"/>
        <v/>
      </c>
      <c r="AT77" s="4" t="str">
        <f t="shared" si="21"/>
        <v/>
      </c>
      <c r="AU77" s="4" t="str">
        <f t="shared" si="22"/>
        <v/>
      </c>
      <c r="AV77" s="4" t="str">
        <f t="shared" si="23"/>
        <v/>
      </c>
      <c r="AW77" s="4" t="str">
        <f t="shared" si="24"/>
        <v/>
      </c>
      <c r="AX77" s="4" t="str">
        <f t="shared" si="25"/>
        <v/>
      </c>
      <c r="AY77" s="4" t="str">
        <f t="shared" si="26"/>
        <v/>
      </c>
      <c r="AZ77" s="4" t="str">
        <f t="shared" si="27"/>
        <v/>
      </c>
      <c r="BA77" s="4" t="str">
        <f t="shared" si="28"/>
        <v/>
      </c>
      <c r="BB77" s="4" t="str">
        <f t="shared" si="29"/>
        <v/>
      </c>
      <c r="BC77" s="4" t="str">
        <f t="shared" si="30"/>
        <v/>
      </c>
      <c r="BD77" s="4" t="str">
        <f t="shared" si="31"/>
        <v/>
      </c>
      <c r="BE77" s="4" t="str">
        <f t="shared" si="32"/>
        <v/>
      </c>
      <c r="BF77" s="4" t="str">
        <f t="shared" si="33"/>
        <v/>
      </c>
      <c r="BG77" s="4" t="str">
        <f t="shared" si="34"/>
        <v/>
      </c>
      <c r="BH77" s="9" t="str">
        <f t="shared" si="35"/>
        <v/>
      </c>
      <c r="BI77" s="9" t="str">
        <f t="shared" si="36"/>
        <v/>
      </c>
    </row>
    <row r="78">
      <c r="D78" s="7">
        <v>226968.56062499998</v>
      </c>
      <c r="E78" s="7">
        <v>280.35108804838137</v>
      </c>
      <c r="F78" s="7">
        <v>5761.0</v>
      </c>
      <c r="G78" s="7">
        <v>4996.462065202294</v>
      </c>
      <c r="H78" s="7">
        <v>0.00293266543311</v>
      </c>
      <c r="I78" s="7">
        <v>226706.0</v>
      </c>
      <c r="J78" s="7">
        <v>4986.865625</v>
      </c>
      <c r="K78" s="7">
        <v>774.134375</v>
      </c>
      <c r="L78" s="7">
        <v>242.4340625</v>
      </c>
      <c r="M78" s="7">
        <v>20.1265625</v>
      </c>
      <c r="N78" s="7">
        <v>4.0</v>
      </c>
      <c r="O78" s="7">
        <v>1.0</v>
      </c>
      <c r="Q78" t="str">
        <f t="shared" si="7"/>
        <v/>
      </c>
      <c r="R78" s="7">
        <v>1.0</v>
      </c>
      <c r="T78" s="7">
        <v>1.0</v>
      </c>
      <c r="U78" s="7">
        <v>1.0</v>
      </c>
      <c r="AB78" s="7"/>
      <c r="AC78" s="7"/>
      <c r="AG78" t="str">
        <f t="shared" si="8"/>
        <v/>
      </c>
      <c r="AH78" s="4" t="str">
        <f t="shared" si="9"/>
        <v>0.002932665433</v>
      </c>
      <c r="AI78" s="4" t="str">
        <f t="shared" si="10"/>
        <v/>
      </c>
      <c r="AJ78" s="4" t="str">
        <f t="shared" si="11"/>
        <v>20.1265625</v>
      </c>
      <c r="AK78" s="4" t="str">
        <f t="shared" si="12"/>
        <v/>
      </c>
      <c r="AL78" s="4" t="str">
        <f t="shared" si="13"/>
        <v>20.1265625</v>
      </c>
      <c r="AM78" s="4" t="str">
        <f t="shared" si="14"/>
        <v/>
      </c>
      <c r="AN78" s="4" t="str">
        <f t="shared" si="15"/>
        <v>20.1265625</v>
      </c>
      <c r="AO78" s="4" t="str">
        <f t="shared" si="16"/>
        <v>20.1265625</v>
      </c>
      <c r="AP78" s="4" t="str">
        <f t="shared" si="17"/>
        <v/>
      </c>
      <c r="AQ78" s="4" t="str">
        <f t="shared" si="18"/>
        <v/>
      </c>
      <c r="AR78" s="4" t="str">
        <f t="shared" si="19"/>
        <v/>
      </c>
      <c r="AS78" s="4" t="str">
        <f t="shared" si="20"/>
        <v/>
      </c>
      <c r="AT78" s="4" t="str">
        <f t="shared" si="21"/>
        <v/>
      </c>
      <c r="AU78" s="4" t="str">
        <f t="shared" si="22"/>
        <v/>
      </c>
      <c r="AV78" s="4" t="str">
        <f t="shared" si="23"/>
        <v/>
      </c>
      <c r="AW78" s="4" t="str">
        <f t="shared" si="24"/>
        <v/>
      </c>
      <c r="AX78" s="4" t="str">
        <f t="shared" si="25"/>
        <v/>
      </c>
      <c r="AY78" s="4" t="str">
        <f t="shared" si="26"/>
        <v/>
      </c>
      <c r="AZ78" s="4" t="str">
        <f t="shared" si="27"/>
        <v/>
      </c>
      <c r="BA78" s="4" t="str">
        <f t="shared" si="28"/>
        <v/>
      </c>
      <c r="BB78" s="4" t="str">
        <f t="shared" si="29"/>
        <v/>
      </c>
      <c r="BC78" s="4" t="str">
        <f t="shared" si="30"/>
        <v/>
      </c>
      <c r="BD78" s="4" t="str">
        <f t="shared" si="31"/>
        <v/>
      </c>
      <c r="BE78" s="4" t="str">
        <f t="shared" si="32"/>
        <v/>
      </c>
      <c r="BF78" s="4" t="str">
        <f t="shared" si="33"/>
        <v/>
      </c>
      <c r="BG78" s="4" t="str">
        <f t="shared" si="34"/>
        <v/>
      </c>
      <c r="BH78" s="9" t="str">
        <f t="shared" si="35"/>
        <v/>
      </c>
      <c r="BI78" s="9" t="str">
        <f t="shared" si="36"/>
        <v/>
      </c>
    </row>
    <row r="79">
      <c r="D79" s="7">
        <v>226554.601875</v>
      </c>
      <c r="E79" s="7">
        <v>419.38881460839605</v>
      </c>
      <c r="F79" s="7">
        <v>5530.0</v>
      </c>
      <c r="G79" s="7">
        <v>4529.028375389818</v>
      </c>
      <c r="H79" s="7">
        <v>0.00624260056395</v>
      </c>
      <c r="I79" s="7">
        <v>226153.0</v>
      </c>
      <c r="J79" s="7">
        <v>4519.046875</v>
      </c>
      <c r="K79" s="7">
        <v>1010.953125</v>
      </c>
      <c r="L79" s="7">
        <v>333.708125</v>
      </c>
      <c r="M79" s="7">
        <v>67.89375</v>
      </c>
      <c r="N79" s="7">
        <v>3.0</v>
      </c>
      <c r="O79" s="7">
        <v>1.0</v>
      </c>
      <c r="Q79" t="str">
        <f t="shared" si="7"/>
        <v/>
      </c>
      <c r="T79" s="7">
        <v>1.0</v>
      </c>
      <c r="U79" s="7">
        <v>1.0</v>
      </c>
      <c r="AB79" s="7"/>
      <c r="AC79" s="7"/>
      <c r="AG79" t="str">
        <f t="shared" si="8"/>
        <v/>
      </c>
      <c r="AH79" s="4" t="str">
        <f t="shared" si="9"/>
        <v/>
      </c>
      <c r="AI79" s="4" t="str">
        <f t="shared" si="10"/>
        <v/>
      </c>
      <c r="AJ79" s="4" t="str">
        <f t="shared" si="11"/>
        <v>67.89375</v>
      </c>
      <c r="AK79" s="4" t="str">
        <f t="shared" si="12"/>
        <v/>
      </c>
      <c r="AL79" s="4" t="str">
        <f t="shared" si="13"/>
        <v/>
      </c>
      <c r="AM79" s="4" t="str">
        <f t="shared" si="14"/>
        <v/>
      </c>
      <c r="AN79" s="4" t="str">
        <f t="shared" si="15"/>
        <v>67.89375</v>
      </c>
      <c r="AO79" s="4" t="str">
        <f t="shared" si="16"/>
        <v>67.89375</v>
      </c>
      <c r="AP79" s="4" t="str">
        <f t="shared" si="17"/>
        <v/>
      </c>
      <c r="AQ79" s="4" t="str">
        <f t="shared" si="18"/>
        <v/>
      </c>
      <c r="AR79" s="4" t="str">
        <f t="shared" si="19"/>
        <v/>
      </c>
      <c r="AS79" s="4" t="str">
        <f t="shared" si="20"/>
        <v/>
      </c>
      <c r="AT79" s="4" t="str">
        <f t="shared" si="21"/>
        <v/>
      </c>
      <c r="AU79" s="4" t="str">
        <f t="shared" si="22"/>
        <v/>
      </c>
      <c r="AV79" s="4" t="str">
        <f t="shared" si="23"/>
        <v/>
      </c>
      <c r="AW79" s="4" t="str">
        <f t="shared" si="24"/>
        <v/>
      </c>
      <c r="AX79" s="4" t="str">
        <f t="shared" si="25"/>
        <v/>
      </c>
      <c r="AY79" s="4" t="str">
        <f t="shared" si="26"/>
        <v/>
      </c>
      <c r="AZ79" s="4" t="str">
        <f t="shared" si="27"/>
        <v/>
      </c>
      <c r="BA79" s="4" t="str">
        <f t="shared" si="28"/>
        <v/>
      </c>
      <c r="BB79" s="4" t="str">
        <f t="shared" si="29"/>
        <v/>
      </c>
      <c r="BC79" s="4" t="str">
        <f t="shared" si="30"/>
        <v/>
      </c>
      <c r="BD79" s="4" t="str">
        <f t="shared" si="31"/>
        <v/>
      </c>
      <c r="BE79" s="4" t="str">
        <f t="shared" si="32"/>
        <v/>
      </c>
      <c r="BF79" s="4" t="str">
        <f t="shared" si="33"/>
        <v/>
      </c>
      <c r="BG79" s="4" t="str">
        <f t="shared" si="34"/>
        <v/>
      </c>
      <c r="BH79" s="9" t="str">
        <f t="shared" si="35"/>
        <v/>
      </c>
      <c r="BI79" s="9" t="str">
        <f t="shared" si="36"/>
        <v/>
      </c>
    </row>
    <row r="80">
      <c r="A80" s="7">
        <v>20.0</v>
      </c>
      <c r="B80" s="7">
        <v>0.0</v>
      </c>
      <c r="C80" s="7">
        <v>0.0</v>
      </c>
      <c r="D80" s="7">
        <v>217468.5096875</v>
      </c>
      <c r="E80" s="7">
        <v>171.23911573330363</v>
      </c>
      <c r="F80" s="7">
        <v>7099.0</v>
      </c>
      <c r="G80" s="7">
        <v>5753.939259978527</v>
      </c>
      <c r="H80" s="7">
        <v>0.00336351518536</v>
      </c>
      <c r="I80" s="7">
        <v>217315.0</v>
      </c>
      <c r="J80" s="7">
        <v>5743.5346875</v>
      </c>
      <c r="K80" s="7">
        <v>1355.4653125</v>
      </c>
      <c r="L80" s="7">
        <v>152.065625</v>
      </c>
      <c r="M80" s="7">
        <v>1.4440625</v>
      </c>
      <c r="N80" s="7">
        <v>2.0</v>
      </c>
      <c r="O80" s="7">
        <v>1.0</v>
      </c>
      <c r="Q80" t="str">
        <f t="shared" si="7"/>
        <v/>
      </c>
      <c r="T80" s="7">
        <v>1.0</v>
      </c>
      <c r="AB80" s="7"/>
      <c r="AC80" s="7"/>
      <c r="AG80" t="str">
        <f t="shared" si="8"/>
        <v>1</v>
      </c>
      <c r="AH80" s="4" t="str">
        <f t="shared" si="9"/>
        <v>0.003363515185</v>
      </c>
      <c r="AI80" s="4" t="str">
        <f t="shared" si="10"/>
        <v/>
      </c>
      <c r="AJ80" s="4" t="str">
        <f t="shared" si="11"/>
        <v>1.4440625</v>
      </c>
      <c r="AK80" s="4" t="str">
        <f t="shared" si="12"/>
        <v/>
      </c>
      <c r="AL80" s="4" t="str">
        <f t="shared" si="13"/>
        <v/>
      </c>
      <c r="AM80" s="4" t="str">
        <f t="shared" si="14"/>
        <v/>
      </c>
      <c r="AN80" s="4" t="str">
        <f t="shared" si="15"/>
        <v>1.4440625</v>
      </c>
      <c r="AO80" s="4" t="str">
        <f t="shared" si="16"/>
        <v/>
      </c>
      <c r="AP80" s="4" t="str">
        <f t="shared" si="17"/>
        <v/>
      </c>
      <c r="AQ80" s="4" t="str">
        <f t="shared" si="18"/>
        <v/>
      </c>
      <c r="AR80" s="4" t="str">
        <f t="shared" si="19"/>
        <v/>
      </c>
      <c r="AS80" s="4" t="str">
        <f t="shared" si="20"/>
        <v/>
      </c>
      <c r="AT80" s="4" t="str">
        <f t="shared" si="21"/>
        <v/>
      </c>
      <c r="AU80" s="4" t="str">
        <f t="shared" si="22"/>
        <v/>
      </c>
      <c r="AV80" s="4" t="str">
        <f t="shared" si="23"/>
        <v/>
      </c>
      <c r="AW80" s="4" t="str">
        <f t="shared" si="24"/>
        <v/>
      </c>
      <c r="AX80" s="4" t="str">
        <f t="shared" si="25"/>
        <v/>
      </c>
      <c r="AY80" s="4" t="str">
        <f t="shared" si="26"/>
        <v/>
      </c>
      <c r="AZ80" s="4" t="str">
        <f t="shared" si="27"/>
        <v/>
      </c>
      <c r="BA80" s="4" t="str">
        <f t="shared" si="28"/>
        <v/>
      </c>
      <c r="BB80" s="4" t="str">
        <f t="shared" si="29"/>
        <v>20</v>
      </c>
      <c r="BC80" s="4" t="str">
        <f t="shared" si="30"/>
        <v/>
      </c>
      <c r="BD80" s="4" t="str">
        <f t="shared" si="31"/>
        <v/>
      </c>
      <c r="BE80" s="4" t="str">
        <f t="shared" si="32"/>
        <v/>
      </c>
      <c r="BF80" s="4" t="str">
        <f t="shared" si="33"/>
        <v/>
      </c>
      <c r="BG80" s="4" t="str">
        <f t="shared" si="34"/>
        <v/>
      </c>
      <c r="BH80" s="9" t="str">
        <f t="shared" si="35"/>
        <v/>
      </c>
      <c r="BI80" s="9" t="str">
        <f t="shared" si="36"/>
        <v/>
      </c>
    </row>
    <row r="81">
      <c r="D81" s="7">
        <v>206767.375</v>
      </c>
      <c r="E81" s="7">
        <v>151.03171813229727</v>
      </c>
      <c r="F81" s="7">
        <v>1116.0</v>
      </c>
      <c r="G81" s="7">
        <v>916.6934869574993</v>
      </c>
      <c r="H81" s="7">
        <v>0.00230895954725</v>
      </c>
      <c r="I81" s="7">
        <v>206634.0</v>
      </c>
      <c r="J81" s="7">
        <v>909.0</v>
      </c>
      <c r="K81" s="7">
        <v>207.0</v>
      </c>
      <c r="L81" s="7">
        <v>115.875</v>
      </c>
      <c r="M81" s="7">
        <v>17.5</v>
      </c>
      <c r="N81" s="7">
        <v>3.0</v>
      </c>
      <c r="Q81" t="str">
        <f t="shared" si="7"/>
        <v/>
      </c>
      <c r="T81" s="7">
        <v>1.0</v>
      </c>
      <c r="U81" s="7">
        <v>1.0</v>
      </c>
      <c r="AB81" s="7">
        <v>1.0</v>
      </c>
      <c r="AC81" s="7"/>
      <c r="AG81" t="str">
        <f t="shared" si="8"/>
        <v/>
      </c>
      <c r="AH81" s="4" t="str">
        <f t="shared" si="9"/>
        <v/>
      </c>
      <c r="AI81" s="4" t="str">
        <f t="shared" si="10"/>
        <v/>
      </c>
      <c r="AJ81" s="4" t="str">
        <f t="shared" si="11"/>
        <v/>
      </c>
      <c r="AK81" s="4" t="str">
        <f t="shared" si="12"/>
        <v/>
      </c>
      <c r="AL81" s="4" t="str">
        <f t="shared" si="13"/>
        <v/>
      </c>
      <c r="AM81" s="4" t="str">
        <f t="shared" si="14"/>
        <v/>
      </c>
      <c r="AN81" s="4" t="str">
        <f t="shared" si="15"/>
        <v>17.5</v>
      </c>
      <c r="AO81" s="4" t="str">
        <f t="shared" si="16"/>
        <v>17.5</v>
      </c>
      <c r="AP81" s="4" t="str">
        <f t="shared" si="17"/>
        <v/>
      </c>
      <c r="AQ81" s="4" t="str">
        <f t="shared" si="18"/>
        <v>17.5</v>
      </c>
      <c r="AR81" s="4" t="str">
        <f t="shared" si="19"/>
        <v/>
      </c>
      <c r="AS81" s="4" t="str">
        <f t="shared" si="20"/>
        <v/>
      </c>
      <c r="AT81" s="4" t="str">
        <f t="shared" si="21"/>
        <v/>
      </c>
      <c r="AU81" s="4" t="str">
        <f t="shared" si="22"/>
        <v/>
      </c>
      <c r="AV81" s="4" t="str">
        <f t="shared" si="23"/>
        <v/>
      </c>
      <c r="AW81" s="4" t="str">
        <f t="shared" si="24"/>
        <v/>
      </c>
      <c r="AX81" s="4" t="str">
        <f t="shared" si="25"/>
        <v/>
      </c>
      <c r="AY81" s="4" t="str">
        <f t="shared" si="26"/>
        <v/>
      </c>
      <c r="AZ81" s="4" t="str">
        <f t="shared" si="27"/>
        <v/>
      </c>
      <c r="BA81" s="4" t="str">
        <f t="shared" si="28"/>
        <v/>
      </c>
      <c r="BB81" s="4" t="str">
        <f t="shared" si="29"/>
        <v/>
      </c>
      <c r="BC81" s="4" t="str">
        <f t="shared" si="30"/>
        <v/>
      </c>
      <c r="BD81" s="4" t="str">
        <f t="shared" si="31"/>
        <v/>
      </c>
      <c r="BE81" s="4" t="str">
        <f t="shared" si="32"/>
        <v/>
      </c>
      <c r="BF81" s="4" t="str">
        <f t="shared" si="33"/>
        <v/>
      </c>
      <c r="BG81" s="4" t="str">
        <f t="shared" si="34"/>
        <v/>
      </c>
      <c r="BH81" s="9" t="str">
        <f t="shared" si="35"/>
        <v/>
      </c>
      <c r="BI81" s="9" t="str">
        <f t="shared" si="36"/>
        <v/>
      </c>
    </row>
    <row r="82">
      <c r="A82" s="7">
        <v>17.0</v>
      </c>
      <c r="B82" s="7">
        <v>0.0</v>
      </c>
      <c r="C82" s="7">
        <v>0.0</v>
      </c>
      <c r="D82" s="7">
        <v>205733.790625</v>
      </c>
      <c r="E82" s="7">
        <v>295.4390949370614</v>
      </c>
      <c r="F82" s="7">
        <v>622.0</v>
      </c>
      <c r="G82" s="7">
        <v>360.6976105120434</v>
      </c>
      <c r="H82" s="7">
        <v>0.00658485648354</v>
      </c>
      <c r="I82" s="7">
        <v>205456.0</v>
      </c>
      <c r="J82" s="7">
        <v>355.0</v>
      </c>
      <c r="K82" s="7">
        <v>51.898125</v>
      </c>
      <c r="L82" s="7">
        <v>260.514375</v>
      </c>
      <c r="M82" s="7">
        <v>17.27625</v>
      </c>
      <c r="N82" s="7">
        <v>3.0</v>
      </c>
      <c r="Q82" t="str">
        <f t="shared" si="7"/>
        <v/>
      </c>
      <c r="R82" s="7">
        <v>1.0</v>
      </c>
      <c r="S82" s="7">
        <v>1.0</v>
      </c>
      <c r="U82" s="7">
        <v>1.0</v>
      </c>
      <c r="AB82" s="7"/>
      <c r="AC82" s="7"/>
      <c r="AG82" t="str">
        <f t="shared" si="8"/>
        <v>1</v>
      </c>
      <c r="AH82" s="4" t="str">
        <f t="shared" si="9"/>
        <v/>
      </c>
      <c r="AI82" s="4" t="str">
        <f t="shared" si="10"/>
        <v/>
      </c>
      <c r="AJ82" s="4" t="str">
        <f t="shared" si="11"/>
        <v/>
      </c>
      <c r="AK82" s="4" t="str">
        <f t="shared" si="12"/>
        <v/>
      </c>
      <c r="AL82" s="4" t="str">
        <f t="shared" si="13"/>
        <v>17.27625</v>
      </c>
      <c r="AM82" s="4" t="str">
        <f t="shared" si="14"/>
        <v>17.27625</v>
      </c>
      <c r="AN82" s="4" t="str">
        <f t="shared" si="15"/>
        <v/>
      </c>
      <c r="AO82" s="4" t="str">
        <f t="shared" si="16"/>
        <v>17.27625</v>
      </c>
      <c r="AP82" s="4" t="str">
        <f t="shared" si="17"/>
        <v/>
      </c>
      <c r="AQ82" s="4" t="str">
        <f t="shared" si="18"/>
        <v/>
      </c>
      <c r="AR82" s="4" t="str">
        <f t="shared" si="19"/>
        <v/>
      </c>
      <c r="AS82" s="4" t="str">
        <f t="shared" si="20"/>
        <v/>
      </c>
      <c r="AT82" s="4" t="str">
        <f t="shared" si="21"/>
        <v/>
      </c>
      <c r="AU82" s="4" t="str">
        <f t="shared" si="22"/>
        <v/>
      </c>
      <c r="AV82" s="4" t="str">
        <f t="shared" si="23"/>
        <v/>
      </c>
      <c r="AW82" s="4" t="str">
        <f t="shared" si="24"/>
        <v/>
      </c>
      <c r="AX82" s="4" t="str">
        <f t="shared" si="25"/>
        <v/>
      </c>
      <c r="AY82" s="4" t="str">
        <f t="shared" si="26"/>
        <v/>
      </c>
      <c r="AZ82" s="4" t="str">
        <f t="shared" si="27"/>
        <v/>
      </c>
      <c r="BA82" s="4" t="str">
        <f t="shared" si="28"/>
        <v/>
      </c>
      <c r="BB82" s="4" t="str">
        <f t="shared" si="29"/>
        <v/>
      </c>
      <c r="BC82" s="4" t="str">
        <f t="shared" si="30"/>
        <v>17</v>
      </c>
      <c r="BD82" s="4" t="str">
        <f t="shared" si="31"/>
        <v/>
      </c>
      <c r="BE82" s="4" t="str">
        <f t="shared" si="32"/>
        <v/>
      </c>
      <c r="BF82" s="4" t="str">
        <f t="shared" si="33"/>
        <v/>
      </c>
      <c r="BG82" s="4" t="str">
        <f t="shared" si="34"/>
        <v/>
      </c>
      <c r="BH82" s="9" t="str">
        <f t="shared" si="35"/>
        <v/>
      </c>
      <c r="BI82" s="9" t="str">
        <f t="shared" si="36"/>
        <v/>
      </c>
    </row>
    <row r="83">
      <c r="A83" s="7">
        <v>131.0</v>
      </c>
      <c r="D83" s="7">
        <v>202955.3075</v>
      </c>
      <c r="E83" s="7">
        <v>1097.9306027342434</v>
      </c>
      <c r="F83" s="7">
        <v>10900.0</v>
      </c>
      <c r="G83" s="7">
        <v>10071.773198830117</v>
      </c>
      <c r="H83" s="7">
        <v>0.00513772851372</v>
      </c>
      <c r="I83" s="7">
        <v>201875.0</v>
      </c>
      <c r="J83" s="7">
        <v>10062.0625</v>
      </c>
      <c r="K83" s="7">
        <v>837.9375</v>
      </c>
      <c r="L83" s="7">
        <v>936.215</v>
      </c>
      <c r="M83" s="7">
        <v>144.0925</v>
      </c>
      <c r="N83" s="7">
        <v>1.0</v>
      </c>
      <c r="O83" s="7">
        <v>1.0</v>
      </c>
      <c r="Q83" t="str">
        <f t="shared" si="7"/>
        <v/>
      </c>
      <c r="AC83" s="7"/>
      <c r="AG83" t="str">
        <f t="shared" si="8"/>
        <v/>
      </c>
      <c r="AH83" s="4" t="str">
        <f t="shared" si="9"/>
        <v/>
      </c>
      <c r="AI83" s="4" t="str">
        <f t="shared" si="10"/>
        <v/>
      </c>
      <c r="AJ83" s="4" t="str">
        <f t="shared" si="11"/>
        <v>144.0925</v>
      </c>
      <c r="AK83" s="4" t="str">
        <f t="shared" si="12"/>
        <v/>
      </c>
      <c r="AL83" s="4" t="str">
        <f t="shared" si="13"/>
        <v/>
      </c>
      <c r="AM83" s="4" t="str">
        <f t="shared" si="14"/>
        <v/>
      </c>
      <c r="AN83" s="4" t="str">
        <f t="shared" si="15"/>
        <v/>
      </c>
      <c r="AO83" s="4" t="str">
        <f t="shared" si="16"/>
        <v/>
      </c>
      <c r="AP83" s="4" t="str">
        <f t="shared" si="17"/>
        <v/>
      </c>
      <c r="AQ83" s="4" t="str">
        <f t="shared" si="18"/>
        <v/>
      </c>
      <c r="AR83" s="4" t="str">
        <f t="shared" si="19"/>
        <v/>
      </c>
      <c r="AS83" s="4" t="str">
        <f t="shared" si="20"/>
        <v/>
      </c>
      <c r="AT83" s="4" t="str">
        <f t="shared" si="21"/>
        <v/>
      </c>
      <c r="AU83" s="4" t="str">
        <f t="shared" si="22"/>
        <v/>
      </c>
      <c r="AV83" s="4" t="str">
        <f t="shared" si="23"/>
        <v/>
      </c>
      <c r="AW83" s="4" t="str">
        <f t="shared" si="24"/>
        <v/>
      </c>
      <c r="AX83" s="4" t="str">
        <f t="shared" si="25"/>
        <v/>
      </c>
      <c r="AY83" s="4" t="str">
        <f t="shared" si="26"/>
        <v/>
      </c>
      <c r="AZ83" s="4" t="str">
        <f t="shared" si="27"/>
        <v/>
      </c>
      <c r="BA83" s="4" t="str">
        <f t="shared" si="28"/>
        <v>131</v>
      </c>
      <c r="BB83" s="4" t="str">
        <f t="shared" si="29"/>
        <v/>
      </c>
      <c r="BC83" s="4" t="str">
        <f t="shared" si="30"/>
        <v/>
      </c>
      <c r="BD83" s="4" t="str">
        <f t="shared" si="31"/>
        <v/>
      </c>
      <c r="BE83" s="4" t="str">
        <f t="shared" si="32"/>
        <v/>
      </c>
      <c r="BF83" s="4" t="str">
        <f t="shared" si="33"/>
        <v/>
      </c>
      <c r="BG83" s="4" t="str">
        <f t="shared" si="34"/>
        <v/>
      </c>
      <c r="BH83" s="9" t="str">
        <f t="shared" si="35"/>
        <v/>
      </c>
      <c r="BI83" s="9" t="str">
        <f t="shared" si="36"/>
        <v/>
      </c>
    </row>
    <row r="84">
      <c r="A84" s="7">
        <v>306.0</v>
      </c>
      <c r="D84" s="7">
        <v>202169.0871875</v>
      </c>
      <c r="E84" s="7">
        <v>724.7073357160111</v>
      </c>
      <c r="F84" s="7">
        <v>2624.0</v>
      </c>
      <c r="G84" s="7">
        <v>2563.0660891904577</v>
      </c>
      <c r="H84" s="7">
        <v>0.00416185287501</v>
      </c>
      <c r="I84" s="7">
        <v>201462.0</v>
      </c>
      <c r="J84" s="7">
        <v>2557.0</v>
      </c>
      <c r="K84" s="7">
        <v>67.0</v>
      </c>
      <c r="L84" s="7">
        <v>616.9340625</v>
      </c>
      <c r="M84" s="7">
        <v>90.153125</v>
      </c>
      <c r="N84" s="7">
        <v>1.0</v>
      </c>
      <c r="O84" s="7">
        <v>1.0</v>
      </c>
      <c r="Q84" t="str">
        <f t="shared" si="7"/>
        <v/>
      </c>
      <c r="AC84" s="7"/>
      <c r="AG84" t="str">
        <f t="shared" si="8"/>
        <v/>
      </c>
      <c r="AH84" s="4" t="str">
        <f t="shared" si="9"/>
        <v>0.004161852875</v>
      </c>
      <c r="AI84" s="4" t="str">
        <f t="shared" si="10"/>
        <v/>
      </c>
      <c r="AJ84" s="4" t="str">
        <f t="shared" si="11"/>
        <v>90.153125</v>
      </c>
      <c r="AK84" s="4" t="str">
        <f t="shared" si="12"/>
        <v/>
      </c>
      <c r="AL84" s="4" t="str">
        <f t="shared" si="13"/>
        <v/>
      </c>
      <c r="AM84" s="4" t="str">
        <f t="shared" si="14"/>
        <v/>
      </c>
      <c r="AN84" s="4" t="str">
        <f t="shared" si="15"/>
        <v/>
      </c>
      <c r="AO84" s="4" t="str">
        <f t="shared" si="16"/>
        <v/>
      </c>
      <c r="AP84" s="4" t="str">
        <f t="shared" si="17"/>
        <v/>
      </c>
      <c r="AQ84" s="4" t="str">
        <f t="shared" si="18"/>
        <v/>
      </c>
      <c r="AR84" s="4" t="str">
        <f t="shared" si="19"/>
        <v/>
      </c>
      <c r="AS84" s="4" t="str">
        <f t="shared" si="20"/>
        <v/>
      </c>
      <c r="AT84" s="4" t="str">
        <f t="shared" si="21"/>
        <v/>
      </c>
      <c r="AU84" s="4" t="str">
        <f t="shared" si="22"/>
        <v/>
      </c>
      <c r="AV84" s="4" t="str">
        <f t="shared" si="23"/>
        <v/>
      </c>
      <c r="AW84" s="4" t="str">
        <f t="shared" si="24"/>
        <v/>
      </c>
      <c r="AX84" s="4" t="str">
        <f t="shared" si="25"/>
        <v/>
      </c>
      <c r="AY84" s="4" t="str">
        <f t="shared" si="26"/>
        <v/>
      </c>
      <c r="AZ84" s="4" t="str">
        <f t="shared" si="27"/>
        <v/>
      </c>
      <c r="BA84" s="4" t="str">
        <f t="shared" si="28"/>
        <v>306</v>
      </c>
      <c r="BB84" s="4" t="str">
        <f t="shared" si="29"/>
        <v/>
      </c>
      <c r="BC84" s="4" t="str">
        <f t="shared" si="30"/>
        <v/>
      </c>
      <c r="BD84" s="4" t="str">
        <f t="shared" si="31"/>
        <v/>
      </c>
      <c r="BE84" s="4" t="str">
        <f t="shared" si="32"/>
        <v/>
      </c>
      <c r="BF84" s="4" t="str">
        <f t="shared" si="33"/>
        <v/>
      </c>
      <c r="BG84" s="4" t="str">
        <f t="shared" si="34"/>
        <v/>
      </c>
      <c r="BH84" s="9" t="str">
        <f t="shared" si="35"/>
        <v/>
      </c>
      <c r="BI84" s="9" t="str">
        <f t="shared" si="36"/>
        <v/>
      </c>
    </row>
    <row r="85">
      <c r="D85" s="7">
        <v>197101.15375</v>
      </c>
      <c r="E85" s="7">
        <v>1333.7326607120312</v>
      </c>
      <c r="F85" s="7">
        <v>19300.0</v>
      </c>
      <c r="G85" s="7">
        <v>17109.697959691035</v>
      </c>
      <c r="H85" s="7">
        <v>0.00816533740767</v>
      </c>
      <c r="I85" s="7">
        <v>195785.0</v>
      </c>
      <c r="J85" s="7">
        <v>17098.59375</v>
      </c>
      <c r="K85" s="7">
        <v>2201.40625</v>
      </c>
      <c r="L85" s="7">
        <v>1114.469375</v>
      </c>
      <c r="M85" s="7">
        <v>201.684375</v>
      </c>
      <c r="N85" s="7">
        <v>1.0</v>
      </c>
      <c r="Q85" t="str">
        <f t="shared" si="7"/>
        <v/>
      </c>
      <c r="AC85" s="7">
        <v>1.0</v>
      </c>
      <c r="AG85" t="str">
        <f t="shared" si="8"/>
        <v/>
      </c>
      <c r="AH85" s="4" t="str">
        <f t="shared" si="9"/>
        <v/>
      </c>
      <c r="AI85" s="4" t="str">
        <f t="shared" si="10"/>
        <v/>
      </c>
      <c r="AJ85" s="4" t="str">
        <f t="shared" si="11"/>
        <v/>
      </c>
      <c r="AK85" s="4" t="str">
        <f t="shared" si="12"/>
        <v/>
      </c>
      <c r="AL85" s="4" t="str">
        <f t="shared" si="13"/>
        <v/>
      </c>
      <c r="AM85" s="4" t="str">
        <f t="shared" si="14"/>
        <v/>
      </c>
      <c r="AN85" s="4" t="str">
        <f t="shared" si="15"/>
        <v/>
      </c>
      <c r="AO85" s="4" t="str">
        <f t="shared" si="16"/>
        <v/>
      </c>
      <c r="AP85" s="4" t="str">
        <f t="shared" si="17"/>
        <v/>
      </c>
      <c r="AQ85" s="4" t="str">
        <f t="shared" si="18"/>
        <v/>
      </c>
      <c r="AR85" s="4" t="str">
        <f t="shared" si="19"/>
        <v>201.684375</v>
      </c>
      <c r="AS85" s="4" t="str">
        <f t="shared" si="20"/>
        <v/>
      </c>
      <c r="AT85" s="4" t="str">
        <f t="shared" si="21"/>
        <v/>
      </c>
      <c r="AU85" s="4" t="str">
        <f t="shared" si="22"/>
        <v/>
      </c>
      <c r="AV85" s="4" t="str">
        <f t="shared" si="23"/>
        <v/>
      </c>
      <c r="AW85" s="4" t="str">
        <f t="shared" si="24"/>
        <v/>
      </c>
      <c r="AX85" s="4" t="str">
        <f t="shared" si="25"/>
        <v/>
      </c>
      <c r="AY85" s="4" t="str">
        <f t="shared" si="26"/>
        <v/>
      </c>
      <c r="AZ85" s="4" t="str">
        <f t="shared" si="27"/>
        <v/>
      </c>
      <c r="BA85" s="4" t="str">
        <f t="shared" si="28"/>
        <v/>
      </c>
      <c r="BB85" s="4" t="str">
        <f t="shared" si="29"/>
        <v/>
      </c>
      <c r="BC85" s="4" t="str">
        <f t="shared" si="30"/>
        <v/>
      </c>
      <c r="BD85" s="4" t="str">
        <f t="shared" si="31"/>
        <v/>
      </c>
      <c r="BE85" s="4" t="str">
        <f t="shared" si="32"/>
        <v/>
      </c>
      <c r="BF85" s="4" t="str">
        <f t="shared" si="33"/>
        <v/>
      </c>
      <c r="BG85" s="4" t="str">
        <f t="shared" si="34"/>
        <v/>
      </c>
      <c r="BH85" s="9" t="str">
        <f t="shared" si="35"/>
        <v/>
      </c>
      <c r="BI85" s="9" t="str">
        <f t="shared" si="36"/>
        <v/>
      </c>
    </row>
    <row r="86">
      <c r="D86" s="7">
        <v>193600.0</v>
      </c>
      <c r="E86" s="7">
        <v>28.562637453411362</v>
      </c>
      <c r="F86" s="7">
        <v>13800.0</v>
      </c>
      <c r="G86" s="7">
        <v>13669.108524456778</v>
      </c>
      <c r="H86" s="7">
        <v>0.00202743593158</v>
      </c>
      <c r="I86" s="7">
        <v>193589.0</v>
      </c>
      <c r="J86" s="7">
        <v>13662.0</v>
      </c>
      <c r="K86" s="7">
        <v>138.0</v>
      </c>
      <c r="L86" s="7">
        <v>10.0</v>
      </c>
      <c r="M86" s="7">
        <v>1.0</v>
      </c>
      <c r="N86" s="7">
        <v>3.0</v>
      </c>
      <c r="O86" s="7">
        <v>1.0</v>
      </c>
      <c r="P86" s="7">
        <v>1.0</v>
      </c>
      <c r="Q86" t="str">
        <f t="shared" si="7"/>
        <v/>
      </c>
      <c r="V86" s="7"/>
      <c r="Z86" s="7">
        <v>1.0</v>
      </c>
      <c r="AC86" s="7"/>
      <c r="AG86" t="str">
        <f t="shared" si="8"/>
        <v/>
      </c>
      <c r="AH86" s="4" t="str">
        <f t="shared" si="9"/>
        <v/>
      </c>
      <c r="AI86" s="4" t="str">
        <f t="shared" si="10"/>
        <v/>
      </c>
      <c r="AJ86" s="4" t="str">
        <f t="shared" si="11"/>
        <v>1</v>
      </c>
      <c r="AK86" s="4" t="str">
        <f t="shared" si="12"/>
        <v>1</v>
      </c>
      <c r="AL86" s="4" t="str">
        <f t="shared" si="13"/>
        <v/>
      </c>
      <c r="AM86" s="4" t="str">
        <f t="shared" si="14"/>
        <v/>
      </c>
      <c r="AN86" s="4" t="str">
        <f t="shared" si="15"/>
        <v/>
      </c>
      <c r="AO86" s="4" t="str">
        <f t="shared" si="16"/>
        <v/>
      </c>
      <c r="AP86" s="4" t="str">
        <f t="shared" si="17"/>
        <v/>
      </c>
      <c r="AQ86" s="4" t="str">
        <f t="shared" si="18"/>
        <v/>
      </c>
      <c r="AR86" s="4" t="str">
        <f t="shared" si="19"/>
        <v/>
      </c>
      <c r="AS86" s="4" t="str">
        <f t="shared" si="20"/>
        <v/>
      </c>
      <c r="AT86" s="4" t="str">
        <f t="shared" si="21"/>
        <v/>
      </c>
      <c r="AU86" s="4" t="str">
        <f t="shared" si="22"/>
        <v/>
      </c>
      <c r="AV86" s="4" t="str">
        <f t="shared" si="23"/>
        <v>1</v>
      </c>
      <c r="AW86" s="4" t="str">
        <f t="shared" si="24"/>
        <v/>
      </c>
      <c r="AX86" s="4" t="str">
        <f t="shared" si="25"/>
        <v/>
      </c>
      <c r="AY86" s="4" t="str">
        <f t="shared" si="26"/>
        <v/>
      </c>
      <c r="AZ86" s="4" t="str">
        <f t="shared" si="27"/>
        <v/>
      </c>
      <c r="BA86" s="4" t="str">
        <f t="shared" si="28"/>
        <v/>
      </c>
      <c r="BB86" s="4" t="str">
        <f t="shared" si="29"/>
        <v/>
      </c>
      <c r="BC86" s="4" t="str">
        <f t="shared" si="30"/>
        <v/>
      </c>
      <c r="BD86" s="4" t="str">
        <f t="shared" si="31"/>
        <v/>
      </c>
      <c r="BE86" s="4" t="str">
        <f t="shared" si="32"/>
        <v/>
      </c>
      <c r="BF86" s="4" t="str">
        <f t="shared" si="33"/>
        <v/>
      </c>
      <c r="BG86" s="4" t="str">
        <f t="shared" si="34"/>
        <v/>
      </c>
      <c r="BH86" s="9" t="str">
        <f t="shared" si="35"/>
        <v/>
      </c>
      <c r="BI86" s="9" t="str">
        <f t="shared" si="36"/>
        <v/>
      </c>
    </row>
    <row r="87">
      <c r="A87" s="7">
        <v>4846.0</v>
      </c>
      <c r="B87" s="7">
        <v>0.0</v>
      </c>
      <c r="C87" s="7">
        <v>10.0</v>
      </c>
      <c r="D87" s="7">
        <v>191339.02656250002</v>
      </c>
      <c r="E87" s="7">
        <v>455.5690276344927</v>
      </c>
      <c r="F87" s="7">
        <v>8759.0</v>
      </c>
      <c r="G87" s="7">
        <v>8561.392450454594</v>
      </c>
      <c r="H87" s="7">
        <v>0.00642525339536</v>
      </c>
      <c r="I87" s="7">
        <v>190901.0</v>
      </c>
      <c r="J87" s="7">
        <v>8553.7109375</v>
      </c>
      <c r="K87" s="7">
        <v>205.2890625</v>
      </c>
      <c r="L87" s="7">
        <v>328.98125</v>
      </c>
      <c r="M87" s="7">
        <v>109.0453125</v>
      </c>
      <c r="N87" s="7">
        <v>4.0</v>
      </c>
      <c r="O87" s="7">
        <v>1.0</v>
      </c>
      <c r="Q87" t="str">
        <f t="shared" si="7"/>
        <v/>
      </c>
      <c r="V87" s="7">
        <v>1.0</v>
      </c>
      <c r="Z87" s="7">
        <v>1.0</v>
      </c>
      <c r="AB87" s="7"/>
      <c r="AC87" s="7"/>
      <c r="AD87" s="7">
        <v>1.0</v>
      </c>
      <c r="AG87" t="str">
        <f t="shared" si="8"/>
        <v>1</v>
      </c>
      <c r="AH87" s="4" t="str">
        <f t="shared" si="9"/>
        <v/>
      </c>
      <c r="AI87" s="4" t="str">
        <f t="shared" si="10"/>
        <v>1</v>
      </c>
      <c r="AJ87" s="4" t="str">
        <f t="shared" si="11"/>
        <v>109.0453125</v>
      </c>
      <c r="AK87" s="4" t="str">
        <f t="shared" si="12"/>
        <v/>
      </c>
      <c r="AL87" s="4" t="str">
        <f t="shared" si="13"/>
        <v/>
      </c>
      <c r="AM87" s="4" t="str">
        <f t="shared" si="14"/>
        <v/>
      </c>
      <c r="AN87" s="4" t="str">
        <f t="shared" si="15"/>
        <v/>
      </c>
      <c r="AO87" s="4" t="str">
        <f t="shared" si="16"/>
        <v/>
      </c>
      <c r="AP87" s="4" t="str">
        <f t="shared" si="17"/>
        <v>109.0453125</v>
      </c>
      <c r="AQ87" s="4" t="str">
        <f t="shared" si="18"/>
        <v/>
      </c>
      <c r="AR87" s="4" t="str">
        <f t="shared" si="19"/>
        <v/>
      </c>
      <c r="AS87" s="4" t="str">
        <f t="shared" si="20"/>
        <v/>
      </c>
      <c r="AT87" s="4" t="str">
        <f t="shared" si="21"/>
        <v/>
      </c>
      <c r="AU87" s="4" t="str">
        <f t="shared" si="22"/>
        <v/>
      </c>
      <c r="AV87" s="4" t="str">
        <f t="shared" si="23"/>
        <v>109.0453125</v>
      </c>
      <c r="AW87" s="4" t="str">
        <f t="shared" si="24"/>
        <v/>
      </c>
      <c r="AX87" s="4" t="str">
        <f t="shared" si="25"/>
        <v/>
      </c>
      <c r="AY87" s="4" t="str">
        <f t="shared" si="26"/>
        <v>109.0453125</v>
      </c>
      <c r="AZ87" s="4" t="str">
        <f t="shared" si="27"/>
        <v/>
      </c>
      <c r="BA87" s="4" t="str">
        <f t="shared" si="28"/>
        <v/>
      </c>
      <c r="BB87" s="4" t="str">
        <f t="shared" si="29"/>
        <v/>
      </c>
      <c r="BC87" s="4" t="str">
        <f t="shared" si="30"/>
        <v/>
      </c>
      <c r="BD87" s="4" t="str">
        <f t="shared" si="31"/>
        <v>4846</v>
      </c>
      <c r="BE87" s="4" t="str">
        <f t="shared" si="32"/>
        <v/>
      </c>
      <c r="BF87" s="4" t="str">
        <f t="shared" si="33"/>
        <v/>
      </c>
      <c r="BG87" s="4" t="str">
        <f t="shared" si="34"/>
        <v/>
      </c>
      <c r="BH87" s="9" t="str">
        <f t="shared" si="35"/>
        <v/>
      </c>
      <c r="BI87" s="9" t="str">
        <f t="shared" si="36"/>
        <v/>
      </c>
    </row>
    <row r="88">
      <c r="D88" s="7">
        <v>190898.0125</v>
      </c>
      <c r="E88" s="7">
        <v>412.5519541915835</v>
      </c>
      <c r="F88" s="7">
        <v>2557.0</v>
      </c>
      <c r="G88" s="7">
        <v>2488.2288186904957</v>
      </c>
      <c r="H88" s="7">
        <v>0.00489196085925</v>
      </c>
      <c r="I88" s="7">
        <v>190503.0</v>
      </c>
      <c r="J88" s="7">
        <v>2482.0</v>
      </c>
      <c r="K88" s="7">
        <v>75.0</v>
      </c>
      <c r="L88" s="7">
        <v>361.975</v>
      </c>
      <c r="M88" s="7">
        <v>33.0375</v>
      </c>
      <c r="N88" s="7">
        <v>2.0</v>
      </c>
      <c r="O88" s="7">
        <v>1.0</v>
      </c>
      <c r="Q88" t="str">
        <f t="shared" si="7"/>
        <v/>
      </c>
      <c r="T88" s="7">
        <v>1.0</v>
      </c>
      <c r="AB88" s="7"/>
      <c r="AC88" s="7"/>
      <c r="AG88" t="str">
        <f t="shared" si="8"/>
        <v/>
      </c>
      <c r="AH88" s="4" t="str">
        <f t="shared" si="9"/>
        <v/>
      </c>
      <c r="AI88" s="4" t="str">
        <f t="shared" si="10"/>
        <v/>
      </c>
      <c r="AJ88" s="4" t="str">
        <f t="shared" si="11"/>
        <v>33.0375</v>
      </c>
      <c r="AK88" s="4" t="str">
        <f t="shared" si="12"/>
        <v/>
      </c>
      <c r="AL88" s="4" t="str">
        <f t="shared" si="13"/>
        <v/>
      </c>
      <c r="AM88" s="4" t="str">
        <f t="shared" si="14"/>
        <v/>
      </c>
      <c r="AN88" s="4" t="str">
        <f t="shared" si="15"/>
        <v>33.0375</v>
      </c>
      <c r="AO88" s="4" t="str">
        <f t="shared" si="16"/>
        <v/>
      </c>
      <c r="AP88" s="4" t="str">
        <f t="shared" si="17"/>
        <v/>
      </c>
      <c r="AQ88" s="4" t="str">
        <f t="shared" si="18"/>
        <v/>
      </c>
      <c r="AR88" s="4" t="str">
        <f t="shared" si="19"/>
        <v/>
      </c>
      <c r="AS88" s="4" t="str">
        <f t="shared" si="20"/>
        <v/>
      </c>
      <c r="AT88" s="4" t="str">
        <f t="shared" si="21"/>
        <v/>
      </c>
      <c r="AU88" s="4" t="str">
        <f t="shared" si="22"/>
        <v/>
      </c>
      <c r="AV88" s="4" t="str">
        <f t="shared" si="23"/>
        <v/>
      </c>
      <c r="AW88" s="4" t="str">
        <f t="shared" si="24"/>
        <v/>
      </c>
      <c r="AX88" s="4" t="str">
        <f t="shared" si="25"/>
        <v/>
      </c>
      <c r="AY88" s="4" t="str">
        <f t="shared" si="26"/>
        <v/>
      </c>
      <c r="AZ88" s="4" t="str">
        <f t="shared" si="27"/>
        <v/>
      </c>
      <c r="BA88" s="4" t="str">
        <f t="shared" si="28"/>
        <v/>
      </c>
      <c r="BB88" s="4" t="str">
        <f t="shared" si="29"/>
        <v/>
      </c>
      <c r="BC88" s="4" t="str">
        <f t="shared" si="30"/>
        <v/>
      </c>
      <c r="BD88" s="4" t="str">
        <f t="shared" si="31"/>
        <v/>
      </c>
      <c r="BE88" s="4" t="str">
        <f t="shared" si="32"/>
        <v/>
      </c>
      <c r="BF88" s="4" t="str">
        <f t="shared" si="33"/>
        <v/>
      </c>
      <c r="BG88" s="4" t="str">
        <f t="shared" si="34"/>
        <v/>
      </c>
      <c r="BH88" s="9" t="str">
        <f t="shared" si="35"/>
        <v/>
      </c>
      <c r="BI88" s="9" t="str">
        <f t="shared" si="36"/>
        <v/>
      </c>
    </row>
    <row r="89">
      <c r="A89" s="7">
        <v>204.0</v>
      </c>
      <c r="D89" s="7">
        <v>183792.53625</v>
      </c>
      <c r="E89" s="7">
        <v>1192.0147194480332</v>
      </c>
      <c r="F89" s="7">
        <v>9349.0</v>
      </c>
      <c r="G89" s="7">
        <v>8654.36306698893</v>
      </c>
      <c r="H89" s="7">
        <v>0.003890860709</v>
      </c>
      <c r="I89" s="7">
        <v>182618.0</v>
      </c>
      <c r="J89" s="7">
        <v>8644.9034375</v>
      </c>
      <c r="K89" s="7">
        <v>704.0965625</v>
      </c>
      <c r="L89" s="7">
        <v>1126.769375</v>
      </c>
      <c r="M89" s="7">
        <v>47.766875</v>
      </c>
      <c r="N89" s="7">
        <v>1.0</v>
      </c>
      <c r="O89" s="7">
        <v>1.0</v>
      </c>
      <c r="Q89" t="str">
        <f t="shared" si="7"/>
        <v/>
      </c>
      <c r="AC89" s="7"/>
      <c r="AG89" t="str">
        <f t="shared" si="8"/>
        <v/>
      </c>
      <c r="AH89" s="4" t="str">
        <f t="shared" si="9"/>
        <v>0.003890860709</v>
      </c>
      <c r="AI89" s="4" t="str">
        <f t="shared" si="10"/>
        <v/>
      </c>
      <c r="AJ89" s="4" t="str">
        <f t="shared" si="11"/>
        <v>47.766875</v>
      </c>
      <c r="AK89" s="4" t="str">
        <f t="shared" si="12"/>
        <v/>
      </c>
      <c r="AL89" s="4" t="str">
        <f t="shared" si="13"/>
        <v/>
      </c>
      <c r="AM89" s="4" t="str">
        <f t="shared" si="14"/>
        <v/>
      </c>
      <c r="AN89" s="4" t="str">
        <f t="shared" si="15"/>
        <v/>
      </c>
      <c r="AO89" s="4" t="str">
        <f t="shared" si="16"/>
        <v/>
      </c>
      <c r="AP89" s="4" t="str">
        <f t="shared" si="17"/>
        <v/>
      </c>
      <c r="AQ89" s="4" t="str">
        <f t="shared" si="18"/>
        <v/>
      </c>
      <c r="AR89" s="4" t="str">
        <f t="shared" si="19"/>
        <v/>
      </c>
      <c r="AS89" s="4" t="str">
        <f t="shared" si="20"/>
        <v/>
      </c>
      <c r="AT89" s="4" t="str">
        <f t="shared" si="21"/>
        <v/>
      </c>
      <c r="AU89" s="4" t="str">
        <f t="shared" si="22"/>
        <v/>
      </c>
      <c r="AV89" s="4" t="str">
        <f t="shared" si="23"/>
        <v/>
      </c>
      <c r="AW89" s="4" t="str">
        <f t="shared" si="24"/>
        <v/>
      </c>
      <c r="AX89" s="4" t="str">
        <f t="shared" si="25"/>
        <v/>
      </c>
      <c r="AY89" s="4" t="str">
        <f t="shared" si="26"/>
        <v/>
      </c>
      <c r="AZ89" s="4" t="str">
        <f t="shared" si="27"/>
        <v/>
      </c>
      <c r="BA89" s="4" t="str">
        <f t="shared" si="28"/>
        <v>204</v>
      </c>
      <c r="BB89" s="4" t="str">
        <f t="shared" si="29"/>
        <v/>
      </c>
      <c r="BC89" s="4" t="str">
        <f t="shared" si="30"/>
        <v/>
      </c>
      <c r="BD89" s="4" t="str">
        <f t="shared" si="31"/>
        <v/>
      </c>
      <c r="BE89" s="4" t="str">
        <f t="shared" si="32"/>
        <v/>
      </c>
      <c r="BF89" s="4" t="str">
        <f t="shared" si="33"/>
        <v/>
      </c>
      <c r="BG89" s="4" t="str">
        <f t="shared" si="34"/>
        <v/>
      </c>
      <c r="BH89" s="9" t="str">
        <f t="shared" si="35"/>
        <v/>
      </c>
      <c r="BI89" s="9" t="str">
        <f t="shared" si="36"/>
        <v/>
      </c>
    </row>
    <row r="90">
      <c r="A90" s="7">
        <v>6.0</v>
      </c>
      <c r="D90" s="7">
        <v>179580.19875</v>
      </c>
      <c r="E90" s="7">
        <v>294.65079010123156</v>
      </c>
      <c r="F90" s="7">
        <v>2387.0</v>
      </c>
      <c r="G90" s="7">
        <v>2177.7615512324446</v>
      </c>
      <c r="H90" s="7">
        <v>0.00441445680162</v>
      </c>
      <c r="I90" s="7">
        <v>179303.0</v>
      </c>
      <c r="J90" s="7">
        <v>2170.0</v>
      </c>
      <c r="K90" s="7">
        <v>217.0</v>
      </c>
      <c r="L90" s="7">
        <v>226.495625</v>
      </c>
      <c r="M90" s="7">
        <v>50.703125</v>
      </c>
      <c r="N90" s="7">
        <v>1.0</v>
      </c>
      <c r="O90" s="7">
        <v>1.0</v>
      </c>
      <c r="Q90" t="str">
        <f t="shared" si="7"/>
        <v/>
      </c>
      <c r="AC90" s="7"/>
      <c r="AG90" t="str">
        <f t="shared" si="8"/>
        <v/>
      </c>
      <c r="AH90" s="4" t="str">
        <f t="shared" si="9"/>
        <v/>
      </c>
      <c r="AI90" s="4" t="str">
        <f t="shared" si="10"/>
        <v/>
      </c>
      <c r="AJ90" s="4" t="str">
        <f t="shared" si="11"/>
        <v>50.703125</v>
      </c>
      <c r="AK90" s="4" t="str">
        <f t="shared" si="12"/>
        <v/>
      </c>
      <c r="AL90" s="4" t="str">
        <f t="shared" si="13"/>
        <v/>
      </c>
      <c r="AM90" s="4" t="str">
        <f t="shared" si="14"/>
        <v/>
      </c>
      <c r="AN90" s="4" t="str">
        <f t="shared" si="15"/>
        <v/>
      </c>
      <c r="AO90" s="4" t="str">
        <f t="shared" si="16"/>
        <v/>
      </c>
      <c r="AP90" s="4" t="str">
        <f t="shared" si="17"/>
        <v/>
      </c>
      <c r="AQ90" s="4" t="str">
        <f t="shared" si="18"/>
        <v/>
      </c>
      <c r="AR90" s="4" t="str">
        <f t="shared" si="19"/>
        <v/>
      </c>
      <c r="AS90" s="4" t="str">
        <f t="shared" si="20"/>
        <v/>
      </c>
      <c r="AT90" s="4" t="str">
        <f t="shared" si="21"/>
        <v/>
      </c>
      <c r="AU90" s="4" t="str">
        <f t="shared" si="22"/>
        <v/>
      </c>
      <c r="AV90" s="4" t="str">
        <f t="shared" si="23"/>
        <v/>
      </c>
      <c r="AW90" s="4" t="str">
        <f t="shared" si="24"/>
        <v/>
      </c>
      <c r="AX90" s="4" t="str">
        <f t="shared" si="25"/>
        <v/>
      </c>
      <c r="AY90" s="4" t="str">
        <f t="shared" si="26"/>
        <v/>
      </c>
      <c r="AZ90" s="4" t="str">
        <f t="shared" si="27"/>
        <v/>
      </c>
      <c r="BA90" s="4" t="str">
        <f t="shared" si="28"/>
        <v>6</v>
      </c>
      <c r="BB90" s="4" t="str">
        <f t="shared" si="29"/>
        <v/>
      </c>
      <c r="BC90" s="4" t="str">
        <f t="shared" si="30"/>
        <v/>
      </c>
      <c r="BD90" s="4" t="str">
        <f t="shared" si="31"/>
        <v/>
      </c>
      <c r="BE90" s="4" t="str">
        <f t="shared" si="32"/>
        <v/>
      </c>
      <c r="BF90" s="4" t="str">
        <f t="shared" si="33"/>
        <v/>
      </c>
      <c r="BG90" s="4" t="str">
        <f t="shared" si="34"/>
        <v/>
      </c>
      <c r="BH90" s="9" t="str">
        <f t="shared" si="35"/>
        <v/>
      </c>
      <c r="BI90" s="9" t="str">
        <f t="shared" si="36"/>
        <v/>
      </c>
    </row>
    <row r="91">
      <c r="A91" s="7">
        <v>8.0</v>
      </c>
      <c r="D91" s="7">
        <v>179969.7734375</v>
      </c>
      <c r="E91" s="7">
        <v>1255.2208759306309</v>
      </c>
      <c r="F91" s="7">
        <v>3063.0</v>
      </c>
      <c r="G91" s="7">
        <v>1819.292321632802</v>
      </c>
      <c r="H91" s="7">
        <v>0.00681966427643</v>
      </c>
      <c r="I91" s="7">
        <v>178732.0</v>
      </c>
      <c r="J91" s="7">
        <v>1809.0</v>
      </c>
      <c r="K91" s="7">
        <v>1254.0</v>
      </c>
      <c r="L91" s="7">
        <v>1130.8046875</v>
      </c>
      <c r="M91" s="7">
        <v>106.96875</v>
      </c>
      <c r="N91" s="7">
        <v>7.0</v>
      </c>
      <c r="O91" s="7">
        <v>1.0</v>
      </c>
      <c r="Q91" t="str">
        <f t="shared" si="7"/>
        <v/>
      </c>
      <c r="S91" s="7"/>
      <c r="T91" s="7">
        <v>1.0</v>
      </c>
      <c r="U91" s="7">
        <v>1.0</v>
      </c>
      <c r="W91" s="7">
        <v>1.0</v>
      </c>
      <c r="Z91" s="7">
        <v>1.0</v>
      </c>
      <c r="AB91" s="7">
        <v>1.0</v>
      </c>
      <c r="AC91" s="7">
        <v>1.0</v>
      </c>
      <c r="AG91" t="str">
        <f t="shared" si="8"/>
        <v/>
      </c>
      <c r="AH91" s="4" t="str">
        <f t="shared" si="9"/>
        <v/>
      </c>
      <c r="AI91" s="4" t="str">
        <f t="shared" si="10"/>
        <v/>
      </c>
      <c r="AJ91" s="4" t="str">
        <f t="shared" si="11"/>
        <v>106.96875</v>
      </c>
      <c r="AK91" s="4" t="str">
        <f t="shared" si="12"/>
        <v/>
      </c>
      <c r="AL91" s="4" t="str">
        <f t="shared" si="13"/>
        <v/>
      </c>
      <c r="AM91" s="4" t="str">
        <f t="shared" si="14"/>
        <v/>
      </c>
      <c r="AN91" s="4" t="str">
        <f t="shared" si="15"/>
        <v>106.96875</v>
      </c>
      <c r="AO91" s="4" t="str">
        <f t="shared" si="16"/>
        <v>106.96875</v>
      </c>
      <c r="AP91" s="4" t="str">
        <f t="shared" si="17"/>
        <v/>
      </c>
      <c r="AQ91" s="4" t="str">
        <f t="shared" si="18"/>
        <v>106.96875</v>
      </c>
      <c r="AR91" s="4" t="str">
        <f t="shared" si="19"/>
        <v>106.96875</v>
      </c>
      <c r="AS91" s="4" t="str">
        <f t="shared" si="20"/>
        <v>106.96875</v>
      </c>
      <c r="AT91" s="4" t="str">
        <f t="shared" si="21"/>
        <v/>
      </c>
      <c r="AU91" s="4" t="str">
        <f t="shared" si="22"/>
        <v/>
      </c>
      <c r="AV91" s="4" t="str">
        <f t="shared" si="23"/>
        <v>106.96875</v>
      </c>
      <c r="AW91" s="4" t="str">
        <f t="shared" si="24"/>
        <v/>
      </c>
      <c r="AX91" s="4" t="str">
        <f t="shared" si="25"/>
        <v/>
      </c>
      <c r="AY91" s="4" t="str">
        <f t="shared" si="26"/>
        <v/>
      </c>
      <c r="AZ91" s="4" t="str">
        <f t="shared" si="27"/>
        <v/>
      </c>
      <c r="BA91" s="4" t="str">
        <f t="shared" si="28"/>
        <v/>
      </c>
      <c r="BB91" s="4" t="str">
        <f t="shared" si="29"/>
        <v/>
      </c>
      <c r="BC91" s="4" t="str">
        <f t="shared" si="30"/>
        <v/>
      </c>
      <c r="BD91" s="4" t="str">
        <f t="shared" si="31"/>
        <v/>
      </c>
      <c r="BE91" s="4" t="str">
        <f t="shared" si="32"/>
        <v/>
      </c>
      <c r="BF91" s="4" t="str">
        <f t="shared" si="33"/>
        <v/>
      </c>
      <c r="BG91" s="4" t="str">
        <f t="shared" si="34"/>
        <v>8</v>
      </c>
      <c r="BH91" s="9" t="str">
        <f t="shared" si="35"/>
        <v/>
      </c>
      <c r="BI91" s="9" t="str">
        <f t="shared" si="36"/>
        <v/>
      </c>
    </row>
    <row r="92">
      <c r="D92" s="7">
        <v>185402.481875</v>
      </c>
      <c r="E92" s="7">
        <v>7196.925199005712</v>
      </c>
      <c r="F92" s="7">
        <v>13200.0</v>
      </c>
      <c r="G92" s="7">
        <v>10620.83901486825</v>
      </c>
      <c r="H92" s="7">
        <v>0.00115399745097</v>
      </c>
      <c r="I92" s="7">
        <v>178223.0</v>
      </c>
      <c r="J92" s="7">
        <v>10609.5</v>
      </c>
      <c r="K92" s="7">
        <v>2590.5</v>
      </c>
      <c r="L92" s="7">
        <v>7175.356875</v>
      </c>
      <c r="M92" s="7">
        <v>4.125</v>
      </c>
      <c r="N92" s="7">
        <v>1.0</v>
      </c>
      <c r="O92" s="7">
        <v>1.0</v>
      </c>
      <c r="Q92" t="str">
        <f t="shared" si="7"/>
        <v/>
      </c>
      <c r="AC92" s="7"/>
      <c r="AG92" t="str">
        <f t="shared" si="8"/>
        <v/>
      </c>
      <c r="AH92" s="4" t="str">
        <f t="shared" si="9"/>
        <v/>
      </c>
      <c r="AI92" s="4" t="str">
        <f t="shared" si="10"/>
        <v/>
      </c>
      <c r="AJ92" s="4" t="str">
        <f t="shared" si="11"/>
        <v>4.125</v>
      </c>
      <c r="AK92" s="4" t="str">
        <f t="shared" si="12"/>
        <v/>
      </c>
      <c r="AL92" s="4" t="str">
        <f t="shared" si="13"/>
        <v/>
      </c>
      <c r="AM92" s="4" t="str">
        <f t="shared" si="14"/>
        <v/>
      </c>
      <c r="AN92" s="4" t="str">
        <f t="shared" si="15"/>
        <v/>
      </c>
      <c r="AO92" s="4" t="str">
        <f t="shared" si="16"/>
        <v/>
      </c>
      <c r="AP92" s="4" t="str">
        <f t="shared" si="17"/>
        <v/>
      </c>
      <c r="AQ92" s="4" t="str">
        <f t="shared" si="18"/>
        <v/>
      </c>
      <c r="AR92" s="4" t="str">
        <f t="shared" si="19"/>
        <v/>
      </c>
      <c r="AS92" s="4" t="str">
        <f t="shared" si="20"/>
        <v/>
      </c>
      <c r="AT92" s="4" t="str">
        <f t="shared" si="21"/>
        <v/>
      </c>
      <c r="AU92" s="4" t="str">
        <f t="shared" si="22"/>
        <v/>
      </c>
      <c r="AV92" s="4" t="str">
        <f t="shared" si="23"/>
        <v/>
      </c>
      <c r="AW92" s="4" t="str">
        <f t="shared" si="24"/>
        <v/>
      </c>
      <c r="AX92" s="4" t="str">
        <f t="shared" si="25"/>
        <v/>
      </c>
      <c r="AY92" s="4" t="str">
        <f t="shared" si="26"/>
        <v/>
      </c>
      <c r="AZ92" s="4" t="str">
        <f t="shared" si="27"/>
        <v/>
      </c>
      <c r="BA92" s="4" t="str">
        <f t="shared" si="28"/>
        <v/>
      </c>
      <c r="BB92" s="4" t="str">
        <f t="shared" si="29"/>
        <v/>
      </c>
      <c r="BC92" s="4" t="str">
        <f t="shared" si="30"/>
        <v/>
      </c>
      <c r="BD92" s="4" t="str">
        <f t="shared" si="31"/>
        <v/>
      </c>
      <c r="BE92" s="4" t="str">
        <f t="shared" si="32"/>
        <v/>
      </c>
      <c r="BF92" s="4" t="str">
        <f t="shared" si="33"/>
        <v/>
      </c>
      <c r="BG92" s="4" t="str">
        <f t="shared" si="34"/>
        <v/>
      </c>
      <c r="BH92" s="9" t="str">
        <f t="shared" si="35"/>
        <v/>
      </c>
      <c r="BI92" s="9" t="str">
        <f t="shared" si="36"/>
        <v/>
      </c>
    </row>
    <row r="93">
      <c r="D93" s="7">
        <v>191114.393125</v>
      </c>
      <c r="E93" s="7">
        <v>2269.9200979277434</v>
      </c>
      <c r="F93" s="7">
        <v>9834.0</v>
      </c>
      <c r="G93" s="7">
        <v>5629.714271216219</v>
      </c>
      <c r="H93" s="7">
        <v>0.00515718673031</v>
      </c>
      <c r="I93" s="7">
        <v>188862.0</v>
      </c>
      <c r="J93" s="7">
        <v>5617.6725</v>
      </c>
      <c r="K93" s="7">
        <v>4216.3275</v>
      </c>
      <c r="L93" s="7">
        <v>2240.35125</v>
      </c>
      <c r="M93" s="7">
        <v>12.041875</v>
      </c>
      <c r="N93" s="7">
        <v>4.0</v>
      </c>
      <c r="P93" s="7">
        <v>1.0</v>
      </c>
      <c r="Q93" t="str">
        <f t="shared" si="7"/>
        <v/>
      </c>
      <c r="S93" s="7"/>
      <c r="T93" s="7">
        <v>1.0</v>
      </c>
      <c r="U93" s="7">
        <v>1.0</v>
      </c>
      <c r="V93" s="7">
        <v>1.0</v>
      </c>
      <c r="AB93" s="7"/>
      <c r="AC93" s="7"/>
      <c r="AG93" t="str">
        <f t="shared" si="8"/>
        <v/>
      </c>
      <c r="AH93" s="4" t="str">
        <f t="shared" si="9"/>
        <v/>
      </c>
      <c r="AI93" s="4" t="str">
        <f t="shared" si="10"/>
        <v/>
      </c>
      <c r="AJ93" s="4" t="str">
        <f t="shared" si="11"/>
        <v/>
      </c>
      <c r="AK93" s="4" t="str">
        <f t="shared" si="12"/>
        <v>12.041875</v>
      </c>
      <c r="AL93" s="4" t="str">
        <f t="shared" si="13"/>
        <v/>
      </c>
      <c r="AM93" s="4" t="str">
        <f t="shared" si="14"/>
        <v/>
      </c>
      <c r="AN93" s="4" t="str">
        <f t="shared" si="15"/>
        <v>12.041875</v>
      </c>
      <c r="AO93" s="4" t="str">
        <f t="shared" si="16"/>
        <v>12.041875</v>
      </c>
      <c r="AP93" s="4" t="str">
        <f t="shared" si="17"/>
        <v>12.041875</v>
      </c>
      <c r="AQ93" s="4" t="str">
        <f t="shared" si="18"/>
        <v/>
      </c>
      <c r="AR93" s="4" t="str">
        <f t="shared" si="19"/>
        <v/>
      </c>
      <c r="AS93" s="4" t="str">
        <f t="shared" si="20"/>
        <v/>
      </c>
      <c r="AT93" s="4" t="str">
        <f t="shared" si="21"/>
        <v/>
      </c>
      <c r="AU93" s="4" t="str">
        <f t="shared" si="22"/>
        <v/>
      </c>
      <c r="AV93" s="4" t="str">
        <f t="shared" si="23"/>
        <v/>
      </c>
      <c r="AW93" s="4" t="str">
        <f t="shared" si="24"/>
        <v/>
      </c>
      <c r="AX93" s="4" t="str">
        <f t="shared" si="25"/>
        <v/>
      </c>
      <c r="AY93" s="4" t="str">
        <f t="shared" si="26"/>
        <v/>
      </c>
      <c r="AZ93" s="4" t="str">
        <f t="shared" si="27"/>
        <v/>
      </c>
      <c r="BA93" s="4" t="str">
        <f t="shared" si="28"/>
        <v/>
      </c>
      <c r="BB93" s="4" t="str">
        <f t="shared" si="29"/>
        <v/>
      </c>
      <c r="BC93" s="4" t="str">
        <f t="shared" si="30"/>
        <v/>
      </c>
      <c r="BD93" s="4" t="str">
        <f t="shared" si="31"/>
        <v/>
      </c>
      <c r="BE93" s="4" t="str">
        <f t="shared" si="32"/>
        <v/>
      </c>
      <c r="BF93" s="4" t="str">
        <f t="shared" si="33"/>
        <v/>
      </c>
      <c r="BG93" s="4" t="str">
        <f t="shared" si="34"/>
        <v/>
      </c>
      <c r="BH93" s="9" t="str">
        <f t="shared" si="35"/>
        <v/>
      </c>
      <c r="BI93" s="9" t="str">
        <f t="shared" si="36"/>
        <v/>
      </c>
    </row>
    <row r="94">
      <c r="A94" s="7">
        <v>0.0</v>
      </c>
      <c r="D94" s="7">
        <v>181936.00125</v>
      </c>
      <c r="E94" s="7">
        <v>4477.43851441724</v>
      </c>
      <c r="F94" s="7">
        <v>20300.0</v>
      </c>
      <c r="G94" s="7">
        <v>14818.736059131912</v>
      </c>
      <c r="H94" s="7">
        <v>0.0127443738476</v>
      </c>
      <c r="I94" s="7">
        <v>177476.0</v>
      </c>
      <c r="J94" s="7">
        <v>14806.3125</v>
      </c>
      <c r="K94" s="7">
        <v>5493.6875</v>
      </c>
      <c r="L94" s="7">
        <v>3017.433125</v>
      </c>
      <c r="M94" s="7">
        <v>1442.568125</v>
      </c>
      <c r="N94" s="7">
        <v>5.0</v>
      </c>
      <c r="O94" s="7">
        <v>1.0</v>
      </c>
      <c r="Q94" t="str">
        <f t="shared" si="7"/>
        <v/>
      </c>
      <c r="S94" s="7"/>
      <c r="T94" s="7">
        <v>1.0</v>
      </c>
      <c r="U94" s="7">
        <v>1.0</v>
      </c>
      <c r="V94" s="7">
        <v>1.0</v>
      </c>
      <c r="AB94" s="7">
        <v>1.0</v>
      </c>
      <c r="AC94" s="7"/>
      <c r="AG94" t="str">
        <f t="shared" si="8"/>
        <v/>
      </c>
      <c r="AH94" s="4" t="str">
        <f t="shared" si="9"/>
        <v/>
      </c>
      <c r="AI94" s="4" t="str">
        <f t="shared" si="10"/>
        <v/>
      </c>
      <c r="AJ94" s="4" t="str">
        <f t="shared" si="11"/>
        <v>1442.568125</v>
      </c>
      <c r="AK94" s="4" t="str">
        <f t="shared" si="12"/>
        <v/>
      </c>
      <c r="AL94" s="4" t="str">
        <f t="shared" si="13"/>
        <v/>
      </c>
      <c r="AM94" s="4" t="str">
        <f t="shared" si="14"/>
        <v/>
      </c>
      <c r="AN94" s="4" t="str">
        <f t="shared" si="15"/>
        <v>1442.568125</v>
      </c>
      <c r="AO94" s="4" t="str">
        <f t="shared" si="16"/>
        <v>1442.568125</v>
      </c>
      <c r="AP94" s="4" t="str">
        <f t="shared" si="17"/>
        <v>1442.568125</v>
      </c>
      <c r="AQ94" s="4" t="str">
        <f t="shared" si="18"/>
        <v>1442.568125</v>
      </c>
      <c r="AR94" s="4" t="str">
        <f t="shared" si="19"/>
        <v/>
      </c>
      <c r="AS94" s="4" t="str">
        <f t="shared" si="20"/>
        <v/>
      </c>
      <c r="AT94" s="4" t="str">
        <f t="shared" si="21"/>
        <v/>
      </c>
      <c r="AU94" s="4" t="str">
        <f t="shared" si="22"/>
        <v/>
      </c>
      <c r="AV94" s="4" t="str">
        <f t="shared" si="23"/>
        <v/>
      </c>
      <c r="AW94" s="4" t="str">
        <f t="shared" si="24"/>
        <v/>
      </c>
      <c r="AX94" s="4" t="str">
        <f t="shared" si="25"/>
        <v/>
      </c>
      <c r="AY94" s="4" t="str">
        <f t="shared" si="26"/>
        <v/>
      </c>
      <c r="AZ94" s="4" t="str">
        <f t="shared" si="27"/>
        <v/>
      </c>
      <c r="BA94" s="4" t="str">
        <f t="shared" si="28"/>
        <v/>
      </c>
      <c r="BB94" s="4" t="str">
        <f t="shared" si="29"/>
        <v/>
      </c>
      <c r="BC94" s="4" t="str">
        <f t="shared" si="30"/>
        <v/>
      </c>
      <c r="BD94" s="4" t="str">
        <f t="shared" si="31"/>
        <v/>
      </c>
      <c r="BE94" s="4" t="str">
        <f t="shared" si="32"/>
        <v>0</v>
      </c>
      <c r="BF94" s="4" t="str">
        <f t="shared" si="33"/>
        <v/>
      </c>
      <c r="BG94" s="4" t="str">
        <f t="shared" si="34"/>
        <v/>
      </c>
      <c r="BH94" s="9" t="str">
        <f t="shared" si="35"/>
        <v/>
      </c>
      <c r="BI94" s="9" t="str">
        <f t="shared" si="36"/>
        <v/>
      </c>
    </row>
    <row r="95">
      <c r="D95" s="7">
        <v>169712.63875</v>
      </c>
      <c r="E95" s="7">
        <v>2062.9939892419247</v>
      </c>
      <c r="F95" s="7">
        <v>6703.0</v>
      </c>
      <c r="G95" s="7">
        <v>2477.4962031332902</v>
      </c>
      <c r="H95" s="7">
        <v>0.00719182692151</v>
      </c>
      <c r="I95" s="7">
        <v>167667.0</v>
      </c>
      <c r="J95" s="7">
        <v>2465.4471875</v>
      </c>
      <c r="K95" s="7">
        <v>4237.5528125</v>
      </c>
      <c r="L95" s="7">
        <v>1839.8528125</v>
      </c>
      <c r="M95" s="7">
        <v>205.7859375</v>
      </c>
      <c r="N95" s="7">
        <v>4.0</v>
      </c>
      <c r="Q95" t="str">
        <f t="shared" si="7"/>
        <v/>
      </c>
      <c r="S95" s="7"/>
      <c r="T95" s="7">
        <v>1.0</v>
      </c>
      <c r="U95" s="7">
        <v>1.0</v>
      </c>
      <c r="V95" s="7">
        <v>1.0</v>
      </c>
      <c r="W95" s="7">
        <v>1.0</v>
      </c>
      <c r="AB95" s="7"/>
      <c r="AC95" s="7"/>
      <c r="AG95" t="str">
        <f t="shared" si="8"/>
        <v/>
      </c>
      <c r="AH95" s="4" t="str">
        <f t="shared" si="9"/>
        <v/>
      </c>
      <c r="AI95" s="4" t="str">
        <f t="shared" si="10"/>
        <v/>
      </c>
      <c r="AJ95" s="4" t="str">
        <f t="shared" si="11"/>
        <v/>
      </c>
      <c r="AK95" s="4" t="str">
        <f t="shared" si="12"/>
        <v/>
      </c>
      <c r="AL95" s="4" t="str">
        <f t="shared" si="13"/>
        <v/>
      </c>
      <c r="AM95" s="4" t="str">
        <f t="shared" si="14"/>
        <v/>
      </c>
      <c r="AN95" s="4" t="str">
        <f t="shared" si="15"/>
        <v>205.7859375</v>
      </c>
      <c r="AO95" s="4" t="str">
        <f t="shared" si="16"/>
        <v>205.7859375</v>
      </c>
      <c r="AP95" s="4" t="str">
        <f t="shared" si="17"/>
        <v>205.7859375</v>
      </c>
      <c r="AQ95" s="4" t="str">
        <f t="shared" si="18"/>
        <v/>
      </c>
      <c r="AR95" s="4" t="str">
        <f t="shared" si="19"/>
        <v/>
      </c>
      <c r="AS95" s="4" t="str">
        <f t="shared" si="20"/>
        <v>205.7859375</v>
      </c>
      <c r="AT95" s="4" t="str">
        <f t="shared" si="21"/>
        <v/>
      </c>
      <c r="AU95" s="4" t="str">
        <f t="shared" si="22"/>
        <v/>
      </c>
      <c r="AV95" s="4" t="str">
        <f t="shared" si="23"/>
        <v/>
      </c>
      <c r="AW95" s="4" t="str">
        <f t="shared" si="24"/>
        <v/>
      </c>
      <c r="AX95" s="4" t="str">
        <f t="shared" si="25"/>
        <v/>
      </c>
      <c r="AY95" s="4" t="str">
        <f t="shared" si="26"/>
        <v/>
      </c>
      <c r="AZ95" s="4" t="str">
        <f t="shared" si="27"/>
        <v/>
      </c>
      <c r="BA95" s="4" t="str">
        <f t="shared" si="28"/>
        <v/>
      </c>
      <c r="BB95" s="4" t="str">
        <f t="shared" si="29"/>
        <v/>
      </c>
      <c r="BC95" s="4" t="str">
        <f t="shared" si="30"/>
        <v/>
      </c>
      <c r="BD95" s="4" t="str">
        <f t="shared" si="31"/>
        <v/>
      </c>
      <c r="BE95" s="4" t="str">
        <f t="shared" si="32"/>
        <v/>
      </c>
      <c r="BF95" s="4" t="str">
        <f t="shared" si="33"/>
        <v/>
      </c>
      <c r="BG95" s="4" t="str">
        <f t="shared" si="34"/>
        <v/>
      </c>
      <c r="BH95" s="9" t="str">
        <f t="shared" si="35"/>
        <v/>
      </c>
      <c r="BI95" s="9" t="str">
        <f t="shared" si="36"/>
        <v/>
      </c>
    </row>
    <row r="96">
      <c r="D96" s="7">
        <v>168085.083125</v>
      </c>
      <c r="E96" s="7">
        <v>4469.403229201539</v>
      </c>
      <c r="F96" s="7">
        <v>10500.0</v>
      </c>
      <c r="G96" s="7">
        <v>4888.394896911778</v>
      </c>
      <c r="H96" s="7">
        <v>0.00347234619996</v>
      </c>
      <c r="I96" s="7">
        <v>163633.0</v>
      </c>
      <c r="J96" s="7">
        <v>4875.9375</v>
      </c>
      <c r="K96" s="7">
        <v>5624.0625</v>
      </c>
      <c r="L96" s="7">
        <v>4435.676875</v>
      </c>
      <c r="M96" s="7">
        <v>16.40625</v>
      </c>
      <c r="N96" s="7">
        <v>3.0</v>
      </c>
      <c r="P96" s="7">
        <v>1.0</v>
      </c>
      <c r="Q96" t="str">
        <f t="shared" si="7"/>
        <v/>
      </c>
      <c r="T96" s="7">
        <v>1.0</v>
      </c>
      <c r="U96" s="7">
        <v>1.0</v>
      </c>
      <c r="AB96" s="7"/>
      <c r="AC96" s="7"/>
      <c r="AG96" t="str">
        <f t="shared" si="8"/>
        <v/>
      </c>
      <c r="AH96" s="4" t="str">
        <f t="shared" si="9"/>
        <v>0.0034723462</v>
      </c>
      <c r="AI96" s="4" t="str">
        <f t="shared" si="10"/>
        <v/>
      </c>
      <c r="AJ96" s="4" t="str">
        <f t="shared" si="11"/>
        <v/>
      </c>
      <c r="AK96" s="4" t="str">
        <f t="shared" si="12"/>
        <v>16.40625</v>
      </c>
      <c r="AL96" s="4" t="str">
        <f t="shared" si="13"/>
        <v/>
      </c>
      <c r="AM96" s="4" t="str">
        <f t="shared" si="14"/>
        <v/>
      </c>
      <c r="AN96" s="4" t="str">
        <f t="shared" si="15"/>
        <v>16.40625</v>
      </c>
      <c r="AO96" s="4" t="str">
        <f t="shared" si="16"/>
        <v>16.40625</v>
      </c>
      <c r="AP96" s="4" t="str">
        <f t="shared" si="17"/>
        <v/>
      </c>
      <c r="AQ96" s="4" t="str">
        <f t="shared" si="18"/>
        <v/>
      </c>
      <c r="AR96" s="4" t="str">
        <f t="shared" si="19"/>
        <v/>
      </c>
      <c r="AS96" s="4" t="str">
        <f t="shared" si="20"/>
        <v/>
      </c>
      <c r="AT96" s="4" t="str">
        <f t="shared" si="21"/>
        <v/>
      </c>
      <c r="AU96" s="4" t="str">
        <f t="shared" si="22"/>
        <v/>
      </c>
      <c r="AV96" s="4" t="str">
        <f t="shared" si="23"/>
        <v/>
      </c>
      <c r="AW96" s="4" t="str">
        <f t="shared" si="24"/>
        <v/>
      </c>
      <c r="AX96" s="4" t="str">
        <f t="shared" si="25"/>
        <v/>
      </c>
      <c r="AY96" s="4" t="str">
        <f t="shared" si="26"/>
        <v/>
      </c>
      <c r="AZ96" s="4" t="str">
        <f t="shared" si="27"/>
        <v/>
      </c>
      <c r="BA96" s="4" t="str">
        <f t="shared" si="28"/>
        <v/>
      </c>
      <c r="BB96" s="4" t="str">
        <f t="shared" si="29"/>
        <v/>
      </c>
      <c r="BC96" s="4" t="str">
        <f t="shared" si="30"/>
        <v/>
      </c>
      <c r="BD96" s="4" t="str">
        <f t="shared" si="31"/>
        <v/>
      </c>
      <c r="BE96" s="4" t="str">
        <f t="shared" si="32"/>
        <v/>
      </c>
      <c r="BF96" s="4" t="str">
        <f t="shared" si="33"/>
        <v/>
      </c>
      <c r="BG96" s="4" t="str">
        <f t="shared" si="34"/>
        <v/>
      </c>
      <c r="BH96" s="9" t="str">
        <f t="shared" si="35"/>
        <v/>
      </c>
      <c r="BI96" s="9" t="str">
        <f t="shared" si="36"/>
        <v/>
      </c>
    </row>
    <row r="97">
      <c r="A97" s="7">
        <v>4805.0</v>
      </c>
      <c r="B97" s="7">
        <v>11.0</v>
      </c>
      <c r="C97" s="7">
        <v>108.0</v>
      </c>
      <c r="D97" s="7">
        <v>164164.1725</v>
      </c>
      <c r="E97" s="7">
        <v>1087.4878441827314</v>
      </c>
      <c r="F97" s="7">
        <v>23500.0</v>
      </c>
      <c r="G97" s="7">
        <v>21520.80241598792</v>
      </c>
      <c r="H97" s="7">
        <v>0.00297724785231</v>
      </c>
      <c r="I97" s="7">
        <v>163094.0</v>
      </c>
      <c r="J97" s="7">
        <v>21509.84375</v>
      </c>
      <c r="K97" s="7">
        <v>1990.15625</v>
      </c>
      <c r="L97" s="7">
        <v>947.795625</v>
      </c>
      <c r="M97" s="7">
        <v>122.376875</v>
      </c>
      <c r="N97" s="7">
        <v>1.0</v>
      </c>
      <c r="O97" s="7">
        <v>1.0</v>
      </c>
      <c r="Q97" t="str">
        <f t="shared" si="7"/>
        <v/>
      </c>
      <c r="AC97" s="7"/>
      <c r="AG97" t="str">
        <f t="shared" si="8"/>
        <v>1</v>
      </c>
      <c r="AH97" s="4" t="str">
        <f t="shared" si="9"/>
        <v>0.002977247852</v>
      </c>
      <c r="AI97" s="4" t="str">
        <f t="shared" si="10"/>
        <v/>
      </c>
      <c r="AJ97" s="4" t="str">
        <f t="shared" si="11"/>
        <v>122.376875</v>
      </c>
      <c r="AK97" s="4" t="str">
        <f t="shared" si="12"/>
        <v/>
      </c>
      <c r="AL97" s="4" t="str">
        <f t="shared" si="13"/>
        <v/>
      </c>
      <c r="AM97" s="4" t="str">
        <f t="shared" si="14"/>
        <v/>
      </c>
      <c r="AN97" s="4" t="str">
        <f t="shared" si="15"/>
        <v/>
      </c>
      <c r="AO97" s="4" t="str">
        <f t="shared" si="16"/>
        <v/>
      </c>
      <c r="AP97" s="4" t="str">
        <f t="shared" si="17"/>
        <v/>
      </c>
      <c r="AQ97" s="4" t="str">
        <f t="shared" si="18"/>
        <v/>
      </c>
      <c r="AR97" s="4" t="str">
        <f t="shared" si="19"/>
        <v/>
      </c>
      <c r="AS97" s="4" t="str">
        <f t="shared" si="20"/>
        <v/>
      </c>
      <c r="AT97" s="4" t="str">
        <f t="shared" si="21"/>
        <v/>
      </c>
      <c r="AU97" s="4" t="str">
        <f t="shared" si="22"/>
        <v/>
      </c>
      <c r="AV97" s="4" t="str">
        <f t="shared" si="23"/>
        <v/>
      </c>
      <c r="AW97" s="4" t="str">
        <f t="shared" si="24"/>
        <v/>
      </c>
      <c r="AX97" s="4" t="str">
        <f t="shared" si="25"/>
        <v/>
      </c>
      <c r="AY97" s="4" t="str">
        <f t="shared" si="26"/>
        <v/>
      </c>
      <c r="AZ97" s="4" t="str">
        <f t="shared" si="27"/>
        <v/>
      </c>
      <c r="BA97" s="4" t="str">
        <f t="shared" si="28"/>
        <v>4805</v>
      </c>
      <c r="BB97" s="4" t="str">
        <f t="shared" si="29"/>
        <v/>
      </c>
      <c r="BC97" s="4" t="str">
        <f t="shared" si="30"/>
        <v/>
      </c>
      <c r="BD97" s="4" t="str">
        <f t="shared" si="31"/>
        <v/>
      </c>
      <c r="BE97" s="4" t="str">
        <f t="shared" si="32"/>
        <v/>
      </c>
      <c r="BF97" s="4" t="str">
        <f t="shared" si="33"/>
        <v/>
      </c>
      <c r="BG97" s="4" t="str">
        <f t="shared" si="34"/>
        <v/>
      </c>
      <c r="BH97" s="9" t="str">
        <f t="shared" si="35"/>
        <v/>
      </c>
      <c r="BI97" s="9" t="str">
        <f t="shared" si="36"/>
        <v/>
      </c>
    </row>
    <row r="98">
      <c r="D98" s="7">
        <v>163758.78125</v>
      </c>
      <c r="E98" s="7">
        <v>1445.0898290089845</v>
      </c>
      <c r="F98" s="7">
        <v>10700.0</v>
      </c>
      <c r="G98" s="7">
        <v>6983.583044981209</v>
      </c>
      <c r="H98" s="7">
        <v>0.00161265203295</v>
      </c>
      <c r="I98" s="7">
        <v>162331.0</v>
      </c>
      <c r="J98" s="7">
        <v>6971.71875</v>
      </c>
      <c r="K98" s="7">
        <v>3728.28125</v>
      </c>
      <c r="L98" s="7">
        <v>1391.0</v>
      </c>
      <c r="M98" s="7">
        <v>36.78125</v>
      </c>
      <c r="N98" s="7">
        <v>1.0</v>
      </c>
      <c r="Q98" t="str">
        <f t="shared" si="7"/>
        <v/>
      </c>
      <c r="R98" s="7">
        <v>1.0</v>
      </c>
      <c r="AC98" s="7"/>
      <c r="AG98" t="str">
        <f t="shared" si="8"/>
        <v/>
      </c>
      <c r="AH98" s="4" t="str">
        <f t="shared" si="9"/>
        <v/>
      </c>
      <c r="AI98" s="4" t="str">
        <f t="shared" si="10"/>
        <v/>
      </c>
      <c r="AJ98" s="4" t="str">
        <f t="shared" si="11"/>
        <v/>
      </c>
      <c r="AK98" s="4" t="str">
        <f t="shared" si="12"/>
        <v/>
      </c>
      <c r="AL98" s="4" t="str">
        <f t="shared" si="13"/>
        <v>36.78125</v>
      </c>
      <c r="AM98" s="4" t="str">
        <f t="shared" si="14"/>
        <v/>
      </c>
      <c r="AN98" s="4" t="str">
        <f t="shared" si="15"/>
        <v/>
      </c>
      <c r="AO98" s="4" t="str">
        <f t="shared" si="16"/>
        <v/>
      </c>
      <c r="AP98" s="4" t="str">
        <f t="shared" si="17"/>
        <v/>
      </c>
      <c r="AQ98" s="4" t="str">
        <f t="shared" si="18"/>
        <v/>
      </c>
      <c r="AR98" s="4" t="str">
        <f t="shared" si="19"/>
        <v/>
      </c>
      <c r="AS98" s="4" t="str">
        <f t="shared" si="20"/>
        <v/>
      </c>
      <c r="AT98" s="4" t="str">
        <f t="shared" si="21"/>
        <v/>
      </c>
      <c r="AU98" s="4" t="str">
        <f t="shared" si="22"/>
        <v/>
      </c>
      <c r="AV98" s="4" t="str">
        <f t="shared" si="23"/>
        <v/>
      </c>
      <c r="AW98" s="4" t="str">
        <f t="shared" si="24"/>
        <v/>
      </c>
      <c r="AX98" s="4" t="str">
        <f t="shared" si="25"/>
        <v/>
      </c>
      <c r="AY98" s="4" t="str">
        <f t="shared" si="26"/>
        <v/>
      </c>
      <c r="AZ98" s="4" t="str">
        <f t="shared" si="27"/>
        <v/>
      </c>
      <c r="BA98" s="4" t="str">
        <f t="shared" si="28"/>
        <v/>
      </c>
      <c r="BB98" s="4" t="str">
        <f t="shared" si="29"/>
        <v/>
      </c>
      <c r="BC98" s="4" t="str">
        <f t="shared" si="30"/>
        <v/>
      </c>
      <c r="BD98" s="4" t="str">
        <f t="shared" si="31"/>
        <v/>
      </c>
      <c r="BE98" s="4" t="str">
        <f t="shared" si="32"/>
        <v/>
      </c>
      <c r="BF98" s="4" t="str">
        <f t="shared" si="33"/>
        <v/>
      </c>
      <c r="BG98" s="4" t="str">
        <f t="shared" si="34"/>
        <v/>
      </c>
      <c r="BH98" s="9" t="str">
        <f t="shared" si="35"/>
        <v/>
      </c>
      <c r="BI98" s="9" t="str">
        <f t="shared" si="36"/>
        <v/>
      </c>
    </row>
    <row r="99">
      <c r="A99" s="7">
        <v>28.0</v>
      </c>
      <c r="D99" s="7">
        <v>160492.55656250002</v>
      </c>
      <c r="E99" s="7">
        <v>147.8475352901292</v>
      </c>
      <c r="F99" s="7">
        <v>4591.0</v>
      </c>
      <c r="G99" s="7">
        <v>3451.981707459346</v>
      </c>
      <c r="H99" s="7">
        <v>0.00177337484402</v>
      </c>
      <c r="I99" s="7">
        <v>160362.0</v>
      </c>
      <c r="J99" s="7">
        <v>3441.8153125</v>
      </c>
      <c r="K99" s="7">
        <v>1149.1846875</v>
      </c>
      <c r="L99" s="7">
        <v>127.6871875</v>
      </c>
      <c r="M99" s="7">
        <v>2.869375</v>
      </c>
      <c r="N99" s="7">
        <v>1.0</v>
      </c>
      <c r="Q99" t="str">
        <f t="shared" si="7"/>
        <v/>
      </c>
      <c r="U99" s="7">
        <v>1.0</v>
      </c>
      <c r="AC99" s="7"/>
      <c r="AG99" t="str">
        <f t="shared" si="8"/>
        <v/>
      </c>
      <c r="AH99" s="4" t="str">
        <f t="shared" si="9"/>
        <v/>
      </c>
      <c r="AI99" s="4" t="str">
        <f t="shared" si="10"/>
        <v/>
      </c>
      <c r="AJ99" s="4" t="str">
        <f t="shared" si="11"/>
        <v/>
      </c>
      <c r="AK99" s="4" t="str">
        <f t="shared" si="12"/>
        <v/>
      </c>
      <c r="AL99" s="4" t="str">
        <f t="shared" si="13"/>
        <v/>
      </c>
      <c r="AM99" s="4" t="str">
        <f t="shared" si="14"/>
        <v/>
      </c>
      <c r="AN99" s="4" t="str">
        <f t="shared" si="15"/>
        <v/>
      </c>
      <c r="AO99" s="4" t="str">
        <f t="shared" si="16"/>
        <v>2.869375</v>
      </c>
      <c r="AP99" s="4" t="str">
        <f t="shared" si="17"/>
        <v/>
      </c>
      <c r="AQ99" s="4" t="str">
        <f t="shared" si="18"/>
        <v/>
      </c>
      <c r="AR99" s="4" t="str">
        <f t="shared" si="19"/>
        <v/>
      </c>
      <c r="AS99" s="4" t="str">
        <f t="shared" si="20"/>
        <v/>
      </c>
      <c r="AT99" s="4" t="str">
        <f t="shared" si="21"/>
        <v/>
      </c>
      <c r="AU99" s="4" t="str">
        <f t="shared" si="22"/>
        <v/>
      </c>
      <c r="AV99" s="4" t="str">
        <f t="shared" si="23"/>
        <v/>
      </c>
      <c r="AW99" s="4" t="str">
        <f t="shared" si="24"/>
        <v/>
      </c>
      <c r="AX99" s="4" t="str">
        <f t="shared" si="25"/>
        <v/>
      </c>
      <c r="AY99" s="4" t="str">
        <f t="shared" si="26"/>
        <v/>
      </c>
      <c r="AZ99" s="4" t="str">
        <f t="shared" si="27"/>
        <v/>
      </c>
      <c r="BA99" s="4" t="str">
        <f t="shared" si="28"/>
        <v>28</v>
      </c>
      <c r="BB99" s="4" t="str">
        <f t="shared" si="29"/>
        <v/>
      </c>
      <c r="BC99" s="4" t="str">
        <f t="shared" si="30"/>
        <v/>
      </c>
      <c r="BD99" s="4" t="str">
        <f t="shared" si="31"/>
        <v/>
      </c>
      <c r="BE99" s="4" t="str">
        <f t="shared" si="32"/>
        <v/>
      </c>
      <c r="BF99" s="4" t="str">
        <f t="shared" si="33"/>
        <v/>
      </c>
      <c r="BG99" s="4" t="str">
        <f t="shared" si="34"/>
        <v/>
      </c>
      <c r="BH99" s="9" t="str">
        <f t="shared" si="35"/>
        <v/>
      </c>
      <c r="BI99" s="9" t="str">
        <f t="shared" si="36"/>
        <v/>
      </c>
    </row>
    <row r="100">
      <c r="D100" s="7">
        <v>159265.0859375</v>
      </c>
      <c r="E100" s="7">
        <v>103.36622799251536</v>
      </c>
      <c r="F100" s="7">
        <v>351.0</v>
      </c>
      <c r="G100" s="7">
        <v>346.0</v>
      </c>
      <c r="H100" s="7">
        <v>0.00447239869821</v>
      </c>
      <c r="I100" s="7">
        <v>159179.0</v>
      </c>
      <c r="J100" s="7">
        <v>343.0</v>
      </c>
      <c r="K100" s="7">
        <v>8.0</v>
      </c>
      <c r="L100" s="7">
        <v>54.875</v>
      </c>
      <c r="M100" s="7">
        <v>31.2109375</v>
      </c>
      <c r="N100" s="7">
        <v>1.0</v>
      </c>
      <c r="Q100" t="str">
        <f t="shared" si="7"/>
        <v/>
      </c>
      <c r="U100" s="7">
        <v>1.0</v>
      </c>
      <c r="AC100" s="7"/>
      <c r="AG100" t="str">
        <f t="shared" si="8"/>
        <v/>
      </c>
      <c r="AH100" s="4" t="str">
        <f t="shared" si="9"/>
        <v/>
      </c>
      <c r="AI100" s="4" t="str">
        <f t="shared" si="10"/>
        <v/>
      </c>
      <c r="AJ100" s="4" t="str">
        <f t="shared" si="11"/>
        <v/>
      </c>
      <c r="AK100" s="4" t="str">
        <f t="shared" si="12"/>
        <v/>
      </c>
      <c r="AL100" s="4" t="str">
        <f t="shared" si="13"/>
        <v/>
      </c>
      <c r="AM100" s="4" t="str">
        <f t="shared" si="14"/>
        <v/>
      </c>
      <c r="AN100" s="4" t="str">
        <f t="shared" si="15"/>
        <v/>
      </c>
      <c r="AO100" s="4" t="str">
        <f t="shared" si="16"/>
        <v>31.2109375</v>
      </c>
      <c r="AP100" s="4" t="str">
        <f t="shared" si="17"/>
        <v/>
      </c>
      <c r="AQ100" s="4" t="str">
        <f t="shared" si="18"/>
        <v/>
      </c>
      <c r="AR100" s="4" t="str">
        <f t="shared" si="19"/>
        <v/>
      </c>
      <c r="AS100" s="4" t="str">
        <f t="shared" si="20"/>
        <v/>
      </c>
      <c r="AT100" s="4" t="str">
        <f t="shared" si="21"/>
        <v/>
      </c>
      <c r="AU100" s="4" t="str">
        <f t="shared" si="22"/>
        <v/>
      </c>
      <c r="AV100" s="4" t="str">
        <f t="shared" si="23"/>
        <v/>
      </c>
      <c r="AW100" s="4" t="str">
        <f t="shared" si="24"/>
        <v/>
      </c>
      <c r="AX100" s="4" t="str">
        <f t="shared" si="25"/>
        <v/>
      </c>
      <c r="AY100" s="4" t="str">
        <f t="shared" si="26"/>
        <v/>
      </c>
      <c r="AZ100" s="4" t="str">
        <f t="shared" si="27"/>
        <v/>
      </c>
      <c r="BA100" s="4" t="str">
        <f t="shared" si="28"/>
        <v/>
      </c>
      <c r="BB100" s="4" t="str">
        <f t="shared" si="29"/>
        <v/>
      </c>
      <c r="BC100" s="4" t="str">
        <f t="shared" si="30"/>
        <v/>
      </c>
      <c r="BD100" s="4" t="str">
        <f t="shared" si="31"/>
        <v/>
      </c>
      <c r="BE100" s="4" t="str">
        <f t="shared" si="32"/>
        <v/>
      </c>
      <c r="BF100" s="4" t="str">
        <f t="shared" si="33"/>
        <v/>
      </c>
      <c r="BG100" s="4" t="str">
        <f t="shared" si="34"/>
        <v/>
      </c>
      <c r="BH100" s="9" t="str">
        <f t="shared" si="35"/>
        <v/>
      </c>
      <c r="BI100" s="9" t="str">
        <f t="shared" si="36"/>
        <v/>
      </c>
    </row>
    <row r="101">
      <c r="D101" s="7">
        <v>159490.22343749998</v>
      </c>
      <c r="E101" s="7">
        <v>366.5033835440873</v>
      </c>
      <c r="F101" s="7">
        <v>5011.0</v>
      </c>
      <c r="G101" s="7">
        <v>3890.536006659542</v>
      </c>
      <c r="H101" s="7">
        <v>0.00587580632865</v>
      </c>
      <c r="I101" s="7">
        <v>159141.0</v>
      </c>
      <c r="J101" s="7">
        <v>3880.393125</v>
      </c>
      <c r="K101" s="7">
        <v>1130.606875</v>
      </c>
      <c r="L101" s="7">
        <v>309.5796875</v>
      </c>
      <c r="M101" s="7">
        <v>39.64375</v>
      </c>
      <c r="N101" s="7">
        <v>3.0</v>
      </c>
      <c r="O101" s="7">
        <v>1.0</v>
      </c>
      <c r="Q101" t="str">
        <f t="shared" si="7"/>
        <v/>
      </c>
      <c r="S101" s="7"/>
      <c r="T101" s="7">
        <v>1.0</v>
      </c>
      <c r="U101" s="7">
        <v>1.0</v>
      </c>
      <c r="AB101" s="7"/>
      <c r="AC101" s="7"/>
      <c r="AG101" t="str">
        <f t="shared" si="8"/>
        <v/>
      </c>
      <c r="AH101" s="4" t="str">
        <f t="shared" si="9"/>
        <v/>
      </c>
      <c r="AI101" s="4" t="str">
        <f t="shared" si="10"/>
        <v/>
      </c>
      <c r="AJ101" s="4" t="str">
        <f t="shared" si="11"/>
        <v>39.64375</v>
      </c>
      <c r="AK101" s="4" t="str">
        <f t="shared" si="12"/>
        <v/>
      </c>
      <c r="AL101" s="4" t="str">
        <f t="shared" si="13"/>
        <v/>
      </c>
      <c r="AM101" s="4" t="str">
        <f t="shared" si="14"/>
        <v/>
      </c>
      <c r="AN101" s="4" t="str">
        <f t="shared" si="15"/>
        <v>39.64375</v>
      </c>
      <c r="AO101" s="4" t="str">
        <f t="shared" si="16"/>
        <v>39.64375</v>
      </c>
      <c r="AP101" s="4" t="str">
        <f t="shared" si="17"/>
        <v/>
      </c>
      <c r="AQ101" s="4" t="str">
        <f t="shared" si="18"/>
        <v/>
      </c>
      <c r="AR101" s="4" t="str">
        <f t="shared" si="19"/>
        <v/>
      </c>
      <c r="AS101" s="4" t="str">
        <f t="shared" si="20"/>
        <v/>
      </c>
      <c r="AT101" s="4" t="str">
        <f t="shared" si="21"/>
        <v/>
      </c>
      <c r="AU101" s="4" t="str">
        <f t="shared" si="22"/>
        <v/>
      </c>
      <c r="AV101" s="4" t="str">
        <f t="shared" si="23"/>
        <v/>
      </c>
      <c r="AW101" s="4" t="str">
        <f t="shared" si="24"/>
        <v/>
      </c>
      <c r="AX101" s="4" t="str">
        <f t="shared" si="25"/>
        <v/>
      </c>
      <c r="AY101" s="4" t="str">
        <f t="shared" si="26"/>
        <v/>
      </c>
      <c r="AZ101" s="4" t="str">
        <f t="shared" si="27"/>
        <v/>
      </c>
      <c r="BA101" s="4" t="str">
        <f t="shared" si="28"/>
        <v/>
      </c>
      <c r="BB101" s="4" t="str">
        <f t="shared" si="29"/>
        <v/>
      </c>
      <c r="BC101" s="4" t="str">
        <f t="shared" si="30"/>
        <v/>
      </c>
      <c r="BD101" s="4" t="str">
        <f t="shared" si="31"/>
        <v/>
      </c>
      <c r="BE101" s="4" t="str">
        <f t="shared" si="32"/>
        <v/>
      </c>
      <c r="BF101" s="4" t="str">
        <f t="shared" si="33"/>
        <v/>
      </c>
      <c r="BG101" s="4" t="str">
        <f t="shared" si="34"/>
        <v/>
      </c>
      <c r="BH101" s="9" t="str">
        <f t="shared" si="35"/>
        <v/>
      </c>
      <c r="BI101" s="9" t="str">
        <f t="shared" si="36"/>
        <v/>
      </c>
    </row>
    <row r="102">
      <c r="A102" s="7">
        <v>0.0</v>
      </c>
      <c r="D102" s="7">
        <v>156256.04125</v>
      </c>
      <c r="E102" s="7">
        <v>309.29210353547865</v>
      </c>
      <c r="F102" s="7">
        <v>2062.0</v>
      </c>
      <c r="G102" s="7">
        <v>1804.055282435501</v>
      </c>
      <c r="H102" s="7">
        <v>0.00495303097992</v>
      </c>
      <c r="I102" s="7">
        <v>155964.0</v>
      </c>
      <c r="J102" s="7">
        <v>1796.0</v>
      </c>
      <c r="K102" s="7">
        <v>266.0</v>
      </c>
      <c r="L102" s="7">
        <v>227.424375</v>
      </c>
      <c r="M102" s="7">
        <v>64.616875</v>
      </c>
      <c r="N102" s="7">
        <v>1.0</v>
      </c>
      <c r="O102" s="7">
        <v>1.0</v>
      </c>
      <c r="Q102" t="str">
        <f t="shared" si="7"/>
        <v/>
      </c>
      <c r="AC102" s="7"/>
      <c r="AG102" t="str">
        <f t="shared" si="8"/>
        <v/>
      </c>
      <c r="AH102" s="4" t="str">
        <f t="shared" si="9"/>
        <v/>
      </c>
      <c r="AI102" s="4" t="str">
        <f t="shared" si="10"/>
        <v/>
      </c>
      <c r="AJ102" s="4" t="str">
        <f t="shared" si="11"/>
        <v>64.616875</v>
      </c>
      <c r="AK102" s="4" t="str">
        <f t="shared" si="12"/>
        <v/>
      </c>
      <c r="AL102" s="4" t="str">
        <f t="shared" si="13"/>
        <v/>
      </c>
      <c r="AM102" s="4" t="str">
        <f t="shared" si="14"/>
        <v/>
      </c>
      <c r="AN102" s="4" t="str">
        <f t="shared" si="15"/>
        <v/>
      </c>
      <c r="AO102" s="4" t="str">
        <f t="shared" si="16"/>
        <v/>
      </c>
      <c r="AP102" s="4" t="str">
        <f t="shared" si="17"/>
        <v/>
      </c>
      <c r="AQ102" s="4" t="str">
        <f t="shared" si="18"/>
        <v/>
      </c>
      <c r="AR102" s="4" t="str">
        <f t="shared" si="19"/>
        <v/>
      </c>
      <c r="AS102" s="4" t="str">
        <f t="shared" si="20"/>
        <v/>
      </c>
      <c r="AT102" s="4" t="str">
        <f t="shared" si="21"/>
        <v/>
      </c>
      <c r="AU102" s="4" t="str">
        <f t="shared" si="22"/>
        <v/>
      </c>
      <c r="AV102" s="4" t="str">
        <f t="shared" si="23"/>
        <v/>
      </c>
      <c r="AW102" s="4" t="str">
        <f t="shared" si="24"/>
        <v/>
      </c>
      <c r="AX102" s="4" t="str">
        <f t="shared" si="25"/>
        <v/>
      </c>
      <c r="AY102" s="4" t="str">
        <f t="shared" si="26"/>
        <v/>
      </c>
      <c r="AZ102" s="4" t="str">
        <f t="shared" si="27"/>
        <v/>
      </c>
      <c r="BA102" s="4" t="str">
        <f t="shared" si="28"/>
        <v>0</v>
      </c>
      <c r="BB102" s="4" t="str">
        <f t="shared" si="29"/>
        <v/>
      </c>
      <c r="BC102" s="4" t="str">
        <f t="shared" si="30"/>
        <v/>
      </c>
      <c r="BD102" s="4" t="str">
        <f t="shared" si="31"/>
        <v/>
      </c>
      <c r="BE102" s="4" t="str">
        <f t="shared" si="32"/>
        <v/>
      </c>
      <c r="BF102" s="4" t="str">
        <f t="shared" si="33"/>
        <v/>
      </c>
      <c r="BG102" s="4" t="str">
        <f t="shared" si="34"/>
        <v/>
      </c>
      <c r="BH102" s="9" t="str">
        <f t="shared" si="35"/>
        <v/>
      </c>
      <c r="BI102" s="9" t="str">
        <f t="shared" si="36"/>
        <v/>
      </c>
    </row>
    <row r="103">
      <c r="A103" s="7">
        <v>1729.0</v>
      </c>
      <c r="B103" s="7">
        <v>0.0</v>
      </c>
      <c r="C103" s="7">
        <v>0.0</v>
      </c>
      <c r="D103" s="7">
        <v>161704.2734375</v>
      </c>
      <c r="E103" s="7">
        <v>71.57595148190082</v>
      </c>
      <c r="F103" s="7">
        <v>4505.0</v>
      </c>
      <c r="G103" s="7">
        <v>3797.908414547002</v>
      </c>
      <c r="H103" s="7">
        <v>0.00364616416291</v>
      </c>
      <c r="I103" s="7">
        <v>161650.0</v>
      </c>
      <c r="J103" s="7">
        <v>3788.4234375</v>
      </c>
      <c r="K103" s="7">
        <v>716.5765625</v>
      </c>
      <c r="L103" s="7">
        <v>49.2734375</v>
      </c>
      <c r="M103" s="7">
        <v>5.0</v>
      </c>
      <c r="N103" s="7">
        <v>3.0</v>
      </c>
      <c r="O103" s="7">
        <v>1.0</v>
      </c>
      <c r="Q103" t="str">
        <f t="shared" si="7"/>
        <v/>
      </c>
      <c r="T103" s="7">
        <v>1.0</v>
      </c>
      <c r="U103" s="7">
        <v>1.0</v>
      </c>
      <c r="AB103" s="7"/>
      <c r="AC103" s="7"/>
      <c r="AG103" t="str">
        <f t="shared" si="8"/>
        <v>1</v>
      </c>
      <c r="AH103" s="4" t="str">
        <f t="shared" si="9"/>
        <v>0.003646164163</v>
      </c>
      <c r="AI103" s="4" t="str">
        <f t="shared" si="10"/>
        <v/>
      </c>
      <c r="AJ103" s="4" t="str">
        <f t="shared" si="11"/>
        <v>5</v>
      </c>
      <c r="AK103" s="4" t="str">
        <f t="shared" si="12"/>
        <v/>
      </c>
      <c r="AL103" s="4" t="str">
        <f t="shared" si="13"/>
        <v/>
      </c>
      <c r="AM103" s="4" t="str">
        <f t="shared" si="14"/>
        <v/>
      </c>
      <c r="AN103" s="4" t="str">
        <f t="shared" si="15"/>
        <v>5</v>
      </c>
      <c r="AO103" s="4" t="str">
        <f t="shared" si="16"/>
        <v>5</v>
      </c>
      <c r="AP103" s="4" t="str">
        <f t="shared" si="17"/>
        <v/>
      </c>
      <c r="AQ103" s="4" t="str">
        <f t="shared" si="18"/>
        <v/>
      </c>
      <c r="AR103" s="4" t="str">
        <f t="shared" si="19"/>
        <v/>
      </c>
      <c r="AS103" s="4" t="str">
        <f t="shared" si="20"/>
        <v/>
      </c>
      <c r="AT103" s="4" t="str">
        <f t="shared" si="21"/>
        <v/>
      </c>
      <c r="AU103" s="4" t="str">
        <f t="shared" si="22"/>
        <v/>
      </c>
      <c r="AV103" s="4" t="str">
        <f t="shared" si="23"/>
        <v/>
      </c>
      <c r="AW103" s="4" t="str">
        <f t="shared" si="24"/>
        <v/>
      </c>
      <c r="AX103" s="4" t="str">
        <f t="shared" si="25"/>
        <v/>
      </c>
      <c r="AY103" s="4" t="str">
        <f t="shared" si="26"/>
        <v/>
      </c>
      <c r="AZ103" s="4" t="str">
        <f t="shared" si="27"/>
        <v/>
      </c>
      <c r="BA103" s="4" t="str">
        <f t="shared" si="28"/>
        <v/>
      </c>
      <c r="BB103" s="4" t="str">
        <f t="shared" si="29"/>
        <v/>
      </c>
      <c r="BC103" s="4" t="str">
        <f t="shared" si="30"/>
        <v>1729</v>
      </c>
      <c r="BD103" s="4" t="str">
        <f t="shared" si="31"/>
        <v/>
      </c>
      <c r="BE103" s="4" t="str">
        <f t="shared" si="32"/>
        <v/>
      </c>
      <c r="BF103" s="4" t="str">
        <f t="shared" si="33"/>
        <v/>
      </c>
      <c r="BG103" s="4" t="str">
        <f t="shared" si="34"/>
        <v/>
      </c>
      <c r="BH103" s="9" t="str">
        <f t="shared" si="35"/>
        <v/>
      </c>
      <c r="BI103" s="9" t="str">
        <f t="shared" si="36"/>
        <v/>
      </c>
    </row>
    <row r="104">
      <c r="D104" s="7">
        <v>155732.446875</v>
      </c>
      <c r="E104" s="7">
        <v>319.69278046385864</v>
      </c>
      <c r="F104" s="7">
        <v>7934.0</v>
      </c>
      <c r="G104" s="7">
        <v>5745.897141786672</v>
      </c>
      <c r="H104" s="7">
        <v>0.00233489709734</v>
      </c>
      <c r="I104" s="7">
        <v>155430.0</v>
      </c>
      <c r="J104" s="7">
        <v>5734.794375</v>
      </c>
      <c r="K104" s="7">
        <v>2199.205625</v>
      </c>
      <c r="L104" s="7">
        <v>290.05</v>
      </c>
      <c r="M104" s="7">
        <v>12.396875</v>
      </c>
      <c r="N104" s="7">
        <v>4.0</v>
      </c>
      <c r="O104" s="7">
        <v>1.0</v>
      </c>
      <c r="Q104" t="str">
        <f t="shared" si="7"/>
        <v/>
      </c>
      <c r="T104" s="7">
        <v>1.0</v>
      </c>
      <c r="U104" s="7">
        <v>1.0</v>
      </c>
      <c r="V104" s="7">
        <v>1.0</v>
      </c>
      <c r="AB104" s="7"/>
      <c r="AC104" s="7"/>
      <c r="AG104" t="str">
        <f t="shared" si="8"/>
        <v/>
      </c>
      <c r="AH104" s="4" t="str">
        <f t="shared" si="9"/>
        <v/>
      </c>
      <c r="AI104" s="4" t="str">
        <f t="shared" si="10"/>
        <v/>
      </c>
      <c r="AJ104" s="4" t="str">
        <f t="shared" si="11"/>
        <v>12.396875</v>
      </c>
      <c r="AK104" s="4" t="str">
        <f t="shared" si="12"/>
        <v/>
      </c>
      <c r="AL104" s="4" t="str">
        <f t="shared" si="13"/>
        <v/>
      </c>
      <c r="AM104" s="4" t="str">
        <f t="shared" si="14"/>
        <v/>
      </c>
      <c r="AN104" s="4" t="str">
        <f t="shared" si="15"/>
        <v>12.396875</v>
      </c>
      <c r="AO104" s="4" t="str">
        <f t="shared" si="16"/>
        <v>12.396875</v>
      </c>
      <c r="AP104" s="4" t="str">
        <f t="shared" si="17"/>
        <v>12.396875</v>
      </c>
      <c r="AQ104" s="4" t="str">
        <f t="shared" si="18"/>
        <v/>
      </c>
      <c r="AR104" s="4" t="str">
        <f t="shared" si="19"/>
        <v/>
      </c>
      <c r="AS104" s="4" t="str">
        <f t="shared" si="20"/>
        <v/>
      </c>
      <c r="AT104" s="4" t="str">
        <f t="shared" si="21"/>
        <v/>
      </c>
      <c r="AU104" s="4" t="str">
        <f t="shared" si="22"/>
        <v/>
      </c>
      <c r="AV104" s="4" t="str">
        <f t="shared" si="23"/>
        <v/>
      </c>
      <c r="AW104" s="4" t="str">
        <f t="shared" si="24"/>
        <v/>
      </c>
      <c r="AX104" s="4" t="str">
        <f t="shared" si="25"/>
        <v/>
      </c>
      <c r="AY104" s="4" t="str">
        <f t="shared" si="26"/>
        <v/>
      </c>
      <c r="AZ104" s="4" t="str">
        <f t="shared" si="27"/>
        <v/>
      </c>
      <c r="BA104" s="4" t="str">
        <f t="shared" si="28"/>
        <v/>
      </c>
      <c r="BB104" s="4" t="str">
        <f t="shared" si="29"/>
        <v/>
      </c>
      <c r="BC104" s="4" t="str">
        <f t="shared" si="30"/>
        <v/>
      </c>
      <c r="BD104" s="4" t="str">
        <f t="shared" si="31"/>
        <v/>
      </c>
      <c r="BE104" s="4" t="str">
        <f t="shared" si="32"/>
        <v/>
      </c>
      <c r="BF104" s="4" t="str">
        <f t="shared" si="33"/>
        <v/>
      </c>
      <c r="BG104" s="4" t="str">
        <f t="shared" si="34"/>
        <v/>
      </c>
      <c r="BH104" s="9" t="str">
        <f t="shared" si="35"/>
        <v/>
      </c>
      <c r="BI104" s="9" t="str">
        <f t="shared" si="36"/>
        <v/>
      </c>
    </row>
    <row r="105">
      <c r="D105" s="7">
        <v>150917.3825</v>
      </c>
      <c r="E105" s="7">
        <v>373.5824885897775</v>
      </c>
      <c r="F105" s="7">
        <v>19500.0</v>
      </c>
      <c r="G105" s="7">
        <v>19227.818392269808</v>
      </c>
      <c r="H105" s="7">
        <v>0.00104862362578</v>
      </c>
      <c r="I105" s="7">
        <v>150561.0</v>
      </c>
      <c r="J105" s="7">
        <v>19219.6875</v>
      </c>
      <c r="K105" s="7">
        <v>280.3125</v>
      </c>
      <c r="L105" s="7">
        <v>346.1325</v>
      </c>
      <c r="M105" s="7">
        <v>10.25</v>
      </c>
      <c r="N105" s="7">
        <v>4.0</v>
      </c>
      <c r="Q105" t="str">
        <f t="shared" si="7"/>
        <v/>
      </c>
      <c r="T105" s="7">
        <v>1.0</v>
      </c>
      <c r="V105" s="7">
        <v>1.0</v>
      </c>
      <c r="Z105" s="7">
        <v>1.0</v>
      </c>
      <c r="AB105" s="7"/>
      <c r="AC105" s="7"/>
      <c r="AD105" s="7">
        <v>1.0</v>
      </c>
      <c r="AG105" t="str">
        <f t="shared" si="8"/>
        <v/>
      </c>
      <c r="AH105" s="4" t="str">
        <f t="shared" si="9"/>
        <v/>
      </c>
      <c r="AI105" s="4" t="str">
        <f t="shared" si="10"/>
        <v/>
      </c>
      <c r="AJ105" s="4" t="str">
        <f t="shared" si="11"/>
        <v/>
      </c>
      <c r="AK105" s="4" t="str">
        <f t="shared" si="12"/>
        <v/>
      </c>
      <c r="AL105" s="4" t="str">
        <f t="shared" si="13"/>
        <v/>
      </c>
      <c r="AM105" s="4" t="str">
        <f t="shared" si="14"/>
        <v/>
      </c>
      <c r="AN105" s="4" t="str">
        <f t="shared" si="15"/>
        <v>10.25</v>
      </c>
      <c r="AO105" s="4" t="str">
        <f t="shared" si="16"/>
        <v/>
      </c>
      <c r="AP105" s="4" t="str">
        <f t="shared" si="17"/>
        <v>10.25</v>
      </c>
      <c r="AQ105" s="4" t="str">
        <f t="shared" si="18"/>
        <v/>
      </c>
      <c r="AR105" s="4" t="str">
        <f t="shared" si="19"/>
        <v/>
      </c>
      <c r="AS105" s="4" t="str">
        <f t="shared" si="20"/>
        <v/>
      </c>
      <c r="AT105" s="4" t="str">
        <f t="shared" si="21"/>
        <v/>
      </c>
      <c r="AU105" s="4" t="str">
        <f t="shared" si="22"/>
        <v/>
      </c>
      <c r="AV105" s="4" t="str">
        <f t="shared" si="23"/>
        <v>10.25</v>
      </c>
      <c r="AW105" s="4" t="str">
        <f t="shared" si="24"/>
        <v/>
      </c>
      <c r="AX105" s="4" t="str">
        <f t="shared" si="25"/>
        <v/>
      </c>
      <c r="AY105" s="4" t="str">
        <f t="shared" si="26"/>
        <v>10.25</v>
      </c>
      <c r="AZ105" s="4" t="str">
        <f t="shared" si="27"/>
        <v/>
      </c>
      <c r="BA105" s="4" t="str">
        <f t="shared" si="28"/>
        <v/>
      </c>
      <c r="BB105" s="4" t="str">
        <f t="shared" si="29"/>
        <v/>
      </c>
      <c r="BC105" s="4" t="str">
        <f t="shared" si="30"/>
        <v/>
      </c>
      <c r="BD105" s="4" t="str">
        <f t="shared" si="31"/>
        <v/>
      </c>
      <c r="BE105" s="4" t="str">
        <f t="shared" si="32"/>
        <v/>
      </c>
      <c r="BF105" s="4" t="str">
        <f t="shared" si="33"/>
        <v/>
      </c>
      <c r="BG105" s="4" t="str">
        <f t="shared" si="34"/>
        <v/>
      </c>
      <c r="BH105" s="9" t="str">
        <f t="shared" si="35"/>
        <v/>
      </c>
      <c r="BI105" s="9" t="str">
        <f t="shared" si="36"/>
        <v/>
      </c>
    </row>
    <row r="106">
      <c r="D106" s="7">
        <v>150767.3484375</v>
      </c>
      <c r="E106" s="7">
        <v>1388.5372194956735</v>
      </c>
      <c r="F106" s="7">
        <v>3096.0</v>
      </c>
      <c r="G106" s="7">
        <v>3061.3219280948874</v>
      </c>
      <c r="H106" s="7">
        <v>0.00888551456121</v>
      </c>
      <c r="I106" s="7">
        <v>149396.0</v>
      </c>
      <c r="J106" s="7">
        <v>3056.0</v>
      </c>
      <c r="K106" s="7">
        <v>40.0</v>
      </c>
      <c r="L106" s="7">
        <v>756.3575</v>
      </c>
      <c r="M106" s="7">
        <v>614.9909375</v>
      </c>
      <c r="N106" s="7">
        <v>2.0</v>
      </c>
      <c r="Q106" t="str">
        <f t="shared" si="7"/>
        <v/>
      </c>
      <c r="T106" s="7">
        <v>1.0</v>
      </c>
      <c r="U106" s="7">
        <v>1.0</v>
      </c>
      <c r="AB106" s="7"/>
      <c r="AC106" s="7"/>
      <c r="AG106" t="str">
        <f t="shared" si="8"/>
        <v/>
      </c>
      <c r="AH106" s="4" t="str">
        <f t="shared" si="9"/>
        <v/>
      </c>
      <c r="AI106" s="4" t="str">
        <f t="shared" si="10"/>
        <v/>
      </c>
      <c r="AJ106" s="4" t="str">
        <f t="shared" si="11"/>
        <v/>
      </c>
      <c r="AK106" s="4" t="str">
        <f t="shared" si="12"/>
        <v/>
      </c>
      <c r="AL106" s="4" t="str">
        <f t="shared" si="13"/>
        <v/>
      </c>
      <c r="AM106" s="4" t="str">
        <f t="shared" si="14"/>
        <v/>
      </c>
      <c r="AN106" s="4" t="str">
        <f t="shared" si="15"/>
        <v>614.9909375</v>
      </c>
      <c r="AO106" s="4" t="str">
        <f t="shared" si="16"/>
        <v>614.9909375</v>
      </c>
      <c r="AP106" s="4" t="str">
        <f t="shared" si="17"/>
        <v/>
      </c>
      <c r="AQ106" s="4" t="str">
        <f t="shared" si="18"/>
        <v/>
      </c>
      <c r="AR106" s="4" t="str">
        <f t="shared" si="19"/>
        <v/>
      </c>
      <c r="AS106" s="4" t="str">
        <f t="shared" si="20"/>
        <v/>
      </c>
      <c r="AT106" s="4" t="str">
        <f t="shared" si="21"/>
        <v/>
      </c>
      <c r="AU106" s="4" t="str">
        <f t="shared" si="22"/>
        <v/>
      </c>
      <c r="AV106" s="4" t="str">
        <f t="shared" si="23"/>
        <v/>
      </c>
      <c r="AW106" s="4" t="str">
        <f t="shared" si="24"/>
        <v/>
      </c>
      <c r="AX106" s="4" t="str">
        <f t="shared" si="25"/>
        <v/>
      </c>
      <c r="AY106" s="4" t="str">
        <f t="shared" si="26"/>
        <v/>
      </c>
      <c r="AZ106" s="4" t="str">
        <f t="shared" si="27"/>
        <v/>
      </c>
      <c r="BA106" s="4" t="str">
        <f t="shared" si="28"/>
        <v/>
      </c>
      <c r="BB106" s="4" t="str">
        <f t="shared" si="29"/>
        <v/>
      </c>
      <c r="BC106" s="4" t="str">
        <f t="shared" si="30"/>
        <v/>
      </c>
      <c r="BD106" s="4" t="str">
        <f t="shared" si="31"/>
        <v/>
      </c>
      <c r="BE106" s="4" t="str">
        <f t="shared" si="32"/>
        <v/>
      </c>
      <c r="BF106" s="4" t="str">
        <f t="shared" si="33"/>
        <v/>
      </c>
      <c r="BG106" s="4" t="str">
        <f t="shared" si="34"/>
        <v/>
      </c>
      <c r="BH106" s="9" t="str">
        <f t="shared" si="35"/>
        <v/>
      </c>
      <c r="BI106" s="9" t="str">
        <f t="shared" si="36"/>
        <v/>
      </c>
    </row>
    <row r="107">
      <c r="D107" s="7">
        <v>145980.2778125</v>
      </c>
      <c r="E107" s="7">
        <v>146.4319482522745</v>
      </c>
      <c r="F107" s="7">
        <v>1043.0</v>
      </c>
      <c r="G107" s="7">
        <v>867.515699838284</v>
      </c>
      <c r="H107" s="7">
        <v>0.0034800242204</v>
      </c>
      <c r="I107" s="7">
        <v>145851.0</v>
      </c>
      <c r="J107" s="7">
        <v>860.0</v>
      </c>
      <c r="K107" s="7">
        <v>183.0</v>
      </c>
      <c r="L107" s="7">
        <v>126.0278125</v>
      </c>
      <c r="M107" s="7">
        <v>3.25</v>
      </c>
      <c r="N107" s="7">
        <v>1.0</v>
      </c>
      <c r="O107" s="7">
        <v>1.0</v>
      </c>
      <c r="Q107" t="str">
        <f t="shared" si="7"/>
        <v/>
      </c>
      <c r="AC107" s="7"/>
      <c r="AG107" t="str">
        <f t="shared" si="8"/>
        <v/>
      </c>
      <c r="AH107" s="4" t="str">
        <f t="shared" si="9"/>
        <v>0.00348002422</v>
      </c>
      <c r="AI107" s="4" t="str">
        <f t="shared" si="10"/>
        <v/>
      </c>
      <c r="AJ107" s="4" t="str">
        <f t="shared" si="11"/>
        <v>3.25</v>
      </c>
      <c r="AK107" s="4" t="str">
        <f t="shared" si="12"/>
        <v/>
      </c>
      <c r="AL107" s="4" t="str">
        <f t="shared" si="13"/>
        <v/>
      </c>
      <c r="AM107" s="4" t="str">
        <f t="shared" si="14"/>
        <v/>
      </c>
      <c r="AN107" s="4" t="str">
        <f t="shared" si="15"/>
        <v/>
      </c>
      <c r="AO107" s="4" t="str">
        <f t="shared" si="16"/>
        <v/>
      </c>
      <c r="AP107" s="4" t="str">
        <f t="shared" si="17"/>
        <v/>
      </c>
      <c r="AQ107" s="4" t="str">
        <f t="shared" si="18"/>
        <v/>
      </c>
      <c r="AR107" s="4" t="str">
        <f t="shared" si="19"/>
        <v/>
      </c>
      <c r="AS107" s="4" t="str">
        <f t="shared" si="20"/>
        <v/>
      </c>
      <c r="AT107" s="4" t="str">
        <f t="shared" si="21"/>
        <v/>
      </c>
      <c r="AU107" s="4" t="str">
        <f t="shared" si="22"/>
        <v/>
      </c>
      <c r="AV107" s="4" t="str">
        <f t="shared" si="23"/>
        <v/>
      </c>
      <c r="AW107" s="4" t="str">
        <f t="shared" si="24"/>
        <v/>
      </c>
      <c r="AX107" s="4" t="str">
        <f t="shared" si="25"/>
        <v/>
      </c>
      <c r="AY107" s="4" t="str">
        <f t="shared" si="26"/>
        <v/>
      </c>
      <c r="AZ107" s="4" t="str">
        <f t="shared" si="27"/>
        <v/>
      </c>
      <c r="BA107" s="4" t="str">
        <f t="shared" si="28"/>
        <v/>
      </c>
      <c r="BB107" s="4" t="str">
        <f t="shared" si="29"/>
        <v/>
      </c>
      <c r="BC107" s="4" t="str">
        <f t="shared" si="30"/>
        <v/>
      </c>
      <c r="BD107" s="4" t="str">
        <f t="shared" si="31"/>
        <v/>
      </c>
      <c r="BE107" s="4" t="str">
        <f t="shared" si="32"/>
        <v/>
      </c>
      <c r="BF107" s="4" t="str">
        <f t="shared" si="33"/>
        <v/>
      </c>
      <c r="BG107" s="4" t="str">
        <f t="shared" si="34"/>
        <v/>
      </c>
      <c r="BH107" s="9" t="str">
        <f t="shared" si="35"/>
        <v/>
      </c>
      <c r="BI107" s="9" t="str">
        <f t="shared" si="36"/>
        <v/>
      </c>
    </row>
    <row r="108">
      <c r="A108" s="7">
        <v>893.0</v>
      </c>
      <c r="D108" s="7">
        <v>144572.5125</v>
      </c>
      <c r="E108" s="7">
        <v>282.6512817577749</v>
      </c>
      <c r="F108" s="7">
        <v>1583.0</v>
      </c>
      <c r="G108" s="7">
        <v>1502.4429434958488</v>
      </c>
      <c r="H108" s="7">
        <v>0.0043636649349</v>
      </c>
      <c r="I108" s="7">
        <v>144307.0</v>
      </c>
      <c r="J108" s="7">
        <v>1496.0</v>
      </c>
      <c r="K108" s="7">
        <v>87.0</v>
      </c>
      <c r="L108" s="7">
        <v>241.45</v>
      </c>
      <c r="M108" s="7">
        <v>24.0625</v>
      </c>
      <c r="N108" s="7">
        <v>1.0</v>
      </c>
      <c r="O108" s="7">
        <v>1.0</v>
      </c>
      <c r="Q108" t="str">
        <f t="shared" si="7"/>
        <v/>
      </c>
      <c r="AC108" s="7"/>
      <c r="AG108" t="str">
        <f t="shared" si="8"/>
        <v/>
      </c>
      <c r="AH108" s="4" t="str">
        <f t="shared" si="9"/>
        <v/>
      </c>
      <c r="AI108" s="4" t="str">
        <f t="shared" si="10"/>
        <v/>
      </c>
      <c r="AJ108" s="4" t="str">
        <f t="shared" si="11"/>
        <v>24.0625</v>
      </c>
      <c r="AK108" s="4" t="str">
        <f t="shared" si="12"/>
        <v/>
      </c>
      <c r="AL108" s="4" t="str">
        <f t="shared" si="13"/>
        <v/>
      </c>
      <c r="AM108" s="4" t="str">
        <f t="shared" si="14"/>
        <v/>
      </c>
      <c r="AN108" s="4" t="str">
        <f t="shared" si="15"/>
        <v/>
      </c>
      <c r="AO108" s="4" t="str">
        <f t="shared" si="16"/>
        <v/>
      </c>
      <c r="AP108" s="4" t="str">
        <f t="shared" si="17"/>
        <v/>
      </c>
      <c r="AQ108" s="4" t="str">
        <f t="shared" si="18"/>
        <v/>
      </c>
      <c r="AR108" s="4" t="str">
        <f t="shared" si="19"/>
        <v/>
      </c>
      <c r="AS108" s="4" t="str">
        <f t="shared" si="20"/>
        <v/>
      </c>
      <c r="AT108" s="4" t="str">
        <f t="shared" si="21"/>
        <v/>
      </c>
      <c r="AU108" s="4" t="str">
        <f t="shared" si="22"/>
        <v/>
      </c>
      <c r="AV108" s="4" t="str">
        <f t="shared" si="23"/>
        <v/>
      </c>
      <c r="AW108" s="4" t="str">
        <f t="shared" si="24"/>
        <v/>
      </c>
      <c r="AX108" s="4" t="str">
        <f t="shared" si="25"/>
        <v/>
      </c>
      <c r="AY108" s="4" t="str">
        <f t="shared" si="26"/>
        <v/>
      </c>
      <c r="AZ108" s="4" t="str">
        <f t="shared" si="27"/>
        <v/>
      </c>
      <c r="BA108" s="4" t="str">
        <f t="shared" si="28"/>
        <v>893</v>
      </c>
      <c r="BB108" s="4" t="str">
        <f t="shared" si="29"/>
        <v/>
      </c>
      <c r="BC108" s="4" t="str">
        <f t="shared" si="30"/>
        <v/>
      </c>
      <c r="BD108" s="4" t="str">
        <f t="shared" si="31"/>
        <v/>
      </c>
      <c r="BE108" s="4" t="str">
        <f t="shared" si="32"/>
        <v/>
      </c>
      <c r="BF108" s="4" t="str">
        <f t="shared" si="33"/>
        <v/>
      </c>
      <c r="BG108" s="4" t="str">
        <f t="shared" si="34"/>
        <v/>
      </c>
      <c r="BH108" s="9" t="str">
        <f t="shared" si="35"/>
        <v/>
      </c>
      <c r="BI108" s="9" t="str">
        <f t="shared" si="36"/>
        <v/>
      </c>
    </row>
    <row r="109">
      <c r="A109" s="7">
        <v>699.0</v>
      </c>
      <c r="D109" s="7">
        <v>142804.15593749998</v>
      </c>
      <c r="E109" s="7">
        <v>337.2763778978079</v>
      </c>
      <c r="F109" s="7">
        <v>17600.0</v>
      </c>
      <c r="G109" s="7">
        <v>17229.067956075414</v>
      </c>
      <c r="H109" s="7">
        <v>0.00288411950709</v>
      </c>
      <c r="I109" s="7">
        <v>142484.0</v>
      </c>
      <c r="J109" s="7">
        <v>17220.5</v>
      </c>
      <c r="K109" s="7">
        <v>379.5</v>
      </c>
      <c r="L109" s="7">
        <v>315.130625</v>
      </c>
      <c r="M109" s="7">
        <v>5.0253125</v>
      </c>
      <c r="N109" s="7">
        <v>4.0</v>
      </c>
      <c r="P109" s="7">
        <v>1.0</v>
      </c>
      <c r="Q109" t="str">
        <f t="shared" si="7"/>
        <v/>
      </c>
      <c r="T109" s="7">
        <v>1.0</v>
      </c>
      <c r="U109" s="7">
        <v>1.0</v>
      </c>
      <c r="W109" s="7">
        <v>1.0</v>
      </c>
      <c r="AB109" s="7"/>
      <c r="AC109" s="7"/>
      <c r="AG109" t="str">
        <f t="shared" si="8"/>
        <v/>
      </c>
      <c r="AH109" s="4" t="str">
        <f t="shared" si="9"/>
        <v>0.002884119507</v>
      </c>
      <c r="AI109" s="4" t="str">
        <f t="shared" si="10"/>
        <v/>
      </c>
      <c r="AJ109" s="4" t="str">
        <f t="shared" si="11"/>
        <v/>
      </c>
      <c r="AK109" s="4" t="str">
        <f t="shared" si="12"/>
        <v>5.0253125</v>
      </c>
      <c r="AL109" s="4" t="str">
        <f t="shared" si="13"/>
        <v/>
      </c>
      <c r="AM109" s="4" t="str">
        <f t="shared" si="14"/>
        <v/>
      </c>
      <c r="AN109" s="4" t="str">
        <f t="shared" si="15"/>
        <v>5.0253125</v>
      </c>
      <c r="AO109" s="4" t="str">
        <f t="shared" si="16"/>
        <v>5.0253125</v>
      </c>
      <c r="AP109" s="4" t="str">
        <f t="shared" si="17"/>
        <v/>
      </c>
      <c r="AQ109" s="4" t="str">
        <f t="shared" si="18"/>
        <v/>
      </c>
      <c r="AR109" s="4" t="str">
        <f t="shared" si="19"/>
        <v/>
      </c>
      <c r="AS109" s="4" t="str">
        <f t="shared" si="20"/>
        <v>5.0253125</v>
      </c>
      <c r="AT109" s="4" t="str">
        <f t="shared" si="21"/>
        <v/>
      </c>
      <c r="AU109" s="4" t="str">
        <f t="shared" si="22"/>
        <v/>
      </c>
      <c r="AV109" s="4" t="str">
        <f t="shared" si="23"/>
        <v/>
      </c>
      <c r="AW109" s="4" t="str">
        <f t="shared" si="24"/>
        <v/>
      </c>
      <c r="AX109" s="4" t="str">
        <f t="shared" si="25"/>
        <v/>
      </c>
      <c r="AY109" s="4" t="str">
        <f t="shared" si="26"/>
        <v/>
      </c>
      <c r="AZ109" s="4" t="str">
        <f t="shared" si="27"/>
        <v/>
      </c>
      <c r="BA109" s="4" t="str">
        <f t="shared" si="28"/>
        <v/>
      </c>
      <c r="BB109" s="4" t="str">
        <f t="shared" si="29"/>
        <v/>
      </c>
      <c r="BC109" s="4" t="str">
        <f t="shared" si="30"/>
        <v/>
      </c>
      <c r="BD109" s="4" t="str">
        <f t="shared" si="31"/>
        <v>699</v>
      </c>
      <c r="BE109" s="4" t="str">
        <f t="shared" si="32"/>
        <v/>
      </c>
      <c r="BF109" s="4" t="str">
        <f t="shared" si="33"/>
        <v/>
      </c>
      <c r="BG109" s="4" t="str">
        <f t="shared" si="34"/>
        <v/>
      </c>
      <c r="BH109" s="9" t="str">
        <f t="shared" si="35"/>
        <v/>
      </c>
      <c r="BI109" s="9" t="str">
        <f t="shared" si="36"/>
        <v/>
      </c>
    </row>
    <row r="110">
      <c r="A110" s="7">
        <v>119.0</v>
      </c>
      <c r="D110" s="7">
        <v>139743.875</v>
      </c>
      <c r="E110" s="7">
        <v>112.96643538632361</v>
      </c>
      <c r="F110" s="7">
        <v>13700.0</v>
      </c>
      <c r="G110" s="7">
        <v>12639.751316367623</v>
      </c>
      <c r="H110" s="7">
        <v>0.00124878883526</v>
      </c>
      <c r="I110" s="7">
        <v>139648.0</v>
      </c>
      <c r="J110" s="7">
        <v>12629.6875</v>
      </c>
      <c r="K110" s="7">
        <v>1070.3125</v>
      </c>
      <c r="L110" s="7">
        <v>95.875</v>
      </c>
      <c r="M110" s="7">
        <v>0.0</v>
      </c>
      <c r="N110" s="7">
        <v>2.0</v>
      </c>
      <c r="O110" s="7">
        <v>1.0</v>
      </c>
      <c r="Q110" t="str">
        <f t="shared" si="7"/>
        <v/>
      </c>
      <c r="T110" s="7">
        <v>1.0</v>
      </c>
      <c r="AB110" s="7"/>
      <c r="AC110" s="7"/>
      <c r="AG110" t="str">
        <f t="shared" si="8"/>
        <v/>
      </c>
      <c r="AH110" s="4" t="str">
        <f t="shared" si="9"/>
        <v/>
      </c>
      <c r="AI110" s="4" t="str">
        <f t="shared" si="10"/>
        <v/>
      </c>
      <c r="AJ110" s="4" t="str">
        <f t="shared" si="11"/>
        <v>0</v>
      </c>
      <c r="AK110" s="4" t="str">
        <f t="shared" si="12"/>
        <v/>
      </c>
      <c r="AL110" s="4" t="str">
        <f t="shared" si="13"/>
        <v/>
      </c>
      <c r="AM110" s="4" t="str">
        <f t="shared" si="14"/>
        <v/>
      </c>
      <c r="AN110" s="4" t="str">
        <f t="shared" si="15"/>
        <v>0</v>
      </c>
      <c r="AO110" s="4" t="str">
        <f t="shared" si="16"/>
        <v/>
      </c>
      <c r="AP110" s="4" t="str">
        <f t="shared" si="17"/>
        <v/>
      </c>
      <c r="AQ110" s="4" t="str">
        <f t="shared" si="18"/>
        <v/>
      </c>
      <c r="AR110" s="4" t="str">
        <f t="shared" si="19"/>
        <v/>
      </c>
      <c r="AS110" s="4" t="str">
        <f t="shared" si="20"/>
        <v/>
      </c>
      <c r="AT110" s="4" t="str">
        <f t="shared" si="21"/>
        <v/>
      </c>
      <c r="AU110" s="4" t="str">
        <f t="shared" si="22"/>
        <v/>
      </c>
      <c r="AV110" s="4" t="str">
        <f t="shared" si="23"/>
        <v/>
      </c>
      <c r="AW110" s="4" t="str">
        <f t="shared" si="24"/>
        <v/>
      </c>
      <c r="AX110" s="4" t="str">
        <f t="shared" si="25"/>
        <v/>
      </c>
      <c r="AY110" s="4" t="str">
        <f t="shared" si="26"/>
        <v/>
      </c>
      <c r="AZ110" s="4" t="str">
        <f t="shared" si="27"/>
        <v/>
      </c>
      <c r="BA110" s="4" t="str">
        <f t="shared" si="28"/>
        <v/>
      </c>
      <c r="BB110" s="4" t="str">
        <f t="shared" si="29"/>
        <v>119</v>
      </c>
      <c r="BC110" s="4" t="str">
        <f t="shared" si="30"/>
        <v/>
      </c>
      <c r="BD110" s="4" t="str">
        <f t="shared" si="31"/>
        <v/>
      </c>
      <c r="BE110" s="4" t="str">
        <f t="shared" si="32"/>
        <v/>
      </c>
      <c r="BF110" s="4" t="str">
        <f t="shared" si="33"/>
        <v/>
      </c>
      <c r="BG110" s="4" t="str">
        <f t="shared" si="34"/>
        <v/>
      </c>
      <c r="BH110" s="9" t="str">
        <f t="shared" si="35"/>
        <v/>
      </c>
      <c r="BI110" s="9" t="str">
        <f t="shared" si="36"/>
        <v/>
      </c>
    </row>
    <row r="111">
      <c r="A111" s="7">
        <v>4571.0</v>
      </c>
      <c r="D111" s="7">
        <v>141154.27625</v>
      </c>
      <c r="E111" s="7">
        <v>2314.3594903819558</v>
      </c>
      <c r="F111" s="7">
        <v>25600.0</v>
      </c>
      <c r="G111" s="7">
        <v>20332.366322214246</v>
      </c>
      <c r="H111" s="7">
        <v>0.0042748117204</v>
      </c>
      <c r="I111" s="7">
        <v>138857.0</v>
      </c>
      <c r="J111" s="7">
        <v>20320.0</v>
      </c>
      <c r="K111" s="7">
        <v>5280.0</v>
      </c>
      <c r="L111" s="7">
        <v>2164.4475</v>
      </c>
      <c r="M111" s="7">
        <v>132.82875</v>
      </c>
      <c r="N111" s="7">
        <v>3.0</v>
      </c>
      <c r="O111" s="7">
        <v>1.0</v>
      </c>
      <c r="Q111" t="str">
        <f t="shared" si="7"/>
        <v/>
      </c>
      <c r="T111" s="7">
        <v>1.0</v>
      </c>
      <c r="W111" s="7">
        <v>1.0</v>
      </c>
      <c r="AB111" s="7"/>
      <c r="AC111" s="7"/>
      <c r="AG111" t="str">
        <f t="shared" si="8"/>
        <v/>
      </c>
      <c r="AH111" s="4" t="str">
        <f t="shared" si="9"/>
        <v>0.00427481172</v>
      </c>
      <c r="AI111" s="4" t="str">
        <f t="shared" si="10"/>
        <v/>
      </c>
      <c r="AJ111" s="4" t="str">
        <f t="shared" si="11"/>
        <v>132.82875</v>
      </c>
      <c r="AK111" s="4" t="str">
        <f t="shared" si="12"/>
        <v/>
      </c>
      <c r="AL111" s="4" t="str">
        <f t="shared" si="13"/>
        <v/>
      </c>
      <c r="AM111" s="4" t="str">
        <f t="shared" si="14"/>
        <v/>
      </c>
      <c r="AN111" s="4" t="str">
        <f t="shared" si="15"/>
        <v>132.82875</v>
      </c>
      <c r="AO111" s="4" t="str">
        <f t="shared" si="16"/>
        <v/>
      </c>
      <c r="AP111" s="4" t="str">
        <f t="shared" si="17"/>
        <v/>
      </c>
      <c r="AQ111" s="4" t="str">
        <f t="shared" si="18"/>
        <v/>
      </c>
      <c r="AR111" s="4" t="str">
        <f t="shared" si="19"/>
        <v/>
      </c>
      <c r="AS111" s="4" t="str">
        <f t="shared" si="20"/>
        <v>132.82875</v>
      </c>
      <c r="AT111" s="4" t="str">
        <f t="shared" si="21"/>
        <v/>
      </c>
      <c r="AU111" s="4" t="str">
        <f t="shared" si="22"/>
        <v/>
      </c>
      <c r="AV111" s="4" t="str">
        <f t="shared" si="23"/>
        <v/>
      </c>
      <c r="AW111" s="4" t="str">
        <f t="shared" si="24"/>
        <v/>
      </c>
      <c r="AX111" s="4" t="str">
        <f t="shared" si="25"/>
        <v/>
      </c>
      <c r="AY111" s="4" t="str">
        <f t="shared" si="26"/>
        <v/>
      </c>
      <c r="AZ111" s="4" t="str">
        <f t="shared" si="27"/>
        <v/>
      </c>
      <c r="BA111" s="4" t="str">
        <f t="shared" si="28"/>
        <v/>
      </c>
      <c r="BB111" s="4" t="str">
        <f t="shared" si="29"/>
        <v/>
      </c>
      <c r="BC111" s="4" t="str">
        <f t="shared" si="30"/>
        <v>4571</v>
      </c>
      <c r="BD111" s="4" t="str">
        <f t="shared" si="31"/>
        <v/>
      </c>
      <c r="BE111" s="4" t="str">
        <f t="shared" si="32"/>
        <v/>
      </c>
      <c r="BF111" s="4" t="str">
        <f t="shared" si="33"/>
        <v/>
      </c>
      <c r="BG111" s="4" t="str">
        <f t="shared" si="34"/>
        <v/>
      </c>
      <c r="BH111" s="9" t="str">
        <f t="shared" si="35"/>
        <v/>
      </c>
      <c r="BI111" s="9" t="str">
        <f t="shared" si="36"/>
        <v/>
      </c>
    </row>
    <row r="112">
      <c r="D112" s="7">
        <v>138430.4978125</v>
      </c>
      <c r="E112" s="7">
        <v>321.5734378837541</v>
      </c>
      <c r="F112" s="7">
        <v>17500.0</v>
      </c>
      <c r="G112" s="7">
        <v>16618.393689266064</v>
      </c>
      <c r="H112" s="7">
        <v>0.00306173258016</v>
      </c>
      <c r="I112" s="7">
        <v>138126.0</v>
      </c>
      <c r="J112" s="7">
        <v>16608.59375</v>
      </c>
      <c r="K112" s="7">
        <v>891.40625</v>
      </c>
      <c r="L112" s="7">
        <v>283.5865625</v>
      </c>
      <c r="M112" s="7">
        <v>20.91125</v>
      </c>
      <c r="N112" s="7">
        <v>3.0</v>
      </c>
      <c r="O112" s="7">
        <v>1.0</v>
      </c>
      <c r="Q112" t="str">
        <f t="shared" si="7"/>
        <v/>
      </c>
      <c r="T112" s="7">
        <v>1.0</v>
      </c>
      <c r="U112" s="7">
        <v>1.0</v>
      </c>
      <c r="AC112" s="7"/>
      <c r="AG112" t="str">
        <f t="shared" si="8"/>
        <v/>
      </c>
      <c r="AH112" s="4" t="str">
        <f t="shared" si="9"/>
        <v>0.00306173258</v>
      </c>
      <c r="AI112" s="4" t="str">
        <f t="shared" si="10"/>
        <v/>
      </c>
      <c r="AJ112" s="4" t="str">
        <f t="shared" si="11"/>
        <v>20.91125</v>
      </c>
      <c r="AK112" s="4" t="str">
        <f t="shared" si="12"/>
        <v/>
      </c>
      <c r="AL112" s="4" t="str">
        <f t="shared" si="13"/>
        <v/>
      </c>
      <c r="AM112" s="4" t="str">
        <f t="shared" si="14"/>
        <v/>
      </c>
      <c r="AN112" s="4" t="str">
        <f t="shared" si="15"/>
        <v>20.91125</v>
      </c>
      <c r="AO112" s="4" t="str">
        <f t="shared" si="16"/>
        <v>20.91125</v>
      </c>
      <c r="AP112" s="4" t="str">
        <f t="shared" si="17"/>
        <v/>
      </c>
      <c r="AQ112" s="4" t="str">
        <f t="shared" si="18"/>
        <v/>
      </c>
      <c r="AR112" s="4" t="str">
        <f t="shared" si="19"/>
        <v/>
      </c>
      <c r="AS112" s="4" t="str">
        <f t="shared" si="20"/>
        <v/>
      </c>
      <c r="AT112" s="4" t="str">
        <f t="shared" si="21"/>
        <v/>
      </c>
      <c r="AU112" s="4" t="str">
        <f t="shared" si="22"/>
        <v/>
      </c>
      <c r="AV112" s="4" t="str">
        <f t="shared" si="23"/>
        <v/>
      </c>
      <c r="AW112" s="4" t="str">
        <f t="shared" si="24"/>
        <v/>
      </c>
      <c r="AX112" s="4" t="str">
        <f t="shared" si="25"/>
        <v/>
      </c>
      <c r="AY112" s="4" t="str">
        <f t="shared" si="26"/>
        <v/>
      </c>
      <c r="AZ112" s="4" t="str">
        <f t="shared" si="27"/>
        <v/>
      </c>
      <c r="BA112" s="4" t="str">
        <f t="shared" si="28"/>
        <v/>
      </c>
      <c r="BB112" s="4" t="str">
        <f t="shared" si="29"/>
        <v/>
      </c>
      <c r="BC112" s="4" t="str">
        <f t="shared" si="30"/>
        <v/>
      </c>
      <c r="BD112" s="4" t="str">
        <f t="shared" si="31"/>
        <v/>
      </c>
      <c r="BE112" s="4" t="str">
        <f t="shared" si="32"/>
        <v/>
      </c>
      <c r="BF112" s="4" t="str">
        <f t="shared" si="33"/>
        <v/>
      </c>
      <c r="BG112" s="4" t="str">
        <f t="shared" si="34"/>
        <v/>
      </c>
      <c r="BH112" s="9" t="str">
        <f t="shared" si="35"/>
        <v/>
      </c>
      <c r="BI112" s="9" t="str">
        <f t="shared" si="36"/>
        <v/>
      </c>
    </row>
    <row r="113">
      <c r="D113" s="7">
        <v>136839.0</v>
      </c>
      <c r="E113" s="7">
        <v>236.05980917174514</v>
      </c>
      <c r="F113" s="7">
        <v>16000.0</v>
      </c>
      <c r="G113" s="7">
        <v>11857.020632761658</v>
      </c>
      <c r="H113" s="7">
        <v>0.00278236536612</v>
      </c>
      <c r="I113" s="7">
        <v>136620.0</v>
      </c>
      <c r="J113" s="7">
        <v>11845.0</v>
      </c>
      <c r="K113" s="7">
        <v>4155.0</v>
      </c>
      <c r="L113" s="7">
        <v>177.0</v>
      </c>
      <c r="M113" s="7">
        <v>42.0</v>
      </c>
      <c r="N113" s="7">
        <v>1.0</v>
      </c>
      <c r="Q113" t="str">
        <f t="shared" si="7"/>
        <v/>
      </c>
      <c r="R113" s="7">
        <v>1.0</v>
      </c>
      <c r="AC113" s="7"/>
      <c r="AG113" t="str">
        <f t="shared" si="8"/>
        <v/>
      </c>
      <c r="AH113" s="4" t="str">
        <f t="shared" si="9"/>
        <v>0.002782365366</v>
      </c>
      <c r="AI113" s="4" t="str">
        <f t="shared" si="10"/>
        <v/>
      </c>
      <c r="AJ113" s="4" t="str">
        <f t="shared" si="11"/>
        <v/>
      </c>
      <c r="AK113" s="4" t="str">
        <f t="shared" si="12"/>
        <v/>
      </c>
      <c r="AL113" s="4" t="str">
        <f t="shared" si="13"/>
        <v>42</v>
      </c>
      <c r="AM113" s="4" t="str">
        <f t="shared" si="14"/>
        <v/>
      </c>
      <c r="AN113" s="4" t="str">
        <f t="shared" si="15"/>
        <v/>
      </c>
      <c r="AO113" s="4" t="str">
        <f t="shared" si="16"/>
        <v/>
      </c>
      <c r="AP113" s="4" t="str">
        <f t="shared" si="17"/>
        <v/>
      </c>
      <c r="AQ113" s="4" t="str">
        <f t="shared" si="18"/>
        <v/>
      </c>
      <c r="AR113" s="4" t="str">
        <f t="shared" si="19"/>
        <v/>
      </c>
      <c r="AS113" s="4" t="str">
        <f t="shared" si="20"/>
        <v/>
      </c>
      <c r="AT113" s="4" t="str">
        <f t="shared" si="21"/>
        <v/>
      </c>
      <c r="AU113" s="4" t="str">
        <f t="shared" si="22"/>
        <v/>
      </c>
      <c r="AV113" s="4" t="str">
        <f t="shared" si="23"/>
        <v/>
      </c>
      <c r="AW113" s="4" t="str">
        <f t="shared" si="24"/>
        <v/>
      </c>
      <c r="AX113" s="4" t="str">
        <f t="shared" si="25"/>
        <v/>
      </c>
      <c r="AY113" s="4" t="str">
        <f t="shared" si="26"/>
        <v/>
      </c>
      <c r="AZ113" s="4" t="str">
        <f t="shared" si="27"/>
        <v/>
      </c>
      <c r="BA113" s="4" t="str">
        <f t="shared" si="28"/>
        <v/>
      </c>
      <c r="BB113" s="4" t="str">
        <f t="shared" si="29"/>
        <v/>
      </c>
      <c r="BC113" s="4" t="str">
        <f t="shared" si="30"/>
        <v/>
      </c>
      <c r="BD113" s="4" t="str">
        <f t="shared" si="31"/>
        <v/>
      </c>
      <c r="BE113" s="4" t="str">
        <f t="shared" si="32"/>
        <v/>
      </c>
      <c r="BF113" s="4" t="str">
        <f t="shared" si="33"/>
        <v/>
      </c>
      <c r="BG113" s="4" t="str">
        <f t="shared" si="34"/>
        <v/>
      </c>
      <c r="BH113" s="9" t="str">
        <f t="shared" si="35"/>
        <v/>
      </c>
      <c r="BI113" s="9" t="str">
        <f t="shared" si="36"/>
        <v/>
      </c>
    </row>
    <row r="114">
      <c r="D114" s="7">
        <v>136396.38875</v>
      </c>
      <c r="E114" s="7">
        <v>55.4457898187806</v>
      </c>
      <c r="F114" s="7">
        <v>4236.0</v>
      </c>
      <c r="G114" s="7">
        <v>3731.389543526405</v>
      </c>
      <c r="H114" s="7">
        <v>0.00162475490917</v>
      </c>
      <c r="I114" s="7">
        <v>136358.0</v>
      </c>
      <c r="J114" s="7">
        <v>3722.385</v>
      </c>
      <c r="K114" s="7">
        <v>513.615</v>
      </c>
      <c r="L114" s="7">
        <v>38.38875</v>
      </c>
      <c r="M114" s="7">
        <v>0.0</v>
      </c>
      <c r="N114" s="7">
        <v>3.0</v>
      </c>
      <c r="O114" s="7">
        <v>1.0</v>
      </c>
      <c r="Q114" t="str">
        <f t="shared" si="7"/>
        <v/>
      </c>
      <c r="T114" s="7">
        <v>1.0</v>
      </c>
      <c r="U114" s="7">
        <v>1.0</v>
      </c>
      <c r="AC114" s="7"/>
      <c r="AG114" t="str">
        <f t="shared" si="8"/>
        <v/>
      </c>
      <c r="AH114" s="4" t="str">
        <f t="shared" si="9"/>
        <v/>
      </c>
      <c r="AI114" s="4" t="str">
        <f t="shared" si="10"/>
        <v/>
      </c>
      <c r="AJ114" s="4" t="str">
        <f t="shared" si="11"/>
        <v>0</v>
      </c>
      <c r="AK114" s="4" t="str">
        <f t="shared" si="12"/>
        <v/>
      </c>
      <c r="AL114" s="4" t="str">
        <f t="shared" si="13"/>
        <v/>
      </c>
      <c r="AM114" s="4" t="str">
        <f t="shared" si="14"/>
        <v/>
      </c>
      <c r="AN114" s="4" t="str">
        <f t="shared" si="15"/>
        <v>0</v>
      </c>
      <c r="AO114" s="4" t="str">
        <f t="shared" si="16"/>
        <v>0</v>
      </c>
      <c r="AP114" s="4" t="str">
        <f t="shared" si="17"/>
        <v/>
      </c>
      <c r="AQ114" s="4" t="str">
        <f t="shared" si="18"/>
        <v/>
      </c>
      <c r="AR114" s="4" t="str">
        <f t="shared" si="19"/>
        <v/>
      </c>
      <c r="AS114" s="4" t="str">
        <f t="shared" si="20"/>
        <v/>
      </c>
      <c r="AT114" s="4" t="str">
        <f t="shared" si="21"/>
        <v/>
      </c>
      <c r="AU114" s="4" t="str">
        <f t="shared" si="22"/>
        <v/>
      </c>
      <c r="AV114" s="4" t="str">
        <f t="shared" si="23"/>
        <v/>
      </c>
      <c r="AW114" s="4" t="str">
        <f t="shared" si="24"/>
        <v/>
      </c>
      <c r="AX114" s="4" t="str">
        <f t="shared" si="25"/>
        <v/>
      </c>
      <c r="AY114" s="4" t="str">
        <f t="shared" si="26"/>
        <v/>
      </c>
      <c r="AZ114" s="4" t="str">
        <f t="shared" si="27"/>
        <v/>
      </c>
      <c r="BA114" s="4" t="str">
        <f t="shared" si="28"/>
        <v/>
      </c>
      <c r="BB114" s="4" t="str">
        <f t="shared" si="29"/>
        <v/>
      </c>
      <c r="BC114" s="4" t="str">
        <f t="shared" si="30"/>
        <v/>
      </c>
      <c r="BD114" s="4" t="str">
        <f t="shared" si="31"/>
        <v/>
      </c>
      <c r="BE114" s="4" t="str">
        <f t="shared" si="32"/>
        <v/>
      </c>
      <c r="BF114" s="4" t="str">
        <f t="shared" si="33"/>
        <v/>
      </c>
      <c r="BG114" s="4" t="str">
        <f t="shared" si="34"/>
        <v/>
      </c>
      <c r="BH114" s="9" t="str">
        <f t="shared" si="35"/>
        <v/>
      </c>
      <c r="BI114" s="9" t="str">
        <f t="shared" si="36"/>
        <v/>
      </c>
    </row>
    <row r="115">
      <c r="D115" s="7">
        <v>136499.40625</v>
      </c>
      <c r="E115" s="7">
        <v>208.46276071172028</v>
      </c>
      <c r="F115" s="7">
        <v>1575.0</v>
      </c>
      <c r="G115" s="7">
        <v>1229.467605550083</v>
      </c>
      <c r="H115" s="7">
        <v>0.00307176474182</v>
      </c>
      <c r="I115" s="7">
        <v>136308.0</v>
      </c>
      <c r="J115" s="7">
        <v>1221.0</v>
      </c>
      <c r="K115" s="7">
        <v>354.0</v>
      </c>
      <c r="L115" s="7">
        <v>178.4375</v>
      </c>
      <c r="M115" s="7">
        <v>12.96875</v>
      </c>
      <c r="N115" s="7">
        <v>2.0</v>
      </c>
      <c r="P115" s="7">
        <v>1.0</v>
      </c>
      <c r="Q115" t="str">
        <f t="shared" si="7"/>
        <v/>
      </c>
      <c r="U115" s="7">
        <v>1.0</v>
      </c>
      <c r="AB115" s="7"/>
      <c r="AC115" s="7"/>
      <c r="AG115" t="str">
        <f t="shared" si="8"/>
        <v/>
      </c>
      <c r="AH115" s="4" t="str">
        <f t="shared" si="9"/>
        <v>0.003071764742</v>
      </c>
      <c r="AI115" s="4" t="str">
        <f t="shared" si="10"/>
        <v/>
      </c>
      <c r="AJ115" s="4" t="str">
        <f t="shared" si="11"/>
        <v/>
      </c>
      <c r="AK115" s="4" t="str">
        <f t="shared" si="12"/>
        <v>12.96875</v>
      </c>
      <c r="AL115" s="4" t="str">
        <f t="shared" si="13"/>
        <v/>
      </c>
      <c r="AM115" s="4" t="str">
        <f t="shared" si="14"/>
        <v/>
      </c>
      <c r="AN115" s="4" t="str">
        <f t="shared" si="15"/>
        <v/>
      </c>
      <c r="AO115" s="4" t="str">
        <f t="shared" si="16"/>
        <v>12.96875</v>
      </c>
      <c r="AP115" s="4" t="str">
        <f t="shared" si="17"/>
        <v/>
      </c>
      <c r="AQ115" s="4" t="str">
        <f t="shared" si="18"/>
        <v/>
      </c>
      <c r="AR115" s="4" t="str">
        <f t="shared" si="19"/>
        <v/>
      </c>
      <c r="AS115" s="4" t="str">
        <f t="shared" si="20"/>
        <v/>
      </c>
      <c r="AT115" s="4" t="str">
        <f t="shared" si="21"/>
        <v/>
      </c>
      <c r="AU115" s="4" t="str">
        <f t="shared" si="22"/>
        <v/>
      </c>
      <c r="AV115" s="4" t="str">
        <f t="shared" si="23"/>
        <v/>
      </c>
      <c r="AW115" s="4" t="str">
        <f t="shared" si="24"/>
        <v/>
      </c>
      <c r="AX115" s="4" t="str">
        <f t="shared" si="25"/>
        <v/>
      </c>
      <c r="AY115" s="4" t="str">
        <f t="shared" si="26"/>
        <v/>
      </c>
      <c r="AZ115" s="4" t="str">
        <f t="shared" si="27"/>
        <v/>
      </c>
      <c r="BA115" s="4" t="str">
        <f t="shared" si="28"/>
        <v/>
      </c>
      <c r="BB115" s="4" t="str">
        <f t="shared" si="29"/>
        <v/>
      </c>
      <c r="BC115" s="4" t="str">
        <f t="shared" si="30"/>
        <v/>
      </c>
      <c r="BD115" s="4" t="str">
        <f t="shared" si="31"/>
        <v/>
      </c>
      <c r="BE115" s="4" t="str">
        <f t="shared" si="32"/>
        <v/>
      </c>
      <c r="BF115" s="4" t="str">
        <f t="shared" si="33"/>
        <v/>
      </c>
      <c r="BG115" s="4" t="str">
        <f t="shared" si="34"/>
        <v/>
      </c>
      <c r="BH115" s="9" t="str">
        <f t="shared" si="35"/>
        <v/>
      </c>
      <c r="BI115" s="9" t="str">
        <f t="shared" si="36"/>
        <v/>
      </c>
    </row>
    <row r="116">
      <c r="A116" s="7">
        <v>46.0</v>
      </c>
      <c r="D116" s="7">
        <v>138260.26625</v>
      </c>
      <c r="E116" s="7">
        <v>2140.320949697502</v>
      </c>
      <c r="F116" s="7">
        <v>29200.0</v>
      </c>
      <c r="G116" s="7">
        <v>25087.510003521296</v>
      </c>
      <c r="H116" s="7">
        <v>0.00186106524727</v>
      </c>
      <c r="I116" s="7">
        <v>136137.0</v>
      </c>
      <c r="J116" s="7">
        <v>25075.5</v>
      </c>
      <c r="K116" s="7">
        <v>4124.5</v>
      </c>
      <c r="L116" s="7">
        <v>1892.5534375</v>
      </c>
      <c r="M116" s="7">
        <v>230.7128125</v>
      </c>
      <c r="N116" s="7">
        <v>1.0</v>
      </c>
      <c r="O116" s="7">
        <v>1.0</v>
      </c>
      <c r="Q116" t="str">
        <f t="shared" si="7"/>
        <v/>
      </c>
      <c r="AC116" s="7"/>
      <c r="AG116" t="str">
        <f t="shared" si="8"/>
        <v/>
      </c>
      <c r="AH116" s="4" t="str">
        <f t="shared" si="9"/>
        <v/>
      </c>
      <c r="AI116" s="4" t="str">
        <f t="shared" si="10"/>
        <v/>
      </c>
      <c r="AJ116" s="4" t="str">
        <f t="shared" si="11"/>
        <v>230.7128125</v>
      </c>
      <c r="AK116" s="4" t="str">
        <f t="shared" si="12"/>
        <v/>
      </c>
      <c r="AL116" s="4" t="str">
        <f t="shared" si="13"/>
        <v/>
      </c>
      <c r="AM116" s="4" t="str">
        <f t="shared" si="14"/>
        <v/>
      </c>
      <c r="AN116" s="4" t="str">
        <f t="shared" si="15"/>
        <v/>
      </c>
      <c r="AO116" s="4" t="str">
        <f t="shared" si="16"/>
        <v/>
      </c>
      <c r="AP116" s="4" t="str">
        <f t="shared" si="17"/>
        <v/>
      </c>
      <c r="AQ116" s="4" t="str">
        <f t="shared" si="18"/>
        <v/>
      </c>
      <c r="AR116" s="4" t="str">
        <f t="shared" si="19"/>
        <v/>
      </c>
      <c r="AS116" s="4" t="str">
        <f t="shared" si="20"/>
        <v/>
      </c>
      <c r="AT116" s="4" t="str">
        <f t="shared" si="21"/>
        <v/>
      </c>
      <c r="AU116" s="4" t="str">
        <f t="shared" si="22"/>
        <v/>
      </c>
      <c r="AV116" s="4" t="str">
        <f t="shared" si="23"/>
        <v/>
      </c>
      <c r="AW116" s="4" t="str">
        <f t="shared" si="24"/>
        <v/>
      </c>
      <c r="AX116" s="4" t="str">
        <f t="shared" si="25"/>
        <v/>
      </c>
      <c r="AY116" s="4" t="str">
        <f t="shared" si="26"/>
        <v/>
      </c>
      <c r="AZ116" s="4" t="str">
        <f t="shared" si="27"/>
        <v/>
      </c>
      <c r="BA116" s="4" t="str">
        <f t="shared" si="28"/>
        <v>46</v>
      </c>
      <c r="BB116" s="4" t="str">
        <f t="shared" si="29"/>
        <v/>
      </c>
      <c r="BC116" s="4" t="str">
        <f t="shared" si="30"/>
        <v/>
      </c>
      <c r="BD116" s="4" t="str">
        <f t="shared" si="31"/>
        <v/>
      </c>
      <c r="BE116" s="4" t="str">
        <f t="shared" si="32"/>
        <v/>
      </c>
      <c r="BF116" s="4" t="str">
        <f t="shared" si="33"/>
        <v/>
      </c>
      <c r="BG116" s="4" t="str">
        <f t="shared" si="34"/>
        <v/>
      </c>
      <c r="BH116" s="9" t="str">
        <f t="shared" si="35"/>
        <v/>
      </c>
      <c r="BI116" s="9" t="str">
        <f t="shared" si="36"/>
        <v/>
      </c>
    </row>
    <row r="117">
      <c r="A117" s="7">
        <v>17.0</v>
      </c>
      <c r="D117" s="7">
        <v>137067.72937500002</v>
      </c>
      <c r="E117" s="7">
        <v>1163.781783846328</v>
      </c>
      <c r="F117" s="7">
        <v>4060.0</v>
      </c>
      <c r="G117" s="7">
        <v>3663.929570436063</v>
      </c>
      <c r="H117" s="7">
        <v>0.00467649151023</v>
      </c>
      <c r="I117" s="7">
        <v>135921.0</v>
      </c>
      <c r="J117" s="7">
        <v>3655.26875</v>
      </c>
      <c r="K117" s="7">
        <v>404.73125</v>
      </c>
      <c r="L117" s="7">
        <v>873.810625</v>
      </c>
      <c r="M117" s="7">
        <v>272.91875</v>
      </c>
      <c r="N117" s="7">
        <v>1.0</v>
      </c>
      <c r="O117" s="7">
        <v>1.0</v>
      </c>
      <c r="Q117" t="str">
        <f t="shared" si="7"/>
        <v/>
      </c>
      <c r="AC117" s="7"/>
      <c r="AG117" t="str">
        <f t="shared" si="8"/>
        <v/>
      </c>
      <c r="AH117" s="4" t="str">
        <f t="shared" si="9"/>
        <v/>
      </c>
      <c r="AI117" s="4" t="str">
        <f t="shared" si="10"/>
        <v/>
      </c>
      <c r="AJ117" s="4" t="str">
        <f t="shared" si="11"/>
        <v>272.91875</v>
      </c>
      <c r="AK117" s="4" t="str">
        <f t="shared" si="12"/>
        <v/>
      </c>
      <c r="AL117" s="4" t="str">
        <f t="shared" si="13"/>
        <v/>
      </c>
      <c r="AM117" s="4" t="str">
        <f t="shared" si="14"/>
        <v/>
      </c>
      <c r="AN117" s="4" t="str">
        <f t="shared" si="15"/>
        <v/>
      </c>
      <c r="AO117" s="4" t="str">
        <f t="shared" si="16"/>
        <v/>
      </c>
      <c r="AP117" s="4" t="str">
        <f t="shared" si="17"/>
        <v/>
      </c>
      <c r="AQ117" s="4" t="str">
        <f t="shared" si="18"/>
        <v/>
      </c>
      <c r="AR117" s="4" t="str">
        <f t="shared" si="19"/>
        <v/>
      </c>
      <c r="AS117" s="4" t="str">
        <f t="shared" si="20"/>
        <v/>
      </c>
      <c r="AT117" s="4" t="str">
        <f t="shared" si="21"/>
        <v/>
      </c>
      <c r="AU117" s="4" t="str">
        <f t="shared" si="22"/>
        <v/>
      </c>
      <c r="AV117" s="4" t="str">
        <f t="shared" si="23"/>
        <v/>
      </c>
      <c r="AW117" s="4" t="str">
        <f t="shared" si="24"/>
        <v/>
      </c>
      <c r="AX117" s="4" t="str">
        <f t="shared" si="25"/>
        <v/>
      </c>
      <c r="AY117" s="4" t="str">
        <f t="shared" si="26"/>
        <v/>
      </c>
      <c r="AZ117" s="4" t="str">
        <f t="shared" si="27"/>
        <v/>
      </c>
      <c r="BA117" s="4" t="str">
        <f t="shared" si="28"/>
        <v>17</v>
      </c>
      <c r="BB117" s="4" t="str">
        <f t="shared" si="29"/>
        <v/>
      </c>
      <c r="BC117" s="4" t="str">
        <f t="shared" si="30"/>
        <v/>
      </c>
      <c r="BD117" s="4" t="str">
        <f t="shared" si="31"/>
        <v/>
      </c>
      <c r="BE117" s="4" t="str">
        <f t="shared" si="32"/>
        <v/>
      </c>
      <c r="BF117" s="4" t="str">
        <f t="shared" si="33"/>
        <v/>
      </c>
      <c r="BG117" s="4" t="str">
        <f t="shared" si="34"/>
        <v/>
      </c>
      <c r="BH117" s="9" t="str">
        <f t="shared" si="35"/>
        <v/>
      </c>
      <c r="BI117" s="9" t="str">
        <f t="shared" si="36"/>
        <v/>
      </c>
    </row>
    <row r="118">
      <c r="A118" s="7">
        <v>543.0</v>
      </c>
      <c r="B118" s="7">
        <v>1.0</v>
      </c>
      <c r="C118" s="7">
        <v>10.0</v>
      </c>
      <c r="D118" s="7">
        <v>137038.16749999998</v>
      </c>
      <c r="E118" s="7">
        <v>2234.2081857056464</v>
      </c>
      <c r="F118" s="7">
        <v>27100.0</v>
      </c>
      <c r="G118" s="7">
        <v>23233.23385282945</v>
      </c>
      <c r="H118" s="7">
        <v>0.00370958227977</v>
      </c>
      <c r="I118" s="7">
        <v>134821.0</v>
      </c>
      <c r="J118" s="7">
        <v>23221.3125</v>
      </c>
      <c r="K118" s="7">
        <v>3878.6875</v>
      </c>
      <c r="L118" s="7">
        <v>2075.5240625</v>
      </c>
      <c r="M118" s="7">
        <v>141.6434375</v>
      </c>
      <c r="N118" s="7">
        <v>3.0</v>
      </c>
      <c r="P118" s="7">
        <v>1.0</v>
      </c>
      <c r="Q118" t="str">
        <f t="shared" si="7"/>
        <v/>
      </c>
      <c r="S118" s="7"/>
      <c r="Z118" s="7">
        <v>1.0</v>
      </c>
      <c r="AB118" s="7"/>
      <c r="AC118" s="7"/>
      <c r="AE118" s="7">
        <v>1.0</v>
      </c>
      <c r="AG118" t="str">
        <f t="shared" si="8"/>
        <v>1</v>
      </c>
      <c r="AH118" s="4" t="str">
        <f t="shared" si="9"/>
        <v>0.00370958228</v>
      </c>
      <c r="AI118" s="4" t="str">
        <f t="shared" si="10"/>
        <v/>
      </c>
      <c r="AJ118" s="4" t="str">
        <f t="shared" si="11"/>
        <v/>
      </c>
      <c r="AK118" s="4" t="str">
        <f t="shared" si="12"/>
        <v>141.6434375</v>
      </c>
      <c r="AL118" s="4" t="str">
        <f t="shared" si="13"/>
        <v/>
      </c>
      <c r="AM118" s="4" t="str">
        <f t="shared" si="14"/>
        <v/>
      </c>
      <c r="AN118" s="4" t="str">
        <f t="shared" si="15"/>
        <v/>
      </c>
      <c r="AO118" s="4" t="str">
        <f t="shared" si="16"/>
        <v/>
      </c>
      <c r="AP118" s="4" t="str">
        <f t="shared" si="17"/>
        <v/>
      </c>
      <c r="AQ118" s="4" t="str">
        <f t="shared" si="18"/>
        <v/>
      </c>
      <c r="AR118" s="4" t="str">
        <f t="shared" si="19"/>
        <v/>
      </c>
      <c r="AS118" s="4" t="str">
        <f t="shared" si="20"/>
        <v/>
      </c>
      <c r="AT118" s="4" t="str">
        <f t="shared" si="21"/>
        <v/>
      </c>
      <c r="AU118" s="4" t="str">
        <f t="shared" si="22"/>
        <v/>
      </c>
      <c r="AV118" s="4" t="str">
        <f t="shared" si="23"/>
        <v>141.6434375</v>
      </c>
      <c r="AW118" s="4" t="str">
        <f t="shared" si="24"/>
        <v/>
      </c>
      <c r="AX118" s="4" t="str">
        <f t="shared" si="25"/>
        <v>141.6434375</v>
      </c>
      <c r="AY118" s="4" t="str">
        <f t="shared" si="26"/>
        <v/>
      </c>
      <c r="AZ118" s="4" t="str">
        <f t="shared" si="27"/>
        <v/>
      </c>
      <c r="BA118" s="4" t="str">
        <f t="shared" si="28"/>
        <v/>
      </c>
      <c r="BB118" s="4" t="str">
        <f t="shared" si="29"/>
        <v/>
      </c>
      <c r="BC118" s="4" t="str">
        <f t="shared" si="30"/>
        <v>543</v>
      </c>
      <c r="BD118" s="4" t="str">
        <f t="shared" si="31"/>
        <v/>
      </c>
      <c r="BE118" s="4" t="str">
        <f t="shared" si="32"/>
        <v/>
      </c>
      <c r="BF118" s="4" t="str">
        <f t="shared" si="33"/>
        <v/>
      </c>
      <c r="BG118" s="4" t="str">
        <f t="shared" si="34"/>
        <v/>
      </c>
      <c r="BH118" s="9" t="str">
        <f t="shared" si="35"/>
        <v/>
      </c>
      <c r="BI118" s="9" t="str">
        <f t="shared" si="36"/>
        <v/>
      </c>
    </row>
    <row r="119">
      <c r="D119" s="7">
        <v>133844.848125</v>
      </c>
      <c r="E119" s="7">
        <v>169.87667861297476</v>
      </c>
      <c r="F119" s="7">
        <v>594.0</v>
      </c>
      <c r="G119" s="7">
        <v>284.31288295528435</v>
      </c>
      <c r="H119" s="7">
        <v>0.00623683386607</v>
      </c>
      <c r="I119" s="7">
        <v>133692.0</v>
      </c>
      <c r="J119" s="7">
        <v>276.0</v>
      </c>
      <c r="K119" s="7">
        <v>318.0</v>
      </c>
      <c r="L119" s="7">
        <v>128.3125</v>
      </c>
      <c r="M119" s="7">
        <v>24.535625</v>
      </c>
      <c r="N119" s="7">
        <v>2.0</v>
      </c>
      <c r="Q119" t="str">
        <f t="shared" si="7"/>
        <v/>
      </c>
      <c r="U119" s="7">
        <v>1.0</v>
      </c>
      <c r="AB119" s="7"/>
      <c r="AC119" s="7">
        <v>1.0</v>
      </c>
      <c r="AG119" t="str">
        <f t="shared" si="8"/>
        <v/>
      </c>
      <c r="AH119" s="4" t="str">
        <f t="shared" si="9"/>
        <v/>
      </c>
      <c r="AI119" s="4" t="str">
        <f t="shared" si="10"/>
        <v/>
      </c>
      <c r="AJ119" s="4" t="str">
        <f t="shared" si="11"/>
        <v/>
      </c>
      <c r="AK119" s="4" t="str">
        <f t="shared" si="12"/>
        <v/>
      </c>
      <c r="AL119" s="4" t="str">
        <f t="shared" si="13"/>
        <v/>
      </c>
      <c r="AM119" s="4" t="str">
        <f t="shared" si="14"/>
        <v/>
      </c>
      <c r="AN119" s="4" t="str">
        <f t="shared" si="15"/>
        <v/>
      </c>
      <c r="AO119" s="4" t="str">
        <f t="shared" si="16"/>
        <v>24.535625</v>
      </c>
      <c r="AP119" s="4" t="str">
        <f t="shared" si="17"/>
        <v/>
      </c>
      <c r="AQ119" s="4" t="str">
        <f t="shared" si="18"/>
        <v/>
      </c>
      <c r="AR119" s="4" t="str">
        <f t="shared" si="19"/>
        <v>24.535625</v>
      </c>
      <c r="AS119" s="4" t="str">
        <f t="shared" si="20"/>
        <v/>
      </c>
      <c r="AT119" s="4" t="str">
        <f t="shared" si="21"/>
        <v/>
      </c>
      <c r="AU119" s="4" t="str">
        <f t="shared" si="22"/>
        <v/>
      </c>
      <c r="AV119" s="4" t="str">
        <f t="shared" si="23"/>
        <v/>
      </c>
      <c r="AW119" s="4" t="str">
        <f t="shared" si="24"/>
        <v/>
      </c>
      <c r="AX119" s="4" t="str">
        <f t="shared" si="25"/>
        <v/>
      </c>
      <c r="AY119" s="4" t="str">
        <f t="shared" si="26"/>
        <v/>
      </c>
      <c r="AZ119" s="4" t="str">
        <f t="shared" si="27"/>
        <v/>
      </c>
      <c r="BA119" s="4" t="str">
        <f t="shared" si="28"/>
        <v/>
      </c>
      <c r="BB119" s="4" t="str">
        <f t="shared" si="29"/>
        <v/>
      </c>
      <c r="BC119" s="4" t="str">
        <f t="shared" si="30"/>
        <v/>
      </c>
      <c r="BD119" s="4" t="str">
        <f t="shared" si="31"/>
        <v/>
      </c>
      <c r="BE119" s="4" t="str">
        <f t="shared" si="32"/>
        <v/>
      </c>
      <c r="BF119" s="4" t="str">
        <f t="shared" si="33"/>
        <v/>
      </c>
      <c r="BG119" s="4" t="str">
        <f t="shared" si="34"/>
        <v/>
      </c>
      <c r="BH119" s="9" t="str">
        <f t="shared" si="35"/>
        <v/>
      </c>
      <c r="BI119" s="9" t="str">
        <f t="shared" si="36"/>
        <v/>
      </c>
    </row>
    <row r="120">
      <c r="A120" s="7">
        <v>65.0</v>
      </c>
      <c r="B120" s="7">
        <v>0.0</v>
      </c>
      <c r="C120" s="7">
        <v>16.0</v>
      </c>
      <c r="D120" s="7">
        <v>132593.22187500002</v>
      </c>
      <c r="E120" s="7">
        <v>718.2308725340198</v>
      </c>
      <c r="F120" s="7">
        <v>11900.0</v>
      </c>
      <c r="G120" s="7">
        <v>10541.918379719365</v>
      </c>
      <c r="H120" s="7">
        <v>0.00447656669152</v>
      </c>
      <c r="I120" s="7">
        <v>131892.0</v>
      </c>
      <c r="J120" s="7">
        <v>10531.5</v>
      </c>
      <c r="K120" s="7">
        <v>1368.5</v>
      </c>
      <c r="L120" s="7">
        <v>639.873125</v>
      </c>
      <c r="M120" s="7">
        <v>61.34875</v>
      </c>
      <c r="N120" s="7">
        <v>1.0</v>
      </c>
      <c r="O120" s="7">
        <v>1.0</v>
      </c>
      <c r="Q120" t="str">
        <f t="shared" si="7"/>
        <v/>
      </c>
      <c r="AC120" s="7"/>
      <c r="AG120" t="str">
        <f t="shared" si="8"/>
        <v>1</v>
      </c>
      <c r="AH120" s="4" t="str">
        <f t="shared" si="9"/>
        <v/>
      </c>
      <c r="AI120" s="4" t="str">
        <f t="shared" si="10"/>
        <v/>
      </c>
      <c r="AJ120" s="4" t="str">
        <f t="shared" si="11"/>
        <v>61.34875</v>
      </c>
      <c r="AK120" s="4" t="str">
        <f t="shared" si="12"/>
        <v/>
      </c>
      <c r="AL120" s="4" t="str">
        <f t="shared" si="13"/>
        <v/>
      </c>
      <c r="AM120" s="4" t="str">
        <f t="shared" si="14"/>
        <v/>
      </c>
      <c r="AN120" s="4" t="str">
        <f t="shared" si="15"/>
        <v/>
      </c>
      <c r="AO120" s="4" t="str">
        <f t="shared" si="16"/>
        <v/>
      </c>
      <c r="AP120" s="4" t="str">
        <f t="shared" si="17"/>
        <v/>
      </c>
      <c r="AQ120" s="4" t="str">
        <f t="shared" si="18"/>
        <v/>
      </c>
      <c r="AR120" s="4" t="str">
        <f t="shared" si="19"/>
        <v/>
      </c>
      <c r="AS120" s="4" t="str">
        <f t="shared" si="20"/>
        <v/>
      </c>
      <c r="AT120" s="4" t="str">
        <f t="shared" si="21"/>
        <v/>
      </c>
      <c r="AU120" s="4" t="str">
        <f t="shared" si="22"/>
        <v/>
      </c>
      <c r="AV120" s="4" t="str">
        <f t="shared" si="23"/>
        <v/>
      </c>
      <c r="AW120" s="4" t="str">
        <f t="shared" si="24"/>
        <v/>
      </c>
      <c r="AX120" s="4" t="str">
        <f t="shared" si="25"/>
        <v/>
      </c>
      <c r="AY120" s="4" t="str">
        <f t="shared" si="26"/>
        <v/>
      </c>
      <c r="AZ120" s="4" t="str">
        <f t="shared" si="27"/>
        <v/>
      </c>
      <c r="BA120" s="4" t="str">
        <f t="shared" si="28"/>
        <v>65</v>
      </c>
      <c r="BB120" s="4" t="str">
        <f t="shared" si="29"/>
        <v/>
      </c>
      <c r="BC120" s="4" t="str">
        <f t="shared" si="30"/>
        <v/>
      </c>
      <c r="BD120" s="4" t="str">
        <f t="shared" si="31"/>
        <v/>
      </c>
      <c r="BE120" s="4" t="str">
        <f t="shared" si="32"/>
        <v/>
      </c>
      <c r="BF120" s="4" t="str">
        <f t="shared" si="33"/>
        <v/>
      </c>
      <c r="BG120" s="4" t="str">
        <f t="shared" si="34"/>
        <v/>
      </c>
      <c r="BH120" s="9" t="str">
        <f t="shared" si="35"/>
        <v/>
      </c>
      <c r="BI120" s="9" t="str">
        <f t="shared" si="36"/>
        <v/>
      </c>
    </row>
    <row r="121">
      <c r="D121" s="7">
        <v>132657.46875</v>
      </c>
      <c r="E121" s="7">
        <v>1104.4742210441696</v>
      </c>
      <c r="F121" s="7">
        <v>28000.0</v>
      </c>
      <c r="G121" s="7">
        <v>18545.70876780077</v>
      </c>
      <c r="H121" s="7">
        <v>0.00546313092245</v>
      </c>
      <c r="I121" s="7">
        <v>131570.0</v>
      </c>
      <c r="J121" s="7">
        <v>18532.5</v>
      </c>
      <c r="K121" s="7">
        <v>9467.5</v>
      </c>
      <c r="L121" s="7">
        <v>1066.625</v>
      </c>
      <c r="M121" s="7">
        <v>20.84375</v>
      </c>
      <c r="N121" s="7">
        <v>2.0</v>
      </c>
      <c r="Q121" t="str">
        <f t="shared" si="7"/>
        <v/>
      </c>
      <c r="X121" s="7">
        <v>1.0</v>
      </c>
      <c r="Y121" s="7">
        <v>1.0</v>
      </c>
      <c r="AC121" s="7"/>
      <c r="AG121" t="str">
        <f t="shared" si="8"/>
        <v/>
      </c>
      <c r="AH121" s="4" t="str">
        <f t="shared" si="9"/>
        <v/>
      </c>
      <c r="AI121" s="4" t="str">
        <f t="shared" si="10"/>
        <v/>
      </c>
      <c r="AJ121" s="4" t="str">
        <f t="shared" si="11"/>
        <v/>
      </c>
      <c r="AK121" s="4" t="str">
        <f t="shared" si="12"/>
        <v/>
      </c>
      <c r="AL121" s="4" t="str">
        <f t="shared" si="13"/>
        <v/>
      </c>
      <c r="AM121" s="4" t="str">
        <f t="shared" si="14"/>
        <v/>
      </c>
      <c r="AN121" s="4" t="str">
        <f t="shared" si="15"/>
        <v/>
      </c>
      <c r="AO121" s="4" t="str">
        <f t="shared" si="16"/>
        <v/>
      </c>
      <c r="AP121" s="4" t="str">
        <f t="shared" si="17"/>
        <v/>
      </c>
      <c r="AQ121" s="4" t="str">
        <f t="shared" si="18"/>
        <v/>
      </c>
      <c r="AR121" s="4" t="str">
        <f t="shared" si="19"/>
        <v/>
      </c>
      <c r="AS121" s="4" t="str">
        <f t="shared" si="20"/>
        <v/>
      </c>
      <c r="AT121" s="4" t="str">
        <f t="shared" si="21"/>
        <v>20.84375</v>
      </c>
      <c r="AU121" s="4" t="str">
        <f t="shared" si="22"/>
        <v>20.84375</v>
      </c>
      <c r="AV121" s="4" t="str">
        <f t="shared" si="23"/>
        <v/>
      </c>
      <c r="AW121" s="4" t="str">
        <f t="shared" si="24"/>
        <v/>
      </c>
      <c r="AX121" s="4" t="str">
        <f t="shared" si="25"/>
        <v/>
      </c>
      <c r="AY121" s="4" t="str">
        <f t="shared" si="26"/>
        <v/>
      </c>
      <c r="AZ121" s="4" t="str">
        <f t="shared" si="27"/>
        <v/>
      </c>
      <c r="BA121" s="4" t="str">
        <f t="shared" si="28"/>
        <v/>
      </c>
      <c r="BB121" s="4" t="str">
        <f t="shared" si="29"/>
        <v/>
      </c>
      <c r="BC121" s="4" t="str">
        <f t="shared" si="30"/>
        <v/>
      </c>
      <c r="BD121" s="4" t="str">
        <f t="shared" si="31"/>
        <v/>
      </c>
      <c r="BE121" s="4" t="str">
        <f t="shared" si="32"/>
        <v/>
      </c>
      <c r="BF121" s="4" t="str">
        <f t="shared" si="33"/>
        <v/>
      </c>
      <c r="BG121" s="4" t="str">
        <f t="shared" si="34"/>
        <v/>
      </c>
      <c r="BH121" s="9" t="str">
        <f t="shared" si="35"/>
        <v/>
      </c>
      <c r="BI121" s="9" t="str">
        <f t="shared" si="36"/>
        <v/>
      </c>
    </row>
    <row r="122">
      <c r="D122" s="7">
        <v>127026.958125</v>
      </c>
      <c r="E122" s="7">
        <v>101.91193495233676</v>
      </c>
      <c r="F122" s="7">
        <v>3482.0</v>
      </c>
      <c r="G122" s="7">
        <v>3267.8167696398477</v>
      </c>
      <c r="H122" s="7">
        <v>0.00128471773434</v>
      </c>
      <c r="I122" s="7">
        <v>126942.0</v>
      </c>
      <c r="J122" s="7">
        <v>3260.0225</v>
      </c>
      <c r="K122" s="7">
        <v>221.9775</v>
      </c>
      <c r="L122" s="7">
        <v>84.958125</v>
      </c>
      <c r="M122" s="7">
        <v>0.0</v>
      </c>
      <c r="N122" s="7">
        <v>2.0</v>
      </c>
      <c r="P122" s="7">
        <v>1.0</v>
      </c>
      <c r="Q122" t="str">
        <f t="shared" si="7"/>
        <v/>
      </c>
      <c r="U122" s="7">
        <v>1.0</v>
      </c>
      <c r="AC122" s="7"/>
      <c r="AG122" t="str">
        <f t="shared" si="8"/>
        <v/>
      </c>
      <c r="AH122" s="4" t="str">
        <f t="shared" si="9"/>
        <v/>
      </c>
      <c r="AI122" s="4" t="str">
        <f t="shared" si="10"/>
        <v/>
      </c>
      <c r="AJ122" s="4" t="str">
        <f t="shared" si="11"/>
        <v/>
      </c>
      <c r="AK122" s="4" t="str">
        <f t="shared" si="12"/>
        <v>0</v>
      </c>
      <c r="AL122" s="4" t="str">
        <f t="shared" si="13"/>
        <v/>
      </c>
      <c r="AM122" s="4" t="str">
        <f t="shared" si="14"/>
        <v/>
      </c>
      <c r="AN122" s="4" t="str">
        <f t="shared" si="15"/>
        <v/>
      </c>
      <c r="AO122" s="4" t="str">
        <f t="shared" si="16"/>
        <v>0</v>
      </c>
      <c r="AP122" s="4" t="str">
        <f t="shared" si="17"/>
        <v/>
      </c>
      <c r="AQ122" s="4" t="str">
        <f t="shared" si="18"/>
        <v/>
      </c>
      <c r="AR122" s="4" t="str">
        <f t="shared" si="19"/>
        <v/>
      </c>
      <c r="AS122" s="4" t="str">
        <f t="shared" si="20"/>
        <v/>
      </c>
      <c r="AT122" s="4" t="str">
        <f t="shared" si="21"/>
        <v/>
      </c>
      <c r="AU122" s="4" t="str">
        <f t="shared" si="22"/>
        <v/>
      </c>
      <c r="AV122" s="4" t="str">
        <f t="shared" si="23"/>
        <v/>
      </c>
      <c r="AW122" s="4" t="str">
        <f t="shared" si="24"/>
        <v/>
      </c>
      <c r="AX122" s="4" t="str">
        <f t="shared" si="25"/>
        <v/>
      </c>
      <c r="AY122" s="4" t="str">
        <f t="shared" si="26"/>
        <v/>
      </c>
      <c r="AZ122" s="4" t="str">
        <f t="shared" si="27"/>
        <v/>
      </c>
      <c r="BA122" s="4" t="str">
        <f t="shared" si="28"/>
        <v/>
      </c>
      <c r="BB122" s="4" t="str">
        <f t="shared" si="29"/>
        <v/>
      </c>
      <c r="BC122" s="4" t="str">
        <f t="shared" si="30"/>
        <v/>
      </c>
      <c r="BD122" s="4" t="str">
        <f t="shared" si="31"/>
        <v/>
      </c>
      <c r="BE122" s="4" t="str">
        <f t="shared" si="32"/>
        <v/>
      </c>
      <c r="BF122" s="4" t="str">
        <f t="shared" si="33"/>
        <v/>
      </c>
      <c r="BG122" s="4" t="str">
        <f t="shared" si="34"/>
        <v/>
      </c>
      <c r="BH122" s="9" t="str">
        <f t="shared" si="35"/>
        <v/>
      </c>
      <c r="BI122" s="9" t="str">
        <f t="shared" si="36"/>
        <v/>
      </c>
    </row>
    <row r="123">
      <c r="A123" s="7">
        <v>0.0</v>
      </c>
      <c r="D123" s="7">
        <v>126285.5978125</v>
      </c>
      <c r="E123" s="7">
        <v>1246.5300272519685</v>
      </c>
      <c r="F123" s="7">
        <v>15400.0</v>
      </c>
      <c r="G123" s="7">
        <v>13452.248171524961</v>
      </c>
      <c r="H123" s="7">
        <v>0.00292585826912</v>
      </c>
      <c r="I123" s="7">
        <v>125056.0</v>
      </c>
      <c r="J123" s="7">
        <v>13441.3125</v>
      </c>
      <c r="K123" s="7">
        <v>1958.6875</v>
      </c>
      <c r="L123" s="7">
        <v>955.6140625</v>
      </c>
      <c r="M123" s="7">
        <v>273.98375</v>
      </c>
      <c r="N123" s="7">
        <v>5.0</v>
      </c>
      <c r="O123" s="7">
        <v>1.0</v>
      </c>
      <c r="P123" s="7">
        <v>1.0</v>
      </c>
      <c r="Q123" t="str">
        <f t="shared" si="7"/>
        <v/>
      </c>
      <c r="S123" s="7"/>
      <c r="T123" s="7">
        <v>1.0</v>
      </c>
      <c r="U123" s="7">
        <v>1.0</v>
      </c>
      <c r="W123" s="7">
        <v>1.0</v>
      </c>
      <c r="AB123" s="7"/>
      <c r="AC123" s="7"/>
      <c r="AG123" t="str">
        <f t="shared" si="8"/>
        <v/>
      </c>
      <c r="AH123" s="4" t="str">
        <f t="shared" si="9"/>
        <v>0.002925858269</v>
      </c>
      <c r="AI123" s="4" t="str">
        <f t="shared" si="10"/>
        <v/>
      </c>
      <c r="AJ123" s="4" t="str">
        <f t="shared" si="11"/>
        <v>273.98375</v>
      </c>
      <c r="AK123" s="4" t="str">
        <f t="shared" si="12"/>
        <v>273.98375</v>
      </c>
      <c r="AL123" s="4" t="str">
        <f t="shared" si="13"/>
        <v/>
      </c>
      <c r="AM123" s="4" t="str">
        <f t="shared" si="14"/>
        <v/>
      </c>
      <c r="AN123" s="4" t="str">
        <f t="shared" si="15"/>
        <v>273.98375</v>
      </c>
      <c r="AO123" s="4" t="str">
        <f t="shared" si="16"/>
        <v>273.98375</v>
      </c>
      <c r="AP123" s="4" t="str">
        <f t="shared" si="17"/>
        <v/>
      </c>
      <c r="AQ123" s="4" t="str">
        <f t="shared" si="18"/>
        <v/>
      </c>
      <c r="AR123" s="4" t="str">
        <f t="shared" si="19"/>
        <v/>
      </c>
      <c r="AS123" s="4" t="str">
        <f t="shared" si="20"/>
        <v>273.98375</v>
      </c>
      <c r="AT123" s="4" t="str">
        <f t="shared" si="21"/>
        <v/>
      </c>
      <c r="AU123" s="4" t="str">
        <f t="shared" si="22"/>
        <v/>
      </c>
      <c r="AV123" s="4" t="str">
        <f t="shared" si="23"/>
        <v/>
      </c>
      <c r="AW123" s="4" t="str">
        <f t="shared" si="24"/>
        <v/>
      </c>
      <c r="AX123" s="4" t="str">
        <f t="shared" si="25"/>
        <v/>
      </c>
      <c r="AY123" s="4" t="str">
        <f t="shared" si="26"/>
        <v/>
      </c>
      <c r="AZ123" s="4" t="str">
        <f t="shared" si="27"/>
        <v/>
      </c>
      <c r="BA123" s="4" t="str">
        <f t="shared" si="28"/>
        <v/>
      </c>
      <c r="BB123" s="4" t="str">
        <f t="shared" si="29"/>
        <v/>
      </c>
      <c r="BC123" s="4" t="str">
        <f t="shared" si="30"/>
        <v/>
      </c>
      <c r="BD123" s="4" t="str">
        <f t="shared" si="31"/>
        <v/>
      </c>
      <c r="BE123" s="4" t="str">
        <f t="shared" si="32"/>
        <v>0</v>
      </c>
      <c r="BF123" s="4" t="str">
        <f t="shared" si="33"/>
        <v/>
      </c>
      <c r="BG123" s="4" t="str">
        <f t="shared" si="34"/>
        <v/>
      </c>
      <c r="BH123" s="9" t="str">
        <f t="shared" si="35"/>
        <v/>
      </c>
      <c r="BI123" s="9" t="str">
        <f t="shared" si="36"/>
        <v/>
      </c>
    </row>
    <row r="124">
      <c r="D124" s="7">
        <v>125723.748125</v>
      </c>
      <c r="E124" s="7">
        <v>930.6774990045699</v>
      </c>
      <c r="F124" s="7">
        <v>8526.0</v>
      </c>
      <c r="G124" s="7">
        <v>7972.951771338897</v>
      </c>
      <c r="H124" s="7">
        <v>0.00447854670872</v>
      </c>
      <c r="I124" s="7">
        <v>124810.0</v>
      </c>
      <c r="J124" s="7">
        <v>7963.816875</v>
      </c>
      <c r="K124" s="7">
        <v>562.183125</v>
      </c>
      <c r="L124" s="7">
        <v>774.07625</v>
      </c>
      <c r="M124" s="7">
        <v>139.671875</v>
      </c>
      <c r="N124" s="7">
        <v>1.0</v>
      </c>
      <c r="O124" s="7">
        <v>1.0</v>
      </c>
      <c r="Q124" t="str">
        <f t="shared" si="7"/>
        <v/>
      </c>
      <c r="AC124" s="7"/>
      <c r="AG124" t="str">
        <f t="shared" si="8"/>
        <v/>
      </c>
      <c r="AH124" s="4" t="str">
        <f t="shared" si="9"/>
        <v/>
      </c>
      <c r="AI124" s="4" t="str">
        <f t="shared" si="10"/>
        <v/>
      </c>
      <c r="AJ124" s="4" t="str">
        <f t="shared" si="11"/>
        <v>139.671875</v>
      </c>
      <c r="AK124" s="4" t="str">
        <f t="shared" si="12"/>
        <v/>
      </c>
      <c r="AL124" s="4" t="str">
        <f t="shared" si="13"/>
        <v/>
      </c>
      <c r="AM124" s="4" t="str">
        <f t="shared" si="14"/>
        <v/>
      </c>
      <c r="AN124" s="4" t="str">
        <f t="shared" si="15"/>
        <v/>
      </c>
      <c r="AO124" s="4" t="str">
        <f t="shared" si="16"/>
        <v/>
      </c>
      <c r="AP124" s="4" t="str">
        <f t="shared" si="17"/>
        <v/>
      </c>
      <c r="AQ124" s="4" t="str">
        <f t="shared" si="18"/>
        <v/>
      </c>
      <c r="AR124" s="4" t="str">
        <f t="shared" si="19"/>
        <v/>
      </c>
      <c r="AS124" s="4" t="str">
        <f t="shared" si="20"/>
        <v/>
      </c>
      <c r="AT124" s="4" t="str">
        <f t="shared" si="21"/>
        <v/>
      </c>
      <c r="AU124" s="4" t="str">
        <f t="shared" si="22"/>
        <v/>
      </c>
      <c r="AV124" s="4" t="str">
        <f t="shared" si="23"/>
        <v/>
      </c>
      <c r="AW124" s="4" t="str">
        <f t="shared" si="24"/>
        <v/>
      </c>
      <c r="AX124" s="4" t="str">
        <f t="shared" si="25"/>
        <v/>
      </c>
      <c r="AY124" s="4" t="str">
        <f t="shared" si="26"/>
        <v/>
      </c>
      <c r="AZ124" s="4" t="str">
        <f t="shared" si="27"/>
        <v/>
      </c>
      <c r="BA124" s="4" t="str">
        <f t="shared" si="28"/>
        <v/>
      </c>
      <c r="BB124" s="4" t="str">
        <f t="shared" si="29"/>
        <v/>
      </c>
      <c r="BC124" s="4" t="str">
        <f t="shared" si="30"/>
        <v/>
      </c>
      <c r="BD124" s="4" t="str">
        <f t="shared" si="31"/>
        <v/>
      </c>
      <c r="BE124" s="4" t="str">
        <f t="shared" si="32"/>
        <v/>
      </c>
      <c r="BF124" s="4" t="str">
        <f t="shared" si="33"/>
        <v/>
      </c>
      <c r="BG124" s="4" t="str">
        <f t="shared" si="34"/>
        <v/>
      </c>
      <c r="BH124" s="9" t="str">
        <f t="shared" si="35"/>
        <v/>
      </c>
      <c r="BI124" s="9" t="str">
        <f t="shared" si="36"/>
        <v/>
      </c>
    </row>
    <row r="125">
      <c r="D125" s="7">
        <v>124840.1109375</v>
      </c>
      <c r="E125" s="7">
        <v>93.03977968657104</v>
      </c>
      <c r="F125" s="7">
        <v>323.0</v>
      </c>
      <c r="G125" s="7">
        <v>211.88264304936183</v>
      </c>
      <c r="H125" s="7">
        <v>0.00889226913252</v>
      </c>
      <c r="I125" s="7">
        <v>124764.0</v>
      </c>
      <c r="J125" s="7">
        <v>205.0</v>
      </c>
      <c r="K125" s="7">
        <v>118.0</v>
      </c>
      <c r="L125" s="7">
        <v>65.4859375</v>
      </c>
      <c r="M125" s="7">
        <v>10.625</v>
      </c>
      <c r="N125" s="7">
        <v>4.0</v>
      </c>
      <c r="O125" s="7">
        <v>1.0</v>
      </c>
      <c r="Q125" t="str">
        <f t="shared" si="7"/>
        <v/>
      </c>
      <c r="S125" s="7"/>
      <c r="T125" s="7">
        <v>1.0</v>
      </c>
      <c r="U125" s="7">
        <v>1.0</v>
      </c>
      <c r="V125" s="7">
        <v>1.0</v>
      </c>
      <c r="AB125" s="7"/>
      <c r="AC125" s="7"/>
      <c r="AG125" t="str">
        <f t="shared" si="8"/>
        <v/>
      </c>
      <c r="AH125" s="4" t="str">
        <f t="shared" si="9"/>
        <v/>
      </c>
      <c r="AI125" s="4" t="str">
        <f t="shared" si="10"/>
        <v/>
      </c>
      <c r="AJ125" s="4" t="str">
        <f t="shared" si="11"/>
        <v>10.625</v>
      </c>
      <c r="AK125" s="4" t="str">
        <f t="shared" si="12"/>
        <v/>
      </c>
      <c r="AL125" s="4" t="str">
        <f t="shared" si="13"/>
        <v/>
      </c>
      <c r="AM125" s="4" t="str">
        <f t="shared" si="14"/>
        <v/>
      </c>
      <c r="AN125" s="4" t="str">
        <f t="shared" si="15"/>
        <v>10.625</v>
      </c>
      <c r="AO125" s="4" t="str">
        <f t="shared" si="16"/>
        <v>10.625</v>
      </c>
      <c r="AP125" s="4" t="str">
        <f t="shared" si="17"/>
        <v>10.625</v>
      </c>
      <c r="AQ125" s="4" t="str">
        <f t="shared" si="18"/>
        <v/>
      </c>
      <c r="AR125" s="4" t="str">
        <f t="shared" si="19"/>
        <v/>
      </c>
      <c r="AS125" s="4" t="str">
        <f t="shared" si="20"/>
        <v/>
      </c>
      <c r="AT125" s="4" t="str">
        <f t="shared" si="21"/>
        <v/>
      </c>
      <c r="AU125" s="4" t="str">
        <f t="shared" si="22"/>
        <v/>
      </c>
      <c r="AV125" s="4" t="str">
        <f t="shared" si="23"/>
        <v/>
      </c>
      <c r="AW125" s="4" t="str">
        <f t="shared" si="24"/>
        <v/>
      </c>
      <c r="AX125" s="4" t="str">
        <f t="shared" si="25"/>
        <v/>
      </c>
      <c r="AY125" s="4" t="str">
        <f t="shared" si="26"/>
        <v/>
      </c>
      <c r="AZ125" s="4" t="str">
        <f t="shared" si="27"/>
        <v/>
      </c>
      <c r="BA125" s="4" t="str">
        <f t="shared" si="28"/>
        <v/>
      </c>
      <c r="BB125" s="4" t="str">
        <f t="shared" si="29"/>
        <v/>
      </c>
      <c r="BC125" s="4" t="str">
        <f t="shared" si="30"/>
        <v/>
      </c>
      <c r="BD125" s="4" t="str">
        <f t="shared" si="31"/>
        <v/>
      </c>
      <c r="BE125" s="4" t="str">
        <f t="shared" si="32"/>
        <v/>
      </c>
      <c r="BF125" s="4" t="str">
        <f t="shared" si="33"/>
        <v/>
      </c>
      <c r="BG125" s="4" t="str">
        <f t="shared" si="34"/>
        <v/>
      </c>
      <c r="BH125" s="9" t="str">
        <f t="shared" si="35"/>
        <v/>
      </c>
      <c r="BI125" s="9" t="str">
        <f t="shared" si="36"/>
        <v/>
      </c>
    </row>
    <row r="126">
      <c r="D126" s="7">
        <v>124508.9375</v>
      </c>
      <c r="E126" s="7">
        <v>213.86110604278917</v>
      </c>
      <c r="F126" s="7">
        <v>16300.0</v>
      </c>
      <c r="G126" s="7">
        <v>6563.813603268717</v>
      </c>
      <c r="H126" s="7">
        <v>0.00432503024324</v>
      </c>
      <c r="I126" s="7">
        <v>124312.0</v>
      </c>
      <c r="J126" s="7">
        <v>6550.5625</v>
      </c>
      <c r="K126" s="7">
        <v>9749.4375</v>
      </c>
      <c r="L126" s="7">
        <v>196.9375</v>
      </c>
      <c r="M126" s="7">
        <v>0.0</v>
      </c>
      <c r="N126" s="7">
        <v>2.0</v>
      </c>
      <c r="Q126" t="str">
        <f t="shared" si="7"/>
        <v/>
      </c>
      <c r="U126" s="7">
        <v>1.0</v>
      </c>
      <c r="X126" s="7">
        <v>1.0</v>
      </c>
      <c r="AC126" s="7"/>
      <c r="AG126" t="str">
        <f t="shared" si="8"/>
        <v/>
      </c>
      <c r="AH126" s="4" t="str">
        <f t="shared" si="9"/>
        <v/>
      </c>
      <c r="AI126" s="4" t="str">
        <f t="shared" si="10"/>
        <v/>
      </c>
      <c r="AJ126" s="4" t="str">
        <f t="shared" si="11"/>
        <v/>
      </c>
      <c r="AK126" s="4" t="str">
        <f t="shared" si="12"/>
        <v/>
      </c>
      <c r="AL126" s="4" t="str">
        <f t="shared" si="13"/>
        <v/>
      </c>
      <c r="AM126" s="4" t="str">
        <f t="shared" si="14"/>
        <v/>
      </c>
      <c r="AN126" s="4" t="str">
        <f t="shared" si="15"/>
        <v/>
      </c>
      <c r="AO126" s="4" t="str">
        <f t="shared" si="16"/>
        <v>0</v>
      </c>
      <c r="AP126" s="4" t="str">
        <f t="shared" si="17"/>
        <v/>
      </c>
      <c r="AQ126" s="4" t="str">
        <f t="shared" si="18"/>
        <v/>
      </c>
      <c r="AR126" s="4" t="str">
        <f t="shared" si="19"/>
        <v/>
      </c>
      <c r="AS126" s="4" t="str">
        <f t="shared" si="20"/>
        <v/>
      </c>
      <c r="AT126" s="4" t="str">
        <f t="shared" si="21"/>
        <v>0</v>
      </c>
      <c r="AU126" s="4" t="str">
        <f t="shared" si="22"/>
        <v/>
      </c>
      <c r="AV126" s="4" t="str">
        <f t="shared" si="23"/>
        <v/>
      </c>
      <c r="AW126" s="4" t="str">
        <f t="shared" si="24"/>
        <v/>
      </c>
      <c r="AX126" s="4" t="str">
        <f t="shared" si="25"/>
        <v/>
      </c>
      <c r="AY126" s="4" t="str">
        <f t="shared" si="26"/>
        <v/>
      </c>
      <c r="AZ126" s="4" t="str">
        <f t="shared" si="27"/>
        <v/>
      </c>
      <c r="BA126" s="4" t="str">
        <f t="shared" si="28"/>
        <v/>
      </c>
      <c r="BB126" s="4" t="str">
        <f t="shared" si="29"/>
        <v/>
      </c>
      <c r="BC126" s="4" t="str">
        <f t="shared" si="30"/>
        <v/>
      </c>
      <c r="BD126" s="4" t="str">
        <f t="shared" si="31"/>
        <v/>
      </c>
      <c r="BE126" s="4" t="str">
        <f t="shared" si="32"/>
        <v/>
      </c>
      <c r="BF126" s="4" t="str">
        <f t="shared" si="33"/>
        <v/>
      </c>
      <c r="BG126" s="4" t="str">
        <f t="shared" si="34"/>
        <v/>
      </c>
      <c r="BH126" s="9" t="str">
        <f t="shared" si="35"/>
        <v/>
      </c>
      <c r="BI126" s="9" t="str">
        <f t="shared" si="36"/>
        <v/>
      </c>
    </row>
    <row r="127">
      <c r="A127" s="7">
        <v>3.0</v>
      </c>
      <c r="D127" s="7">
        <v>124190.6075</v>
      </c>
      <c r="E127" s="7">
        <v>881.5196174600395</v>
      </c>
      <c r="F127" s="7">
        <v>7763.0</v>
      </c>
      <c r="G127" s="7">
        <v>5983.464144388505</v>
      </c>
      <c r="H127" s="7">
        <v>0.00581156659058</v>
      </c>
      <c r="I127" s="7">
        <v>123326.0</v>
      </c>
      <c r="J127" s="7">
        <v>5972.658125</v>
      </c>
      <c r="K127" s="7">
        <v>1790.341875</v>
      </c>
      <c r="L127" s="7">
        <v>812.1634375</v>
      </c>
      <c r="M127" s="7">
        <v>52.4440625</v>
      </c>
      <c r="N127" s="7">
        <v>3.0</v>
      </c>
      <c r="O127" s="7">
        <v>1.0</v>
      </c>
      <c r="Q127" t="str">
        <f t="shared" si="7"/>
        <v/>
      </c>
      <c r="T127" s="7">
        <v>1.0</v>
      </c>
      <c r="U127" s="7">
        <v>1.0</v>
      </c>
      <c r="AB127" s="7"/>
      <c r="AC127" s="7"/>
      <c r="AG127" t="str">
        <f t="shared" si="8"/>
        <v/>
      </c>
      <c r="AH127" s="4" t="str">
        <f t="shared" si="9"/>
        <v/>
      </c>
      <c r="AI127" s="4" t="str">
        <f t="shared" si="10"/>
        <v/>
      </c>
      <c r="AJ127" s="4" t="str">
        <f t="shared" si="11"/>
        <v>52.4440625</v>
      </c>
      <c r="AK127" s="4" t="str">
        <f t="shared" si="12"/>
        <v/>
      </c>
      <c r="AL127" s="4" t="str">
        <f t="shared" si="13"/>
        <v/>
      </c>
      <c r="AM127" s="4" t="str">
        <f t="shared" si="14"/>
        <v/>
      </c>
      <c r="AN127" s="4" t="str">
        <f t="shared" si="15"/>
        <v>52.4440625</v>
      </c>
      <c r="AO127" s="4" t="str">
        <f t="shared" si="16"/>
        <v>52.4440625</v>
      </c>
      <c r="AP127" s="4" t="str">
        <f t="shared" si="17"/>
        <v/>
      </c>
      <c r="AQ127" s="4" t="str">
        <f t="shared" si="18"/>
        <v/>
      </c>
      <c r="AR127" s="4" t="str">
        <f t="shared" si="19"/>
        <v/>
      </c>
      <c r="AS127" s="4" t="str">
        <f t="shared" si="20"/>
        <v/>
      </c>
      <c r="AT127" s="4" t="str">
        <f t="shared" si="21"/>
        <v/>
      </c>
      <c r="AU127" s="4" t="str">
        <f t="shared" si="22"/>
        <v/>
      </c>
      <c r="AV127" s="4" t="str">
        <f t="shared" si="23"/>
        <v/>
      </c>
      <c r="AW127" s="4" t="str">
        <f t="shared" si="24"/>
        <v/>
      </c>
      <c r="AX127" s="4" t="str">
        <f t="shared" si="25"/>
        <v/>
      </c>
      <c r="AY127" s="4" t="str">
        <f t="shared" si="26"/>
        <v/>
      </c>
      <c r="AZ127" s="4" t="str">
        <f t="shared" si="27"/>
        <v/>
      </c>
      <c r="BA127" s="4" t="str">
        <f t="shared" si="28"/>
        <v/>
      </c>
      <c r="BB127" s="4" t="str">
        <f t="shared" si="29"/>
        <v/>
      </c>
      <c r="BC127" s="4" t="str">
        <f t="shared" si="30"/>
        <v>3</v>
      </c>
      <c r="BD127" s="4" t="str">
        <f t="shared" si="31"/>
        <v/>
      </c>
      <c r="BE127" s="4" t="str">
        <f t="shared" si="32"/>
        <v/>
      </c>
      <c r="BF127" s="4" t="str">
        <f t="shared" si="33"/>
        <v/>
      </c>
      <c r="BG127" s="4" t="str">
        <f t="shared" si="34"/>
        <v/>
      </c>
      <c r="BH127" s="9" t="str">
        <f t="shared" si="35"/>
        <v/>
      </c>
      <c r="BI127" s="9" t="str">
        <f t="shared" si="36"/>
        <v/>
      </c>
    </row>
    <row r="128">
      <c r="D128" s="7">
        <v>118892.125</v>
      </c>
      <c r="E128" s="7">
        <v>823.9744661893834</v>
      </c>
      <c r="F128" s="7">
        <v>45900.0</v>
      </c>
      <c r="G128" s="7">
        <v>44991.84235034342</v>
      </c>
      <c r="H128" s="7">
        <v>0.00169507619263</v>
      </c>
      <c r="I128" s="7">
        <v>118085.0</v>
      </c>
      <c r="J128" s="7">
        <v>44982.0</v>
      </c>
      <c r="K128" s="7">
        <v>918.0</v>
      </c>
      <c r="L128" s="7">
        <v>786.34375</v>
      </c>
      <c r="M128" s="7">
        <v>20.78125</v>
      </c>
      <c r="N128" s="7">
        <v>1.0</v>
      </c>
      <c r="Q128" t="str">
        <f t="shared" si="7"/>
        <v/>
      </c>
      <c r="Z128" s="7">
        <v>1.0</v>
      </c>
      <c r="AC128" s="7"/>
      <c r="AG128" t="str">
        <f t="shared" si="8"/>
        <v/>
      </c>
      <c r="AH128" s="4" t="str">
        <f t="shared" si="9"/>
        <v/>
      </c>
      <c r="AI128" s="4" t="str">
        <f t="shared" si="10"/>
        <v/>
      </c>
      <c r="AJ128" s="4" t="str">
        <f t="shared" si="11"/>
        <v/>
      </c>
      <c r="AK128" s="4" t="str">
        <f t="shared" si="12"/>
        <v/>
      </c>
      <c r="AL128" s="4" t="str">
        <f t="shared" si="13"/>
        <v/>
      </c>
      <c r="AM128" s="4" t="str">
        <f t="shared" si="14"/>
        <v/>
      </c>
      <c r="AN128" s="4" t="str">
        <f t="shared" si="15"/>
        <v/>
      </c>
      <c r="AO128" s="4" t="str">
        <f t="shared" si="16"/>
        <v/>
      </c>
      <c r="AP128" s="4" t="str">
        <f t="shared" si="17"/>
        <v/>
      </c>
      <c r="AQ128" s="4" t="str">
        <f t="shared" si="18"/>
        <v/>
      </c>
      <c r="AR128" s="4" t="str">
        <f t="shared" si="19"/>
        <v/>
      </c>
      <c r="AS128" s="4" t="str">
        <f t="shared" si="20"/>
        <v/>
      </c>
      <c r="AT128" s="4" t="str">
        <f t="shared" si="21"/>
        <v/>
      </c>
      <c r="AU128" s="4" t="str">
        <f t="shared" si="22"/>
        <v/>
      </c>
      <c r="AV128" s="4" t="str">
        <f t="shared" si="23"/>
        <v>20.78125</v>
      </c>
      <c r="AW128" s="4" t="str">
        <f t="shared" si="24"/>
        <v/>
      </c>
      <c r="AX128" s="4" t="str">
        <f t="shared" si="25"/>
        <v/>
      </c>
      <c r="AY128" s="4" t="str">
        <f t="shared" si="26"/>
        <v/>
      </c>
      <c r="AZ128" s="4" t="str">
        <f t="shared" si="27"/>
        <v/>
      </c>
      <c r="BA128" s="4" t="str">
        <f t="shared" si="28"/>
        <v/>
      </c>
      <c r="BB128" s="4" t="str">
        <f t="shared" si="29"/>
        <v/>
      </c>
      <c r="BC128" s="4" t="str">
        <f t="shared" si="30"/>
        <v/>
      </c>
      <c r="BD128" s="4" t="str">
        <f t="shared" si="31"/>
        <v/>
      </c>
      <c r="BE128" s="4" t="str">
        <f t="shared" si="32"/>
        <v/>
      </c>
      <c r="BF128" s="4" t="str">
        <f t="shared" si="33"/>
        <v/>
      </c>
      <c r="BG128" s="4" t="str">
        <f t="shared" si="34"/>
        <v/>
      </c>
      <c r="BH128" s="9" t="str">
        <f t="shared" si="35"/>
        <v/>
      </c>
      <c r="BI128" s="9" t="str">
        <f t="shared" si="36"/>
        <v/>
      </c>
    </row>
    <row r="129">
      <c r="A129" s="7">
        <v>37.0</v>
      </c>
      <c r="D129" s="7">
        <v>116094.62406249999</v>
      </c>
      <c r="E129" s="7">
        <v>1560.4296930274813</v>
      </c>
      <c r="F129" s="7">
        <v>5154.0</v>
      </c>
      <c r="G129" s="7">
        <v>2804.029040020219</v>
      </c>
      <c r="H129" s="7">
        <v>0.00295457302134</v>
      </c>
      <c r="I129" s="7">
        <v>114551.0</v>
      </c>
      <c r="J129" s="7">
        <v>2792.82375</v>
      </c>
      <c r="K129" s="7">
        <v>2361.17625</v>
      </c>
      <c r="L129" s="7">
        <v>1490.9284375</v>
      </c>
      <c r="M129" s="7">
        <v>52.695625</v>
      </c>
      <c r="N129" s="7">
        <v>2.0</v>
      </c>
      <c r="O129" s="7">
        <v>1.0</v>
      </c>
      <c r="Q129" t="str">
        <f t="shared" si="7"/>
        <v/>
      </c>
      <c r="U129" s="7">
        <v>1.0</v>
      </c>
      <c r="AB129" s="7"/>
      <c r="AC129" s="7"/>
      <c r="AG129" t="str">
        <f t="shared" si="8"/>
        <v/>
      </c>
      <c r="AH129" s="4" t="str">
        <f t="shared" si="9"/>
        <v>0.002954573021</v>
      </c>
      <c r="AI129" s="4" t="str">
        <f t="shared" si="10"/>
        <v/>
      </c>
      <c r="AJ129" s="4" t="str">
        <f t="shared" si="11"/>
        <v>52.695625</v>
      </c>
      <c r="AK129" s="4" t="str">
        <f t="shared" si="12"/>
        <v/>
      </c>
      <c r="AL129" s="4" t="str">
        <f t="shared" si="13"/>
        <v/>
      </c>
      <c r="AM129" s="4" t="str">
        <f t="shared" si="14"/>
        <v/>
      </c>
      <c r="AN129" s="4" t="str">
        <f t="shared" si="15"/>
        <v/>
      </c>
      <c r="AO129" s="4" t="str">
        <f t="shared" si="16"/>
        <v>52.695625</v>
      </c>
      <c r="AP129" s="4" t="str">
        <f t="shared" si="17"/>
        <v/>
      </c>
      <c r="AQ129" s="4" t="str">
        <f t="shared" si="18"/>
        <v/>
      </c>
      <c r="AR129" s="4" t="str">
        <f t="shared" si="19"/>
        <v/>
      </c>
      <c r="AS129" s="4" t="str">
        <f t="shared" si="20"/>
        <v/>
      </c>
      <c r="AT129" s="4" t="str">
        <f t="shared" si="21"/>
        <v/>
      </c>
      <c r="AU129" s="4" t="str">
        <f t="shared" si="22"/>
        <v/>
      </c>
      <c r="AV129" s="4" t="str">
        <f t="shared" si="23"/>
        <v/>
      </c>
      <c r="AW129" s="4" t="str">
        <f t="shared" si="24"/>
        <v/>
      </c>
      <c r="AX129" s="4" t="str">
        <f t="shared" si="25"/>
        <v/>
      </c>
      <c r="AY129" s="4" t="str">
        <f t="shared" si="26"/>
        <v/>
      </c>
      <c r="AZ129" s="4" t="str">
        <f t="shared" si="27"/>
        <v/>
      </c>
      <c r="BA129" s="4" t="str">
        <f t="shared" si="28"/>
        <v/>
      </c>
      <c r="BB129" s="4" t="str">
        <f t="shared" si="29"/>
        <v>37</v>
      </c>
      <c r="BC129" s="4" t="str">
        <f t="shared" si="30"/>
        <v/>
      </c>
      <c r="BD129" s="4" t="str">
        <f t="shared" si="31"/>
        <v/>
      </c>
      <c r="BE129" s="4" t="str">
        <f t="shared" si="32"/>
        <v/>
      </c>
      <c r="BF129" s="4" t="str">
        <f t="shared" si="33"/>
        <v/>
      </c>
      <c r="BG129" s="4" t="str">
        <f t="shared" si="34"/>
        <v/>
      </c>
      <c r="BH129" s="9" t="str">
        <f t="shared" si="35"/>
        <v/>
      </c>
      <c r="BI129" s="9" t="str">
        <f t="shared" si="36"/>
        <v/>
      </c>
    </row>
    <row r="130">
      <c r="A130" s="7">
        <v>358.0</v>
      </c>
      <c r="B130" s="7">
        <v>10.0</v>
      </c>
      <c r="C130" s="7">
        <v>104.0</v>
      </c>
      <c r="D130" s="7">
        <v>113247.4078125</v>
      </c>
      <c r="E130" s="7">
        <v>759.1874420942338</v>
      </c>
      <c r="F130" s="7">
        <v>26500.0</v>
      </c>
      <c r="G130" s="7">
        <v>24250.36135569037</v>
      </c>
      <c r="H130" s="7">
        <v>0.0030355244344</v>
      </c>
      <c r="I130" s="7">
        <v>112505.0</v>
      </c>
      <c r="J130" s="7">
        <v>24239.21875</v>
      </c>
      <c r="K130" s="7">
        <v>2260.78125</v>
      </c>
      <c r="L130" s="7">
        <v>739.305625</v>
      </c>
      <c r="M130" s="7">
        <v>3.1021875</v>
      </c>
      <c r="N130" s="7">
        <v>1.0</v>
      </c>
      <c r="O130" s="7">
        <v>1.0</v>
      </c>
      <c r="Q130" t="str">
        <f t="shared" si="7"/>
        <v/>
      </c>
      <c r="AC130" s="7"/>
      <c r="AG130" t="str">
        <f t="shared" si="8"/>
        <v>1</v>
      </c>
      <c r="AH130" s="4" t="str">
        <f t="shared" si="9"/>
        <v>0.003035524434</v>
      </c>
      <c r="AI130" s="4" t="str">
        <f t="shared" si="10"/>
        <v/>
      </c>
      <c r="AJ130" s="4" t="str">
        <f t="shared" si="11"/>
        <v>3.1021875</v>
      </c>
      <c r="AK130" s="4" t="str">
        <f t="shared" si="12"/>
        <v/>
      </c>
      <c r="AL130" s="4" t="str">
        <f t="shared" si="13"/>
        <v/>
      </c>
      <c r="AM130" s="4" t="str">
        <f t="shared" si="14"/>
        <v/>
      </c>
      <c r="AN130" s="4" t="str">
        <f t="shared" si="15"/>
        <v/>
      </c>
      <c r="AO130" s="4" t="str">
        <f t="shared" si="16"/>
        <v/>
      </c>
      <c r="AP130" s="4" t="str">
        <f t="shared" si="17"/>
        <v/>
      </c>
      <c r="AQ130" s="4" t="str">
        <f t="shared" si="18"/>
        <v/>
      </c>
      <c r="AR130" s="4" t="str">
        <f t="shared" si="19"/>
        <v/>
      </c>
      <c r="AS130" s="4" t="str">
        <f t="shared" si="20"/>
        <v/>
      </c>
      <c r="AT130" s="4" t="str">
        <f t="shared" si="21"/>
        <v/>
      </c>
      <c r="AU130" s="4" t="str">
        <f t="shared" si="22"/>
        <v/>
      </c>
      <c r="AV130" s="4" t="str">
        <f t="shared" si="23"/>
        <v/>
      </c>
      <c r="AW130" s="4" t="str">
        <f t="shared" si="24"/>
        <v/>
      </c>
      <c r="AX130" s="4" t="str">
        <f t="shared" si="25"/>
        <v/>
      </c>
      <c r="AY130" s="4" t="str">
        <f t="shared" si="26"/>
        <v/>
      </c>
      <c r="AZ130" s="4" t="str">
        <f t="shared" si="27"/>
        <v/>
      </c>
      <c r="BA130" s="4" t="str">
        <f t="shared" si="28"/>
        <v>358</v>
      </c>
      <c r="BB130" s="4" t="str">
        <f t="shared" si="29"/>
        <v/>
      </c>
      <c r="BC130" s="4" t="str">
        <f t="shared" si="30"/>
        <v/>
      </c>
      <c r="BD130" s="4" t="str">
        <f t="shared" si="31"/>
        <v/>
      </c>
      <c r="BE130" s="4" t="str">
        <f t="shared" si="32"/>
        <v/>
      </c>
      <c r="BF130" s="4" t="str">
        <f t="shared" si="33"/>
        <v/>
      </c>
      <c r="BG130" s="4" t="str">
        <f t="shared" si="34"/>
        <v/>
      </c>
      <c r="BH130" s="9" t="str">
        <f t="shared" si="35"/>
        <v/>
      </c>
      <c r="BI130" s="9" t="str">
        <f t="shared" si="36"/>
        <v/>
      </c>
    </row>
    <row r="131">
      <c r="A131" s="7">
        <v>0.0</v>
      </c>
      <c r="D131" s="7">
        <v>112968.65</v>
      </c>
      <c r="E131" s="7">
        <v>1739.413393937402</v>
      </c>
      <c r="F131" s="7">
        <v>14500.0</v>
      </c>
      <c r="G131" s="7">
        <v>13743.799538526297</v>
      </c>
      <c r="H131" s="7">
        <v>0.00190991286596</v>
      </c>
      <c r="I131" s="7">
        <v>111246.0</v>
      </c>
      <c r="J131" s="7">
        <v>13734.21875</v>
      </c>
      <c r="K131" s="7">
        <v>765.78125</v>
      </c>
      <c r="L131" s="7">
        <v>986.53125</v>
      </c>
      <c r="M131" s="7">
        <v>736.11875</v>
      </c>
      <c r="N131" s="7">
        <v>2.0</v>
      </c>
      <c r="Q131" t="str">
        <f t="shared" si="7"/>
        <v/>
      </c>
      <c r="R131" s="7">
        <v>1.0</v>
      </c>
      <c r="AA131" s="7">
        <v>1.0</v>
      </c>
      <c r="AB131" s="7"/>
      <c r="AC131" s="7"/>
      <c r="AG131" t="str">
        <f t="shared" si="8"/>
        <v/>
      </c>
      <c r="AH131" s="4" t="str">
        <f t="shared" si="9"/>
        <v/>
      </c>
      <c r="AI131" s="4" t="str">
        <f t="shared" si="10"/>
        <v/>
      </c>
      <c r="AJ131" s="4" t="str">
        <f t="shared" si="11"/>
        <v/>
      </c>
      <c r="AK131" s="4" t="str">
        <f t="shared" si="12"/>
        <v/>
      </c>
      <c r="AL131" s="4" t="str">
        <f t="shared" si="13"/>
        <v>736.11875</v>
      </c>
      <c r="AM131" s="4" t="str">
        <f t="shared" si="14"/>
        <v/>
      </c>
      <c r="AN131" s="4" t="str">
        <f t="shared" si="15"/>
        <v/>
      </c>
      <c r="AO131" s="4" t="str">
        <f t="shared" si="16"/>
        <v/>
      </c>
      <c r="AP131" s="4" t="str">
        <f t="shared" si="17"/>
        <v/>
      </c>
      <c r="AQ131" s="4" t="str">
        <f t="shared" si="18"/>
        <v/>
      </c>
      <c r="AR131" s="4" t="str">
        <f t="shared" si="19"/>
        <v/>
      </c>
      <c r="AS131" s="4" t="str">
        <f t="shared" si="20"/>
        <v/>
      </c>
      <c r="AT131" s="4" t="str">
        <f t="shared" si="21"/>
        <v/>
      </c>
      <c r="AU131" s="4" t="str">
        <f t="shared" si="22"/>
        <v/>
      </c>
      <c r="AV131" s="4" t="str">
        <f t="shared" si="23"/>
        <v/>
      </c>
      <c r="AW131" s="4" t="str">
        <f t="shared" si="24"/>
        <v>736.11875</v>
      </c>
      <c r="AX131" s="4" t="str">
        <f t="shared" si="25"/>
        <v/>
      </c>
      <c r="AY131" s="4" t="str">
        <f t="shared" si="26"/>
        <v/>
      </c>
      <c r="AZ131" s="4" t="str">
        <f t="shared" si="27"/>
        <v/>
      </c>
      <c r="BA131" s="4" t="str">
        <f t="shared" si="28"/>
        <v/>
      </c>
      <c r="BB131" s="4" t="str">
        <f t="shared" si="29"/>
        <v>0</v>
      </c>
      <c r="BC131" s="4" t="str">
        <f t="shared" si="30"/>
        <v/>
      </c>
      <c r="BD131" s="4" t="str">
        <f t="shared" si="31"/>
        <v/>
      </c>
      <c r="BE131" s="4" t="str">
        <f t="shared" si="32"/>
        <v/>
      </c>
      <c r="BF131" s="4" t="str">
        <f t="shared" si="33"/>
        <v/>
      </c>
      <c r="BG131" s="4" t="str">
        <f t="shared" si="34"/>
        <v/>
      </c>
      <c r="BH131" s="9" t="str">
        <f t="shared" si="35"/>
        <v/>
      </c>
      <c r="BI131" s="9" t="str">
        <f t="shared" si="36"/>
        <v/>
      </c>
    </row>
    <row r="132">
      <c r="D132" s="7">
        <v>112193.6153125</v>
      </c>
      <c r="E132" s="7">
        <v>1525.371412696178</v>
      </c>
      <c r="F132" s="7">
        <v>10700.0</v>
      </c>
      <c r="G132" s="7">
        <v>8327.125475252846</v>
      </c>
      <c r="H132" s="7">
        <v>0.0071937897933</v>
      </c>
      <c r="I132" s="7">
        <v>110685.0</v>
      </c>
      <c r="J132" s="7">
        <v>8315.90625</v>
      </c>
      <c r="K132" s="7">
        <v>2384.09375</v>
      </c>
      <c r="L132" s="7">
        <v>1448.8303125</v>
      </c>
      <c r="M132" s="7">
        <v>59.785</v>
      </c>
      <c r="N132" s="7">
        <v>2.0</v>
      </c>
      <c r="Q132" t="str">
        <f t="shared" si="7"/>
        <v/>
      </c>
      <c r="T132" s="7">
        <v>1.0</v>
      </c>
      <c r="V132" s="7">
        <v>1.0</v>
      </c>
      <c r="AB132" s="7"/>
      <c r="AC132" s="7"/>
      <c r="AG132" t="str">
        <f t="shared" si="8"/>
        <v/>
      </c>
      <c r="AH132" s="4" t="str">
        <f t="shared" si="9"/>
        <v/>
      </c>
      <c r="AI132" s="4" t="str">
        <f t="shared" si="10"/>
        <v/>
      </c>
      <c r="AJ132" s="4" t="str">
        <f t="shared" si="11"/>
        <v/>
      </c>
      <c r="AK132" s="4" t="str">
        <f t="shared" si="12"/>
        <v/>
      </c>
      <c r="AL132" s="4" t="str">
        <f t="shared" si="13"/>
        <v/>
      </c>
      <c r="AM132" s="4" t="str">
        <f t="shared" si="14"/>
        <v/>
      </c>
      <c r="AN132" s="4" t="str">
        <f t="shared" si="15"/>
        <v>59.785</v>
      </c>
      <c r="AO132" s="4" t="str">
        <f t="shared" si="16"/>
        <v/>
      </c>
      <c r="AP132" s="4" t="str">
        <f t="shared" si="17"/>
        <v>59.785</v>
      </c>
      <c r="AQ132" s="4" t="str">
        <f t="shared" si="18"/>
        <v/>
      </c>
      <c r="AR132" s="4" t="str">
        <f t="shared" si="19"/>
        <v/>
      </c>
      <c r="AS132" s="4" t="str">
        <f t="shared" si="20"/>
        <v/>
      </c>
      <c r="AT132" s="4" t="str">
        <f t="shared" si="21"/>
        <v/>
      </c>
      <c r="AU132" s="4" t="str">
        <f t="shared" si="22"/>
        <v/>
      </c>
      <c r="AV132" s="4" t="str">
        <f t="shared" si="23"/>
        <v/>
      </c>
      <c r="AW132" s="4" t="str">
        <f t="shared" si="24"/>
        <v/>
      </c>
      <c r="AX132" s="4" t="str">
        <f t="shared" si="25"/>
        <v/>
      </c>
      <c r="AY132" s="4" t="str">
        <f t="shared" si="26"/>
        <v/>
      </c>
      <c r="AZ132" s="4" t="str">
        <f t="shared" si="27"/>
        <v/>
      </c>
      <c r="BA132" s="4" t="str">
        <f t="shared" si="28"/>
        <v/>
      </c>
      <c r="BB132" s="4" t="str">
        <f t="shared" si="29"/>
        <v/>
      </c>
      <c r="BC132" s="4" t="str">
        <f t="shared" si="30"/>
        <v/>
      </c>
      <c r="BD132" s="4" t="str">
        <f t="shared" si="31"/>
        <v/>
      </c>
      <c r="BE132" s="4" t="str">
        <f t="shared" si="32"/>
        <v/>
      </c>
      <c r="BF132" s="4" t="str">
        <f t="shared" si="33"/>
        <v/>
      </c>
      <c r="BG132" s="4" t="str">
        <f t="shared" si="34"/>
        <v/>
      </c>
      <c r="BH132" s="9" t="str">
        <f t="shared" si="35"/>
        <v/>
      </c>
      <c r="BI132" s="9" t="str">
        <f t="shared" si="36"/>
        <v/>
      </c>
    </row>
    <row r="133">
      <c r="A133" s="7">
        <v>139.0</v>
      </c>
      <c r="D133" s="7">
        <v>109167.57625</v>
      </c>
      <c r="E133" s="7">
        <v>171.31039066372526</v>
      </c>
      <c r="F133" s="7">
        <v>11300.0</v>
      </c>
      <c r="G133" s="7">
        <v>10663.117128800699</v>
      </c>
      <c r="H133" s="7">
        <v>0.00302211150316</v>
      </c>
      <c r="I133" s="7">
        <v>109013.0</v>
      </c>
      <c r="J133" s="7">
        <v>10653.78125</v>
      </c>
      <c r="K133" s="7">
        <v>646.21875</v>
      </c>
      <c r="L133" s="7">
        <v>154.57625</v>
      </c>
      <c r="M133" s="7">
        <v>0.0</v>
      </c>
      <c r="N133" s="7">
        <v>3.0</v>
      </c>
      <c r="O133" s="7">
        <v>1.0</v>
      </c>
      <c r="Q133" t="str">
        <f t="shared" si="7"/>
        <v/>
      </c>
      <c r="T133" s="7">
        <v>1.0</v>
      </c>
      <c r="U133" s="7">
        <v>1.0</v>
      </c>
      <c r="AC133" s="7"/>
      <c r="AG133" t="str">
        <f t="shared" si="8"/>
        <v/>
      </c>
      <c r="AH133" s="4" t="str">
        <f t="shared" si="9"/>
        <v>0.003022111503</v>
      </c>
      <c r="AI133" s="4" t="str">
        <f t="shared" si="10"/>
        <v/>
      </c>
      <c r="AJ133" s="4" t="str">
        <f t="shared" si="11"/>
        <v>0</v>
      </c>
      <c r="AK133" s="4" t="str">
        <f t="shared" si="12"/>
        <v/>
      </c>
      <c r="AL133" s="4" t="str">
        <f t="shared" si="13"/>
        <v/>
      </c>
      <c r="AM133" s="4" t="str">
        <f t="shared" si="14"/>
        <v/>
      </c>
      <c r="AN133" s="4" t="str">
        <f t="shared" si="15"/>
        <v>0</v>
      </c>
      <c r="AO133" s="4" t="str">
        <f t="shared" si="16"/>
        <v>0</v>
      </c>
      <c r="AP133" s="4" t="str">
        <f t="shared" si="17"/>
        <v/>
      </c>
      <c r="AQ133" s="4" t="str">
        <f t="shared" si="18"/>
        <v/>
      </c>
      <c r="AR133" s="4" t="str">
        <f t="shared" si="19"/>
        <v/>
      </c>
      <c r="AS133" s="4" t="str">
        <f t="shared" si="20"/>
        <v/>
      </c>
      <c r="AT133" s="4" t="str">
        <f t="shared" si="21"/>
        <v/>
      </c>
      <c r="AU133" s="4" t="str">
        <f t="shared" si="22"/>
        <v/>
      </c>
      <c r="AV133" s="4" t="str">
        <f t="shared" si="23"/>
        <v/>
      </c>
      <c r="AW133" s="4" t="str">
        <f t="shared" si="24"/>
        <v/>
      </c>
      <c r="AX133" s="4" t="str">
        <f t="shared" si="25"/>
        <v/>
      </c>
      <c r="AY133" s="4" t="str">
        <f t="shared" si="26"/>
        <v/>
      </c>
      <c r="AZ133" s="4" t="str">
        <f t="shared" si="27"/>
        <v/>
      </c>
      <c r="BA133" s="4" t="str">
        <f t="shared" si="28"/>
        <v/>
      </c>
      <c r="BB133" s="4" t="str">
        <f t="shared" si="29"/>
        <v/>
      </c>
      <c r="BC133" s="4" t="str">
        <f t="shared" si="30"/>
        <v>139</v>
      </c>
      <c r="BD133" s="4" t="str">
        <f t="shared" si="31"/>
        <v/>
      </c>
      <c r="BE133" s="4" t="str">
        <f t="shared" si="32"/>
        <v/>
      </c>
      <c r="BF133" s="4" t="str">
        <f t="shared" si="33"/>
        <v/>
      </c>
      <c r="BG133" s="4" t="str">
        <f t="shared" si="34"/>
        <v/>
      </c>
      <c r="BH133" s="9" t="str">
        <f t="shared" si="35"/>
        <v/>
      </c>
      <c r="BI133" s="9" t="str">
        <f t="shared" si="36"/>
        <v/>
      </c>
    </row>
    <row r="134">
      <c r="D134" s="7">
        <v>109289.3415625</v>
      </c>
      <c r="E134" s="7">
        <v>420.0740214461319</v>
      </c>
      <c r="F134" s="7">
        <v>4966.0</v>
      </c>
      <c r="G134" s="7">
        <v>4470.618933264318</v>
      </c>
      <c r="H134" s="7">
        <v>0.00646757956195</v>
      </c>
      <c r="I134" s="7">
        <v>108886.0</v>
      </c>
      <c r="J134" s="7">
        <v>4461.640625</v>
      </c>
      <c r="K134" s="7">
        <v>504.359375</v>
      </c>
      <c r="L134" s="7">
        <v>297.4359375</v>
      </c>
      <c r="M134" s="7">
        <v>105.905625</v>
      </c>
      <c r="N134" s="7">
        <v>1.0</v>
      </c>
      <c r="Q134" t="str">
        <f t="shared" si="7"/>
        <v/>
      </c>
      <c r="R134" s="7">
        <v>1.0</v>
      </c>
      <c r="AC134" s="7"/>
      <c r="AG134" t="str">
        <f t="shared" si="8"/>
        <v/>
      </c>
      <c r="AH134" s="4" t="str">
        <f t="shared" si="9"/>
        <v/>
      </c>
      <c r="AI134" s="4" t="str">
        <f t="shared" si="10"/>
        <v/>
      </c>
      <c r="AJ134" s="4" t="str">
        <f t="shared" si="11"/>
        <v/>
      </c>
      <c r="AK134" s="4" t="str">
        <f t="shared" si="12"/>
        <v/>
      </c>
      <c r="AL134" s="4" t="str">
        <f t="shared" si="13"/>
        <v>105.905625</v>
      </c>
      <c r="AM134" s="4" t="str">
        <f t="shared" si="14"/>
        <v/>
      </c>
      <c r="AN134" s="4" t="str">
        <f t="shared" si="15"/>
        <v/>
      </c>
      <c r="AO134" s="4" t="str">
        <f t="shared" si="16"/>
        <v/>
      </c>
      <c r="AP134" s="4" t="str">
        <f t="shared" si="17"/>
        <v/>
      </c>
      <c r="AQ134" s="4" t="str">
        <f t="shared" si="18"/>
        <v/>
      </c>
      <c r="AR134" s="4" t="str">
        <f t="shared" si="19"/>
        <v/>
      </c>
      <c r="AS134" s="4" t="str">
        <f t="shared" si="20"/>
        <v/>
      </c>
      <c r="AT134" s="4" t="str">
        <f t="shared" si="21"/>
        <v/>
      </c>
      <c r="AU134" s="4" t="str">
        <f t="shared" si="22"/>
        <v/>
      </c>
      <c r="AV134" s="4" t="str">
        <f t="shared" si="23"/>
        <v/>
      </c>
      <c r="AW134" s="4" t="str">
        <f t="shared" si="24"/>
        <v/>
      </c>
      <c r="AX134" s="4" t="str">
        <f t="shared" si="25"/>
        <v/>
      </c>
      <c r="AY134" s="4" t="str">
        <f t="shared" si="26"/>
        <v/>
      </c>
      <c r="AZ134" s="4" t="str">
        <f t="shared" si="27"/>
        <v/>
      </c>
      <c r="BA134" s="4" t="str">
        <f t="shared" si="28"/>
        <v/>
      </c>
      <c r="BB134" s="4" t="str">
        <f t="shared" si="29"/>
        <v/>
      </c>
      <c r="BC134" s="4" t="str">
        <f t="shared" si="30"/>
        <v/>
      </c>
      <c r="BD134" s="4" t="str">
        <f t="shared" si="31"/>
        <v/>
      </c>
      <c r="BE134" s="4" t="str">
        <f t="shared" si="32"/>
        <v/>
      </c>
      <c r="BF134" s="4" t="str">
        <f t="shared" si="33"/>
        <v/>
      </c>
      <c r="BG134" s="4" t="str">
        <f t="shared" si="34"/>
        <v/>
      </c>
      <c r="BH134" s="9" t="str">
        <f t="shared" si="35"/>
        <v/>
      </c>
      <c r="BI134" s="9" t="str">
        <f t="shared" si="36"/>
        <v/>
      </c>
    </row>
    <row r="135">
      <c r="D135" s="7">
        <v>108576.1115625</v>
      </c>
      <c r="E135" s="7">
        <v>654.8314058351867</v>
      </c>
      <c r="F135" s="7">
        <v>5463.0</v>
      </c>
      <c r="G135" s="7">
        <v>4556.080712295909</v>
      </c>
      <c r="H135" s="7">
        <v>0.00289533079639</v>
      </c>
      <c r="I135" s="7">
        <v>107938.0</v>
      </c>
      <c r="J135" s="7">
        <v>4546.2403125</v>
      </c>
      <c r="K135" s="7">
        <v>916.7596875</v>
      </c>
      <c r="L135" s="7">
        <v>596.5328125</v>
      </c>
      <c r="M135" s="7">
        <v>41.57875</v>
      </c>
      <c r="N135" s="7">
        <v>1.0</v>
      </c>
      <c r="P135" s="7">
        <v>1.0</v>
      </c>
      <c r="Q135" t="str">
        <f t="shared" si="7"/>
        <v/>
      </c>
      <c r="AC135" s="7"/>
      <c r="AG135" t="str">
        <f t="shared" si="8"/>
        <v/>
      </c>
      <c r="AH135" s="4" t="str">
        <f t="shared" si="9"/>
        <v>0.002895330796</v>
      </c>
      <c r="AI135" s="4" t="str">
        <f t="shared" si="10"/>
        <v/>
      </c>
      <c r="AJ135" s="4" t="str">
        <f t="shared" si="11"/>
        <v/>
      </c>
      <c r="AK135" s="4" t="str">
        <f t="shared" si="12"/>
        <v>41.57875</v>
      </c>
      <c r="AL135" s="4" t="str">
        <f t="shared" si="13"/>
        <v/>
      </c>
      <c r="AM135" s="4" t="str">
        <f t="shared" si="14"/>
        <v/>
      </c>
      <c r="AN135" s="4" t="str">
        <f t="shared" si="15"/>
        <v/>
      </c>
      <c r="AO135" s="4" t="str">
        <f t="shared" si="16"/>
        <v/>
      </c>
      <c r="AP135" s="4" t="str">
        <f t="shared" si="17"/>
        <v/>
      </c>
      <c r="AQ135" s="4" t="str">
        <f t="shared" si="18"/>
        <v/>
      </c>
      <c r="AR135" s="4" t="str">
        <f t="shared" si="19"/>
        <v/>
      </c>
      <c r="AS135" s="4" t="str">
        <f t="shared" si="20"/>
        <v/>
      </c>
      <c r="AT135" s="4" t="str">
        <f t="shared" si="21"/>
        <v/>
      </c>
      <c r="AU135" s="4" t="str">
        <f t="shared" si="22"/>
        <v/>
      </c>
      <c r="AV135" s="4" t="str">
        <f t="shared" si="23"/>
        <v/>
      </c>
      <c r="AW135" s="4" t="str">
        <f t="shared" si="24"/>
        <v/>
      </c>
      <c r="AX135" s="4" t="str">
        <f t="shared" si="25"/>
        <v/>
      </c>
      <c r="AY135" s="4" t="str">
        <f t="shared" si="26"/>
        <v/>
      </c>
      <c r="AZ135" s="4" t="str">
        <f t="shared" si="27"/>
        <v/>
      </c>
      <c r="BA135" s="4" t="str">
        <f t="shared" si="28"/>
        <v/>
      </c>
      <c r="BB135" s="4" t="str">
        <f t="shared" si="29"/>
        <v/>
      </c>
      <c r="BC135" s="4" t="str">
        <f t="shared" si="30"/>
        <v/>
      </c>
      <c r="BD135" s="4" t="str">
        <f t="shared" si="31"/>
        <v/>
      </c>
      <c r="BE135" s="4" t="str">
        <f t="shared" si="32"/>
        <v/>
      </c>
      <c r="BF135" s="4" t="str">
        <f t="shared" si="33"/>
        <v/>
      </c>
      <c r="BG135" s="4" t="str">
        <f t="shared" si="34"/>
        <v/>
      </c>
      <c r="BH135" s="9" t="str">
        <f t="shared" si="35"/>
        <v/>
      </c>
      <c r="BI135" s="9" t="str">
        <f t="shared" si="36"/>
        <v/>
      </c>
    </row>
    <row r="136">
      <c r="D136" s="7">
        <v>108919.81875</v>
      </c>
      <c r="E136" s="7">
        <v>1213.5357167878597</v>
      </c>
      <c r="F136" s="7">
        <v>48500.0</v>
      </c>
      <c r="G136" s="7">
        <v>44253.15001725729</v>
      </c>
      <c r="H136" s="7">
        <v>0.00209967344554</v>
      </c>
      <c r="I136" s="7">
        <v>107723.0</v>
      </c>
      <c r="J136" s="7">
        <v>44241.09375</v>
      </c>
      <c r="K136" s="7">
        <v>4258.90625</v>
      </c>
      <c r="L136" s="7">
        <v>1165.5375</v>
      </c>
      <c r="M136" s="7">
        <v>31.28125</v>
      </c>
      <c r="N136" s="7">
        <v>1.0</v>
      </c>
      <c r="O136" s="7">
        <v>1.0</v>
      </c>
      <c r="Q136" t="str">
        <f t="shared" si="7"/>
        <v/>
      </c>
      <c r="AC136" s="7"/>
      <c r="AG136" t="str">
        <f t="shared" si="8"/>
        <v/>
      </c>
      <c r="AH136" s="4" t="str">
        <f t="shared" si="9"/>
        <v/>
      </c>
      <c r="AI136" s="4" t="str">
        <f t="shared" si="10"/>
        <v/>
      </c>
      <c r="AJ136" s="4" t="str">
        <f t="shared" si="11"/>
        <v>31.28125</v>
      </c>
      <c r="AK136" s="4" t="str">
        <f t="shared" si="12"/>
        <v/>
      </c>
      <c r="AL136" s="4" t="str">
        <f t="shared" si="13"/>
        <v/>
      </c>
      <c r="AM136" s="4" t="str">
        <f t="shared" si="14"/>
        <v/>
      </c>
      <c r="AN136" s="4" t="str">
        <f t="shared" si="15"/>
        <v/>
      </c>
      <c r="AO136" s="4" t="str">
        <f t="shared" si="16"/>
        <v/>
      </c>
      <c r="AP136" s="4" t="str">
        <f t="shared" si="17"/>
        <v/>
      </c>
      <c r="AQ136" s="4" t="str">
        <f t="shared" si="18"/>
        <v/>
      </c>
      <c r="AR136" s="4" t="str">
        <f t="shared" si="19"/>
        <v/>
      </c>
      <c r="AS136" s="4" t="str">
        <f t="shared" si="20"/>
        <v/>
      </c>
      <c r="AT136" s="4" t="str">
        <f t="shared" si="21"/>
        <v/>
      </c>
      <c r="AU136" s="4" t="str">
        <f t="shared" si="22"/>
        <v/>
      </c>
      <c r="AV136" s="4" t="str">
        <f t="shared" si="23"/>
        <v/>
      </c>
      <c r="AW136" s="4" t="str">
        <f t="shared" si="24"/>
        <v/>
      </c>
      <c r="AX136" s="4" t="str">
        <f t="shared" si="25"/>
        <v/>
      </c>
      <c r="AY136" s="4" t="str">
        <f t="shared" si="26"/>
        <v/>
      </c>
      <c r="AZ136" s="4" t="str">
        <f t="shared" si="27"/>
        <v/>
      </c>
      <c r="BA136" s="4" t="str">
        <f t="shared" si="28"/>
        <v/>
      </c>
      <c r="BB136" s="4" t="str">
        <f t="shared" si="29"/>
        <v/>
      </c>
      <c r="BC136" s="4" t="str">
        <f t="shared" si="30"/>
        <v/>
      </c>
      <c r="BD136" s="4" t="str">
        <f t="shared" si="31"/>
        <v/>
      </c>
      <c r="BE136" s="4" t="str">
        <f t="shared" si="32"/>
        <v/>
      </c>
      <c r="BF136" s="4" t="str">
        <f t="shared" si="33"/>
        <v/>
      </c>
      <c r="BG136" s="4" t="str">
        <f t="shared" si="34"/>
        <v/>
      </c>
      <c r="BH136" s="9" t="str">
        <f t="shared" si="35"/>
        <v/>
      </c>
      <c r="BI136" s="9" t="str">
        <f t="shared" si="36"/>
        <v/>
      </c>
    </row>
    <row r="137">
      <c r="D137" s="7">
        <v>112025.48749999999</v>
      </c>
      <c r="E137" s="7">
        <v>6680.172495110894</v>
      </c>
      <c r="F137" s="7">
        <v>86500.0</v>
      </c>
      <c r="G137" s="7">
        <v>58429.30878626143</v>
      </c>
      <c r="H137" s="7">
        <v>0.00189886387989</v>
      </c>
      <c r="I137" s="7">
        <v>105362.0</v>
      </c>
      <c r="J137" s="7">
        <v>58414.53125</v>
      </c>
      <c r="K137" s="7">
        <v>28085.46875</v>
      </c>
      <c r="L137" s="7">
        <v>5890.525</v>
      </c>
      <c r="M137" s="7">
        <v>772.9625</v>
      </c>
      <c r="N137" s="7">
        <v>2.0</v>
      </c>
      <c r="O137" s="7">
        <v>1.0</v>
      </c>
      <c r="Q137" t="str">
        <f t="shared" si="7"/>
        <v/>
      </c>
      <c r="T137" s="7">
        <v>1.0</v>
      </c>
      <c r="AB137" s="7"/>
      <c r="AC137" s="7"/>
      <c r="AG137" t="str">
        <f t="shared" si="8"/>
        <v/>
      </c>
      <c r="AH137" s="4" t="str">
        <f t="shared" si="9"/>
        <v/>
      </c>
      <c r="AI137" s="4" t="str">
        <f t="shared" si="10"/>
        <v/>
      </c>
      <c r="AJ137" s="4" t="str">
        <f t="shared" si="11"/>
        <v>772.9625</v>
      </c>
      <c r="AK137" s="4" t="str">
        <f t="shared" si="12"/>
        <v/>
      </c>
      <c r="AL137" s="4" t="str">
        <f t="shared" si="13"/>
        <v/>
      </c>
      <c r="AM137" s="4" t="str">
        <f t="shared" si="14"/>
        <v/>
      </c>
      <c r="AN137" s="4" t="str">
        <f t="shared" si="15"/>
        <v>772.9625</v>
      </c>
      <c r="AO137" s="4" t="str">
        <f t="shared" si="16"/>
        <v/>
      </c>
      <c r="AP137" s="4" t="str">
        <f t="shared" si="17"/>
        <v/>
      </c>
      <c r="AQ137" s="4" t="str">
        <f t="shared" si="18"/>
        <v/>
      </c>
      <c r="AR137" s="4" t="str">
        <f t="shared" si="19"/>
        <v/>
      </c>
      <c r="AS137" s="4" t="str">
        <f t="shared" si="20"/>
        <v/>
      </c>
      <c r="AT137" s="4" t="str">
        <f t="shared" si="21"/>
        <v/>
      </c>
      <c r="AU137" s="4" t="str">
        <f t="shared" si="22"/>
        <v/>
      </c>
      <c r="AV137" s="4" t="str">
        <f t="shared" si="23"/>
        <v/>
      </c>
      <c r="AW137" s="4" t="str">
        <f t="shared" si="24"/>
        <v/>
      </c>
      <c r="AX137" s="4" t="str">
        <f t="shared" si="25"/>
        <v/>
      </c>
      <c r="AY137" s="4" t="str">
        <f t="shared" si="26"/>
        <v/>
      </c>
      <c r="AZ137" s="4" t="str">
        <f t="shared" si="27"/>
        <v/>
      </c>
      <c r="BA137" s="4" t="str">
        <f t="shared" si="28"/>
        <v/>
      </c>
      <c r="BB137" s="4" t="str">
        <f t="shared" si="29"/>
        <v/>
      </c>
      <c r="BC137" s="4" t="str">
        <f t="shared" si="30"/>
        <v/>
      </c>
      <c r="BD137" s="4" t="str">
        <f t="shared" si="31"/>
        <v/>
      </c>
      <c r="BE137" s="4" t="str">
        <f t="shared" si="32"/>
        <v/>
      </c>
      <c r="BF137" s="4" t="str">
        <f t="shared" si="33"/>
        <v/>
      </c>
      <c r="BG137" s="4" t="str">
        <f t="shared" si="34"/>
        <v/>
      </c>
      <c r="BH137" s="9" t="str">
        <f t="shared" si="35"/>
        <v/>
      </c>
      <c r="BI137" s="9" t="str">
        <f t="shared" si="36"/>
        <v/>
      </c>
    </row>
    <row r="138">
      <c r="A138" s="7">
        <v>39.0</v>
      </c>
      <c r="D138" s="7">
        <v>106349.6453125</v>
      </c>
      <c r="E138" s="7">
        <v>1658.3213246470725</v>
      </c>
      <c r="F138" s="7">
        <v>8458.0</v>
      </c>
      <c r="G138" s="7">
        <v>4994.053716739433</v>
      </c>
      <c r="H138" s="7">
        <v>0.00794768670681</v>
      </c>
      <c r="I138" s="7">
        <v>104708.0</v>
      </c>
      <c r="J138" s="7">
        <v>4982.290625</v>
      </c>
      <c r="K138" s="7">
        <v>3475.709375</v>
      </c>
      <c r="L138" s="7">
        <v>1596.0078125</v>
      </c>
      <c r="M138" s="7">
        <v>45.6375</v>
      </c>
      <c r="N138" s="7">
        <v>5.0</v>
      </c>
      <c r="Q138" t="str">
        <f t="shared" si="7"/>
        <v/>
      </c>
      <c r="R138" s="7">
        <v>1.0</v>
      </c>
      <c r="S138" s="7"/>
      <c r="U138" s="7">
        <v>1.0</v>
      </c>
      <c r="V138" s="7">
        <v>1.0</v>
      </c>
      <c r="AA138" s="7">
        <v>1.0</v>
      </c>
      <c r="AB138" s="7">
        <v>1.0</v>
      </c>
      <c r="AC138" s="7"/>
      <c r="AG138" t="str">
        <f t="shared" si="8"/>
        <v/>
      </c>
      <c r="AH138" s="4" t="str">
        <f t="shared" si="9"/>
        <v/>
      </c>
      <c r="AI138" s="4" t="str">
        <f t="shared" si="10"/>
        <v/>
      </c>
      <c r="AJ138" s="4" t="str">
        <f t="shared" si="11"/>
        <v/>
      </c>
      <c r="AK138" s="4" t="str">
        <f t="shared" si="12"/>
        <v/>
      </c>
      <c r="AL138" s="4" t="str">
        <f t="shared" si="13"/>
        <v>45.6375</v>
      </c>
      <c r="AM138" s="4" t="str">
        <f t="shared" si="14"/>
        <v/>
      </c>
      <c r="AN138" s="4" t="str">
        <f t="shared" si="15"/>
        <v/>
      </c>
      <c r="AO138" s="4" t="str">
        <f t="shared" si="16"/>
        <v>45.6375</v>
      </c>
      <c r="AP138" s="4" t="str">
        <f t="shared" si="17"/>
        <v>45.6375</v>
      </c>
      <c r="AQ138" s="4" t="str">
        <f t="shared" si="18"/>
        <v>45.6375</v>
      </c>
      <c r="AR138" s="4" t="str">
        <f t="shared" si="19"/>
        <v/>
      </c>
      <c r="AS138" s="4" t="str">
        <f t="shared" si="20"/>
        <v/>
      </c>
      <c r="AT138" s="4" t="str">
        <f t="shared" si="21"/>
        <v/>
      </c>
      <c r="AU138" s="4" t="str">
        <f t="shared" si="22"/>
        <v/>
      </c>
      <c r="AV138" s="4" t="str">
        <f t="shared" si="23"/>
        <v/>
      </c>
      <c r="AW138" s="4" t="str">
        <f t="shared" si="24"/>
        <v>45.6375</v>
      </c>
      <c r="AX138" s="4" t="str">
        <f t="shared" si="25"/>
        <v/>
      </c>
      <c r="AY138" s="4" t="str">
        <f t="shared" si="26"/>
        <v/>
      </c>
      <c r="AZ138" s="4" t="str">
        <f t="shared" si="27"/>
        <v/>
      </c>
      <c r="BA138" s="4" t="str">
        <f t="shared" si="28"/>
        <v/>
      </c>
      <c r="BB138" s="4" t="str">
        <f t="shared" si="29"/>
        <v/>
      </c>
      <c r="BC138" s="4" t="str">
        <f t="shared" si="30"/>
        <v/>
      </c>
      <c r="BD138" s="4" t="str">
        <f t="shared" si="31"/>
        <v/>
      </c>
      <c r="BE138" s="4" t="str">
        <f t="shared" si="32"/>
        <v>39</v>
      </c>
      <c r="BF138" s="4" t="str">
        <f t="shared" si="33"/>
        <v/>
      </c>
      <c r="BG138" s="4" t="str">
        <f t="shared" si="34"/>
        <v/>
      </c>
      <c r="BH138" s="9" t="str">
        <f t="shared" si="35"/>
        <v/>
      </c>
      <c r="BI138" s="9" t="str">
        <f t="shared" si="36"/>
        <v/>
      </c>
    </row>
    <row r="139">
      <c r="D139" s="7">
        <v>104732.3028125</v>
      </c>
      <c r="E139" s="7">
        <v>103.97795635485477</v>
      </c>
      <c r="F139" s="7">
        <v>1021.0</v>
      </c>
      <c r="G139" s="7">
        <v>970.8073549220576</v>
      </c>
      <c r="H139" s="7">
        <v>0.00357784347518</v>
      </c>
      <c r="I139" s="7">
        <v>104645.0</v>
      </c>
      <c r="J139" s="7">
        <v>965.0</v>
      </c>
      <c r="K139" s="7">
        <v>56.0</v>
      </c>
      <c r="L139" s="7">
        <v>84.0215625</v>
      </c>
      <c r="M139" s="7">
        <v>3.28125</v>
      </c>
      <c r="N139" s="7">
        <v>2.0</v>
      </c>
      <c r="O139" s="7">
        <v>1.0</v>
      </c>
      <c r="P139" s="7">
        <v>1.0</v>
      </c>
      <c r="Q139" t="str">
        <f t="shared" si="7"/>
        <v/>
      </c>
      <c r="AB139" s="7"/>
      <c r="AC139" s="7"/>
      <c r="AG139" t="str">
        <f t="shared" si="8"/>
        <v/>
      </c>
      <c r="AH139" s="4" t="str">
        <f t="shared" si="9"/>
        <v>0.003577843475</v>
      </c>
      <c r="AI139" s="4" t="str">
        <f t="shared" si="10"/>
        <v/>
      </c>
      <c r="AJ139" s="4" t="str">
        <f t="shared" si="11"/>
        <v>3.28125</v>
      </c>
      <c r="AK139" s="4" t="str">
        <f t="shared" si="12"/>
        <v>3.28125</v>
      </c>
      <c r="AL139" s="4" t="str">
        <f t="shared" si="13"/>
        <v/>
      </c>
      <c r="AM139" s="4" t="str">
        <f t="shared" si="14"/>
        <v/>
      </c>
      <c r="AN139" s="4" t="str">
        <f t="shared" si="15"/>
        <v/>
      </c>
      <c r="AO139" s="4" t="str">
        <f t="shared" si="16"/>
        <v/>
      </c>
      <c r="AP139" s="4" t="str">
        <f t="shared" si="17"/>
        <v/>
      </c>
      <c r="AQ139" s="4" t="str">
        <f t="shared" si="18"/>
        <v/>
      </c>
      <c r="AR139" s="4" t="str">
        <f t="shared" si="19"/>
        <v/>
      </c>
      <c r="AS139" s="4" t="str">
        <f t="shared" si="20"/>
        <v/>
      </c>
      <c r="AT139" s="4" t="str">
        <f t="shared" si="21"/>
        <v/>
      </c>
      <c r="AU139" s="4" t="str">
        <f t="shared" si="22"/>
        <v/>
      </c>
      <c r="AV139" s="4" t="str">
        <f t="shared" si="23"/>
        <v/>
      </c>
      <c r="AW139" s="4" t="str">
        <f t="shared" si="24"/>
        <v/>
      </c>
      <c r="AX139" s="4" t="str">
        <f t="shared" si="25"/>
        <v/>
      </c>
      <c r="AY139" s="4" t="str">
        <f t="shared" si="26"/>
        <v/>
      </c>
      <c r="AZ139" s="4" t="str">
        <f t="shared" si="27"/>
        <v/>
      </c>
      <c r="BA139" s="4" t="str">
        <f t="shared" si="28"/>
        <v/>
      </c>
      <c r="BB139" s="4" t="str">
        <f t="shared" si="29"/>
        <v/>
      </c>
      <c r="BC139" s="4" t="str">
        <f t="shared" si="30"/>
        <v/>
      </c>
      <c r="BD139" s="4" t="str">
        <f t="shared" si="31"/>
        <v/>
      </c>
      <c r="BE139" s="4" t="str">
        <f t="shared" si="32"/>
        <v/>
      </c>
      <c r="BF139" s="4" t="str">
        <f t="shared" si="33"/>
        <v/>
      </c>
      <c r="BG139" s="4" t="str">
        <f t="shared" si="34"/>
        <v/>
      </c>
      <c r="BH139" s="9" t="str">
        <f t="shared" si="35"/>
        <v/>
      </c>
      <c r="BI139" s="9" t="str">
        <f t="shared" si="36"/>
        <v/>
      </c>
    </row>
    <row r="140">
      <c r="A140" s="7">
        <v>0.0</v>
      </c>
      <c r="B140" s="7">
        <v>0.0</v>
      </c>
      <c r="C140" s="7">
        <v>0.0</v>
      </c>
      <c r="D140" s="7">
        <v>104619.015625</v>
      </c>
      <c r="E140" s="7">
        <v>79.68954132853906</v>
      </c>
      <c r="F140" s="7">
        <v>1464.0</v>
      </c>
      <c r="G140" s="7">
        <v>1206.055282435501</v>
      </c>
      <c r="H140" s="7">
        <v>0.00362850109246</v>
      </c>
      <c r="I140" s="7">
        <v>104556.0</v>
      </c>
      <c r="J140" s="7">
        <v>1198.0</v>
      </c>
      <c r="K140" s="7">
        <v>266.0</v>
      </c>
      <c r="L140" s="7">
        <v>40.569375</v>
      </c>
      <c r="M140" s="7">
        <v>22.44625</v>
      </c>
      <c r="N140" s="7">
        <v>4.0</v>
      </c>
      <c r="Q140" t="str">
        <f t="shared" si="7"/>
        <v/>
      </c>
      <c r="R140" s="7">
        <v>1.0</v>
      </c>
      <c r="T140" s="7">
        <v>1.0</v>
      </c>
      <c r="U140" s="7">
        <v>1.0</v>
      </c>
      <c r="V140" s="7">
        <v>1.0</v>
      </c>
      <c r="AB140" s="7"/>
      <c r="AC140" s="7"/>
      <c r="AG140" t="str">
        <f t="shared" si="8"/>
        <v>1</v>
      </c>
      <c r="AH140" s="4" t="str">
        <f t="shared" si="9"/>
        <v>0.003628501092</v>
      </c>
      <c r="AI140" s="4" t="str">
        <f t="shared" si="10"/>
        <v/>
      </c>
      <c r="AJ140" s="4" t="str">
        <f t="shared" si="11"/>
        <v/>
      </c>
      <c r="AK140" s="4" t="str">
        <f t="shared" si="12"/>
        <v/>
      </c>
      <c r="AL140" s="4" t="str">
        <f t="shared" si="13"/>
        <v>22.44625</v>
      </c>
      <c r="AM140" s="4" t="str">
        <f t="shared" si="14"/>
        <v/>
      </c>
      <c r="AN140" s="4" t="str">
        <f t="shared" si="15"/>
        <v>22.44625</v>
      </c>
      <c r="AO140" s="4" t="str">
        <f t="shared" si="16"/>
        <v>22.44625</v>
      </c>
      <c r="AP140" s="4" t="str">
        <f t="shared" si="17"/>
        <v>22.44625</v>
      </c>
      <c r="AQ140" s="4" t="str">
        <f t="shared" si="18"/>
        <v/>
      </c>
      <c r="AR140" s="4" t="str">
        <f t="shared" si="19"/>
        <v/>
      </c>
      <c r="AS140" s="4" t="str">
        <f t="shared" si="20"/>
        <v/>
      </c>
      <c r="AT140" s="4" t="str">
        <f t="shared" si="21"/>
        <v/>
      </c>
      <c r="AU140" s="4" t="str">
        <f t="shared" si="22"/>
        <v/>
      </c>
      <c r="AV140" s="4" t="str">
        <f t="shared" si="23"/>
        <v/>
      </c>
      <c r="AW140" s="4" t="str">
        <f t="shared" si="24"/>
        <v/>
      </c>
      <c r="AX140" s="4" t="str">
        <f t="shared" si="25"/>
        <v/>
      </c>
      <c r="AY140" s="4" t="str">
        <f t="shared" si="26"/>
        <v/>
      </c>
      <c r="AZ140" s="4" t="str">
        <f t="shared" si="27"/>
        <v/>
      </c>
      <c r="BA140" s="4" t="str">
        <f t="shared" si="28"/>
        <v/>
      </c>
      <c r="BB140" s="4" t="str">
        <f t="shared" si="29"/>
        <v/>
      </c>
      <c r="BC140" s="4" t="str">
        <f t="shared" si="30"/>
        <v/>
      </c>
      <c r="BD140" s="4" t="str">
        <f t="shared" si="31"/>
        <v>0</v>
      </c>
      <c r="BE140" s="4" t="str">
        <f t="shared" si="32"/>
        <v/>
      </c>
      <c r="BF140" s="4" t="str">
        <f t="shared" si="33"/>
        <v/>
      </c>
      <c r="BG140" s="4" t="str">
        <f t="shared" si="34"/>
        <v/>
      </c>
      <c r="BH140" s="9" t="str">
        <f t="shared" si="35"/>
        <v/>
      </c>
      <c r="BI140" s="9" t="str">
        <f t="shared" si="36"/>
        <v/>
      </c>
    </row>
    <row r="141">
      <c r="A141" s="7">
        <v>974.0</v>
      </c>
      <c r="B141" s="7">
        <v>1.0</v>
      </c>
      <c r="C141" s="7">
        <v>0.0</v>
      </c>
      <c r="D141" s="7">
        <v>102903.3415625</v>
      </c>
      <c r="E141" s="7">
        <v>430.98667205004995</v>
      </c>
      <c r="F141" s="7">
        <v>31800.0</v>
      </c>
      <c r="G141" s="7">
        <v>26376.595779978077</v>
      </c>
      <c r="H141" s="7">
        <v>0.00153465134879</v>
      </c>
      <c r="I141" s="7">
        <v>102489.0</v>
      </c>
      <c r="J141" s="7">
        <v>26364.1875</v>
      </c>
      <c r="K141" s="7">
        <v>5435.8125</v>
      </c>
      <c r="L141" s="7">
        <v>414.3415625</v>
      </c>
      <c r="M141" s="7">
        <v>0.0</v>
      </c>
      <c r="N141" s="7">
        <v>1.0</v>
      </c>
      <c r="Q141" t="str">
        <f t="shared" si="7"/>
        <v/>
      </c>
      <c r="R141" s="7">
        <v>1.0</v>
      </c>
      <c r="AC141" s="7"/>
      <c r="AG141" t="str">
        <f t="shared" si="8"/>
        <v>1</v>
      </c>
      <c r="AH141" s="4" t="str">
        <f t="shared" si="9"/>
        <v/>
      </c>
      <c r="AI141" s="4" t="str">
        <f t="shared" si="10"/>
        <v/>
      </c>
      <c r="AJ141" s="4" t="str">
        <f t="shared" si="11"/>
        <v/>
      </c>
      <c r="AK141" s="4" t="str">
        <f t="shared" si="12"/>
        <v/>
      </c>
      <c r="AL141" s="4" t="str">
        <f t="shared" si="13"/>
        <v>0</v>
      </c>
      <c r="AM141" s="4" t="str">
        <f t="shared" si="14"/>
        <v/>
      </c>
      <c r="AN141" s="4" t="str">
        <f t="shared" si="15"/>
        <v/>
      </c>
      <c r="AO141" s="4" t="str">
        <f t="shared" si="16"/>
        <v/>
      </c>
      <c r="AP141" s="4" t="str">
        <f t="shared" si="17"/>
        <v/>
      </c>
      <c r="AQ141" s="4" t="str">
        <f t="shared" si="18"/>
        <v/>
      </c>
      <c r="AR141" s="4" t="str">
        <f t="shared" si="19"/>
        <v/>
      </c>
      <c r="AS141" s="4" t="str">
        <f t="shared" si="20"/>
        <v/>
      </c>
      <c r="AT141" s="4" t="str">
        <f t="shared" si="21"/>
        <v/>
      </c>
      <c r="AU141" s="4" t="str">
        <f t="shared" si="22"/>
        <v/>
      </c>
      <c r="AV141" s="4" t="str">
        <f t="shared" si="23"/>
        <v/>
      </c>
      <c r="AW141" s="4" t="str">
        <f t="shared" si="24"/>
        <v/>
      </c>
      <c r="AX141" s="4" t="str">
        <f t="shared" si="25"/>
        <v/>
      </c>
      <c r="AY141" s="4" t="str">
        <f t="shared" si="26"/>
        <v/>
      </c>
      <c r="AZ141" s="4" t="str">
        <f t="shared" si="27"/>
        <v/>
      </c>
      <c r="BA141" s="4" t="str">
        <f t="shared" si="28"/>
        <v>974</v>
      </c>
      <c r="BB141" s="4" t="str">
        <f t="shared" si="29"/>
        <v/>
      </c>
      <c r="BC141" s="4" t="str">
        <f t="shared" si="30"/>
        <v/>
      </c>
      <c r="BD141" s="4" t="str">
        <f t="shared" si="31"/>
        <v/>
      </c>
      <c r="BE141" s="4" t="str">
        <f t="shared" si="32"/>
        <v/>
      </c>
      <c r="BF141" s="4" t="str">
        <f t="shared" si="33"/>
        <v/>
      </c>
      <c r="BG141" s="4" t="str">
        <f t="shared" si="34"/>
        <v/>
      </c>
      <c r="BH141" s="9" t="str">
        <f t="shared" si="35"/>
        <v/>
      </c>
      <c r="BI141" s="9" t="str">
        <f t="shared" si="36"/>
        <v/>
      </c>
    </row>
    <row r="142">
      <c r="D142" s="7">
        <v>102664.57312500001</v>
      </c>
      <c r="E142" s="7">
        <v>369.2157408406851</v>
      </c>
      <c r="F142" s="7">
        <v>5580.0</v>
      </c>
      <c r="G142" s="7">
        <v>4378.336812384553</v>
      </c>
      <c r="H142" s="7">
        <v>0.00698306850196</v>
      </c>
      <c r="I142" s="7">
        <v>102312.0</v>
      </c>
      <c r="J142" s="7">
        <v>4368.09375</v>
      </c>
      <c r="K142" s="7">
        <v>1211.90625</v>
      </c>
      <c r="L142" s="7">
        <v>300.01875</v>
      </c>
      <c r="M142" s="7">
        <v>52.554375</v>
      </c>
      <c r="N142" s="7">
        <v>3.0</v>
      </c>
      <c r="P142" s="7">
        <v>1.0</v>
      </c>
      <c r="Q142" t="str">
        <f t="shared" si="7"/>
        <v/>
      </c>
      <c r="T142" s="7">
        <v>1.0</v>
      </c>
      <c r="U142" s="7">
        <v>1.0</v>
      </c>
      <c r="AB142" s="7"/>
      <c r="AC142" s="7"/>
      <c r="AG142" t="str">
        <f t="shared" si="8"/>
        <v/>
      </c>
      <c r="AH142" s="4" t="str">
        <f t="shared" si="9"/>
        <v/>
      </c>
      <c r="AI142" s="4" t="str">
        <f t="shared" si="10"/>
        <v/>
      </c>
      <c r="AJ142" s="4" t="str">
        <f t="shared" si="11"/>
        <v/>
      </c>
      <c r="AK142" s="4" t="str">
        <f t="shared" si="12"/>
        <v>52.554375</v>
      </c>
      <c r="AL142" s="4" t="str">
        <f t="shared" si="13"/>
        <v/>
      </c>
      <c r="AM142" s="4" t="str">
        <f t="shared" si="14"/>
        <v/>
      </c>
      <c r="AN142" s="4" t="str">
        <f t="shared" si="15"/>
        <v>52.554375</v>
      </c>
      <c r="AO142" s="4" t="str">
        <f t="shared" si="16"/>
        <v>52.554375</v>
      </c>
      <c r="AP142" s="4" t="str">
        <f t="shared" si="17"/>
        <v/>
      </c>
      <c r="AQ142" s="4" t="str">
        <f t="shared" si="18"/>
        <v/>
      </c>
      <c r="AR142" s="4" t="str">
        <f t="shared" si="19"/>
        <v/>
      </c>
      <c r="AS142" s="4" t="str">
        <f t="shared" si="20"/>
        <v/>
      </c>
      <c r="AT142" s="4" t="str">
        <f t="shared" si="21"/>
        <v/>
      </c>
      <c r="AU142" s="4" t="str">
        <f t="shared" si="22"/>
        <v/>
      </c>
      <c r="AV142" s="4" t="str">
        <f t="shared" si="23"/>
        <v/>
      </c>
      <c r="AW142" s="4" t="str">
        <f t="shared" si="24"/>
        <v/>
      </c>
      <c r="AX142" s="4" t="str">
        <f t="shared" si="25"/>
        <v/>
      </c>
      <c r="AY142" s="4" t="str">
        <f t="shared" si="26"/>
        <v/>
      </c>
      <c r="AZ142" s="4" t="str">
        <f t="shared" si="27"/>
        <v/>
      </c>
      <c r="BA142" s="4" t="str">
        <f t="shared" si="28"/>
        <v/>
      </c>
      <c r="BB142" s="4" t="str">
        <f t="shared" si="29"/>
        <v/>
      </c>
      <c r="BC142" s="4" t="str">
        <f t="shared" si="30"/>
        <v/>
      </c>
      <c r="BD142" s="4" t="str">
        <f t="shared" si="31"/>
        <v/>
      </c>
      <c r="BE142" s="4" t="str">
        <f t="shared" si="32"/>
        <v/>
      </c>
      <c r="BF142" s="4" t="str">
        <f t="shared" si="33"/>
        <v/>
      </c>
      <c r="BG142" s="4" t="str">
        <f t="shared" si="34"/>
        <v/>
      </c>
      <c r="BH142" s="9" t="str">
        <f t="shared" si="35"/>
        <v/>
      </c>
      <c r="BI142" s="9" t="str">
        <f t="shared" si="36"/>
        <v/>
      </c>
    </row>
    <row r="143">
      <c r="D143" s="7">
        <v>107341.2546875</v>
      </c>
      <c r="E143" s="7">
        <v>5831.8861772118735</v>
      </c>
      <c r="F143" s="7">
        <v>26500.0</v>
      </c>
      <c r="G143" s="7">
        <v>17064.29968162574</v>
      </c>
      <c r="H143" s="7">
        <v>0.0069981028997</v>
      </c>
      <c r="I143" s="7">
        <v>101526.0</v>
      </c>
      <c r="J143" s="7">
        <v>17051.09375</v>
      </c>
      <c r="K143" s="7">
        <v>9448.90625</v>
      </c>
      <c r="L143" s="7">
        <v>5692.1134375</v>
      </c>
      <c r="M143" s="7">
        <v>123.14125</v>
      </c>
      <c r="N143" s="7">
        <v>3.0</v>
      </c>
      <c r="Q143" t="str">
        <f t="shared" si="7"/>
        <v/>
      </c>
      <c r="W143" s="7">
        <v>1.0</v>
      </c>
      <c r="Y143" s="7">
        <v>1.0</v>
      </c>
      <c r="AB143" s="7"/>
      <c r="AC143" s="7"/>
      <c r="AF143" s="7">
        <v>1.0</v>
      </c>
      <c r="AG143" t="str">
        <f t="shared" si="8"/>
        <v/>
      </c>
      <c r="AH143" s="4" t="str">
        <f t="shared" si="9"/>
        <v/>
      </c>
      <c r="AI143" s="4" t="str">
        <f t="shared" si="10"/>
        <v/>
      </c>
      <c r="AJ143" s="4" t="str">
        <f t="shared" si="11"/>
        <v/>
      </c>
      <c r="AK143" s="4" t="str">
        <f t="shared" si="12"/>
        <v/>
      </c>
      <c r="AL143" s="4" t="str">
        <f t="shared" si="13"/>
        <v/>
      </c>
      <c r="AM143" s="4" t="str">
        <f t="shared" si="14"/>
        <v/>
      </c>
      <c r="AN143" s="4" t="str">
        <f t="shared" si="15"/>
        <v/>
      </c>
      <c r="AO143" s="4" t="str">
        <f t="shared" si="16"/>
        <v/>
      </c>
      <c r="AP143" s="4" t="str">
        <f t="shared" si="17"/>
        <v/>
      </c>
      <c r="AQ143" s="4" t="str">
        <f t="shared" si="18"/>
        <v/>
      </c>
      <c r="AR143" s="4" t="str">
        <f t="shared" si="19"/>
        <v/>
      </c>
      <c r="AS143" s="4" t="str">
        <f t="shared" si="20"/>
        <v>123.14125</v>
      </c>
      <c r="AT143" s="4" t="str">
        <f t="shared" si="21"/>
        <v/>
      </c>
      <c r="AU143" s="4" t="str">
        <f t="shared" si="22"/>
        <v>123.14125</v>
      </c>
      <c r="AV143" s="4" t="str">
        <f t="shared" si="23"/>
        <v/>
      </c>
      <c r="AW143" s="4" t="str">
        <f t="shared" si="24"/>
        <v/>
      </c>
      <c r="AX143" s="4" t="str">
        <f t="shared" si="25"/>
        <v/>
      </c>
      <c r="AY143" s="4" t="str">
        <f t="shared" si="26"/>
        <v/>
      </c>
      <c r="AZ143" s="4" t="str">
        <f t="shared" si="27"/>
        <v>123.14125</v>
      </c>
      <c r="BA143" s="4" t="str">
        <f t="shared" si="28"/>
        <v/>
      </c>
      <c r="BB143" s="4" t="str">
        <f t="shared" si="29"/>
        <v/>
      </c>
      <c r="BC143" s="4" t="str">
        <f t="shared" si="30"/>
        <v/>
      </c>
      <c r="BD143" s="4" t="str">
        <f t="shared" si="31"/>
        <v/>
      </c>
      <c r="BE143" s="4" t="str">
        <f t="shared" si="32"/>
        <v/>
      </c>
      <c r="BF143" s="4" t="str">
        <f t="shared" si="33"/>
        <v/>
      </c>
      <c r="BG143" s="4" t="str">
        <f t="shared" si="34"/>
        <v/>
      </c>
      <c r="BH143" s="9" t="str">
        <f t="shared" si="35"/>
        <v/>
      </c>
      <c r="BI143" s="9" t="str">
        <f t="shared" si="36"/>
        <v/>
      </c>
    </row>
    <row r="144">
      <c r="D144" s="7">
        <v>100976.705</v>
      </c>
      <c r="E144" s="7">
        <v>125.32710903179914</v>
      </c>
      <c r="F144" s="7">
        <v>4621.0</v>
      </c>
      <c r="G144" s="7">
        <v>3868.10952730375</v>
      </c>
      <c r="H144" s="7">
        <v>0.00813808988991</v>
      </c>
      <c r="I144" s="7">
        <v>100868.0</v>
      </c>
      <c r="J144" s="7">
        <v>3858.535</v>
      </c>
      <c r="K144" s="7">
        <v>762.465</v>
      </c>
      <c r="L144" s="7">
        <v>102.9896875</v>
      </c>
      <c r="M144" s="7">
        <v>5.7153125</v>
      </c>
      <c r="N144" s="7">
        <v>3.0</v>
      </c>
      <c r="O144" s="7">
        <v>1.0</v>
      </c>
      <c r="Q144" t="str">
        <f t="shared" si="7"/>
        <v/>
      </c>
      <c r="S144" s="7"/>
      <c r="T144" s="7">
        <v>1.0</v>
      </c>
      <c r="U144" s="7">
        <v>1.0</v>
      </c>
      <c r="AB144" s="7"/>
      <c r="AC144" s="7"/>
      <c r="AG144" t="str">
        <f t="shared" si="8"/>
        <v/>
      </c>
      <c r="AH144" s="4" t="str">
        <f t="shared" si="9"/>
        <v/>
      </c>
      <c r="AI144" s="4" t="str">
        <f t="shared" si="10"/>
        <v/>
      </c>
      <c r="AJ144" s="4" t="str">
        <f t="shared" si="11"/>
        <v>5.7153125</v>
      </c>
      <c r="AK144" s="4" t="str">
        <f t="shared" si="12"/>
        <v/>
      </c>
      <c r="AL144" s="4" t="str">
        <f t="shared" si="13"/>
        <v/>
      </c>
      <c r="AM144" s="4" t="str">
        <f t="shared" si="14"/>
        <v/>
      </c>
      <c r="AN144" s="4" t="str">
        <f t="shared" si="15"/>
        <v>5.7153125</v>
      </c>
      <c r="AO144" s="4" t="str">
        <f t="shared" si="16"/>
        <v>5.7153125</v>
      </c>
      <c r="AP144" s="4" t="str">
        <f t="shared" si="17"/>
        <v/>
      </c>
      <c r="AQ144" s="4" t="str">
        <f t="shared" si="18"/>
        <v/>
      </c>
      <c r="AR144" s="4" t="str">
        <f t="shared" si="19"/>
        <v/>
      </c>
      <c r="AS144" s="4" t="str">
        <f t="shared" si="20"/>
        <v/>
      </c>
      <c r="AT144" s="4" t="str">
        <f t="shared" si="21"/>
        <v/>
      </c>
      <c r="AU144" s="4" t="str">
        <f t="shared" si="22"/>
        <v/>
      </c>
      <c r="AV144" s="4" t="str">
        <f t="shared" si="23"/>
        <v/>
      </c>
      <c r="AW144" s="4" t="str">
        <f t="shared" si="24"/>
        <v/>
      </c>
      <c r="AX144" s="4" t="str">
        <f t="shared" si="25"/>
        <v/>
      </c>
      <c r="AY144" s="4" t="str">
        <f t="shared" si="26"/>
        <v/>
      </c>
      <c r="AZ144" s="4" t="str">
        <f t="shared" si="27"/>
        <v/>
      </c>
      <c r="BA144" s="4" t="str">
        <f t="shared" si="28"/>
        <v/>
      </c>
      <c r="BB144" s="4" t="str">
        <f t="shared" si="29"/>
        <v/>
      </c>
      <c r="BC144" s="4" t="str">
        <f t="shared" si="30"/>
        <v/>
      </c>
      <c r="BD144" s="4" t="str">
        <f t="shared" si="31"/>
        <v/>
      </c>
      <c r="BE144" s="4" t="str">
        <f t="shared" si="32"/>
        <v/>
      </c>
      <c r="BF144" s="4" t="str">
        <f t="shared" si="33"/>
        <v/>
      </c>
      <c r="BG144" s="4" t="str">
        <f t="shared" si="34"/>
        <v/>
      </c>
      <c r="BH144" s="9" t="str">
        <f t="shared" si="35"/>
        <v/>
      </c>
      <c r="BI144" s="9" t="str">
        <f t="shared" si="36"/>
        <v/>
      </c>
    </row>
    <row r="145">
      <c r="A145" s="7">
        <v>8211.0</v>
      </c>
      <c r="D145" s="7">
        <v>101136.1690625</v>
      </c>
      <c r="E145" s="7">
        <v>1222.777692734283</v>
      </c>
      <c r="F145" s="7">
        <v>12800.0</v>
      </c>
      <c r="G145" s="7">
        <v>12205.238404739324</v>
      </c>
      <c r="H145" s="7">
        <v>0.00268118420911</v>
      </c>
      <c r="I145" s="7">
        <v>99930.0</v>
      </c>
      <c r="J145" s="7">
        <v>12196.0</v>
      </c>
      <c r="K145" s="7">
        <v>604.0</v>
      </c>
      <c r="L145" s="7">
        <v>1012.661875</v>
      </c>
      <c r="M145" s="7">
        <v>193.5071875</v>
      </c>
      <c r="N145" s="7">
        <v>1.0</v>
      </c>
      <c r="O145" s="7">
        <v>1.0</v>
      </c>
      <c r="Q145" t="str">
        <f t="shared" si="7"/>
        <v/>
      </c>
      <c r="AC145" s="7"/>
      <c r="AG145" t="str">
        <f t="shared" si="8"/>
        <v/>
      </c>
      <c r="AH145" s="4" t="str">
        <f t="shared" si="9"/>
        <v>0.002681184209</v>
      </c>
      <c r="AI145" s="4" t="str">
        <f t="shared" si="10"/>
        <v/>
      </c>
      <c r="AJ145" s="4" t="str">
        <f t="shared" si="11"/>
        <v>193.5071875</v>
      </c>
      <c r="AK145" s="4" t="str">
        <f t="shared" si="12"/>
        <v/>
      </c>
      <c r="AL145" s="4" t="str">
        <f t="shared" si="13"/>
        <v/>
      </c>
      <c r="AM145" s="4" t="str">
        <f t="shared" si="14"/>
        <v/>
      </c>
      <c r="AN145" s="4" t="str">
        <f t="shared" si="15"/>
        <v/>
      </c>
      <c r="AO145" s="4" t="str">
        <f t="shared" si="16"/>
        <v/>
      </c>
      <c r="AP145" s="4" t="str">
        <f t="shared" si="17"/>
        <v/>
      </c>
      <c r="AQ145" s="4" t="str">
        <f t="shared" si="18"/>
        <v/>
      </c>
      <c r="AR145" s="4" t="str">
        <f t="shared" si="19"/>
        <v/>
      </c>
      <c r="AS145" s="4" t="str">
        <f t="shared" si="20"/>
        <v/>
      </c>
      <c r="AT145" s="4" t="str">
        <f t="shared" si="21"/>
        <v/>
      </c>
      <c r="AU145" s="4" t="str">
        <f t="shared" si="22"/>
        <v/>
      </c>
      <c r="AV145" s="4" t="str">
        <f t="shared" si="23"/>
        <v/>
      </c>
      <c r="AW145" s="4" t="str">
        <f t="shared" si="24"/>
        <v/>
      </c>
      <c r="AX145" s="4" t="str">
        <f t="shared" si="25"/>
        <v/>
      </c>
      <c r="AY145" s="4" t="str">
        <f t="shared" si="26"/>
        <v/>
      </c>
      <c r="AZ145" s="4" t="str">
        <f t="shared" si="27"/>
        <v/>
      </c>
      <c r="BA145" s="4" t="str">
        <f t="shared" si="28"/>
        <v>8211</v>
      </c>
      <c r="BB145" s="4" t="str">
        <f t="shared" si="29"/>
        <v/>
      </c>
      <c r="BC145" s="4" t="str">
        <f t="shared" si="30"/>
        <v/>
      </c>
      <c r="BD145" s="4" t="str">
        <f t="shared" si="31"/>
        <v/>
      </c>
      <c r="BE145" s="4" t="str">
        <f t="shared" si="32"/>
        <v/>
      </c>
      <c r="BF145" s="4" t="str">
        <f t="shared" si="33"/>
        <v/>
      </c>
      <c r="BG145" s="4" t="str">
        <f t="shared" si="34"/>
        <v/>
      </c>
      <c r="BH145" s="9" t="str">
        <f t="shared" si="35"/>
        <v/>
      </c>
      <c r="BI145" s="9" t="str">
        <f t="shared" si="36"/>
        <v/>
      </c>
    </row>
    <row r="146">
      <c r="A146" s="7">
        <v>0.0</v>
      </c>
      <c r="D146" s="7">
        <v>101941.018125</v>
      </c>
      <c r="E146" s="7">
        <v>3175.6100855582363</v>
      </c>
      <c r="F146" s="7">
        <v>77000.0</v>
      </c>
      <c r="G146" s="7">
        <v>63851.496611658375</v>
      </c>
      <c r="H146" s="7">
        <v>0.00839453923863</v>
      </c>
      <c r="I146" s="7">
        <v>98782.0</v>
      </c>
      <c r="J146" s="7">
        <v>63837.8125</v>
      </c>
      <c r="K146" s="7">
        <v>13162.1875</v>
      </c>
      <c r="L146" s="7">
        <v>3156.375</v>
      </c>
      <c r="M146" s="7">
        <v>2.643125</v>
      </c>
      <c r="N146" s="7">
        <v>3.0</v>
      </c>
      <c r="Q146" t="str">
        <f t="shared" si="7"/>
        <v/>
      </c>
      <c r="T146" s="7">
        <v>1.0</v>
      </c>
      <c r="U146" s="7">
        <v>1.0</v>
      </c>
      <c r="V146" s="7">
        <v>1.0</v>
      </c>
      <c r="AC146" s="7"/>
      <c r="AG146" t="str">
        <f t="shared" si="8"/>
        <v/>
      </c>
      <c r="AH146" s="4" t="str">
        <f t="shared" si="9"/>
        <v/>
      </c>
      <c r="AI146" s="4" t="str">
        <f t="shared" si="10"/>
        <v/>
      </c>
      <c r="AJ146" s="4" t="str">
        <f t="shared" si="11"/>
        <v/>
      </c>
      <c r="AK146" s="4" t="str">
        <f t="shared" si="12"/>
        <v/>
      </c>
      <c r="AL146" s="4" t="str">
        <f t="shared" si="13"/>
        <v/>
      </c>
      <c r="AM146" s="4" t="str">
        <f t="shared" si="14"/>
        <v/>
      </c>
      <c r="AN146" s="4" t="str">
        <f t="shared" si="15"/>
        <v>2.643125</v>
      </c>
      <c r="AO146" s="4" t="str">
        <f t="shared" si="16"/>
        <v>2.643125</v>
      </c>
      <c r="AP146" s="4" t="str">
        <f t="shared" si="17"/>
        <v>2.643125</v>
      </c>
      <c r="AQ146" s="4" t="str">
        <f t="shared" si="18"/>
        <v/>
      </c>
      <c r="AR146" s="4" t="str">
        <f t="shared" si="19"/>
        <v/>
      </c>
      <c r="AS146" s="4" t="str">
        <f t="shared" si="20"/>
        <v/>
      </c>
      <c r="AT146" s="4" t="str">
        <f t="shared" si="21"/>
        <v/>
      </c>
      <c r="AU146" s="4" t="str">
        <f t="shared" si="22"/>
        <v/>
      </c>
      <c r="AV146" s="4" t="str">
        <f t="shared" si="23"/>
        <v/>
      </c>
      <c r="AW146" s="4" t="str">
        <f t="shared" si="24"/>
        <v/>
      </c>
      <c r="AX146" s="4" t="str">
        <f t="shared" si="25"/>
        <v/>
      </c>
      <c r="AY146" s="4" t="str">
        <f t="shared" si="26"/>
        <v/>
      </c>
      <c r="AZ146" s="4" t="str">
        <f t="shared" si="27"/>
        <v/>
      </c>
      <c r="BA146" s="4" t="str">
        <f t="shared" si="28"/>
        <v/>
      </c>
      <c r="BB146" s="4" t="str">
        <f t="shared" si="29"/>
        <v/>
      </c>
      <c r="BC146" s="4" t="str">
        <f t="shared" si="30"/>
        <v>0</v>
      </c>
      <c r="BD146" s="4" t="str">
        <f t="shared" si="31"/>
        <v/>
      </c>
      <c r="BE146" s="4" t="str">
        <f t="shared" si="32"/>
        <v/>
      </c>
      <c r="BF146" s="4" t="str">
        <f t="shared" si="33"/>
        <v/>
      </c>
      <c r="BG146" s="4" t="str">
        <f t="shared" si="34"/>
        <v/>
      </c>
      <c r="BH146" s="9" t="str">
        <f t="shared" si="35"/>
        <v/>
      </c>
      <c r="BI146" s="9" t="str">
        <f t="shared" si="36"/>
        <v/>
      </c>
    </row>
    <row r="147">
      <c r="D147" s="7">
        <v>98675.184375</v>
      </c>
      <c r="E147" s="7">
        <v>26.774625779515386</v>
      </c>
      <c r="F147" s="7">
        <v>1487.0</v>
      </c>
      <c r="G147" s="7">
        <v>1483.584962500721</v>
      </c>
      <c r="H147" s="7">
        <v>0.00330980223828</v>
      </c>
      <c r="I147" s="7">
        <v>98665.0</v>
      </c>
      <c r="J147" s="7">
        <v>1481.0</v>
      </c>
      <c r="K147" s="7">
        <v>6.0</v>
      </c>
      <c r="L147" s="7">
        <v>9.184375</v>
      </c>
      <c r="M147" s="7">
        <v>1.0</v>
      </c>
      <c r="N147" s="7">
        <v>1.0</v>
      </c>
      <c r="O147" s="7">
        <v>1.0</v>
      </c>
      <c r="Q147" t="str">
        <f t="shared" si="7"/>
        <v/>
      </c>
      <c r="AC147" s="7"/>
      <c r="AG147" t="str">
        <f t="shared" si="8"/>
        <v/>
      </c>
      <c r="AH147" s="4" t="str">
        <f t="shared" si="9"/>
        <v>0.003309802238</v>
      </c>
      <c r="AI147" s="4" t="str">
        <f t="shared" si="10"/>
        <v/>
      </c>
      <c r="AJ147" s="4" t="str">
        <f t="shared" si="11"/>
        <v>1</v>
      </c>
      <c r="AK147" s="4" t="str">
        <f t="shared" si="12"/>
        <v/>
      </c>
      <c r="AL147" s="4" t="str">
        <f t="shared" si="13"/>
        <v/>
      </c>
      <c r="AM147" s="4" t="str">
        <f t="shared" si="14"/>
        <v/>
      </c>
      <c r="AN147" s="4" t="str">
        <f t="shared" si="15"/>
        <v/>
      </c>
      <c r="AO147" s="4" t="str">
        <f t="shared" si="16"/>
        <v/>
      </c>
      <c r="AP147" s="4" t="str">
        <f t="shared" si="17"/>
        <v/>
      </c>
      <c r="AQ147" s="4" t="str">
        <f t="shared" si="18"/>
        <v/>
      </c>
      <c r="AR147" s="4" t="str">
        <f t="shared" si="19"/>
        <v/>
      </c>
      <c r="AS147" s="4" t="str">
        <f t="shared" si="20"/>
        <v/>
      </c>
      <c r="AT147" s="4" t="str">
        <f t="shared" si="21"/>
        <v/>
      </c>
      <c r="AU147" s="4" t="str">
        <f t="shared" si="22"/>
        <v/>
      </c>
      <c r="AV147" s="4" t="str">
        <f t="shared" si="23"/>
        <v/>
      </c>
      <c r="AW147" s="4" t="str">
        <f t="shared" si="24"/>
        <v/>
      </c>
      <c r="AX147" s="4" t="str">
        <f t="shared" si="25"/>
        <v/>
      </c>
      <c r="AY147" s="4" t="str">
        <f t="shared" si="26"/>
        <v/>
      </c>
      <c r="AZ147" s="4" t="str">
        <f t="shared" si="27"/>
        <v/>
      </c>
      <c r="BA147" s="4" t="str">
        <f t="shared" si="28"/>
        <v/>
      </c>
      <c r="BB147" s="4" t="str">
        <f t="shared" si="29"/>
        <v/>
      </c>
      <c r="BC147" s="4" t="str">
        <f t="shared" si="30"/>
        <v/>
      </c>
      <c r="BD147" s="4" t="str">
        <f t="shared" si="31"/>
        <v/>
      </c>
      <c r="BE147" s="4" t="str">
        <f t="shared" si="32"/>
        <v/>
      </c>
      <c r="BF147" s="4" t="str">
        <f t="shared" si="33"/>
        <v/>
      </c>
      <c r="BG147" s="4" t="str">
        <f t="shared" si="34"/>
        <v/>
      </c>
      <c r="BH147" s="9" t="str">
        <f t="shared" si="35"/>
        <v/>
      </c>
      <c r="BI147" s="9" t="str">
        <f t="shared" si="36"/>
        <v/>
      </c>
    </row>
    <row r="148">
      <c r="A148" s="7">
        <v>0.0</v>
      </c>
      <c r="B148" s="7">
        <v>0.0</v>
      </c>
      <c r="C148" s="7">
        <v>1.0</v>
      </c>
      <c r="D148" s="7">
        <v>98778.34625</v>
      </c>
      <c r="E148" s="7">
        <v>786.9268618949944</v>
      </c>
      <c r="F148" s="7">
        <v>16000.0</v>
      </c>
      <c r="G148" s="7">
        <v>8317.909705611215</v>
      </c>
      <c r="H148" s="7">
        <v>0.00832290232269</v>
      </c>
      <c r="I148" s="7">
        <v>98008.0</v>
      </c>
      <c r="J148" s="7">
        <v>8305.0</v>
      </c>
      <c r="K148" s="7">
        <v>7695.0</v>
      </c>
      <c r="L148" s="7">
        <v>765.235625</v>
      </c>
      <c r="M148" s="7">
        <v>5.110625</v>
      </c>
      <c r="N148" s="7">
        <v>2.0</v>
      </c>
      <c r="Q148" t="str">
        <f t="shared" si="7"/>
        <v/>
      </c>
      <c r="U148" s="7">
        <v>1.0</v>
      </c>
      <c r="W148" s="7">
        <v>1.0</v>
      </c>
      <c r="AC148" s="7"/>
      <c r="AG148" t="str">
        <f t="shared" si="8"/>
        <v/>
      </c>
      <c r="AH148" s="4" t="str">
        <f t="shared" si="9"/>
        <v/>
      </c>
      <c r="AI148" s="4" t="str">
        <f t="shared" si="10"/>
        <v/>
      </c>
      <c r="AJ148" s="4" t="str">
        <f t="shared" si="11"/>
        <v/>
      </c>
      <c r="AK148" s="4" t="str">
        <f t="shared" si="12"/>
        <v/>
      </c>
      <c r="AL148" s="4" t="str">
        <f t="shared" si="13"/>
        <v/>
      </c>
      <c r="AM148" s="4" t="str">
        <f t="shared" si="14"/>
        <v/>
      </c>
      <c r="AN148" s="4" t="str">
        <f t="shared" si="15"/>
        <v/>
      </c>
      <c r="AO148" s="4" t="str">
        <f t="shared" si="16"/>
        <v>5.110625</v>
      </c>
      <c r="AP148" s="4" t="str">
        <f t="shared" si="17"/>
        <v/>
      </c>
      <c r="AQ148" s="4" t="str">
        <f t="shared" si="18"/>
        <v/>
      </c>
      <c r="AR148" s="4" t="str">
        <f t="shared" si="19"/>
        <v/>
      </c>
      <c r="AS148" s="4" t="str">
        <f t="shared" si="20"/>
        <v>5.110625</v>
      </c>
      <c r="AT148" s="4" t="str">
        <f t="shared" si="21"/>
        <v/>
      </c>
      <c r="AU148" s="4" t="str">
        <f t="shared" si="22"/>
        <v/>
      </c>
      <c r="AV148" s="4" t="str">
        <f t="shared" si="23"/>
        <v/>
      </c>
      <c r="AW148" s="4" t="str">
        <f t="shared" si="24"/>
        <v/>
      </c>
      <c r="AX148" s="4" t="str">
        <f t="shared" si="25"/>
        <v/>
      </c>
      <c r="AY148" s="4" t="str">
        <f t="shared" si="26"/>
        <v/>
      </c>
      <c r="AZ148" s="4" t="str">
        <f t="shared" si="27"/>
        <v/>
      </c>
      <c r="BA148" s="4" t="str">
        <f t="shared" si="28"/>
        <v/>
      </c>
      <c r="BB148" s="4" t="str">
        <f t="shared" si="29"/>
        <v>0</v>
      </c>
      <c r="BC148" s="4" t="str">
        <f t="shared" si="30"/>
        <v/>
      </c>
      <c r="BD148" s="4" t="str">
        <f t="shared" si="31"/>
        <v/>
      </c>
      <c r="BE148" s="4" t="str">
        <f t="shared" si="32"/>
        <v/>
      </c>
      <c r="BF148" s="4" t="str">
        <f t="shared" si="33"/>
        <v/>
      </c>
      <c r="BG148" s="4" t="str">
        <f t="shared" si="34"/>
        <v/>
      </c>
      <c r="BH148" s="9" t="str">
        <f t="shared" si="35"/>
        <v/>
      </c>
      <c r="BI148" s="9" t="str">
        <f t="shared" si="36"/>
        <v/>
      </c>
    </row>
    <row r="149">
      <c r="D149" s="7">
        <v>97603.9478125</v>
      </c>
      <c r="E149" s="7">
        <v>586.514015225166</v>
      </c>
      <c r="F149" s="7">
        <v>26600.0</v>
      </c>
      <c r="G149" s="7">
        <v>23535.961663896018</v>
      </c>
      <c r="H149" s="7">
        <v>0.00652714640702</v>
      </c>
      <c r="I149" s="7">
        <v>97034.0</v>
      </c>
      <c r="J149" s="7">
        <v>23524.375</v>
      </c>
      <c r="K149" s="7">
        <v>3075.625</v>
      </c>
      <c r="L149" s="7">
        <v>569.9478125</v>
      </c>
      <c r="M149" s="7">
        <v>0.0</v>
      </c>
      <c r="N149" s="7">
        <v>2.0</v>
      </c>
      <c r="Q149" t="str">
        <f t="shared" si="7"/>
        <v/>
      </c>
      <c r="T149" s="7">
        <v>1.0</v>
      </c>
      <c r="V149" s="7">
        <v>1.0</v>
      </c>
      <c r="AB149" s="7"/>
      <c r="AC149" s="7"/>
      <c r="AG149" t="str">
        <f t="shared" si="8"/>
        <v/>
      </c>
      <c r="AH149" s="4" t="str">
        <f t="shared" si="9"/>
        <v/>
      </c>
      <c r="AI149" s="4" t="str">
        <f t="shared" si="10"/>
        <v/>
      </c>
      <c r="AJ149" s="4" t="str">
        <f t="shared" si="11"/>
        <v/>
      </c>
      <c r="AK149" s="4" t="str">
        <f t="shared" si="12"/>
        <v/>
      </c>
      <c r="AL149" s="4" t="str">
        <f t="shared" si="13"/>
        <v/>
      </c>
      <c r="AM149" s="4" t="str">
        <f t="shared" si="14"/>
        <v/>
      </c>
      <c r="AN149" s="4" t="str">
        <f t="shared" si="15"/>
        <v>0</v>
      </c>
      <c r="AO149" s="4" t="str">
        <f t="shared" si="16"/>
        <v/>
      </c>
      <c r="AP149" s="4" t="str">
        <f t="shared" si="17"/>
        <v>0</v>
      </c>
      <c r="AQ149" s="4" t="str">
        <f t="shared" si="18"/>
        <v/>
      </c>
      <c r="AR149" s="4" t="str">
        <f t="shared" si="19"/>
        <v/>
      </c>
      <c r="AS149" s="4" t="str">
        <f t="shared" si="20"/>
        <v/>
      </c>
      <c r="AT149" s="4" t="str">
        <f t="shared" si="21"/>
        <v/>
      </c>
      <c r="AU149" s="4" t="str">
        <f t="shared" si="22"/>
        <v/>
      </c>
      <c r="AV149" s="4" t="str">
        <f t="shared" si="23"/>
        <v/>
      </c>
      <c r="AW149" s="4" t="str">
        <f t="shared" si="24"/>
        <v/>
      </c>
      <c r="AX149" s="4" t="str">
        <f t="shared" si="25"/>
        <v/>
      </c>
      <c r="AY149" s="4" t="str">
        <f t="shared" si="26"/>
        <v/>
      </c>
      <c r="AZ149" s="4" t="str">
        <f t="shared" si="27"/>
        <v/>
      </c>
      <c r="BA149" s="4" t="str">
        <f t="shared" si="28"/>
        <v/>
      </c>
      <c r="BB149" s="4" t="str">
        <f t="shared" si="29"/>
        <v/>
      </c>
      <c r="BC149" s="4" t="str">
        <f t="shared" si="30"/>
        <v/>
      </c>
      <c r="BD149" s="4" t="str">
        <f t="shared" si="31"/>
        <v/>
      </c>
      <c r="BE149" s="4" t="str">
        <f t="shared" si="32"/>
        <v/>
      </c>
      <c r="BF149" s="4" t="str">
        <f t="shared" si="33"/>
        <v/>
      </c>
      <c r="BG149" s="4" t="str">
        <f t="shared" si="34"/>
        <v/>
      </c>
      <c r="BH149" s="9" t="str">
        <f t="shared" si="35"/>
        <v/>
      </c>
      <c r="BI149" s="9" t="str">
        <f t="shared" si="36"/>
        <v/>
      </c>
    </row>
    <row r="150">
      <c r="D150" s="7">
        <v>97772.78125</v>
      </c>
      <c r="E150" s="7">
        <v>766.3472891686288</v>
      </c>
      <c r="F150" s="7">
        <v>2498.0</v>
      </c>
      <c r="G150" s="7">
        <v>1729.6036263449862</v>
      </c>
      <c r="H150" s="7">
        <v>0.00175629739905</v>
      </c>
      <c r="I150" s="7">
        <v>97023.0</v>
      </c>
      <c r="J150" s="7">
        <v>1720.0</v>
      </c>
      <c r="K150" s="7">
        <v>778.0</v>
      </c>
      <c r="L150" s="7">
        <v>748.78125</v>
      </c>
      <c r="M150" s="7">
        <v>1.0</v>
      </c>
      <c r="N150" s="7">
        <v>1.0</v>
      </c>
      <c r="O150" s="7">
        <v>1.0</v>
      </c>
      <c r="Q150" t="str">
        <f t="shared" si="7"/>
        <v/>
      </c>
      <c r="AC150" s="7"/>
      <c r="AG150" t="str">
        <f t="shared" si="8"/>
        <v/>
      </c>
      <c r="AH150" s="4" t="str">
        <f t="shared" si="9"/>
        <v/>
      </c>
      <c r="AI150" s="4" t="str">
        <f t="shared" si="10"/>
        <v/>
      </c>
      <c r="AJ150" s="4" t="str">
        <f t="shared" si="11"/>
        <v>1</v>
      </c>
      <c r="AK150" s="4" t="str">
        <f t="shared" si="12"/>
        <v/>
      </c>
      <c r="AL150" s="4" t="str">
        <f t="shared" si="13"/>
        <v/>
      </c>
      <c r="AM150" s="4" t="str">
        <f t="shared" si="14"/>
        <v/>
      </c>
      <c r="AN150" s="4" t="str">
        <f t="shared" si="15"/>
        <v/>
      </c>
      <c r="AO150" s="4" t="str">
        <f t="shared" si="16"/>
        <v/>
      </c>
      <c r="AP150" s="4" t="str">
        <f t="shared" si="17"/>
        <v/>
      </c>
      <c r="AQ150" s="4" t="str">
        <f t="shared" si="18"/>
        <v/>
      </c>
      <c r="AR150" s="4" t="str">
        <f t="shared" si="19"/>
        <v/>
      </c>
      <c r="AS150" s="4" t="str">
        <f t="shared" si="20"/>
        <v/>
      </c>
      <c r="AT150" s="4" t="str">
        <f t="shared" si="21"/>
        <v/>
      </c>
      <c r="AU150" s="4" t="str">
        <f t="shared" si="22"/>
        <v/>
      </c>
      <c r="AV150" s="4" t="str">
        <f t="shared" si="23"/>
        <v/>
      </c>
      <c r="AW150" s="4" t="str">
        <f t="shared" si="24"/>
        <v/>
      </c>
      <c r="AX150" s="4" t="str">
        <f t="shared" si="25"/>
        <v/>
      </c>
      <c r="AY150" s="4" t="str">
        <f t="shared" si="26"/>
        <v/>
      </c>
      <c r="AZ150" s="4" t="str">
        <f t="shared" si="27"/>
        <v/>
      </c>
      <c r="BA150" s="4" t="str">
        <f t="shared" si="28"/>
        <v/>
      </c>
      <c r="BB150" s="4" t="str">
        <f t="shared" si="29"/>
        <v/>
      </c>
      <c r="BC150" s="4" t="str">
        <f t="shared" si="30"/>
        <v/>
      </c>
      <c r="BD150" s="4" t="str">
        <f t="shared" si="31"/>
        <v/>
      </c>
      <c r="BE150" s="4" t="str">
        <f t="shared" si="32"/>
        <v/>
      </c>
      <c r="BF150" s="4" t="str">
        <f t="shared" si="33"/>
        <v/>
      </c>
      <c r="BG150" s="4" t="str">
        <f t="shared" si="34"/>
        <v/>
      </c>
      <c r="BH150" s="9" t="str">
        <f t="shared" si="35"/>
        <v/>
      </c>
      <c r="BI150" s="9" t="str">
        <f t="shared" si="36"/>
        <v/>
      </c>
    </row>
    <row r="151">
      <c r="A151" s="7">
        <v>272.0</v>
      </c>
      <c r="B151" s="7">
        <v>3.0</v>
      </c>
      <c r="C151" s="7">
        <v>5.0</v>
      </c>
      <c r="D151" s="7">
        <v>96706.0590625</v>
      </c>
      <c r="E151" s="7">
        <v>136.61858896722006</v>
      </c>
      <c r="F151" s="7">
        <v>9924.0</v>
      </c>
      <c r="G151" s="7">
        <v>9538.76278451689</v>
      </c>
      <c r="H151" s="7">
        <v>0.00442824092684</v>
      </c>
      <c r="I151" s="7">
        <v>96586.0</v>
      </c>
      <c r="J151" s="7">
        <v>9530.14125</v>
      </c>
      <c r="K151" s="7">
        <v>393.85875</v>
      </c>
      <c r="L151" s="7">
        <v>112.78125</v>
      </c>
      <c r="M151" s="7">
        <v>7.2778125</v>
      </c>
      <c r="N151" s="7">
        <v>4.0</v>
      </c>
      <c r="O151" s="7">
        <v>1.0</v>
      </c>
      <c r="P151" s="7">
        <v>1.0</v>
      </c>
      <c r="Q151" t="str">
        <f t="shared" si="7"/>
        <v/>
      </c>
      <c r="U151" s="7">
        <v>1.0</v>
      </c>
      <c r="W151" s="7">
        <v>1.0</v>
      </c>
      <c r="AC151" s="7"/>
      <c r="AG151" t="str">
        <f t="shared" si="8"/>
        <v>1</v>
      </c>
      <c r="AH151" s="4" t="str">
        <f t="shared" si="9"/>
        <v/>
      </c>
      <c r="AI151" s="4" t="str">
        <f t="shared" si="10"/>
        <v/>
      </c>
      <c r="AJ151" s="4" t="str">
        <f t="shared" si="11"/>
        <v>7.2778125</v>
      </c>
      <c r="AK151" s="4" t="str">
        <f t="shared" si="12"/>
        <v>7.2778125</v>
      </c>
      <c r="AL151" s="4" t="str">
        <f t="shared" si="13"/>
        <v/>
      </c>
      <c r="AM151" s="4" t="str">
        <f t="shared" si="14"/>
        <v/>
      </c>
      <c r="AN151" s="4" t="str">
        <f t="shared" si="15"/>
        <v/>
      </c>
      <c r="AO151" s="4" t="str">
        <f t="shared" si="16"/>
        <v>7.2778125</v>
      </c>
      <c r="AP151" s="4" t="str">
        <f t="shared" si="17"/>
        <v/>
      </c>
      <c r="AQ151" s="4" t="str">
        <f t="shared" si="18"/>
        <v/>
      </c>
      <c r="AR151" s="4" t="str">
        <f t="shared" si="19"/>
        <v/>
      </c>
      <c r="AS151" s="4" t="str">
        <f t="shared" si="20"/>
        <v>7.2778125</v>
      </c>
      <c r="AT151" s="4" t="str">
        <f t="shared" si="21"/>
        <v/>
      </c>
      <c r="AU151" s="4" t="str">
        <f t="shared" si="22"/>
        <v/>
      </c>
      <c r="AV151" s="4" t="str">
        <f t="shared" si="23"/>
        <v/>
      </c>
      <c r="AW151" s="4" t="str">
        <f t="shared" si="24"/>
        <v/>
      </c>
      <c r="AX151" s="4" t="str">
        <f t="shared" si="25"/>
        <v/>
      </c>
      <c r="AY151" s="4" t="str">
        <f t="shared" si="26"/>
        <v/>
      </c>
      <c r="AZ151" s="4" t="str">
        <f t="shared" si="27"/>
        <v/>
      </c>
      <c r="BA151" s="4" t="str">
        <f t="shared" si="28"/>
        <v/>
      </c>
      <c r="BB151" s="4" t="str">
        <f t="shared" si="29"/>
        <v/>
      </c>
      <c r="BC151" s="4" t="str">
        <f t="shared" si="30"/>
        <v/>
      </c>
      <c r="BD151" s="4" t="str">
        <f t="shared" si="31"/>
        <v>272</v>
      </c>
      <c r="BE151" s="4" t="str">
        <f t="shared" si="32"/>
        <v/>
      </c>
      <c r="BF151" s="4" t="str">
        <f t="shared" si="33"/>
        <v/>
      </c>
      <c r="BG151" s="4" t="str">
        <f t="shared" si="34"/>
        <v/>
      </c>
      <c r="BH151" s="9" t="str">
        <f t="shared" si="35"/>
        <v/>
      </c>
      <c r="BI151" s="9" t="str">
        <f t="shared" si="36"/>
        <v/>
      </c>
    </row>
    <row r="152">
      <c r="D152" s="7">
        <v>97280.8590625</v>
      </c>
      <c r="E152" s="7">
        <v>990.4144155426054</v>
      </c>
      <c r="F152" s="7">
        <v>20500.0</v>
      </c>
      <c r="G152" s="7">
        <v>18800.27142603119</v>
      </c>
      <c r="H152" s="7">
        <v>0.00142536410637</v>
      </c>
      <c r="I152" s="7">
        <v>96307.0</v>
      </c>
      <c r="J152" s="7">
        <v>18789.53125</v>
      </c>
      <c r="K152" s="7">
        <v>1710.46875</v>
      </c>
      <c r="L152" s="7">
        <v>973.8590625</v>
      </c>
      <c r="M152" s="7">
        <v>0.0</v>
      </c>
      <c r="N152" s="7">
        <v>1.0</v>
      </c>
      <c r="Q152" t="str">
        <f t="shared" si="7"/>
        <v/>
      </c>
      <c r="U152" s="7">
        <v>1.0</v>
      </c>
      <c r="AC152" s="7"/>
      <c r="AG152" t="str">
        <f t="shared" si="8"/>
        <v/>
      </c>
      <c r="AH152" s="4" t="str">
        <f t="shared" si="9"/>
        <v/>
      </c>
      <c r="AI152" s="4" t="str">
        <f t="shared" si="10"/>
        <v/>
      </c>
      <c r="AJ152" s="4" t="str">
        <f t="shared" si="11"/>
        <v/>
      </c>
      <c r="AK152" s="4" t="str">
        <f t="shared" si="12"/>
        <v/>
      </c>
      <c r="AL152" s="4" t="str">
        <f t="shared" si="13"/>
        <v/>
      </c>
      <c r="AM152" s="4" t="str">
        <f t="shared" si="14"/>
        <v/>
      </c>
      <c r="AN152" s="4" t="str">
        <f t="shared" si="15"/>
        <v/>
      </c>
      <c r="AO152" s="4" t="str">
        <f t="shared" si="16"/>
        <v>0</v>
      </c>
      <c r="AP152" s="4" t="str">
        <f t="shared" si="17"/>
        <v/>
      </c>
      <c r="AQ152" s="4" t="str">
        <f t="shared" si="18"/>
        <v/>
      </c>
      <c r="AR152" s="4" t="str">
        <f t="shared" si="19"/>
        <v/>
      </c>
      <c r="AS152" s="4" t="str">
        <f t="shared" si="20"/>
        <v/>
      </c>
      <c r="AT152" s="4" t="str">
        <f t="shared" si="21"/>
        <v/>
      </c>
      <c r="AU152" s="4" t="str">
        <f t="shared" si="22"/>
        <v/>
      </c>
      <c r="AV152" s="4" t="str">
        <f t="shared" si="23"/>
        <v/>
      </c>
      <c r="AW152" s="4" t="str">
        <f t="shared" si="24"/>
        <v/>
      </c>
      <c r="AX152" s="4" t="str">
        <f t="shared" si="25"/>
        <v/>
      </c>
      <c r="AY152" s="4" t="str">
        <f t="shared" si="26"/>
        <v/>
      </c>
      <c r="AZ152" s="4" t="str">
        <f t="shared" si="27"/>
        <v/>
      </c>
      <c r="BA152" s="4" t="str">
        <f t="shared" si="28"/>
        <v/>
      </c>
      <c r="BB152" s="4" t="str">
        <f t="shared" si="29"/>
        <v/>
      </c>
      <c r="BC152" s="4" t="str">
        <f t="shared" si="30"/>
        <v/>
      </c>
      <c r="BD152" s="4" t="str">
        <f t="shared" si="31"/>
        <v/>
      </c>
      <c r="BE152" s="4" t="str">
        <f t="shared" si="32"/>
        <v/>
      </c>
      <c r="BF152" s="4" t="str">
        <f t="shared" si="33"/>
        <v/>
      </c>
      <c r="BG152" s="4" t="str">
        <f t="shared" si="34"/>
        <v/>
      </c>
      <c r="BH152" s="9" t="str">
        <f t="shared" si="35"/>
        <v/>
      </c>
      <c r="BI152" s="9" t="str">
        <f t="shared" si="36"/>
        <v/>
      </c>
    </row>
    <row r="153">
      <c r="A153" s="7">
        <v>6.0</v>
      </c>
      <c r="B153" s="7">
        <v>10.0</v>
      </c>
      <c r="C153" s="7">
        <v>16.0</v>
      </c>
      <c r="D153" s="7">
        <v>299404.0</v>
      </c>
      <c r="E153" s="7">
        <v>20.191724333042377</v>
      </c>
      <c r="F153" s="7">
        <v>1465.0</v>
      </c>
      <c r="G153" s="7">
        <v>1317.2761244052742</v>
      </c>
      <c r="H153" s="7">
        <v>0.00252641264527</v>
      </c>
      <c r="I153" s="7">
        <v>299402.0</v>
      </c>
      <c r="J153" s="7">
        <v>1310.0</v>
      </c>
      <c r="K153" s="7">
        <v>155.0</v>
      </c>
      <c r="L153" s="7">
        <v>2.0</v>
      </c>
      <c r="M153" s="7">
        <v>0.0</v>
      </c>
      <c r="N153" s="7">
        <v>1.0</v>
      </c>
      <c r="O153" s="7">
        <v>1.0</v>
      </c>
      <c r="Q153" t="str">
        <f t="shared" si="7"/>
        <v/>
      </c>
      <c r="AC153" s="7"/>
      <c r="AG153" t="str">
        <f t="shared" si="8"/>
        <v>1</v>
      </c>
      <c r="AH153" s="4" t="str">
        <f t="shared" si="9"/>
        <v>0.002526412645</v>
      </c>
      <c r="AI153" s="4" t="str">
        <f t="shared" si="10"/>
        <v/>
      </c>
      <c r="AJ153" s="4" t="str">
        <f t="shared" si="11"/>
        <v>0</v>
      </c>
      <c r="AK153" s="4" t="str">
        <f t="shared" si="12"/>
        <v/>
      </c>
      <c r="AL153" s="4" t="str">
        <f t="shared" si="13"/>
        <v/>
      </c>
      <c r="AM153" s="4" t="str">
        <f t="shared" si="14"/>
        <v/>
      </c>
      <c r="AN153" s="4" t="str">
        <f t="shared" si="15"/>
        <v/>
      </c>
      <c r="AO153" s="4" t="str">
        <f t="shared" si="16"/>
        <v/>
      </c>
      <c r="AP153" s="4" t="str">
        <f t="shared" si="17"/>
        <v/>
      </c>
      <c r="AQ153" s="4" t="str">
        <f t="shared" si="18"/>
        <v/>
      </c>
      <c r="AR153" s="4" t="str">
        <f t="shared" si="19"/>
        <v/>
      </c>
      <c r="AS153" s="4" t="str">
        <f t="shared" si="20"/>
        <v/>
      </c>
      <c r="AT153" s="4" t="str">
        <f t="shared" si="21"/>
        <v/>
      </c>
      <c r="AU153" s="4" t="str">
        <f t="shared" si="22"/>
        <v/>
      </c>
      <c r="AV153" s="4" t="str">
        <f t="shared" si="23"/>
        <v/>
      </c>
      <c r="AW153" s="4" t="str">
        <f t="shared" si="24"/>
        <v/>
      </c>
      <c r="AX153" s="4" t="str">
        <f t="shared" si="25"/>
        <v/>
      </c>
      <c r="AY153" s="4" t="str">
        <f t="shared" si="26"/>
        <v/>
      </c>
      <c r="AZ153" s="4" t="str">
        <f t="shared" si="27"/>
        <v/>
      </c>
      <c r="BA153" s="4" t="str">
        <f t="shared" si="28"/>
        <v>6</v>
      </c>
      <c r="BB153" s="4" t="str">
        <f t="shared" si="29"/>
        <v/>
      </c>
      <c r="BC153" s="4" t="str">
        <f t="shared" si="30"/>
        <v/>
      </c>
      <c r="BD153" s="4" t="str">
        <f t="shared" si="31"/>
        <v/>
      </c>
      <c r="BE153" s="4" t="str">
        <f t="shared" si="32"/>
        <v/>
      </c>
      <c r="BF153" s="4" t="str">
        <f t="shared" si="33"/>
        <v/>
      </c>
      <c r="BG153" s="4" t="str">
        <f t="shared" si="34"/>
        <v/>
      </c>
      <c r="BH153" s="9" t="str">
        <f t="shared" si="35"/>
        <v/>
      </c>
      <c r="BI153" s="9" t="str">
        <f t="shared" si="36"/>
        <v/>
      </c>
    </row>
    <row r="154">
      <c r="D154" s="7">
        <v>104165.4375</v>
      </c>
      <c r="E154" s="7">
        <v>430.10027962161706</v>
      </c>
      <c r="F154" s="7">
        <v>2613.0</v>
      </c>
      <c r="G154" s="7">
        <v>735.8826430493618</v>
      </c>
      <c r="H154" s="7">
        <v>0.00222818549827</v>
      </c>
      <c r="I154" s="7">
        <v>103752.0</v>
      </c>
      <c r="J154" s="7">
        <v>725.0</v>
      </c>
      <c r="K154" s="7">
        <v>1888.0</v>
      </c>
      <c r="L154" s="7">
        <v>359.375</v>
      </c>
      <c r="M154" s="7">
        <v>54.0625</v>
      </c>
      <c r="N154" s="7">
        <v>2.0</v>
      </c>
      <c r="O154" s="7">
        <v>1.0</v>
      </c>
      <c r="Q154" t="str">
        <f t="shared" si="7"/>
        <v/>
      </c>
      <c r="T154" s="7">
        <v>1.0</v>
      </c>
      <c r="AB154" s="7"/>
      <c r="AC154" s="7"/>
      <c r="AG154" t="str">
        <f t="shared" si="8"/>
        <v/>
      </c>
      <c r="AH154" s="4" t="str">
        <f t="shared" si="9"/>
        <v/>
      </c>
      <c r="AI154" s="4" t="str">
        <f t="shared" si="10"/>
        <v/>
      </c>
      <c r="AJ154" s="4" t="str">
        <f t="shared" si="11"/>
        <v>54.0625</v>
      </c>
      <c r="AK154" s="4" t="str">
        <f t="shared" si="12"/>
        <v/>
      </c>
      <c r="AL154" s="4" t="str">
        <f t="shared" si="13"/>
        <v/>
      </c>
      <c r="AM154" s="4" t="str">
        <f t="shared" si="14"/>
        <v/>
      </c>
      <c r="AN154" s="4" t="str">
        <f t="shared" si="15"/>
        <v>54.0625</v>
      </c>
      <c r="AO154" s="4" t="str">
        <f t="shared" si="16"/>
        <v/>
      </c>
      <c r="AP154" s="4" t="str">
        <f t="shared" si="17"/>
        <v/>
      </c>
      <c r="AQ154" s="4" t="str">
        <f t="shared" si="18"/>
        <v/>
      </c>
      <c r="AR154" s="4" t="str">
        <f t="shared" si="19"/>
        <v/>
      </c>
      <c r="AS154" s="4" t="str">
        <f t="shared" si="20"/>
        <v/>
      </c>
      <c r="AT154" s="4" t="str">
        <f t="shared" si="21"/>
        <v/>
      </c>
      <c r="AU154" s="4" t="str">
        <f t="shared" si="22"/>
        <v/>
      </c>
      <c r="AV154" s="4" t="str">
        <f t="shared" si="23"/>
        <v/>
      </c>
      <c r="AW154" s="4" t="str">
        <f t="shared" si="24"/>
        <v/>
      </c>
      <c r="AX154" s="4" t="str">
        <f t="shared" si="25"/>
        <v/>
      </c>
      <c r="AY154" s="4" t="str">
        <f t="shared" si="26"/>
        <v/>
      </c>
      <c r="AZ154" s="4" t="str">
        <f t="shared" si="27"/>
        <v/>
      </c>
      <c r="BA154" s="4" t="str">
        <f t="shared" si="28"/>
        <v/>
      </c>
      <c r="BB154" s="4" t="str">
        <f t="shared" si="29"/>
        <v/>
      </c>
      <c r="BC154" s="4" t="str">
        <f t="shared" si="30"/>
        <v/>
      </c>
      <c r="BD154" s="4" t="str">
        <f t="shared" si="31"/>
        <v/>
      </c>
      <c r="BE154" s="4" t="str">
        <f t="shared" si="32"/>
        <v/>
      </c>
      <c r="BF154" s="4" t="str">
        <f t="shared" si="33"/>
        <v/>
      </c>
      <c r="BG154" s="4" t="str">
        <f t="shared" si="34"/>
        <v/>
      </c>
      <c r="BH154" s="9" t="str">
        <f t="shared" si="35"/>
        <v/>
      </c>
      <c r="BI154" s="9" t="str">
        <f t="shared" si="36"/>
        <v/>
      </c>
    </row>
    <row r="155">
      <c r="D155" s="7">
        <v>94297.0</v>
      </c>
      <c r="E155" s="7">
        <v>131.52316373883423</v>
      </c>
      <c r="F155" s="7">
        <v>2312.0</v>
      </c>
      <c r="G155" s="7">
        <v>2152.3837042924742</v>
      </c>
      <c r="H155" s="7">
        <v>0.00137479075127</v>
      </c>
      <c r="I155" s="7">
        <v>94182.0</v>
      </c>
      <c r="J155" s="7">
        <v>2145.0</v>
      </c>
      <c r="K155" s="7">
        <v>167.0</v>
      </c>
      <c r="L155" s="7">
        <v>112.0</v>
      </c>
      <c r="M155" s="7">
        <v>3.0</v>
      </c>
      <c r="N155" s="7">
        <v>3.0</v>
      </c>
      <c r="O155" s="7">
        <v>1.0</v>
      </c>
      <c r="Q155" t="str">
        <f t="shared" si="7"/>
        <v/>
      </c>
      <c r="T155" s="7">
        <v>1.0</v>
      </c>
      <c r="U155" s="7">
        <v>1.0</v>
      </c>
      <c r="AB155" s="7"/>
      <c r="AC155" s="7"/>
      <c r="AG155" t="str">
        <f t="shared" si="8"/>
        <v/>
      </c>
      <c r="AH155" s="4" t="str">
        <f t="shared" si="9"/>
        <v/>
      </c>
      <c r="AI155" s="4" t="str">
        <f t="shared" si="10"/>
        <v/>
      </c>
      <c r="AJ155" s="4" t="str">
        <f t="shared" si="11"/>
        <v>3</v>
      </c>
      <c r="AK155" s="4" t="str">
        <f t="shared" si="12"/>
        <v/>
      </c>
      <c r="AL155" s="4" t="str">
        <f t="shared" si="13"/>
        <v/>
      </c>
      <c r="AM155" s="4" t="str">
        <f t="shared" si="14"/>
        <v/>
      </c>
      <c r="AN155" s="4" t="str">
        <f t="shared" si="15"/>
        <v>3</v>
      </c>
      <c r="AO155" s="4" t="str">
        <f t="shared" si="16"/>
        <v>3</v>
      </c>
      <c r="AP155" s="4" t="str">
        <f t="shared" si="17"/>
        <v/>
      </c>
      <c r="AQ155" s="4" t="str">
        <f t="shared" si="18"/>
        <v/>
      </c>
      <c r="AR155" s="4" t="str">
        <f t="shared" si="19"/>
        <v/>
      </c>
      <c r="AS155" s="4" t="str">
        <f t="shared" si="20"/>
        <v/>
      </c>
      <c r="AT155" s="4" t="str">
        <f t="shared" si="21"/>
        <v/>
      </c>
      <c r="AU155" s="4" t="str">
        <f t="shared" si="22"/>
        <v/>
      </c>
      <c r="AV155" s="4" t="str">
        <f t="shared" si="23"/>
        <v/>
      </c>
      <c r="AW155" s="4" t="str">
        <f t="shared" si="24"/>
        <v/>
      </c>
      <c r="AX155" s="4" t="str">
        <f t="shared" si="25"/>
        <v/>
      </c>
      <c r="AY155" s="4" t="str">
        <f t="shared" si="26"/>
        <v/>
      </c>
      <c r="AZ155" s="4" t="str">
        <f t="shared" si="27"/>
        <v/>
      </c>
      <c r="BA155" s="4" t="str">
        <f t="shared" si="28"/>
        <v/>
      </c>
      <c r="BB155" s="4" t="str">
        <f t="shared" si="29"/>
        <v/>
      </c>
      <c r="BC155" s="4" t="str">
        <f t="shared" si="30"/>
        <v/>
      </c>
      <c r="BD155" s="4" t="str">
        <f t="shared" si="31"/>
        <v/>
      </c>
      <c r="BE155" s="4" t="str">
        <f t="shared" si="32"/>
        <v/>
      </c>
      <c r="BF155" s="4" t="str">
        <f t="shared" si="33"/>
        <v/>
      </c>
      <c r="BG155" s="4" t="str">
        <f t="shared" si="34"/>
        <v/>
      </c>
      <c r="BH155" s="9" t="str">
        <f t="shared" si="35"/>
        <v/>
      </c>
      <c r="BI155" s="9" t="str">
        <f t="shared" si="36"/>
        <v/>
      </c>
    </row>
    <row r="156">
      <c r="D156" s="7">
        <v>92113.4475</v>
      </c>
      <c r="E156" s="7">
        <v>322.9338165384203</v>
      </c>
      <c r="F156" s="7">
        <v>11300.0</v>
      </c>
      <c r="G156" s="7">
        <v>9061.729078524671</v>
      </c>
      <c r="H156" s="7">
        <v>0.00563478131084</v>
      </c>
      <c r="I156" s="7">
        <v>91807.0</v>
      </c>
      <c r="J156" s="7">
        <v>9050.59375</v>
      </c>
      <c r="K156" s="7">
        <v>2249.40625</v>
      </c>
      <c r="L156" s="7">
        <v>292.875</v>
      </c>
      <c r="M156" s="7">
        <v>13.5725</v>
      </c>
      <c r="N156" s="7">
        <v>5.0</v>
      </c>
      <c r="O156" s="7">
        <v>1.0</v>
      </c>
      <c r="Q156" t="str">
        <f t="shared" si="7"/>
        <v/>
      </c>
      <c r="S156" s="7"/>
      <c r="T156" s="7">
        <v>1.0</v>
      </c>
      <c r="U156" s="7">
        <v>1.0</v>
      </c>
      <c r="V156" s="7">
        <v>1.0</v>
      </c>
      <c r="AB156" s="7">
        <v>1.0</v>
      </c>
      <c r="AC156" s="7"/>
      <c r="AG156" t="str">
        <f t="shared" si="8"/>
        <v/>
      </c>
      <c r="AH156" s="4" t="str">
        <f t="shared" si="9"/>
        <v/>
      </c>
      <c r="AI156" s="4" t="str">
        <f t="shared" si="10"/>
        <v/>
      </c>
      <c r="AJ156" s="4" t="str">
        <f t="shared" si="11"/>
        <v>13.5725</v>
      </c>
      <c r="AK156" s="4" t="str">
        <f t="shared" si="12"/>
        <v/>
      </c>
      <c r="AL156" s="4" t="str">
        <f t="shared" si="13"/>
        <v/>
      </c>
      <c r="AM156" s="4" t="str">
        <f t="shared" si="14"/>
        <v/>
      </c>
      <c r="AN156" s="4" t="str">
        <f t="shared" si="15"/>
        <v>13.5725</v>
      </c>
      <c r="AO156" s="4" t="str">
        <f t="shared" si="16"/>
        <v>13.5725</v>
      </c>
      <c r="AP156" s="4" t="str">
        <f t="shared" si="17"/>
        <v>13.5725</v>
      </c>
      <c r="AQ156" s="4" t="str">
        <f t="shared" si="18"/>
        <v>13.5725</v>
      </c>
      <c r="AR156" s="4" t="str">
        <f t="shared" si="19"/>
        <v/>
      </c>
      <c r="AS156" s="4" t="str">
        <f t="shared" si="20"/>
        <v/>
      </c>
      <c r="AT156" s="4" t="str">
        <f t="shared" si="21"/>
        <v/>
      </c>
      <c r="AU156" s="4" t="str">
        <f t="shared" si="22"/>
        <v/>
      </c>
      <c r="AV156" s="4" t="str">
        <f t="shared" si="23"/>
        <v/>
      </c>
      <c r="AW156" s="4" t="str">
        <f t="shared" si="24"/>
        <v/>
      </c>
      <c r="AX156" s="4" t="str">
        <f t="shared" si="25"/>
        <v/>
      </c>
      <c r="AY156" s="4" t="str">
        <f t="shared" si="26"/>
        <v/>
      </c>
      <c r="AZ156" s="4" t="str">
        <f t="shared" si="27"/>
        <v/>
      </c>
      <c r="BA156" s="4" t="str">
        <f t="shared" si="28"/>
        <v/>
      </c>
      <c r="BB156" s="4" t="str">
        <f t="shared" si="29"/>
        <v/>
      </c>
      <c r="BC156" s="4" t="str">
        <f t="shared" si="30"/>
        <v/>
      </c>
      <c r="BD156" s="4" t="str">
        <f t="shared" si="31"/>
        <v/>
      </c>
      <c r="BE156" s="4" t="str">
        <f t="shared" si="32"/>
        <v/>
      </c>
      <c r="BF156" s="4" t="str">
        <f t="shared" si="33"/>
        <v/>
      </c>
      <c r="BG156" s="4" t="str">
        <f t="shared" si="34"/>
        <v/>
      </c>
      <c r="BH156" s="9" t="str">
        <f t="shared" si="35"/>
        <v/>
      </c>
      <c r="BI156" s="9" t="str">
        <f t="shared" si="36"/>
        <v/>
      </c>
    </row>
    <row r="157">
      <c r="D157" s="7">
        <v>91898.0</v>
      </c>
      <c r="E157" s="7">
        <v>226.48444530777164</v>
      </c>
      <c r="F157" s="7">
        <v>573.0</v>
      </c>
      <c r="G157" s="7">
        <v>546.0</v>
      </c>
      <c r="H157" s="7">
        <v>0.00118905961942</v>
      </c>
      <c r="I157" s="7">
        <v>91688.0</v>
      </c>
      <c r="J157" s="7">
        <v>541.0</v>
      </c>
      <c r="K157" s="7">
        <v>32.0</v>
      </c>
      <c r="L157" s="7">
        <v>210.0</v>
      </c>
      <c r="M157" s="7">
        <v>0.0</v>
      </c>
      <c r="N157" s="7">
        <v>2.0</v>
      </c>
      <c r="P157" s="7">
        <v>1.0</v>
      </c>
      <c r="Q157" t="str">
        <f t="shared" si="7"/>
        <v/>
      </c>
      <c r="W157" s="7">
        <v>1.0</v>
      </c>
      <c r="AB157" s="7"/>
      <c r="AC157" s="7"/>
      <c r="AG157" t="str">
        <f t="shared" si="8"/>
        <v/>
      </c>
      <c r="AH157" s="4" t="str">
        <f t="shared" si="9"/>
        <v/>
      </c>
      <c r="AI157" s="4" t="str">
        <f t="shared" si="10"/>
        <v/>
      </c>
      <c r="AJ157" s="4" t="str">
        <f t="shared" si="11"/>
        <v/>
      </c>
      <c r="AK157" s="4" t="str">
        <f t="shared" si="12"/>
        <v>0</v>
      </c>
      <c r="AL157" s="4" t="str">
        <f t="shared" si="13"/>
        <v/>
      </c>
      <c r="AM157" s="4" t="str">
        <f t="shared" si="14"/>
        <v/>
      </c>
      <c r="AN157" s="4" t="str">
        <f t="shared" si="15"/>
        <v/>
      </c>
      <c r="AO157" s="4" t="str">
        <f t="shared" si="16"/>
        <v/>
      </c>
      <c r="AP157" s="4" t="str">
        <f t="shared" si="17"/>
        <v/>
      </c>
      <c r="AQ157" s="4" t="str">
        <f t="shared" si="18"/>
        <v/>
      </c>
      <c r="AR157" s="4" t="str">
        <f t="shared" si="19"/>
        <v/>
      </c>
      <c r="AS157" s="4" t="str">
        <f t="shared" si="20"/>
        <v>0</v>
      </c>
      <c r="AT157" s="4" t="str">
        <f t="shared" si="21"/>
        <v/>
      </c>
      <c r="AU157" s="4" t="str">
        <f t="shared" si="22"/>
        <v/>
      </c>
      <c r="AV157" s="4" t="str">
        <f t="shared" si="23"/>
        <v/>
      </c>
      <c r="AW157" s="4" t="str">
        <f t="shared" si="24"/>
        <v/>
      </c>
      <c r="AX157" s="4" t="str">
        <f t="shared" si="25"/>
        <v/>
      </c>
      <c r="AY157" s="4" t="str">
        <f t="shared" si="26"/>
        <v/>
      </c>
      <c r="AZ157" s="4" t="str">
        <f t="shared" si="27"/>
        <v/>
      </c>
      <c r="BA157" s="4" t="str">
        <f t="shared" si="28"/>
        <v/>
      </c>
      <c r="BB157" s="4" t="str">
        <f t="shared" si="29"/>
        <v/>
      </c>
      <c r="BC157" s="4" t="str">
        <f t="shared" si="30"/>
        <v/>
      </c>
      <c r="BD157" s="4" t="str">
        <f t="shared" si="31"/>
        <v/>
      </c>
      <c r="BE157" s="4" t="str">
        <f t="shared" si="32"/>
        <v/>
      </c>
      <c r="BF157" s="4" t="str">
        <f t="shared" si="33"/>
        <v/>
      </c>
      <c r="BG157" s="4" t="str">
        <f t="shared" si="34"/>
        <v/>
      </c>
      <c r="BH157" s="9" t="str">
        <f t="shared" si="35"/>
        <v/>
      </c>
      <c r="BI157" s="9" t="str">
        <f t="shared" si="36"/>
        <v/>
      </c>
    </row>
    <row r="158">
      <c r="A158" s="7">
        <v>700.0</v>
      </c>
      <c r="B158" s="7">
        <v>0.0</v>
      </c>
      <c r="C158" s="7">
        <v>2.0</v>
      </c>
      <c r="D158" s="7">
        <v>94502.43125</v>
      </c>
      <c r="E158" s="7">
        <v>3298.908312549745</v>
      </c>
      <c r="F158" s="7">
        <v>60700.0</v>
      </c>
      <c r="G158" s="7">
        <v>35163.734836841715</v>
      </c>
      <c r="H158" s="7">
        <v>0.00749780385237</v>
      </c>
      <c r="I158" s="7">
        <v>91220.0</v>
      </c>
      <c r="J158" s="7">
        <v>35149.09375</v>
      </c>
      <c r="K158" s="7">
        <v>25550.90625</v>
      </c>
      <c r="L158" s="7">
        <v>3237.5</v>
      </c>
      <c r="M158" s="7">
        <v>44.93125</v>
      </c>
      <c r="N158" s="7">
        <v>2.0</v>
      </c>
      <c r="O158" s="7">
        <v>1.0</v>
      </c>
      <c r="Q158" t="str">
        <f t="shared" si="7"/>
        <v/>
      </c>
      <c r="R158" s="7">
        <v>1.0</v>
      </c>
      <c r="AB158" s="7"/>
      <c r="AC158" s="7"/>
      <c r="AG158" t="str">
        <f t="shared" si="8"/>
        <v>1</v>
      </c>
      <c r="AH158" s="4" t="str">
        <f t="shared" si="9"/>
        <v/>
      </c>
      <c r="AI158" s="4" t="str">
        <f t="shared" si="10"/>
        <v/>
      </c>
      <c r="AJ158" s="4" t="str">
        <f t="shared" si="11"/>
        <v>44.93125</v>
      </c>
      <c r="AK158" s="4" t="str">
        <f t="shared" si="12"/>
        <v/>
      </c>
      <c r="AL158" s="4" t="str">
        <f t="shared" si="13"/>
        <v>44.93125</v>
      </c>
      <c r="AM158" s="4" t="str">
        <f t="shared" si="14"/>
        <v/>
      </c>
      <c r="AN158" s="4" t="str">
        <f t="shared" si="15"/>
        <v/>
      </c>
      <c r="AO158" s="4" t="str">
        <f t="shared" si="16"/>
        <v/>
      </c>
      <c r="AP158" s="4" t="str">
        <f t="shared" si="17"/>
        <v/>
      </c>
      <c r="AQ158" s="4" t="str">
        <f t="shared" si="18"/>
        <v/>
      </c>
      <c r="AR158" s="4" t="str">
        <f t="shared" si="19"/>
        <v/>
      </c>
      <c r="AS158" s="4" t="str">
        <f t="shared" si="20"/>
        <v/>
      </c>
      <c r="AT158" s="4" t="str">
        <f t="shared" si="21"/>
        <v/>
      </c>
      <c r="AU158" s="4" t="str">
        <f t="shared" si="22"/>
        <v/>
      </c>
      <c r="AV158" s="4" t="str">
        <f t="shared" si="23"/>
        <v/>
      </c>
      <c r="AW158" s="4" t="str">
        <f t="shared" si="24"/>
        <v/>
      </c>
      <c r="AX158" s="4" t="str">
        <f t="shared" si="25"/>
        <v/>
      </c>
      <c r="AY158" s="4" t="str">
        <f t="shared" si="26"/>
        <v/>
      </c>
      <c r="AZ158" s="4" t="str">
        <f t="shared" si="27"/>
        <v/>
      </c>
      <c r="BA158" s="4" t="str">
        <f t="shared" si="28"/>
        <v/>
      </c>
      <c r="BB158" s="4" t="str">
        <f t="shared" si="29"/>
        <v>700</v>
      </c>
      <c r="BC158" s="4" t="str">
        <f t="shared" si="30"/>
        <v/>
      </c>
      <c r="BD158" s="4" t="str">
        <f t="shared" si="31"/>
        <v/>
      </c>
      <c r="BE158" s="4" t="str">
        <f t="shared" si="32"/>
        <v/>
      </c>
      <c r="BF158" s="4" t="str">
        <f t="shared" si="33"/>
        <v/>
      </c>
      <c r="BG158" s="4" t="str">
        <f t="shared" si="34"/>
        <v/>
      </c>
      <c r="BH158" s="9" t="str">
        <f t="shared" si="35"/>
        <v/>
      </c>
      <c r="BI158" s="9" t="str">
        <f t="shared" si="36"/>
        <v/>
      </c>
    </row>
    <row r="159">
      <c r="A159" s="7">
        <v>13.0</v>
      </c>
      <c r="D159" s="7">
        <v>89969.9328125</v>
      </c>
      <c r="E159" s="7">
        <v>744.3782477256926</v>
      </c>
      <c r="F159" s="7">
        <v>10900.0</v>
      </c>
      <c r="G159" s="7">
        <v>10149.975334224697</v>
      </c>
      <c r="H159" s="7">
        <v>0.00450249359326</v>
      </c>
      <c r="I159" s="7">
        <v>89242.0</v>
      </c>
      <c r="J159" s="7">
        <v>10140.40625</v>
      </c>
      <c r="K159" s="7">
        <v>759.59375</v>
      </c>
      <c r="L159" s="7">
        <v>695.5253125</v>
      </c>
      <c r="M159" s="7">
        <v>32.4075</v>
      </c>
      <c r="N159" s="7">
        <v>5.0</v>
      </c>
      <c r="O159" s="7">
        <v>1.0</v>
      </c>
      <c r="P159" s="7">
        <v>1.0</v>
      </c>
      <c r="Q159" t="str">
        <f t="shared" si="7"/>
        <v/>
      </c>
      <c r="T159" s="7">
        <v>1.0</v>
      </c>
      <c r="W159" s="7">
        <v>1.0</v>
      </c>
      <c r="AB159" s="7"/>
      <c r="AC159" s="7"/>
      <c r="AD159" s="7">
        <v>1.0</v>
      </c>
      <c r="AG159" t="str">
        <f t="shared" si="8"/>
        <v/>
      </c>
      <c r="AH159" s="4" t="str">
        <f t="shared" si="9"/>
        <v/>
      </c>
      <c r="AI159" s="4" t="str">
        <f t="shared" si="10"/>
        <v>1</v>
      </c>
      <c r="AJ159" s="4" t="str">
        <f t="shared" si="11"/>
        <v>32.4075</v>
      </c>
      <c r="AK159" s="4" t="str">
        <f t="shared" si="12"/>
        <v>32.4075</v>
      </c>
      <c r="AL159" s="4" t="str">
        <f t="shared" si="13"/>
        <v/>
      </c>
      <c r="AM159" s="4" t="str">
        <f t="shared" si="14"/>
        <v/>
      </c>
      <c r="AN159" s="4" t="str">
        <f t="shared" si="15"/>
        <v>32.4075</v>
      </c>
      <c r="AO159" s="4" t="str">
        <f t="shared" si="16"/>
        <v/>
      </c>
      <c r="AP159" s="4" t="str">
        <f t="shared" si="17"/>
        <v/>
      </c>
      <c r="AQ159" s="4" t="str">
        <f t="shared" si="18"/>
        <v/>
      </c>
      <c r="AR159" s="4" t="str">
        <f t="shared" si="19"/>
        <v/>
      </c>
      <c r="AS159" s="4" t="str">
        <f t="shared" si="20"/>
        <v>32.4075</v>
      </c>
      <c r="AT159" s="4" t="str">
        <f t="shared" si="21"/>
        <v/>
      </c>
      <c r="AU159" s="4" t="str">
        <f t="shared" si="22"/>
        <v/>
      </c>
      <c r="AV159" s="4" t="str">
        <f t="shared" si="23"/>
        <v/>
      </c>
      <c r="AW159" s="4" t="str">
        <f t="shared" si="24"/>
        <v/>
      </c>
      <c r="AX159" s="4" t="str">
        <f t="shared" si="25"/>
        <v/>
      </c>
      <c r="AY159" s="4" t="str">
        <f t="shared" si="26"/>
        <v>32.4075</v>
      </c>
      <c r="AZ159" s="4" t="str">
        <f t="shared" si="27"/>
        <v/>
      </c>
      <c r="BA159" s="4" t="str">
        <f t="shared" si="28"/>
        <v/>
      </c>
      <c r="BB159" s="4" t="str">
        <f t="shared" si="29"/>
        <v/>
      </c>
      <c r="BC159" s="4" t="str">
        <f t="shared" si="30"/>
        <v/>
      </c>
      <c r="BD159" s="4" t="str">
        <f t="shared" si="31"/>
        <v/>
      </c>
      <c r="BE159" s="4" t="str">
        <f t="shared" si="32"/>
        <v>13</v>
      </c>
      <c r="BF159" s="4" t="str">
        <f t="shared" si="33"/>
        <v/>
      </c>
      <c r="BG159" s="4" t="str">
        <f t="shared" si="34"/>
        <v/>
      </c>
      <c r="BH159" s="9" t="str">
        <f t="shared" si="35"/>
        <v/>
      </c>
      <c r="BI159" s="9" t="str">
        <f t="shared" si="36"/>
        <v/>
      </c>
    </row>
    <row r="160">
      <c r="A160" s="7">
        <v>0.0</v>
      </c>
      <c r="D160" s="7">
        <v>87855.546875</v>
      </c>
      <c r="E160" s="7">
        <v>386.9636230561433</v>
      </c>
      <c r="F160" s="7">
        <v>13200.0</v>
      </c>
      <c r="G160" s="7">
        <v>11478.258639637024</v>
      </c>
      <c r="H160" s="7">
        <v>0.00392141824951</v>
      </c>
      <c r="I160" s="7">
        <v>87485.0</v>
      </c>
      <c r="J160" s="7">
        <v>11467.5</v>
      </c>
      <c r="K160" s="7">
        <v>1732.5</v>
      </c>
      <c r="L160" s="7">
        <v>288.355</v>
      </c>
      <c r="M160" s="7">
        <v>82.191875</v>
      </c>
      <c r="N160" s="7">
        <v>3.0</v>
      </c>
      <c r="O160" s="7">
        <v>1.0</v>
      </c>
      <c r="Q160" t="str">
        <f t="shared" si="7"/>
        <v/>
      </c>
      <c r="S160" s="7"/>
      <c r="U160" s="7">
        <v>1.0</v>
      </c>
      <c r="V160" s="7">
        <v>1.0</v>
      </c>
      <c r="AB160" s="7"/>
      <c r="AC160" s="7"/>
      <c r="AG160" t="str">
        <f t="shared" si="8"/>
        <v/>
      </c>
      <c r="AH160" s="4" t="str">
        <f t="shared" si="9"/>
        <v>0.00392141825</v>
      </c>
      <c r="AI160" s="4" t="str">
        <f t="shared" si="10"/>
        <v/>
      </c>
      <c r="AJ160" s="4" t="str">
        <f t="shared" si="11"/>
        <v>82.191875</v>
      </c>
      <c r="AK160" s="4" t="str">
        <f t="shared" si="12"/>
        <v/>
      </c>
      <c r="AL160" s="4" t="str">
        <f t="shared" si="13"/>
        <v/>
      </c>
      <c r="AM160" s="4" t="str">
        <f t="shared" si="14"/>
        <v/>
      </c>
      <c r="AN160" s="4" t="str">
        <f t="shared" si="15"/>
        <v/>
      </c>
      <c r="AO160" s="4" t="str">
        <f t="shared" si="16"/>
        <v>82.191875</v>
      </c>
      <c r="AP160" s="4" t="str">
        <f t="shared" si="17"/>
        <v>82.191875</v>
      </c>
      <c r="AQ160" s="4" t="str">
        <f t="shared" si="18"/>
        <v/>
      </c>
      <c r="AR160" s="4" t="str">
        <f t="shared" si="19"/>
        <v/>
      </c>
      <c r="AS160" s="4" t="str">
        <f t="shared" si="20"/>
        <v/>
      </c>
      <c r="AT160" s="4" t="str">
        <f t="shared" si="21"/>
        <v/>
      </c>
      <c r="AU160" s="4" t="str">
        <f t="shared" si="22"/>
        <v/>
      </c>
      <c r="AV160" s="4" t="str">
        <f t="shared" si="23"/>
        <v/>
      </c>
      <c r="AW160" s="4" t="str">
        <f t="shared" si="24"/>
        <v/>
      </c>
      <c r="AX160" s="4" t="str">
        <f t="shared" si="25"/>
        <v/>
      </c>
      <c r="AY160" s="4" t="str">
        <f t="shared" si="26"/>
        <v/>
      </c>
      <c r="AZ160" s="4" t="str">
        <f t="shared" si="27"/>
        <v/>
      </c>
      <c r="BA160" s="4" t="str">
        <f t="shared" si="28"/>
        <v/>
      </c>
      <c r="BB160" s="4" t="str">
        <f t="shared" si="29"/>
        <v/>
      </c>
      <c r="BC160" s="4" t="str">
        <f t="shared" si="30"/>
        <v>0</v>
      </c>
      <c r="BD160" s="4" t="str">
        <f t="shared" si="31"/>
        <v/>
      </c>
      <c r="BE160" s="4" t="str">
        <f t="shared" si="32"/>
        <v/>
      </c>
      <c r="BF160" s="4" t="str">
        <f t="shared" si="33"/>
        <v/>
      </c>
      <c r="BG160" s="4" t="str">
        <f t="shared" si="34"/>
        <v/>
      </c>
      <c r="BH160" s="9" t="str">
        <f t="shared" si="35"/>
        <v/>
      </c>
      <c r="BI160" s="9" t="str">
        <f t="shared" si="36"/>
        <v/>
      </c>
    </row>
    <row r="161">
      <c r="D161" s="7">
        <v>88202.51906250001</v>
      </c>
      <c r="E161" s="7">
        <v>1096.929811952945</v>
      </c>
      <c r="F161" s="7">
        <v>7799.0</v>
      </c>
      <c r="G161" s="7">
        <v>5923.498282002246</v>
      </c>
      <c r="H161" s="7">
        <v>0.00255362455716</v>
      </c>
      <c r="I161" s="7">
        <v>87122.0</v>
      </c>
      <c r="J161" s="7">
        <v>5912.616875</v>
      </c>
      <c r="K161" s="7">
        <v>1886.383125</v>
      </c>
      <c r="L161" s="7">
        <v>1045.988125</v>
      </c>
      <c r="M161" s="7">
        <v>34.5309375</v>
      </c>
      <c r="N161" s="7">
        <v>1.0</v>
      </c>
      <c r="P161" s="7">
        <v>1.0</v>
      </c>
      <c r="Q161" t="str">
        <f t="shared" si="7"/>
        <v/>
      </c>
      <c r="AC161" s="7"/>
      <c r="AG161" t="str">
        <f t="shared" si="8"/>
        <v/>
      </c>
      <c r="AH161" s="4" t="str">
        <f t="shared" si="9"/>
        <v>0.002553624557</v>
      </c>
      <c r="AI161" s="4" t="str">
        <f t="shared" si="10"/>
        <v/>
      </c>
      <c r="AJ161" s="4" t="str">
        <f t="shared" si="11"/>
        <v/>
      </c>
      <c r="AK161" s="4" t="str">
        <f t="shared" si="12"/>
        <v>34.5309375</v>
      </c>
      <c r="AL161" s="4" t="str">
        <f t="shared" si="13"/>
        <v/>
      </c>
      <c r="AM161" s="4" t="str">
        <f t="shared" si="14"/>
        <v/>
      </c>
      <c r="AN161" s="4" t="str">
        <f t="shared" si="15"/>
        <v/>
      </c>
      <c r="AO161" s="4" t="str">
        <f t="shared" si="16"/>
        <v/>
      </c>
      <c r="AP161" s="4" t="str">
        <f t="shared" si="17"/>
        <v/>
      </c>
      <c r="AQ161" s="4" t="str">
        <f t="shared" si="18"/>
        <v/>
      </c>
      <c r="AR161" s="4" t="str">
        <f t="shared" si="19"/>
        <v/>
      </c>
      <c r="AS161" s="4" t="str">
        <f t="shared" si="20"/>
        <v/>
      </c>
      <c r="AT161" s="4" t="str">
        <f t="shared" si="21"/>
        <v/>
      </c>
      <c r="AU161" s="4" t="str">
        <f t="shared" si="22"/>
        <v/>
      </c>
      <c r="AV161" s="4" t="str">
        <f t="shared" si="23"/>
        <v/>
      </c>
      <c r="AW161" s="4" t="str">
        <f t="shared" si="24"/>
        <v/>
      </c>
      <c r="AX161" s="4" t="str">
        <f t="shared" si="25"/>
        <v/>
      </c>
      <c r="AY161" s="4" t="str">
        <f t="shared" si="26"/>
        <v/>
      </c>
      <c r="AZ161" s="4" t="str">
        <f t="shared" si="27"/>
        <v/>
      </c>
      <c r="BA161" s="4" t="str">
        <f t="shared" si="28"/>
        <v/>
      </c>
      <c r="BB161" s="4" t="str">
        <f t="shared" si="29"/>
        <v/>
      </c>
      <c r="BC161" s="4" t="str">
        <f t="shared" si="30"/>
        <v/>
      </c>
      <c r="BD161" s="4" t="str">
        <f t="shared" si="31"/>
        <v/>
      </c>
      <c r="BE161" s="4" t="str">
        <f t="shared" si="32"/>
        <v/>
      </c>
      <c r="BF161" s="4" t="str">
        <f t="shared" si="33"/>
        <v/>
      </c>
      <c r="BG161" s="4" t="str">
        <f t="shared" si="34"/>
        <v/>
      </c>
      <c r="BH161" s="9" t="str">
        <f t="shared" si="35"/>
        <v/>
      </c>
      <c r="BI161" s="9" t="str">
        <f t="shared" si="36"/>
        <v/>
      </c>
    </row>
    <row r="162">
      <c r="A162" s="7">
        <v>160.0</v>
      </c>
      <c r="B162" s="7">
        <v>2.0</v>
      </c>
      <c r="C162" s="7">
        <v>8.0</v>
      </c>
      <c r="D162" s="7">
        <v>86981.460625</v>
      </c>
      <c r="E162" s="7">
        <v>57.86835747516545</v>
      </c>
      <c r="F162" s="7">
        <v>3681.0</v>
      </c>
      <c r="G162" s="7">
        <v>3403.878722154996</v>
      </c>
      <c r="H162" s="7">
        <v>0.00536750016891</v>
      </c>
      <c r="I162" s="7">
        <v>86940.0</v>
      </c>
      <c r="J162" s="7">
        <v>3395.7225</v>
      </c>
      <c r="K162" s="7">
        <v>285.2775</v>
      </c>
      <c r="L162" s="7">
        <v>41.460625</v>
      </c>
      <c r="M162" s="7">
        <v>0.0</v>
      </c>
      <c r="N162" s="7">
        <v>2.0</v>
      </c>
      <c r="O162" s="7">
        <v>1.0</v>
      </c>
      <c r="Q162" t="str">
        <f t="shared" si="7"/>
        <v/>
      </c>
      <c r="T162" s="7">
        <v>1.0</v>
      </c>
      <c r="AB162" s="7"/>
      <c r="AC162" s="7"/>
      <c r="AG162" t="str">
        <f t="shared" si="8"/>
        <v>1</v>
      </c>
      <c r="AH162" s="4" t="str">
        <f t="shared" si="9"/>
        <v/>
      </c>
      <c r="AI162" s="4" t="str">
        <f t="shared" si="10"/>
        <v/>
      </c>
      <c r="AJ162" s="4" t="str">
        <f t="shared" si="11"/>
        <v>0</v>
      </c>
      <c r="AK162" s="4" t="str">
        <f t="shared" si="12"/>
        <v/>
      </c>
      <c r="AL162" s="4" t="str">
        <f t="shared" si="13"/>
        <v/>
      </c>
      <c r="AM162" s="4" t="str">
        <f t="shared" si="14"/>
        <v/>
      </c>
      <c r="AN162" s="4" t="str">
        <f t="shared" si="15"/>
        <v>0</v>
      </c>
      <c r="AO162" s="4" t="str">
        <f t="shared" si="16"/>
        <v/>
      </c>
      <c r="AP162" s="4" t="str">
        <f t="shared" si="17"/>
        <v/>
      </c>
      <c r="AQ162" s="4" t="str">
        <f t="shared" si="18"/>
        <v/>
      </c>
      <c r="AR162" s="4" t="str">
        <f t="shared" si="19"/>
        <v/>
      </c>
      <c r="AS162" s="4" t="str">
        <f t="shared" si="20"/>
        <v/>
      </c>
      <c r="AT162" s="4" t="str">
        <f t="shared" si="21"/>
        <v/>
      </c>
      <c r="AU162" s="4" t="str">
        <f t="shared" si="22"/>
        <v/>
      </c>
      <c r="AV162" s="4" t="str">
        <f t="shared" si="23"/>
        <v/>
      </c>
      <c r="AW162" s="4" t="str">
        <f t="shared" si="24"/>
        <v/>
      </c>
      <c r="AX162" s="4" t="str">
        <f t="shared" si="25"/>
        <v/>
      </c>
      <c r="AY162" s="4" t="str">
        <f t="shared" si="26"/>
        <v/>
      </c>
      <c r="AZ162" s="4" t="str">
        <f t="shared" si="27"/>
        <v/>
      </c>
      <c r="BA162" s="4" t="str">
        <f t="shared" si="28"/>
        <v/>
      </c>
      <c r="BB162" s="4" t="str">
        <f t="shared" si="29"/>
        <v>160</v>
      </c>
      <c r="BC162" s="4" t="str">
        <f t="shared" si="30"/>
        <v/>
      </c>
      <c r="BD162" s="4" t="str">
        <f t="shared" si="31"/>
        <v/>
      </c>
      <c r="BE162" s="4" t="str">
        <f t="shared" si="32"/>
        <v/>
      </c>
      <c r="BF162" s="4" t="str">
        <f t="shared" si="33"/>
        <v/>
      </c>
      <c r="BG162" s="4" t="str">
        <f t="shared" si="34"/>
        <v/>
      </c>
      <c r="BH162" s="9" t="str">
        <f t="shared" si="35"/>
        <v/>
      </c>
      <c r="BI162" s="9" t="str">
        <f t="shared" si="36"/>
        <v/>
      </c>
    </row>
    <row r="163">
      <c r="A163" s="7">
        <v>96.0</v>
      </c>
      <c r="B163" s="7">
        <v>4.0</v>
      </c>
      <c r="C163" s="7">
        <v>10.0</v>
      </c>
      <c r="D163" s="7">
        <v>88340.7284375</v>
      </c>
      <c r="E163" s="7">
        <v>2200.123117895443</v>
      </c>
      <c r="F163" s="7">
        <v>27100.0</v>
      </c>
      <c r="G163" s="7">
        <v>24866.913247590805</v>
      </c>
      <c r="H163" s="7">
        <v>0.00373337157246</v>
      </c>
      <c r="I163" s="7">
        <v>86157.0</v>
      </c>
      <c r="J163" s="7">
        <v>24855.78125</v>
      </c>
      <c r="K163" s="7">
        <v>2244.21875</v>
      </c>
      <c r="L163" s="7">
        <v>2115.2878125</v>
      </c>
      <c r="M163" s="7">
        <v>68.440625</v>
      </c>
      <c r="N163" s="7">
        <v>4.0</v>
      </c>
      <c r="O163" s="7">
        <v>1.0</v>
      </c>
      <c r="Q163" t="str">
        <f t="shared" si="7"/>
        <v/>
      </c>
      <c r="T163" s="7">
        <v>1.0</v>
      </c>
      <c r="U163" s="7">
        <v>1.0</v>
      </c>
      <c r="W163" s="7">
        <v>1.0</v>
      </c>
      <c r="AB163" s="7"/>
      <c r="AC163" s="7"/>
      <c r="AG163" t="str">
        <f t="shared" si="8"/>
        <v>1</v>
      </c>
      <c r="AH163" s="4" t="str">
        <f t="shared" si="9"/>
        <v>0.003733371572</v>
      </c>
      <c r="AI163" s="4" t="str">
        <f t="shared" si="10"/>
        <v/>
      </c>
      <c r="AJ163" s="4" t="str">
        <f t="shared" si="11"/>
        <v>68.440625</v>
      </c>
      <c r="AK163" s="4" t="str">
        <f t="shared" si="12"/>
        <v/>
      </c>
      <c r="AL163" s="4" t="str">
        <f t="shared" si="13"/>
        <v/>
      </c>
      <c r="AM163" s="4" t="str">
        <f t="shared" si="14"/>
        <v/>
      </c>
      <c r="AN163" s="4" t="str">
        <f t="shared" si="15"/>
        <v>68.440625</v>
      </c>
      <c r="AO163" s="4" t="str">
        <f t="shared" si="16"/>
        <v>68.440625</v>
      </c>
      <c r="AP163" s="4" t="str">
        <f t="shared" si="17"/>
        <v/>
      </c>
      <c r="AQ163" s="4" t="str">
        <f t="shared" si="18"/>
        <v/>
      </c>
      <c r="AR163" s="4" t="str">
        <f t="shared" si="19"/>
        <v/>
      </c>
      <c r="AS163" s="4" t="str">
        <f t="shared" si="20"/>
        <v>68.440625</v>
      </c>
      <c r="AT163" s="4" t="str">
        <f t="shared" si="21"/>
        <v/>
      </c>
      <c r="AU163" s="4" t="str">
        <f t="shared" si="22"/>
        <v/>
      </c>
      <c r="AV163" s="4" t="str">
        <f t="shared" si="23"/>
        <v/>
      </c>
      <c r="AW163" s="4" t="str">
        <f t="shared" si="24"/>
        <v/>
      </c>
      <c r="AX163" s="4" t="str">
        <f t="shared" si="25"/>
        <v/>
      </c>
      <c r="AY163" s="4" t="str">
        <f t="shared" si="26"/>
        <v/>
      </c>
      <c r="AZ163" s="4" t="str">
        <f t="shared" si="27"/>
        <v/>
      </c>
      <c r="BA163" s="4" t="str">
        <f t="shared" si="28"/>
        <v/>
      </c>
      <c r="BB163" s="4" t="str">
        <f t="shared" si="29"/>
        <v/>
      </c>
      <c r="BC163" s="4" t="str">
        <f t="shared" si="30"/>
        <v/>
      </c>
      <c r="BD163" s="4" t="str">
        <f t="shared" si="31"/>
        <v>96</v>
      </c>
      <c r="BE163" s="4" t="str">
        <f t="shared" si="32"/>
        <v/>
      </c>
      <c r="BF163" s="4" t="str">
        <f t="shared" si="33"/>
        <v/>
      </c>
      <c r="BG163" s="4" t="str">
        <f t="shared" si="34"/>
        <v/>
      </c>
      <c r="BH163" s="9" t="str">
        <f t="shared" si="35"/>
        <v/>
      </c>
      <c r="BI163" s="9" t="str">
        <f t="shared" si="36"/>
        <v/>
      </c>
    </row>
    <row r="164">
      <c r="D164" s="7">
        <v>85828.134375</v>
      </c>
      <c r="E164" s="7">
        <v>897.508650377441</v>
      </c>
      <c r="F164" s="7">
        <v>14500.0</v>
      </c>
      <c r="G164" s="7">
        <v>13209.87606601669</v>
      </c>
      <c r="H164" s="7">
        <v>0.00427978663488</v>
      </c>
      <c r="I164" s="7">
        <v>84947.0</v>
      </c>
      <c r="J164" s="7">
        <v>13199.53125</v>
      </c>
      <c r="K164" s="7">
        <v>1300.46875</v>
      </c>
      <c r="L164" s="7">
        <v>817.404375</v>
      </c>
      <c r="M164" s="7">
        <v>63.73</v>
      </c>
      <c r="N164" s="7">
        <v>1.0</v>
      </c>
      <c r="O164" s="7">
        <v>1.0</v>
      </c>
      <c r="Q164" t="str">
        <f t="shared" si="7"/>
        <v/>
      </c>
      <c r="AC164" s="7"/>
      <c r="AG164" t="str">
        <f t="shared" si="8"/>
        <v/>
      </c>
      <c r="AH164" s="4" t="str">
        <f t="shared" si="9"/>
        <v/>
      </c>
      <c r="AI164" s="4" t="str">
        <f t="shared" si="10"/>
        <v/>
      </c>
      <c r="AJ164" s="4" t="str">
        <f t="shared" si="11"/>
        <v>63.73</v>
      </c>
      <c r="AK164" s="4" t="str">
        <f t="shared" si="12"/>
        <v/>
      </c>
      <c r="AL164" s="4" t="str">
        <f t="shared" si="13"/>
        <v/>
      </c>
      <c r="AM164" s="4" t="str">
        <f t="shared" si="14"/>
        <v/>
      </c>
      <c r="AN164" s="4" t="str">
        <f t="shared" si="15"/>
        <v/>
      </c>
      <c r="AO164" s="4" t="str">
        <f t="shared" si="16"/>
        <v/>
      </c>
      <c r="AP164" s="4" t="str">
        <f t="shared" si="17"/>
        <v/>
      </c>
      <c r="AQ164" s="4" t="str">
        <f t="shared" si="18"/>
        <v/>
      </c>
      <c r="AR164" s="4" t="str">
        <f t="shared" si="19"/>
        <v/>
      </c>
      <c r="AS164" s="4" t="str">
        <f t="shared" si="20"/>
        <v/>
      </c>
      <c r="AT164" s="4" t="str">
        <f t="shared" si="21"/>
        <v/>
      </c>
      <c r="AU164" s="4" t="str">
        <f t="shared" si="22"/>
        <v/>
      </c>
      <c r="AV164" s="4" t="str">
        <f t="shared" si="23"/>
        <v/>
      </c>
      <c r="AW164" s="4" t="str">
        <f t="shared" si="24"/>
        <v/>
      </c>
      <c r="AX164" s="4" t="str">
        <f t="shared" si="25"/>
        <v/>
      </c>
      <c r="AY164" s="4" t="str">
        <f t="shared" si="26"/>
        <v/>
      </c>
      <c r="AZ164" s="4" t="str">
        <f t="shared" si="27"/>
        <v/>
      </c>
      <c r="BA164" s="4" t="str">
        <f t="shared" si="28"/>
        <v/>
      </c>
      <c r="BB164" s="4" t="str">
        <f t="shared" si="29"/>
        <v/>
      </c>
      <c r="BC164" s="4" t="str">
        <f t="shared" si="30"/>
        <v/>
      </c>
      <c r="BD164" s="4" t="str">
        <f t="shared" si="31"/>
        <v/>
      </c>
      <c r="BE164" s="4" t="str">
        <f t="shared" si="32"/>
        <v/>
      </c>
      <c r="BF164" s="4" t="str">
        <f t="shared" si="33"/>
        <v/>
      </c>
      <c r="BG164" s="4" t="str">
        <f t="shared" si="34"/>
        <v/>
      </c>
      <c r="BH164" s="9" t="str">
        <f t="shared" si="35"/>
        <v/>
      </c>
      <c r="BI164" s="9" t="str">
        <f t="shared" si="36"/>
        <v/>
      </c>
    </row>
    <row r="165">
      <c r="A165" s="7">
        <v>0.0</v>
      </c>
      <c r="D165" s="7">
        <v>85944.2571875</v>
      </c>
      <c r="E165" s="7">
        <v>1214.6280451543903</v>
      </c>
      <c r="F165" s="7">
        <v>21400.0</v>
      </c>
      <c r="G165" s="7">
        <v>20360.098587735294</v>
      </c>
      <c r="H165" s="7">
        <v>0.00504559851953</v>
      </c>
      <c r="I165" s="7">
        <v>84746.0</v>
      </c>
      <c r="J165" s="7">
        <v>20350.0625</v>
      </c>
      <c r="K165" s="7">
        <v>1049.9375</v>
      </c>
      <c r="L165" s="7">
        <v>1067.75375</v>
      </c>
      <c r="M165" s="7">
        <v>130.5034375</v>
      </c>
      <c r="N165" s="7">
        <v>3.0</v>
      </c>
      <c r="Q165" t="str">
        <f t="shared" si="7"/>
        <v/>
      </c>
      <c r="T165" s="7">
        <v>1.0</v>
      </c>
      <c r="X165" s="7">
        <v>1.0</v>
      </c>
      <c r="Y165" s="7">
        <v>1.0</v>
      </c>
      <c r="AB165" s="7"/>
      <c r="AC165" s="7"/>
      <c r="AG165" t="str">
        <f t="shared" si="8"/>
        <v/>
      </c>
      <c r="AH165" s="4" t="str">
        <f t="shared" si="9"/>
        <v/>
      </c>
      <c r="AI165" s="4" t="str">
        <f t="shared" si="10"/>
        <v/>
      </c>
      <c r="AJ165" s="4" t="str">
        <f t="shared" si="11"/>
        <v/>
      </c>
      <c r="AK165" s="4" t="str">
        <f t="shared" si="12"/>
        <v/>
      </c>
      <c r="AL165" s="4" t="str">
        <f t="shared" si="13"/>
        <v/>
      </c>
      <c r="AM165" s="4" t="str">
        <f t="shared" si="14"/>
        <v/>
      </c>
      <c r="AN165" s="4" t="str">
        <f t="shared" si="15"/>
        <v>130.5034375</v>
      </c>
      <c r="AO165" s="4" t="str">
        <f t="shared" si="16"/>
        <v/>
      </c>
      <c r="AP165" s="4" t="str">
        <f t="shared" si="17"/>
        <v/>
      </c>
      <c r="AQ165" s="4" t="str">
        <f t="shared" si="18"/>
        <v/>
      </c>
      <c r="AR165" s="4" t="str">
        <f t="shared" si="19"/>
        <v/>
      </c>
      <c r="AS165" s="4" t="str">
        <f t="shared" si="20"/>
        <v/>
      </c>
      <c r="AT165" s="4" t="str">
        <f t="shared" si="21"/>
        <v>130.5034375</v>
      </c>
      <c r="AU165" s="4" t="str">
        <f t="shared" si="22"/>
        <v>130.5034375</v>
      </c>
      <c r="AV165" s="4" t="str">
        <f t="shared" si="23"/>
        <v/>
      </c>
      <c r="AW165" s="4" t="str">
        <f t="shared" si="24"/>
        <v/>
      </c>
      <c r="AX165" s="4" t="str">
        <f t="shared" si="25"/>
        <v/>
      </c>
      <c r="AY165" s="4" t="str">
        <f t="shared" si="26"/>
        <v/>
      </c>
      <c r="AZ165" s="4" t="str">
        <f t="shared" si="27"/>
        <v/>
      </c>
      <c r="BA165" s="4" t="str">
        <f t="shared" si="28"/>
        <v/>
      </c>
      <c r="BB165" s="4" t="str">
        <f t="shared" si="29"/>
        <v/>
      </c>
      <c r="BC165" s="4" t="str">
        <f t="shared" si="30"/>
        <v>0</v>
      </c>
      <c r="BD165" s="4" t="str">
        <f t="shared" si="31"/>
        <v/>
      </c>
      <c r="BE165" s="4" t="str">
        <f t="shared" si="32"/>
        <v/>
      </c>
      <c r="BF165" s="4" t="str">
        <f t="shared" si="33"/>
        <v/>
      </c>
      <c r="BG165" s="4" t="str">
        <f t="shared" si="34"/>
        <v/>
      </c>
      <c r="BH165" s="9" t="str">
        <f t="shared" si="35"/>
        <v/>
      </c>
      <c r="BI165" s="9" t="str">
        <f t="shared" si="36"/>
        <v/>
      </c>
    </row>
    <row r="166">
      <c r="D166" s="7">
        <v>83441.5</v>
      </c>
      <c r="E166" s="7">
        <v>776.835268217349</v>
      </c>
      <c r="F166" s="7">
        <v>20800.0</v>
      </c>
      <c r="G166" s="7">
        <v>12752.976564123415</v>
      </c>
      <c r="H166" s="7">
        <v>9.53023786074E-4</v>
      </c>
      <c r="I166" s="7">
        <v>82681.0</v>
      </c>
      <c r="J166" s="7">
        <v>12740.0</v>
      </c>
      <c r="K166" s="7">
        <v>8060.0</v>
      </c>
      <c r="L166" s="7">
        <v>728.0</v>
      </c>
      <c r="M166" s="7">
        <v>32.5</v>
      </c>
      <c r="N166" s="7">
        <v>2.0</v>
      </c>
      <c r="P166" s="7">
        <v>1.0</v>
      </c>
      <c r="Q166" t="str">
        <f t="shared" si="7"/>
        <v/>
      </c>
      <c r="U166" s="7">
        <v>1.0</v>
      </c>
      <c r="AB166" s="7"/>
      <c r="AC166" s="7"/>
      <c r="AG166" t="str">
        <f t="shared" si="8"/>
        <v/>
      </c>
      <c r="AH166" s="4" t="str">
        <f t="shared" si="9"/>
        <v/>
      </c>
      <c r="AI166" s="4" t="str">
        <f t="shared" si="10"/>
        <v/>
      </c>
      <c r="AJ166" s="4" t="str">
        <f t="shared" si="11"/>
        <v/>
      </c>
      <c r="AK166" s="4" t="str">
        <f t="shared" si="12"/>
        <v>32.5</v>
      </c>
      <c r="AL166" s="4" t="str">
        <f t="shared" si="13"/>
        <v/>
      </c>
      <c r="AM166" s="4" t="str">
        <f t="shared" si="14"/>
        <v/>
      </c>
      <c r="AN166" s="4" t="str">
        <f t="shared" si="15"/>
        <v/>
      </c>
      <c r="AO166" s="4" t="str">
        <f t="shared" si="16"/>
        <v>32.5</v>
      </c>
      <c r="AP166" s="4" t="str">
        <f t="shared" si="17"/>
        <v/>
      </c>
      <c r="AQ166" s="4" t="str">
        <f t="shared" si="18"/>
        <v/>
      </c>
      <c r="AR166" s="4" t="str">
        <f t="shared" si="19"/>
        <v/>
      </c>
      <c r="AS166" s="4" t="str">
        <f t="shared" si="20"/>
        <v/>
      </c>
      <c r="AT166" s="4" t="str">
        <f t="shared" si="21"/>
        <v/>
      </c>
      <c r="AU166" s="4" t="str">
        <f t="shared" si="22"/>
        <v/>
      </c>
      <c r="AV166" s="4" t="str">
        <f t="shared" si="23"/>
        <v/>
      </c>
      <c r="AW166" s="4" t="str">
        <f t="shared" si="24"/>
        <v/>
      </c>
      <c r="AX166" s="4" t="str">
        <f t="shared" si="25"/>
        <v/>
      </c>
      <c r="AY166" s="4" t="str">
        <f t="shared" si="26"/>
        <v/>
      </c>
      <c r="AZ166" s="4" t="str">
        <f t="shared" si="27"/>
        <v/>
      </c>
      <c r="BA166" s="4" t="str">
        <f t="shared" si="28"/>
        <v/>
      </c>
      <c r="BB166" s="4" t="str">
        <f t="shared" si="29"/>
        <v/>
      </c>
      <c r="BC166" s="4" t="str">
        <f t="shared" si="30"/>
        <v/>
      </c>
      <c r="BD166" s="4" t="str">
        <f t="shared" si="31"/>
        <v/>
      </c>
      <c r="BE166" s="4" t="str">
        <f t="shared" si="32"/>
        <v/>
      </c>
      <c r="BF166" s="4" t="str">
        <f t="shared" si="33"/>
        <v/>
      </c>
      <c r="BG166" s="4" t="str">
        <f t="shared" si="34"/>
        <v/>
      </c>
      <c r="BH166" s="9" t="str">
        <f t="shared" si="35"/>
        <v/>
      </c>
      <c r="BI166" s="9" t="str">
        <f t="shared" si="36"/>
        <v/>
      </c>
    </row>
    <row r="167">
      <c r="A167" s="7">
        <v>296.0</v>
      </c>
      <c r="D167" s="7">
        <v>86823.6003125</v>
      </c>
      <c r="E167" s="7">
        <v>4411.931159369863</v>
      </c>
      <c r="F167" s="7">
        <v>35100.0</v>
      </c>
      <c r="G167" s="7">
        <v>26151.66076948845</v>
      </c>
      <c r="H167" s="7">
        <v>0.00419847423532</v>
      </c>
      <c r="I167" s="7">
        <v>82428.0</v>
      </c>
      <c r="J167" s="7">
        <v>26138.53125</v>
      </c>
      <c r="K167" s="7">
        <v>8961.46875</v>
      </c>
      <c r="L167" s="7">
        <v>4273.906875</v>
      </c>
      <c r="M167" s="7">
        <v>121.6934375</v>
      </c>
      <c r="N167" s="7">
        <v>5.0</v>
      </c>
      <c r="O167" s="7">
        <v>1.0</v>
      </c>
      <c r="Q167" t="str">
        <f t="shared" si="7"/>
        <v/>
      </c>
      <c r="T167" s="7">
        <v>1.0</v>
      </c>
      <c r="X167" s="7">
        <v>1.0</v>
      </c>
      <c r="Z167" s="7">
        <v>1.0</v>
      </c>
      <c r="AB167" s="7"/>
      <c r="AC167" s="7"/>
      <c r="AE167" s="7">
        <v>1.0</v>
      </c>
      <c r="AG167" t="str">
        <f t="shared" si="8"/>
        <v/>
      </c>
      <c r="AH167" s="4" t="str">
        <f t="shared" si="9"/>
        <v>0.004198474235</v>
      </c>
      <c r="AI167" s="4" t="str">
        <f t="shared" si="10"/>
        <v/>
      </c>
      <c r="AJ167" s="4" t="str">
        <f t="shared" si="11"/>
        <v>121.6934375</v>
      </c>
      <c r="AK167" s="4" t="str">
        <f t="shared" si="12"/>
        <v/>
      </c>
      <c r="AL167" s="4" t="str">
        <f t="shared" si="13"/>
        <v/>
      </c>
      <c r="AM167" s="4" t="str">
        <f t="shared" si="14"/>
        <v/>
      </c>
      <c r="AN167" s="4" t="str">
        <f t="shared" si="15"/>
        <v>121.6934375</v>
      </c>
      <c r="AO167" s="4" t="str">
        <f t="shared" si="16"/>
        <v/>
      </c>
      <c r="AP167" s="4" t="str">
        <f t="shared" si="17"/>
        <v/>
      </c>
      <c r="AQ167" s="4" t="str">
        <f t="shared" si="18"/>
        <v/>
      </c>
      <c r="AR167" s="4" t="str">
        <f t="shared" si="19"/>
        <v/>
      </c>
      <c r="AS167" s="4" t="str">
        <f t="shared" si="20"/>
        <v/>
      </c>
      <c r="AT167" s="4" t="str">
        <f t="shared" si="21"/>
        <v>121.6934375</v>
      </c>
      <c r="AU167" s="4" t="str">
        <f t="shared" si="22"/>
        <v/>
      </c>
      <c r="AV167" s="4" t="str">
        <f t="shared" si="23"/>
        <v>121.6934375</v>
      </c>
      <c r="AW167" s="4" t="str">
        <f t="shared" si="24"/>
        <v/>
      </c>
      <c r="AX167" s="4" t="str">
        <f t="shared" si="25"/>
        <v>121.6934375</v>
      </c>
      <c r="AY167" s="4" t="str">
        <f t="shared" si="26"/>
        <v/>
      </c>
      <c r="AZ167" s="4" t="str">
        <f t="shared" si="27"/>
        <v/>
      </c>
      <c r="BA167" s="4" t="str">
        <f t="shared" si="28"/>
        <v/>
      </c>
      <c r="BB167" s="4" t="str">
        <f t="shared" si="29"/>
        <v/>
      </c>
      <c r="BC167" s="4" t="str">
        <f t="shared" si="30"/>
        <v/>
      </c>
      <c r="BD167" s="4" t="str">
        <f t="shared" si="31"/>
        <v/>
      </c>
      <c r="BE167" s="4" t="str">
        <f t="shared" si="32"/>
        <v>296</v>
      </c>
      <c r="BF167" s="4" t="str">
        <f t="shared" si="33"/>
        <v/>
      </c>
      <c r="BG167" s="4" t="str">
        <f t="shared" si="34"/>
        <v/>
      </c>
      <c r="BH167" s="9" t="str">
        <f t="shared" si="35"/>
        <v/>
      </c>
      <c r="BI167" s="9" t="str">
        <f t="shared" si="36"/>
        <v/>
      </c>
    </row>
    <row r="168">
      <c r="D168" s="7">
        <v>85700.6503125</v>
      </c>
      <c r="E168" s="7">
        <v>3776.9725927723675</v>
      </c>
      <c r="F168" s="7">
        <v>48300.0</v>
      </c>
      <c r="G168" s="7">
        <v>41490.36105834125</v>
      </c>
      <c r="H168" s="7">
        <v>0.00744971497732</v>
      </c>
      <c r="I168" s="7">
        <v>81940.0</v>
      </c>
      <c r="J168" s="7">
        <v>41477.625</v>
      </c>
      <c r="K168" s="7">
        <v>6822.375</v>
      </c>
      <c r="L168" s="7">
        <v>3633.4153125</v>
      </c>
      <c r="M168" s="7">
        <v>127.235</v>
      </c>
      <c r="N168" s="7">
        <v>2.0</v>
      </c>
      <c r="O168" s="7">
        <v>1.0</v>
      </c>
      <c r="Q168" t="str">
        <f t="shared" si="7"/>
        <v/>
      </c>
      <c r="U168" s="7">
        <v>1.0</v>
      </c>
      <c r="AC168" s="7"/>
      <c r="AG168" t="str">
        <f t="shared" si="8"/>
        <v/>
      </c>
      <c r="AH168" s="4" t="str">
        <f t="shared" si="9"/>
        <v/>
      </c>
      <c r="AI168" s="4" t="str">
        <f t="shared" si="10"/>
        <v/>
      </c>
      <c r="AJ168" s="4" t="str">
        <f t="shared" si="11"/>
        <v>127.235</v>
      </c>
      <c r="AK168" s="4" t="str">
        <f t="shared" si="12"/>
        <v/>
      </c>
      <c r="AL168" s="4" t="str">
        <f t="shared" si="13"/>
        <v/>
      </c>
      <c r="AM168" s="4" t="str">
        <f t="shared" si="14"/>
        <v/>
      </c>
      <c r="AN168" s="4" t="str">
        <f t="shared" si="15"/>
        <v/>
      </c>
      <c r="AO168" s="4" t="str">
        <f t="shared" si="16"/>
        <v>127.235</v>
      </c>
      <c r="AP168" s="4" t="str">
        <f t="shared" si="17"/>
        <v/>
      </c>
      <c r="AQ168" s="4" t="str">
        <f t="shared" si="18"/>
        <v/>
      </c>
      <c r="AR168" s="4" t="str">
        <f t="shared" si="19"/>
        <v/>
      </c>
      <c r="AS168" s="4" t="str">
        <f t="shared" si="20"/>
        <v/>
      </c>
      <c r="AT168" s="4" t="str">
        <f t="shared" si="21"/>
        <v/>
      </c>
      <c r="AU168" s="4" t="str">
        <f t="shared" si="22"/>
        <v/>
      </c>
      <c r="AV168" s="4" t="str">
        <f t="shared" si="23"/>
        <v/>
      </c>
      <c r="AW168" s="4" t="str">
        <f t="shared" si="24"/>
        <v/>
      </c>
      <c r="AX168" s="4" t="str">
        <f t="shared" si="25"/>
        <v/>
      </c>
      <c r="AY168" s="4" t="str">
        <f t="shared" si="26"/>
        <v/>
      </c>
      <c r="AZ168" s="4" t="str">
        <f t="shared" si="27"/>
        <v/>
      </c>
      <c r="BA168" s="4" t="str">
        <f t="shared" si="28"/>
        <v/>
      </c>
      <c r="BB168" s="4" t="str">
        <f t="shared" si="29"/>
        <v/>
      </c>
      <c r="BC168" s="4" t="str">
        <f t="shared" si="30"/>
        <v/>
      </c>
      <c r="BD168" s="4" t="str">
        <f t="shared" si="31"/>
        <v/>
      </c>
      <c r="BE168" s="4" t="str">
        <f t="shared" si="32"/>
        <v/>
      </c>
      <c r="BF168" s="4" t="str">
        <f t="shared" si="33"/>
        <v/>
      </c>
      <c r="BG168" s="4" t="str">
        <f t="shared" si="34"/>
        <v/>
      </c>
      <c r="BH168" s="9" t="str">
        <f t="shared" si="35"/>
        <v/>
      </c>
      <c r="BI168" s="9" t="str">
        <f t="shared" si="36"/>
        <v/>
      </c>
    </row>
    <row r="169">
      <c r="D169" s="7">
        <v>83161.8715625</v>
      </c>
      <c r="E169" s="7">
        <v>1636.1868182221338</v>
      </c>
      <c r="F169" s="7">
        <v>2854.0</v>
      </c>
      <c r="G169" s="7">
        <v>2679.507794640199</v>
      </c>
      <c r="H169" s="7">
        <v>0.00649785873344</v>
      </c>
      <c r="I169" s="7">
        <v>81542.0</v>
      </c>
      <c r="J169" s="7">
        <v>2672.0</v>
      </c>
      <c r="K169" s="7">
        <v>182.0</v>
      </c>
      <c r="L169" s="7">
        <v>1015.684375</v>
      </c>
      <c r="M169" s="7">
        <v>604.1871875</v>
      </c>
      <c r="N169" s="7">
        <v>5.0</v>
      </c>
      <c r="O169" s="7">
        <v>1.0</v>
      </c>
      <c r="Q169" t="str">
        <f t="shared" si="7"/>
        <v/>
      </c>
      <c r="S169" s="7"/>
      <c r="U169" s="7">
        <v>1.0</v>
      </c>
      <c r="V169" s="7">
        <v>1.0</v>
      </c>
      <c r="Z169" s="7">
        <v>1.0</v>
      </c>
      <c r="AB169" s="7">
        <v>1.0</v>
      </c>
      <c r="AC169" s="7"/>
      <c r="AG169" t="str">
        <f t="shared" si="8"/>
        <v/>
      </c>
      <c r="AH169" s="4" t="str">
        <f t="shared" si="9"/>
        <v/>
      </c>
      <c r="AI169" s="4" t="str">
        <f t="shared" si="10"/>
        <v/>
      </c>
      <c r="AJ169" s="4" t="str">
        <f t="shared" si="11"/>
        <v>604.1871875</v>
      </c>
      <c r="AK169" s="4" t="str">
        <f t="shared" si="12"/>
        <v/>
      </c>
      <c r="AL169" s="4" t="str">
        <f t="shared" si="13"/>
        <v/>
      </c>
      <c r="AM169" s="4" t="str">
        <f t="shared" si="14"/>
        <v/>
      </c>
      <c r="AN169" s="4" t="str">
        <f t="shared" si="15"/>
        <v/>
      </c>
      <c r="AO169" s="4" t="str">
        <f t="shared" si="16"/>
        <v>604.1871875</v>
      </c>
      <c r="AP169" s="4" t="str">
        <f t="shared" si="17"/>
        <v>604.1871875</v>
      </c>
      <c r="AQ169" s="4" t="str">
        <f t="shared" si="18"/>
        <v>604.1871875</v>
      </c>
      <c r="AR169" s="4" t="str">
        <f t="shared" si="19"/>
        <v/>
      </c>
      <c r="AS169" s="4" t="str">
        <f t="shared" si="20"/>
        <v/>
      </c>
      <c r="AT169" s="4" t="str">
        <f t="shared" si="21"/>
        <v/>
      </c>
      <c r="AU169" s="4" t="str">
        <f t="shared" si="22"/>
        <v/>
      </c>
      <c r="AV169" s="4" t="str">
        <f t="shared" si="23"/>
        <v>604.1871875</v>
      </c>
      <c r="AW169" s="4" t="str">
        <f t="shared" si="24"/>
        <v/>
      </c>
      <c r="AX169" s="4" t="str">
        <f t="shared" si="25"/>
        <v/>
      </c>
      <c r="AY169" s="4" t="str">
        <f t="shared" si="26"/>
        <v/>
      </c>
      <c r="AZ169" s="4" t="str">
        <f t="shared" si="27"/>
        <v/>
      </c>
      <c r="BA169" s="4" t="str">
        <f t="shared" si="28"/>
        <v/>
      </c>
      <c r="BB169" s="4" t="str">
        <f t="shared" si="29"/>
        <v/>
      </c>
      <c r="BC169" s="4" t="str">
        <f t="shared" si="30"/>
        <v/>
      </c>
      <c r="BD169" s="4" t="str">
        <f t="shared" si="31"/>
        <v/>
      </c>
      <c r="BE169" s="4" t="str">
        <f t="shared" si="32"/>
        <v/>
      </c>
      <c r="BF169" s="4" t="str">
        <f t="shared" si="33"/>
        <v/>
      </c>
      <c r="BG169" s="4" t="str">
        <f t="shared" si="34"/>
        <v/>
      </c>
      <c r="BH169" s="9" t="str">
        <f t="shared" si="35"/>
        <v/>
      </c>
      <c r="BI169" s="9" t="str">
        <f t="shared" si="36"/>
        <v/>
      </c>
    </row>
    <row r="170">
      <c r="D170" s="7">
        <v>82407.409375</v>
      </c>
      <c r="E170" s="7">
        <v>1106.720644370864</v>
      </c>
      <c r="F170" s="7">
        <v>55600.0</v>
      </c>
      <c r="G170" s="7">
        <v>52102.02715255548</v>
      </c>
      <c r="H170" s="7">
        <v>0.00693139371691</v>
      </c>
      <c r="I170" s="7">
        <v>81317.0</v>
      </c>
      <c r="J170" s="7">
        <v>52090.25</v>
      </c>
      <c r="K170" s="7">
        <v>3509.75</v>
      </c>
      <c r="L170" s="7">
        <v>1082.253125</v>
      </c>
      <c r="M170" s="7">
        <v>8.15625</v>
      </c>
      <c r="N170" s="7">
        <v>2.0</v>
      </c>
      <c r="Q170" t="str">
        <f t="shared" si="7"/>
        <v/>
      </c>
      <c r="T170" s="7">
        <v>1.0</v>
      </c>
      <c r="X170" s="7">
        <v>1.0</v>
      </c>
      <c r="AB170" s="7"/>
      <c r="AC170" s="7"/>
      <c r="AG170" t="str">
        <f t="shared" si="8"/>
        <v/>
      </c>
      <c r="AH170" s="4" t="str">
        <f t="shared" si="9"/>
        <v/>
      </c>
      <c r="AI170" s="4" t="str">
        <f t="shared" si="10"/>
        <v/>
      </c>
      <c r="AJ170" s="4" t="str">
        <f t="shared" si="11"/>
        <v/>
      </c>
      <c r="AK170" s="4" t="str">
        <f t="shared" si="12"/>
        <v/>
      </c>
      <c r="AL170" s="4" t="str">
        <f t="shared" si="13"/>
        <v/>
      </c>
      <c r="AM170" s="4" t="str">
        <f t="shared" si="14"/>
        <v/>
      </c>
      <c r="AN170" s="4" t="str">
        <f t="shared" si="15"/>
        <v>8.15625</v>
      </c>
      <c r="AO170" s="4" t="str">
        <f t="shared" si="16"/>
        <v/>
      </c>
      <c r="AP170" s="4" t="str">
        <f t="shared" si="17"/>
        <v/>
      </c>
      <c r="AQ170" s="4" t="str">
        <f t="shared" si="18"/>
        <v/>
      </c>
      <c r="AR170" s="4" t="str">
        <f t="shared" si="19"/>
        <v/>
      </c>
      <c r="AS170" s="4" t="str">
        <f t="shared" si="20"/>
        <v/>
      </c>
      <c r="AT170" s="4" t="str">
        <f t="shared" si="21"/>
        <v>8.15625</v>
      </c>
      <c r="AU170" s="4" t="str">
        <f t="shared" si="22"/>
        <v/>
      </c>
      <c r="AV170" s="4" t="str">
        <f t="shared" si="23"/>
        <v/>
      </c>
      <c r="AW170" s="4" t="str">
        <f t="shared" si="24"/>
        <v/>
      </c>
      <c r="AX170" s="4" t="str">
        <f t="shared" si="25"/>
        <v/>
      </c>
      <c r="AY170" s="4" t="str">
        <f t="shared" si="26"/>
        <v/>
      </c>
      <c r="AZ170" s="4" t="str">
        <f t="shared" si="27"/>
        <v/>
      </c>
      <c r="BA170" s="4" t="str">
        <f t="shared" si="28"/>
        <v/>
      </c>
      <c r="BB170" s="4" t="str">
        <f t="shared" si="29"/>
        <v/>
      </c>
      <c r="BC170" s="4" t="str">
        <f t="shared" si="30"/>
        <v/>
      </c>
      <c r="BD170" s="4" t="str">
        <f t="shared" si="31"/>
        <v/>
      </c>
      <c r="BE170" s="4" t="str">
        <f t="shared" si="32"/>
        <v/>
      </c>
      <c r="BF170" s="4" t="str">
        <f t="shared" si="33"/>
        <v/>
      </c>
      <c r="BG170" s="4" t="str">
        <f t="shared" si="34"/>
        <v/>
      </c>
      <c r="BH170" s="9" t="str">
        <f t="shared" si="35"/>
        <v/>
      </c>
      <c r="BI170" s="9" t="str">
        <f t="shared" si="36"/>
        <v/>
      </c>
    </row>
    <row r="171">
      <c r="D171" s="7">
        <v>82365.455</v>
      </c>
      <c r="E171" s="7">
        <v>1394.7604027253155</v>
      </c>
      <c r="F171" s="7">
        <v>21800.0</v>
      </c>
      <c r="G171" s="7">
        <v>18916.1870033558</v>
      </c>
      <c r="H171" s="7">
        <v>0.00730853716314</v>
      </c>
      <c r="I171" s="7">
        <v>80987.0</v>
      </c>
      <c r="J171" s="7">
        <v>18904.6875</v>
      </c>
      <c r="K171" s="7">
        <v>2895.3125</v>
      </c>
      <c r="L171" s="7">
        <v>1252.44875</v>
      </c>
      <c r="M171" s="7">
        <v>126.00625</v>
      </c>
      <c r="N171" s="7">
        <v>2.0</v>
      </c>
      <c r="Q171" t="str">
        <f t="shared" si="7"/>
        <v/>
      </c>
      <c r="X171" s="7">
        <v>1.0</v>
      </c>
      <c r="Z171" s="7">
        <v>1.0</v>
      </c>
      <c r="AC171" s="7"/>
      <c r="AG171" t="str">
        <f t="shared" si="8"/>
        <v/>
      </c>
      <c r="AH171" s="4" t="str">
        <f t="shared" si="9"/>
        <v/>
      </c>
      <c r="AI171" s="4" t="str">
        <f t="shared" si="10"/>
        <v/>
      </c>
      <c r="AJ171" s="4" t="str">
        <f t="shared" si="11"/>
        <v/>
      </c>
      <c r="AK171" s="4" t="str">
        <f t="shared" si="12"/>
        <v/>
      </c>
      <c r="AL171" s="4" t="str">
        <f t="shared" si="13"/>
        <v/>
      </c>
      <c r="AM171" s="4" t="str">
        <f t="shared" si="14"/>
        <v/>
      </c>
      <c r="AN171" s="4" t="str">
        <f t="shared" si="15"/>
        <v/>
      </c>
      <c r="AO171" s="4" t="str">
        <f t="shared" si="16"/>
        <v/>
      </c>
      <c r="AP171" s="4" t="str">
        <f t="shared" si="17"/>
        <v/>
      </c>
      <c r="AQ171" s="4" t="str">
        <f t="shared" si="18"/>
        <v/>
      </c>
      <c r="AR171" s="4" t="str">
        <f t="shared" si="19"/>
        <v/>
      </c>
      <c r="AS171" s="4" t="str">
        <f t="shared" si="20"/>
        <v/>
      </c>
      <c r="AT171" s="4" t="str">
        <f t="shared" si="21"/>
        <v>126.00625</v>
      </c>
      <c r="AU171" s="4" t="str">
        <f t="shared" si="22"/>
        <v/>
      </c>
      <c r="AV171" s="4" t="str">
        <f t="shared" si="23"/>
        <v>126.00625</v>
      </c>
      <c r="AW171" s="4" t="str">
        <f t="shared" si="24"/>
        <v/>
      </c>
      <c r="AX171" s="4" t="str">
        <f t="shared" si="25"/>
        <v/>
      </c>
      <c r="AY171" s="4" t="str">
        <f t="shared" si="26"/>
        <v/>
      </c>
      <c r="AZ171" s="4" t="str">
        <f t="shared" si="27"/>
        <v/>
      </c>
      <c r="BA171" s="4" t="str">
        <f t="shared" si="28"/>
        <v/>
      </c>
      <c r="BB171" s="4" t="str">
        <f t="shared" si="29"/>
        <v/>
      </c>
      <c r="BC171" s="4" t="str">
        <f t="shared" si="30"/>
        <v/>
      </c>
      <c r="BD171" s="4" t="str">
        <f t="shared" si="31"/>
        <v/>
      </c>
      <c r="BE171" s="4" t="str">
        <f t="shared" si="32"/>
        <v/>
      </c>
      <c r="BF171" s="4" t="str">
        <f t="shared" si="33"/>
        <v/>
      </c>
      <c r="BG171" s="4" t="str">
        <f t="shared" si="34"/>
        <v/>
      </c>
      <c r="BH171" s="9" t="str">
        <f t="shared" si="35"/>
        <v/>
      </c>
      <c r="BI171" s="9" t="str">
        <f t="shared" si="36"/>
        <v/>
      </c>
    </row>
    <row r="172">
      <c r="D172" s="7">
        <v>81773.0515625</v>
      </c>
      <c r="E172" s="7">
        <v>1118.351325019281</v>
      </c>
      <c r="F172" s="7">
        <v>31100.0</v>
      </c>
      <c r="G172" s="7">
        <v>29312.843402230646</v>
      </c>
      <c r="H172" s="7">
        <v>0.00327768196657</v>
      </c>
      <c r="I172" s="7">
        <v>80671.0</v>
      </c>
      <c r="J172" s="7">
        <v>29302.03125</v>
      </c>
      <c r="K172" s="7">
        <v>1797.96875</v>
      </c>
      <c r="L172" s="7">
        <v>1067.0634375</v>
      </c>
      <c r="M172" s="7">
        <v>34.988125</v>
      </c>
      <c r="N172" s="7">
        <v>2.0</v>
      </c>
      <c r="O172" s="7">
        <v>1.0</v>
      </c>
      <c r="P172" s="7">
        <v>1.0</v>
      </c>
      <c r="Q172" t="str">
        <f t="shared" si="7"/>
        <v/>
      </c>
      <c r="AB172" s="7"/>
      <c r="AC172" s="7"/>
      <c r="AG172" t="str">
        <f t="shared" si="8"/>
        <v/>
      </c>
      <c r="AH172" s="4" t="str">
        <f t="shared" si="9"/>
        <v>0.003277681967</v>
      </c>
      <c r="AI172" s="4" t="str">
        <f t="shared" si="10"/>
        <v/>
      </c>
      <c r="AJ172" s="4" t="str">
        <f t="shared" si="11"/>
        <v>34.988125</v>
      </c>
      <c r="AK172" s="4" t="str">
        <f t="shared" si="12"/>
        <v>34.988125</v>
      </c>
      <c r="AL172" s="4" t="str">
        <f t="shared" si="13"/>
        <v/>
      </c>
      <c r="AM172" s="4" t="str">
        <f t="shared" si="14"/>
        <v/>
      </c>
      <c r="AN172" s="4" t="str">
        <f t="shared" si="15"/>
        <v/>
      </c>
      <c r="AO172" s="4" t="str">
        <f t="shared" si="16"/>
        <v/>
      </c>
      <c r="AP172" s="4" t="str">
        <f t="shared" si="17"/>
        <v/>
      </c>
      <c r="AQ172" s="4" t="str">
        <f t="shared" si="18"/>
        <v/>
      </c>
      <c r="AR172" s="4" t="str">
        <f t="shared" si="19"/>
        <v/>
      </c>
      <c r="AS172" s="4" t="str">
        <f t="shared" si="20"/>
        <v/>
      </c>
      <c r="AT172" s="4" t="str">
        <f t="shared" si="21"/>
        <v/>
      </c>
      <c r="AU172" s="4" t="str">
        <f t="shared" si="22"/>
        <v/>
      </c>
      <c r="AV172" s="4" t="str">
        <f t="shared" si="23"/>
        <v/>
      </c>
      <c r="AW172" s="4" t="str">
        <f t="shared" si="24"/>
        <v/>
      </c>
      <c r="AX172" s="4" t="str">
        <f t="shared" si="25"/>
        <v/>
      </c>
      <c r="AY172" s="4" t="str">
        <f t="shared" si="26"/>
        <v/>
      </c>
      <c r="AZ172" s="4" t="str">
        <f t="shared" si="27"/>
        <v/>
      </c>
      <c r="BA172" s="4" t="str">
        <f t="shared" si="28"/>
        <v/>
      </c>
      <c r="BB172" s="4" t="str">
        <f t="shared" si="29"/>
        <v/>
      </c>
      <c r="BC172" s="4" t="str">
        <f t="shared" si="30"/>
        <v/>
      </c>
      <c r="BD172" s="4" t="str">
        <f t="shared" si="31"/>
        <v/>
      </c>
      <c r="BE172" s="4" t="str">
        <f t="shared" si="32"/>
        <v/>
      </c>
      <c r="BF172" s="4" t="str">
        <f t="shared" si="33"/>
        <v/>
      </c>
      <c r="BG172" s="4" t="str">
        <f t="shared" si="34"/>
        <v/>
      </c>
      <c r="BH172" s="9" t="str">
        <f t="shared" si="35"/>
        <v/>
      </c>
      <c r="BI172" s="9" t="str">
        <f t="shared" si="36"/>
        <v/>
      </c>
    </row>
    <row r="173">
      <c r="D173" s="7">
        <v>81367.0209375</v>
      </c>
      <c r="E173" s="7">
        <v>918.3170112676631</v>
      </c>
      <c r="F173" s="7">
        <v>5880.0</v>
      </c>
      <c r="G173" s="7">
        <v>4635.28098601824</v>
      </c>
      <c r="H173" s="7">
        <v>0.00800970514819</v>
      </c>
      <c r="I173" s="7">
        <v>80465.0</v>
      </c>
      <c r="J173" s="7">
        <v>4624.9875</v>
      </c>
      <c r="K173" s="7">
        <v>1255.0125</v>
      </c>
      <c r="L173" s="7">
        <v>845.951875</v>
      </c>
      <c r="M173" s="7">
        <v>56.0690625</v>
      </c>
      <c r="N173" s="7">
        <v>4.0</v>
      </c>
      <c r="O173" s="7">
        <v>1.0</v>
      </c>
      <c r="Q173" t="str">
        <f t="shared" si="7"/>
        <v/>
      </c>
      <c r="S173" s="7"/>
      <c r="T173" s="7">
        <v>1.0</v>
      </c>
      <c r="U173" s="7">
        <v>1.0</v>
      </c>
      <c r="V173" s="7">
        <v>1.0</v>
      </c>
      <c r="AB173" s="7"/>
      <c r="AC173" s="7"/>
      <c r="AG173" t="str">
        <f t="shared" si="8"/>
        <v/>
      </c>
      <c r="AH173" s="4" t="str">
        <f t="shared" si="9"/>
        <v/>
      </c>
      <c r="AI173" s="4" t="str">
        <f t="shared" si="10"/>
        <v/>
      </c>
      <c r="AJ173" s="4" t="str">
        <f t="shared" si="11"/>
        <v>56.0690625</v>
      </c>
      <c r="AK173" s="4" t="str">
        <f t="shared" si="12"/>
        <v/>
      </c>
      <c r="AL173" s="4" t="str">
        <f t="shared" si="13"/>
        <v/>
      </c>
      <c r="AM173" s="4" t="str">
        <f t="shared" si="14"/>
        <v/>
      </c>
      <c r="AN173" s="4" t="str">
        <f t="shared" si="15"/>
        <v>56.0690625</v>
      </c>
      <c r="AO173" s="4" t="str">
        <f t="shared" si="16"/>
        <v>56.0690625</v>
      </c>
      <c r="AP173" s="4" t="str">
        <f t="shared" si="17"/>
        <v>56.0690625</v>
      </c>
      <c r="AQ173" s="4" t="str">
        <f t="shared" si="18"/>
        <v/>
      </c>
      <c r="AR173" s="4" t="str">
        <f t="shared" si="19"/>
        <v/>
      </c>
      <c r="AS173" s="4" t="str">
        <f t="shared" si="20"/>
        <v/>
      </c>
      <c r="AT173" s="4" t="str">
        <f t="shared" si="21"/>
        <v/>
      </c>
      <c r="AU173" s="4" t="str">
        <f t="shared" si="22"/>
        <v/>
      </c>
      <c r="AV173" s="4" t="str">
        <f t="shared" si="23"/>
        <v/>
      </c>
      <c r="AW173" s="4" t="str">
        <f t="shared" si="24"/>
        <v/>
      </c>
      <c r="AX173" s="4" t="str">
        <f t="shared" si="25"/>
        <v/>
      </c>
      <c r="AY173" s="4" t="str">
        <f t="shared" si="26"/>
        <v/>
      </c>
      <c r="AZ173" s="4" t="str">
        <f t="shared" si="27"/>
        <v/>
      </c>
      <c r="BA173" s="4" t="str">
        <f t="shared" si="28"/>
        <v/>
      </c>
      <c r="BB173" s="4" t="str">
        <f t="shared" si="29"/>
        <v/>
      </c>
      <c r="BC173" s="4" t="str">
        <f t="shared" si="30"/>
        <v/>
      </c>
      <c r="BD173" s="4" t="str">
        <f t="shared" si="31"/>
        <v/>
      </c>
      <c r="BE173" s="4" t="str">
        <f t="shared" si="32"/>
        <v/>
      </c>
      <c r="BF173" s="4" t="str">
        <f t="shared" si="33"/>
        <v/>
      </c>
      <c r="BG173" s="4" t="str">
        <f t="shared" si="34"/>
        <v/>
      </c>
      <c r="BH173" s="9" t="str">
        <f t="shared" si="35"/>
        <v/>
      </c>
      <c r="BI173" s="9" t="str">
        <f t="shared" si="36"/>
        <v/>
      </c>
    </row>
    <row r="174">
      <c r="D174" s="7">
        <v>80254.2459375</v>
      </c>
      <c r="E174" s="7">
        <v>44.537719747054965</v>
      </c>
      <c r="F174" s="7">
        <v>1.0</v>
      </c>
      <c r="G174" s="7">
        <v>1.0</v>
      </c>
      <c r="H174" s="7">
        <v>0.00268793189927</v>
      </c>
      <c r="I174" s="7">
        <v>80226.0</v>
      </c>
      <c r="J174" s="7">
        <v>1.0</v>
      </c>
      <c r="K174" s="7">
        <v>0.0</v>
      </c>
      <c r="L174" s="7">
        <v>28.2459375</v>
      </c>
      <c r="M174" s="7">
        <v>0.0</v>
      </c>
      <c r="N174" s="7">
        <v>4.0</v>
      </c>
      <c r="O174" s="7">
        <v>1.0</v>
      </c>
      <c r="Q174" t="str">
        <f t="shared" si="7"/>
        <v/>
      </c>
      <c r="S174" s="7"/>
      <c r="U174" s="7">
        <v>1.0</v>
      </c>
      <c r="V174" s="7">
        <v>1.0</v>
      </c>
      <c r="AB174" s="7"/>
      <c r="AC174" s="7">
        <v>1.0</v>
      </c>
      <c r="AG174" t="str">
        <f t="shared" si="8"/>
        <v/>
      </c>
      <c r="AH174" s="4" t="str">
        <f t="shared" si="9"/>
        <v>0.002687931899</v>
      </c>
      <c r="AI174" s="4" t="str">
        <f t="shared" si="10"/>
        <v/>
      </c>
      <c r="AJ174" s="4" t="str">
        <f t="shared" si="11"/>
        <v>0</v>
      </c>
      <c r="AK174" s="4" t="str">
        <f t="shared" si="12"/>
        <v/>
      </c>
      <c r="AL174" s="4" t="str">
        <f t="shared" si="13"/>
        <v/>
      </c>
      <c r="AM174" s="4" t="str">
        <f t="shared" si="14"/>
        <v/>
      </c>
      <c r="AN174" s="4" t="str">
        <f t="shared" si="15"/>
        <v/>
      </c>
      <c r="AO174" s="4" t="str">
        <f t="shared" si="16"/>
        <v>0</v>
      </c>
      <c r="AP174" s="4" t="str">
        <f t="shared" si="17"/>
        <v>0</v>
      </c>
      <c r="AQ174" s="4" t="str">
        <f t="shared" si="18"/>
        <v/>
      </c>
      <c r="AR174" s="4" t="str">
        <f t="shared" si="19"/>
        <v>0</v>
      </c>
      <c r="AS174" s="4" t="str">
        <f t="shared" si="20"/>
        <v/>
      </c>
      <c r="AT174" s="4" t="str">
        <f t="shared" si="21"/>
        <v/>
      </c>
      <c r="AU174" s="4" t="str">
        <f t="shared" si="22"/>
        <v/>
      </c>
      <c r="AV174" s="4" t="str">
        <f t="shared" si="23"/>
        <v/>
      </c>
      <c r="AW174" s="4" t="str">
        <f t="shared" si="24"/>
        <v/>
      </c>
      <c r="AX174" s="4" t="str">
        <f t="shared" si="25"/>
        <v/>
      </c>
      <c r="AY174" s="4" t="str">
        <f t="shared" si="26"/>
        <v/>
      </c>
      <c r="AZ174" s="4" t="str">
        <f t="shared" si="27"/>
        <v/>
      </c>
      <c r="BA174" s="4" t="str">
        <f t="shared" si="28"/>
        <v/>
      </c>
      <c r="BB174" s="4" t="str">
        <f t="shared" si="29"/>
        <v/>
      </c>
      <c r="BC174" s="4" t="str">
        <f t="shared" si="30"/>
        <v/>
      </c>
      <c r="BD174" s="4" t="str">
        <f t="shared" si="31"/>
        <v/>
      </c>
      <c r="BE174" s="4" t="str">
        <f t="shared" si="32"/>
        <v/>
      </c>
      <c r="BF174" s="4" t="str">
        <f t="shared" si="33"/>
        <v/>
      </c>
      <c r="BG174" s="4" t="str">
        <f t="shared" si="34"/>
        <v/>
      </c>
      <c r="BH174" s="9" t="str">
        <f t="shared" si="35"/>
        <v/>
      </c>
      <c r="BI174" s="9" t="str">
        <f t="shared" si="36"/>
        <v/>
      </c>
    </row>
    <row r="175">
      <c r="D175" s="7">
        <v>81869.1071875</v>
      </c>
      <c r="E175" s="7">
        <v>2142.3902577613294</v>
      </c>
      <c r="F175" s="7">
        <v>28900.0</v>
      </c>
      <c r="G175" s="7">
        <v>25010.429813184663</v>
      </c>
      <c r="H175" s="7">
        <v>0.0105315283086</v>
      </c>
      <c r="I175" s="7">
        <v>79743.0</v>
      </c>
      <c r="J175" s="7">
        <v>24998.5</v>
      </c>
      <c r="K175" s="7">
        <v>3901.5</v>
      </c>
      <c r="L175" s="7">
        <v>1946.873125</v>
      </c>
      <c r="M175" s="7">
        <v>179.2340625</v>
      </c>
      <c r="N175" s="7">
        <v>2.0</v>
      </c>
      <c r="Q175" t="str">
        <f t="shared" si="7"/>
        <v/>
      </c>
      <c r="T175" s="7">
        <v>1.0</v>
      </c>
      <c r="X175" s="7">
        <v>1.0</v>
      </c>
      <c r="AB175" s="7"/>
      <c r="AC175" s="7"/>
      <c r="AG175" t="str">
        <f t="shared" si="8"/>
        <v/>
      </c>
      <c r="AH175" s="4" t="str">
        <f t="shared" si="9"/>
        <v/>
      </c>
      <c r="AI175" s="4" t="str">
        <f t="shared" si="10"/>
        <v/>
      </c>
      <c r="AJ175" s="4" t="str">
        <f t="shared" si="11"/>
        <v/>
      </c>
      <c r="AK175" s="4" t="str">
        <f t="shared" si="12"/>
        <v/>
      </c>
      <c r="AL175" s="4" t="str">
        <f t="shared" si="13"/>
        <v/>
      </c>
      <c r="AM175" s="4" t="str">
        <f t="shared" si="14"/>
        <v/>
      </c>
      <c r="AN175" s="4" t="str">
        <f t="shared" si="15"/>
        <v>179.2340625</v>
      </c>
      <c r="AO175" s="4" t="str">
        <f t="shared" si="16"/>
        <v/>
      </c>
      <c r="AP175" s="4" t="str">
        <f t="shared" si="17"/>
        <v/>
      </c>
      <c r="AQ175" s="4" t="str">
        <f t="shared" si="18"/>
        <v/>
      </c>
      <c r="AR175" s="4" t="str">
        <f t="shared" si="19"/>
        <v/>
      </c>
      <c r="AS175" s="4" t="str">
        <f t="shared" si="20"/>
        <v/>
      </c>
      <c r="AT175" s="4" t="str">
        <f t="shared" si="21"/>
        <v>179.2340625</v>
      </c>
      <c r="AU175" s="4" t="str">
        <f t="shared" si="22"/>
        <v/>
      </c>
      <c r="AV175" s="4" t="str">
        <f t="shared" si="23"/>
        <v/>
      </c>
      <c r="AW175" s="4" t="str">
        <f t="shared" si="24"/>
        <v/>
      </c>
      <c r="AX175" s="4" t="str">
        <f t="shared" si="25"/>
        <v/>
      </c>
      <c r="AY175" s="4" t="str">
        <f t="shared" si="26"/>
        <v/>
      </c>
      <c r="AZ175" s="4" t="str">
        <f t="shared" si="27"/>
        <v/>
      </c>
      <c r="BA175" s="4" t="str">
        <f t="shared" si="28"/>
        <v/>
      </c>
      <c r="BB175" s="4" t="str">
        <f t="shared" si="29"/>
        <v/>
      </c>
      <c r="BC175" s="4" t="str">
        <f t="shared" si="30"/>
        <v/>
      </c>
      <c r="BD175" s="4" t="str">
        <f t="shared" si="31"/>
        <v/>
      </c>
      <c r="BE175" s="4" t="str">
        <f t="shared" si="32"/>
        <v/>
      </c>
      <c r="BF175" s="4" t="str">
        <f t="shared" si="33"/>
        <v/>
      </c>
      <c r="BG175" s="4" t="str">
        <f t="shared" si="34"/>
        <v/>
      </c>
      <c r="BH175" s="9" t="str">
        <f t="shared" si="35"/>
        <v/>
      </c>
      <c r="BI175" s="9" t="str">
        <f t="shared" si="36"/>
        <v/>
      </c>
    </row>
    <row r="176">
      <c r="A176" s="7">
        <v>1937.0</v>
      </c>
      <c r="D176" s="7">
        <v>79657.453125</v>
      </c>
      <c r="E176" s="7">
        <v>114.73286252218531</v>
      </c>
      <c r="F176" s="7">
        <v>1841.0</v>
      </c>
      <c r="G176" s="7">
        <v>1477.539158811108</v>
      </c>
      <c r="H176" s="7">
        <v>0.00390642276138</v>
      </c>
      <c r="I176" s="7">
        <v>79559.0</v>
      </c>
      <c r="J176" s="7">
        <v>1469.0</v>
      </c>
      <c r="K176" s="7">
        <v>372.0</v>
      </c>
      <c r="L176" s="7">
        <v>77.5625</v>
      </c>
      <c r="M176" s="7">
        <v>20.890625</v>
      </c>
      <c r="N176" s="7">
        <v>1.0</v>
      </c>
      <c r="O176" s="7">
        <v>1.0</v>
      </c>
      <c r="Q176" t="str">
        <f t="shared" si="7"/>
        <v/>
      </c>
      <c r="AC176" s="7"/>
      <c r="AG176" t="str">
        <f t="shared" si="8"/>
        <v/>
      </c>
      <c r="AH176" s="4" t="str">
        <f t="shared" si="9"/>
        <v>0.003906422761</v>
      </c>
      <c r="AI176" s="4" t="str">
        <f t="shared" si="10"/>
        <v/>
      </c>
      <c r="AJ176" s="4" t="str">
        <f t="shared" si="11"/>
        <v>20.890625</v>
      </c>
      <c r="AK176" s="4" t="str">
        <f t="shared" si="12"/>
        <v/>
      </c>
      <c r="AL176" s="4" t="str">
        <f t="shared" si="13"/>
        <v/>
      </c>
      <c r="AM176" s="4" t="str">
        <f t="shared" si="14"/>
        <v/>
      </c>
      <c r="AN176" s="4" t="str">
        <f t="shared" si="15"/>
        <v/>
      </c>
      <c r="AO176" s="4" t="str">
        <f t="shared" si="16"/>
        <v/>
      </c>
      <c r="AP176" s="4" t="str">
        <f t="shared" si="17"/>
        <v/>
      </c>
      <c r="AQ176" s="4" t="str">
        <f t="shared" si="18"/>
        <v/>
      </c>
      <c r="AR176" s="4" t="str">
        <f t="shared" si="19"/>
        <v/>
      </c>
      <c r="AS176" s="4" t="str">
        <f t="shared" si="20"/>
        <v/>
      </c>
      <c r="AT176" s="4" t="str">
        <f t="shared" si="21"/>
        <v/>
      </c>
      <c r="AU176" s="4" t="str">
        <f t="shared" si="22"/>
        <v/>
      </c>
      <c r="AV176" s="4" t="str">
        <f t="shared" si="23"/>
        <v/>
      </c>
      <c r="AW176" s="4" t="str">
        <f t="shared" si="24"/>
        <v/>
      </c>
      <c r="AX176" s="4" t="str">
        <f t="shared" si="25"/>
        <v/>
      </c>
      <c r="AY176" s="4" t="str">
        <f t="shared" si="26"/>
        <v/>
      </c>
      <c r="AZ176" s="4" t="str">
        <f t="shared" si="27"/>
        <v/>
      </c>
      <c r="BA176" s="4" t="str">
        <f t="shared" si="28"/>
        <v>1937</v>
      </c>
      <c r="BB176" s="4" t="str">
        <f t="shared" si="29"/>
        <v/>
      </c>
      <c r="BC176" s="4" t="str">
        <f t="shared" si="30"/>
        <v/>
      </c>
      <c r="BD176" s="4" t="str">
        <f t="shared" si="31"/>
        <v/>
      </c>
      <c r="BE176" s="4" t="str">
        <f t="shared" si="32"/>
        <v/>
      </c>
      <c r="BF176" s="4" t="str">
        <f t="shared" si="33"/>
        <v/>
      </c>
      <c r="BG176" s="4" t="str">
        <f t="shared" si="34"/>
        <v/>
      </c>
      <c r="BH176" s="9" t="str">
        <f t="shared" si="35"/>
        <v/>
      </c>
      <c r="BI176" s="9" t="str">
        <f t="shared" si="36"/>
        <v/>
      </c>
    </row>
    <row r="177">
      <c r="D177" s="7">
        <v>82220.2490625</v>
      </c>
      <c r="E177" s="7">
        <v>2711.528183346314</v>
      </c>
      <c r="F177" s="7">
        <v>52800.0</v>
      </c>
      <c r="G177" s="7">
        <v>47004.50382573799</v>
      </c>
      <c r="H177" s="7">
        <v>0.00523263727816</v>
      </c>
      <c r="I177" s="7">
        <v>79525.0</v>
      </c>
      <c r="J177" s="7">
        <v>46992.0</v>
      </c>
      <c r="K177" s="7">
        <v>5808.0</v>
      </c>
      <c r="L177" s="7">
        <v>2572.6865625</v>
      </c>
      <c r="M177" s="7">
        <v>122.5625</v>
      </c>
      <c r="N177" s="7">
        <v>2.0</v>
      </c>
      <c r="P177" s="7">
        <v>1.0</v>
      </c>
      <c r="Q177" t="str">
        <f t="shared" si="7"/>
        <v/>
      </c>
      <c r="R177" s="7">
        <v>1.0</v>
      </c>
      <c r="S177" s="7"/>
      <c r="AB177" s="7"/>
      <c r="AC177" s="7"/>
      <c r="AG177" t="str">
        <f t="shared" si="8"/>
        <v/>
      </c>
      <c r="AH177" s="4" t="str">
        <f t="shared" si="9"/>
        <v/>
      </c>
      <c r="AI177" s="4" t="str">
        <f t="shared" si="10"/>
        <v/>
      </c>
      <c r="AJ177" s="4" t="str">
        <f t="shared" si="11"/>
        <v/>
      </c>
      <c r="AK177" s="4" t="str">
        <f t="shared" si="12"/>
        <v>122.5625</v>
      </c>
      <c r="AL177" s="4" t="str">
        <f t="shared" si="13"/>
        <v>122.5625</v>
      </c>
      <c r="AM177" s="4" t="str">
        <f t="shared" si="14"/>
        <v/>
      </c>
      <c r="AN177" s="4" t="str">
        <f t="shared" si="15"/>
        <v/>
      </c>
      <c r="AO177" s="4" t="str">
        <f t="shared" si="16"/>
        <v/>
      </c>
      <c r="AP177" s="4" t="str">
        <f t="shared" si="17"/>
        <v/>
      </c>
      <c r="AQ177" s="4" t="str">
        <f t="shared" si="18"/>
        <v/>
      </c>
      <c r="AR177" s="4" t="str">
        <f t="shared" si="19"/>
        <v/>
      </c>
      <c r="AS177" s="4" t="str">
        <f t="shared" si="20"/>
        <v/>
      </c>
      <c r="AT177" s="4" t="str">
        <f t="shared" si="21"/>
        <v/>
      </c>
      <c r="AU177" s="4" t="str">
        <f t="shared" si="22"/>
        <v/>
      </c>
      <c r="AV177" s="4" t="str">
        <f t="shared" si="23"/>
        <v/>
      </c>
      <c r="AW177" s="4" t="str">
        <f t="shared" si="24"/>
        <v/>
      </c>
      <c r="AX177" s="4" t="str">
        <f t="shared" si="25"/>
        <v/>
      </c>
      <c r="AY177" s="4" t="str">
        <f t="shared" si="26"/>
        <v/>
      </c>
      <c r="AZ177" s="4" t="str">
        <f t="shared" si="27"/>
        <v/>
      </c>
      <c r="BA177" s="4" t="str">
        <f t="shared" si="28"/>
        <v/>
      </c>
      <c r="BB177" s="4" t="str">
        <f t="shared" si="29"/>
        <v/>
      </c>
      <c r="BC177" s="4" t="str">
        <f t="shared" si="30"/>
        <v/>
      </c>
      <c r="BD177" s="4" t="str">
        <f t="shared" si="31"/>
        <v/>
      </c>
      <c r="BE177" s="4" t="str">
        <f t="shared" si="32"/>
        <v/>
      </c>
      <c r="BF177" s="4" t="str">
        <f t="shared" si="33"/>
        <v/>
      </c>
      <c r="BG177" s="4" t="str">
        <f t="shared" si="34"/>
        <v/>
      </c>
      <c r="BH177" s="9" t="str">
        <f t="shared" si="35"/>
        <v/>
      </c>
      <c r="BI177" s="9" t="str">
        <f t="shared" si="36"/>
        <v/>
      </c>
    </row>
    <row r="178">
      <c r="D178" s="7">
        <v>80072.4465625</v>
      </c>
      <c r="E178" s="7">
        <v>1035.7170950923291</v>
      </c>
      <c r="F178" s="7">
        <v>11200.0</v>
      </c>
      <c r="G178" s="7">
        <v>7543.840777923595</v>
      </c>
      <c r="H178" s="7">
        <v>0.0064424269621</v>
      </c>
      <c r="I178" s="7">
        <v>79053.0</v>
      </c>
      <c r="J178" s="7">
        <v>7532.0</v>
      </c>
      <c r="K178" s="7">
        <v>3668.0</v>
      </c>
      <c r="L178" s="7">
        <v>1002.2240625</v>
      </c>
      <c r="M178" s="7">
        <v>17.2225</v>
      </c>
      <c r="N178" s="7">
        <v>4.0</v>
      </c>
      <c r="O178" s="7">
        <v>1.0</v>
      </c>
      <c r="Q178" t="str">
        <f t="shared" si="7"/>
        <v/>
      </c>
      <c r="T178" s="7">
        <v>1.0</v>
      </c>
      <c r="AB178" s="7">
        <v>1.0</v>
      </c>
      <c r="AC178" s="7"/>
      <c r="AD178" s="7">
        <v>1.0</v>
      </c>
      <c r="AG178" t="str">
        <f t="shared" si="8"/>
        <v/>
      </c>
      <c r="AH178" s="4" t="str">
        <f t="shared" si="9"/>
        <v/>
      </c>
      <c r="AI178" s="4" t="str">
        <f t="shared" si="10"/>
        <v/>
      </c>
      <c r="AJ178" s="4" t="str">
        <f t="shared" si="11"/>
        <v>17.2225</v>
      </c>
      <c r="AK178" s="4" t="str">
        <f t="shared" si="12"/>
        <v/>
      </c>
      <c r="AL178" s="4" t="str">
        <f t="shared" si="13"/>
        <v/>
      </c>
      <c r="AM178" s="4" t="str">
        <f t="shared" si="14"/>
        <v/>
      </c>
      <c r="AN178" s="4" t="str">
        <f t="shared" si="15"/>
        <v>17.2225</v>
      </c>
      <c r="AO178" s="4" t="str">
        <f t="shared" si="16"/>
        <v/>
      </c>
      <c r="AP178" s="4" t="str">
        <f t="shared" si="17"/>
        <v/>
      </c>
      <c r="AQ178" s="4" t="str">
        <f t="shared" si="18"/>
        <v>17.2225</v>
      </c>
      <c r="AR178" s="4" t="str">
        <f t="shared" si="19"/>
        <v/>
      </c>
      <c r="AS178" s="4" t="str">
        <f t="shared" si="20"/>
        <v/>
      </c>
      <c r="AT178" s="4" t="str">
        <f t="shared" si="21"/>
        <v/>
      </c>
      <c r="AU178" s="4" t="str">
        <f t="shared" si="22"/>
        <v/>
      </c>
      <c r="AV178" s="4" t="str">
        <f t="shared" si="23"/>
        <v/>
      </c>
      <c r="AW178" s="4" t="str">
        <f t="shared" si="24"/>
        <v/>
      </c>
      <c r="AX178" s="4" t="str">
        <f t="shared" si="25"/>
        <v/>
      </c>
      <c r="AY178" s="4" t="str">
        <f t="shared" si="26"/>
        <v>17.2225</v>
      </c>
      <c r="AZ178" s="4" t="str">
        <f t="shared" si="27"/>
        <v/>
      </c>
      <c r="BA178" s="4" t="str">
        <f t="shared" si="28"/>
        <v/>
      </c>
      <c r="BB178" s="4" t="str">
        <f t="shared" si="29"/>
        <v/>
      </c>
      <c r="BC178" s="4" t="str">
        <f t="shared" si="30"/>
        <v/>
      </c>
      <c r="BD178" s="4" t="str">
        <f t="shared" si="31"/>
        <v/>
      </c>
      <c r="BE178" s="4" t="str">
        <f t="shared" si="32"/>
        <v/>
      </c>
      <c r="BF178" s="4" t="str">
        <f t="shared" si="33"/>
        <v/>
      </c>
      <c r="BG178" s="4" t="str">
        <f t="shared" si="34"/>
        <v/>
      </c>
      <c r="BH178" s="9" t="str">
        <f t="shared" si="35"/>
        <v/>
      </c>
      <c r="BI178" s="9" t="str">
        <f t="shared" si="36"/>
        <v/>
      </c>
    </row>
    <row r="179">
      <c r="D179" s="7">
        <v>80410.59375</v>
      </c>
      <c r="E179" s="7">
        <v>1375.8642460924293</v>
      </c>
      <c r="F179" s="7">
        <v>63600.0</v>
      </c>
      <c r="G179" s="7">
        <v>54609.76125019533</v>
      </c>
      <c r="H179" s="7">
        <v>0.0011293445104</v>
      </c>
      <c r="I179" s="7">
        <v>79051.0</v>
      </c>
      <c r="J179" s="7">
        <v>54596.625</v>
      </c>
      <c r="K179" s="7">
        <v>9003.375</v>
      </c>
      <c r="L179" s="7">
        <v>1359.59375</v>
      </c>
      <c r="M179" s="7">
        <v>0.0</v>
      </c>
      <c r="N179" s="7">
        <v>1.0</v>
      </c>
      <c r="O179" s="7">
        <v>1.0</v>
      </c>
      <c r="Q179" t="str">
        <f t="shared" si="7"/>
        <v/>
      </c>
      <c r="AC179" s="7"/>
      <c r="AG179" t="str">
        <f t="shared" si="8"/>
        <v/>
      </c>
      <c r="AH179" s="4" t="str">
        <f t="shared" si="9"/>
        <v/>
      </c>
      <c r="AI179" s="4" t="str">
        <f t="shared" si="10"/>
        <v/>
      </c>
      <c r="AJ179" s="4" t="str">
        <f t="shared" si="11"/>
        <v>0</v>
      </c>
      <c r="AK179" s="4" t="str">
        <f t="shared" si="12"/>
        <v/>
      </c>
      <c r="AL179" s="4" t="str">
        <f t="shared" si="13"/>
        <v/>
      </c>
      <c r="AM179" s="4" t="str">
        <f t="shared" si="14"/>
        <v/>
      </c>
      <c r="AN179" s="4" t="str">
        <f t="shared" si="15"/>
        <v/>
      </c>
      <c r="AO179" s="4" t="str">
        <f t="shared" si="16"/>
        <v/>
      </c>
      <c r="AP179" s="4" t="str">
        <f t="shared" si="17"/>
        <v/>
      </c>
      <c r="AQ179" s="4" t="str">
        <f t="shared" si="18"/>
        <v/>
      </c>
      <c r="AR179" s="4" t="str">
        <f t="shared" si="19"/>
        <v/>
      </c>
      <c r="AS179" s="4" t="str">
        <f t="shared" si="20"/>
        <v/>
      </c>
      <c r="AT179" s="4" t="str">
        <f t="shared" si="21"/>
        <v/>
      </c>
      <c r="AU179" s="4" t="str">
        <f t="shared" si="22"/>
        <v/>
      </c>
      <c r="AV179" s="4" t="str">
        <f t="shared" si="23"/>
        <v/>
      </c>
      <c r="AW179" s="4" t="str">
        <f t="shared" si="24"/>
        <v/>
      </c>
      <c r="AX179" s="4" t="str">
        <f t="shared" si="25"/>
        <v/>
      </c>
      <c r="AY179" s="4" t="str">
        <f t="shared" si="26"/>
        <v/>
      </c>
      <c r="AZ179" s="4" t="str">
        <f t="shared" si="27"/>
        <v/>
      </c>
      <c r="BA179" s="4" t="str">
        <f t="shared" si="28"/>
        <v/>
      </c>
      <c r="BB179" s="4" t="str">
        <f t="shared" si="29"/>
        <v/>
      </c>
      <c r="BC179" s="4" t="str">
        <f t="shared" si="30"/>
        <v/>
      </c>
      <c r="BD179" s="4" t="str">
        <f t="shared" si="31"/>
        <v/>
      </c>
      <c r="BE179" s="4" t="str">
        <f t="shared" si="32"/>
        <v/>
      </c>
      <c r="BF179" s="4" t="str">
        <f t="shared" si="33"/>
        <v/>
      </c>
      <c r="BG179" s="4" t="str">
        <f t="shared" si="34"/>
        <v/>
      </c>
      <c r="BH179" s="9" t="str">
        <f t="shared" si="35"/>
        <v/>
      </c>
      <c r="BI179" s="9" t="str">
        <f t="shared" si="36"/>
        <v/>
      </c>
    </row>
    <row r="180">
      <c r="A180" s="7">
        <v>2001.0</v>
      </c>
      <c r="D180" s="7">
        <v>80738.37531250001</v>
      </c>
      <c r="E180" s="7">
        <v>1918.6418794579783</v>
      </c>
      <c r="F180" s="7">
        <v>11900.0</v>
      </c>
      <c r="G180" s="7">
        <v>7193.110544117149</v>
      </c>
      <c r="H180" s="7">
        <v>0.00965685443539</v>
      </c>
      <c r="I180" s="7">
        <v>78836.0</v>
      </c>
      <c r="J180" s="7">
        <v>7180.90625</v>
      </c>
      <c r="K180" s="7">
        <v>4719.09375</v>
      </c>
      <c r="L180" s="7">
        <v>1776.5765625</v>
      </c>
      <c r="M180" s="7">
        <v>125.79875</v>
      </c>
      <c r="N180" s="7">
        <v>3.0</v>
      </c>
      <c r="O180" s="7">
        <v>1.0</v>
      </c>
      <c r="Q180" t="str">
        <f t="shared" si="7"/>
        <v/>
      </c>
      <c r="S180" s="7"/>
      <c r="V180" s="7">
        <v>1.0</v>
      </c>
      <c r="AB180" s="7"/>
      <c r="AC180" s="7"/>
      <c r="AD180" s="7">
        <v>1.0</v>
      </c>
      <c r="AG180" t="str">
        <f t="shared" si="8"/>
        <v/>
      </c>
      <c r="AH180" s="4" t="str">
        <f t="shared" si="9"/>
        <v/>
      </c>
      <c r="AI180" s="4" t="str">
        <f t="shared" si="10"/>
        <v>1</v>
      </c>
      <c r="AJ180" s="4" t="str">
        <f t="shared" si="11"/>
        <v>125.79875</v>
      </c>
      <c r="AK180" s="4" t="str">
        <f t="shared" si="12"/>
        <v/>
      </c>
      <c r="AL180" s="4" t="str">
        <f t="shared" si="13"/>
        <v/>
      </c>
      <c r="AM180" s="4" t="str">
        <f t="shared" si="14"/>
        <v/>
      </c>
      <c r="AN180" s="4" t="str">
        <f t="shared" si="15"/>
        <v/>
      </c>
      <c r="AO180" s="4" t="str">
        <f t="shared" si="16"/>
        <v/>
      </c>
      <c r="AP180" s="4" t="str">
        <f t="shared" si="17"/>
        <v>125.79875</v>
      </c>
      <c r="AQ180" s="4" t="str">
        <f t="shared" si="18"/>
        <v/>
      </c>
      <c r="AR180" s="4" t="str">
        <f t="shared" si="19"/>
        <v/>
      </c>
      <c r="AS180" s="4" t="str">
        <f t="shared" si="20"/>
        <v/>
      </c>
      <c r="AT180" s="4" t="str">
        <f t="shared" si="21"/>
        <v/>
      </c>
      <c r="AU180" s="4" t="str">
        <f t="shared" si="22"/>
        <v/>
      </c>
      <c r="AV180" s="4" t="str">
        <f t="shared" si="23"/>
        <v/>
      </c>
      <c r="AW180" s="4" t="str">
        <f t="shared" si="24"/>
        <v/>
      </c>
      <c r="AX180" s="4" t="str">
        <f t="shared" si="25"/>
        <v/>
      </c>
      <c r="AY180" s="4" t="str">
        <f t="shared" si="26"/>
        <v>125.79875</v>
      </c>
      <c r="AZ180" s="4" t="str">
        <f t="shared" si="27"/>
        <v/>
      </c>
      <c r="BA180" s="4" t="str">
        <f t="shared" si="28"/>
        <v/>
      </c>
      <c r="BB180" s="4" t="str">
        <f t="shared" si="29"/>
        <v/>
      </c>
      <c r="BC180" s="4" t="str">
        <f t="shared" si="30"/>
        <v>2001</v>
      </c>
      <c r="BD180" s="4" t="str">
        <f t="shared" si="31"/>
        <v/>
      </c>
      <c r="BE180" s="4" t="str">
        <f t="shared" si="32"/>
        <v/>
      </c>
      <c r="BF180" s="4" t="str">
        <f t="shared" si="33"/>
        <v/>
      </c>
      <c r="BG180" s="4" t="str">
        <f t="shared" si="34"/>
        <v/>
      </c>
      <c r="BH180" s="9" t="str">
        <f t="shared" si="35"/>
        <v/>
      </c>
      <c r="BI180" s="9" t="str">
        <f t="shared" si="36"/>
        <v/>
      </c>
    </row>
    <row r="181">
      <c r="D181" s="7">
        <v>82418.21750000001</v>
      </c>
      <c r="E181" s="7">
        <v>3708.4820525575487</v>
      </c>
      <c r="F181" s="7">
        <v>44700.0</v>
      </c>
      <c r="G181" s="7">
        <v>32965.80134301144</v>
      </c>
      <c r="H181" s="7">
        <v>0.00774778018561</v>
      </c>
      <c r="I181" s="7">
        <v>78726.0</v>
      </c>
      <c r="J181" s="7">
        <v>32952.28125</v>
      </c>
      <c r="K181" s="7">
        <v>11747.71875</v>
      </c>
      <c r="L181" s="7">
        <v>3570.3590625</v>
      </c>
      <c r="M181" s="7">
        <v>121.8584375</v>
      </c>
      <c r="N181" s="7">
        <v>3.0</v>
      </c>
      <c r="Q181" t="str">
        <f t="shared" si="7"/>
        <v/>
      </c>
      <c r="R181" s="7">
        <v>1.0</v>
      </c>
      <c r="T181" s="7">
        <v>1.0</v>
      </c>
      <c r="V181" s="7">
        <v>1.0</v>
      </c>
      <c r="AB181" s="7"/>
      <c r="AC181" s="7"/>
      <c r="AG181" t="str">
        <f t="shared" si="8"/>
        <v/>
      </c>
      <c r="AH181" s="4" t="str">
        <f t="shared" si="9"/>
        <v/>
      </c>
      <c r="AI181" s="4" t="str">
        <f t="shared" si="10"/>
        <v/>
      </c>
      <c r="AJ181" s="4" t="str">
        <f t="shared" si="11"/>
        <v/>
      </c>
      <c r="AK181" s="4" t="str">
        <f t="shared" si="12"/>
        <v/>
      </c>
      <c r="AL181" s="4" t="str">
        <f t="shared" si="13"/>
        <v>121.8584375</v>
      </c>
      <c r="AM181" s="4" t="str">
        <f t="shared" si="14"/>
        <v/>
      </c>
      <c r="AN181" s="4" t="str">
        <f t="shared" si="15"/>
        <v>121.8584375</v>
      </c>
      <c r="AO181" s="4" t="str">
        <f t="shared" si="16"/>
        <v/>
      </c>
      <c r="AP181" s="4" t="str">
        <f t="shared" si="17"/>
        <v>121.8584375</v>
      </c>
      <c r="AQ181" s="4" t="str">
        <f t="shared" si="18"/>
        <v/>
      </c>
      <c r="AR181" s="4" t="str">
        <f t="shared" si="19"/>
        <v/>
      </c>
      <c r="AS181" s="4" t="str">
        <f t="shared" si="20"/>
        <v/>
      </c>
      <c r="AT181" s="4" t="str">
        <f t="shared" si="21"/>
        <v/>
      </c>
      <c r="AU181" s="4" t="str">
        <f t="shared" si="22"/>
        <v/>
      </c>
      <c r="AV181" s="4" t="str">
        <f t="shared" si="23"/>
        <v/>
      </c>
      <c r="AW181" s="4" t="str">
        <f t="shared" si="24"/>
        <v/>
      </c>
      <c r="AX181" s="4" t="str">
        <f t="shared" si="25"/>
        <v/>
      </c>
      <c r="AY181" s="4" t="str">
        <f t="shared" si="26"/>
        <v/>
      </c>
      <c r="AZ181" s="4" t="str">
        <f t="shared" si="27"/>
        <v/>
      </c>
      <c r="BA181" s="4" t="str">
        <f t="shared" si="28"/>
        <v/>
      </c>
      <c r="BB181" s="4" t="str">
        <f t="shared" si="29"/>
        <v/>
      </c>
      <c r="BC181" s="4" t="str">
        <f t="shared" si="30"/>
        <v/>
      </c>
      <c r="BD181" s="4" t="str">
        <f t="shared" si="31"/>
        <v/>
      </c>
      <c r="BE181" s="4" t="str">
        <f t="shared" si="32"/>
        <v/>
      </c>
      <c r="BF181" s="4" t="str">
        <f t="shared" si="33"/>
        <v/>
      </c>
      <c r="BG181" s="4" t="str">
        <f t="shared" si="34"/>
        <v/>
      </c>
      <c r="BH181" s="9" t="str">
        <f t="shared" si="35"/>
        <v/>
      </c>
      <c r="BI181" s="9" t="str">
        <f t="shared" si="36"/>
        <v/>
      </c>
    </row>
    <row r="182">
      <c r="D182" s="7">
        <v>78714.3159375</v>
      </c>
      <c r="E182" s="7">
        <v>136.57806905843728</v>
      </c>
      <c r="F182" s="7">
        <v>21.0</v>
      </c>
      <c r="G182" s="7">
        <v>20.0</v>
      </c>
      <c r="H182" s="7">
        <v>0.00392824685168</v>
      </c>
      <c r="I182" s="7">
        <v>78594.0</v>
      </c>
      <c r="J182" s="7">
        <v>19.0</v>
      </c>
      <c r="K182" s="7">
        <v>2.0</v>
      </c>
      <c r="L182" s="7">
        <v>91.2221875</v>
      </c>
      <c r="M182" s="7">
        <v>29.09375</v>
      </c>
      <c r="N182" s="7">
        <v>3.0</v>
      </c>
      <c r="Q182" t="str">
        <f t="shared" si="7"/>
        <v/>
      </c>
      <c r="S182" s="7">
        <v>1.0</v>
      </c>
      <c r="T182" s="7">
        <v>1.0</v>
      </c>
      <c r="U182" s="7">
        <v>1.0</v>
      </c>
      <c r="AB182" s="7"/>
      <c r="AC182" s="7"/>
      <c r="AG182" t="str">
        <f t="shared" si="8"/>
        <v/>
      </c>
      <c r="AH182" s="4" t="str">
        <f t="shared" si="9"/>
        <v>0.003928246852</v>
      </c>
      <c r="AI182" s="4" t="str">
        <f t="shared" si="10"/>
        <v/>
      </c>
      <c r="AJ182" s="4" t="str">
        <f t="shared" si="11"/>
        <v/>
      </c>
      <c r="AK182" s="4" t="str">
        <f t="shared" si="12"/>
        <v/>
      </c>
      <c r="AL182" s="4" t="str">
        <f t="shared" si="13"/>
        <v/>
      </c>
      <c r="AM182" s="4" t="str">
        <f t="shared" si="14"/>
        <v>29.09375</v>
      </c>
      <c r="AN182" s="4" t="str">
        <f t="shared" si="15"/>
        <v>29.09375</v>
      </c>
      <c r="AO182" s="4" t="str">
        <f t="shared" si="16"/>
        <v>29.09375</v>
      </c>
      <c r="AP182" s="4" t="str">
        <f t="shared" si="17"/>
        <v/>
      </c>
      <c r="AQ182" s="4" t="str">
        <f t="shared" si="18"/>
        <v/>
      </c>
      <c r="AR182" s="4" t="str">
        <f t="shared" si="19"/>
        <v/>
      </c>
      <c r="AS182" s="4" t="str">
        <f t="shared" si="20"/>
        <v/>
      </c>
      <c r="AT182" s="4" t="str">
        <f t="shared" si="21"/>
        <v/>
      </c>
      <c r="AU182" s="4" t="str">
        <f t="shared" si="22"/>
        <v/>
      </c>
      <c r="AV182" s="4" t="str">
        <f t="shared" si="23"/>
        <v/>
      </c>
      <c r="AW182" s="4" t="str">
        <f t="shared" si="24"/>
        <v/>
      </c>
      <c r="AX182" s="4" t="str">
        <f t="shared" si="25"/>
        <v/>
      </c>
      <c r="AY182" s="4" t="str">
        <f t="shared" si="26"/>
        <v/>
      </c>
      <c r="AZ182" s="4" t="str">
        <f t="shared" si="27"/>
        <v/>
      </c>
      <c r="BA182" s="4" t="str">
        <f t="shared" si="28"/>
        <v/>
      </c>
      <c r="BB182" s="4" t="str">
        <f t="shared" si="29"/>
        <v/>
      </c>
      <c r="BC182" s="4" t="str">
        <f t="shared" si="30"/>
        <v/>
      </c>
      <c r="BD182" s="4" t="str">
        <f t="shared" si="31"/>
        <v/>
      </c>
      <c r="BE182" s="4" t="str">
        <f t="shared" si="32"/>
        <v/>
      </c>
      <c r="BF182" s="4" t="str">
        <f t="shared" si="33"/>
        <v/>
      </c>
      <c r="BG182" s="4" t="str">
        <f t="shared" si="34"/>
        <v/>
      </c>
      <c r="BH182" s="9" t="str">
        <f t="shared" si="35"/>
        <v/>
      </c>
      <c r="BI182" s="9" t="str">
        <f t="shared" si="36"/>
        <v/>
      </c>
    </row>
    <row r="183">
      <c r="D183" s="7">
        <v>78622.4884375</v>
      </c>
      <c r="E183" s="7">
        <v>166.74832784989582</v>
      </c>
      <c r="F183" s="7">
        <v>8734.0</v>
      </c>
      <c r="G183" s="7">
        <v>8387.652188439033</v>
      </c>
      <c r="H183" s="7">
        <v>0.002815825583</v>
      </c>
      <c r="I183" s="7">
        <v>78472.0</v>
      </c>
      <c r="J183" s="7">
        <v>8379.18125</v>
      </c>
      <c r="K183" s="7">
        <v>354.81875</v>
      </c>
      <c r="L183" s="7">
        <v>150.4884375</v>
      </c>
      <c r="M183" s="7">
        <v>0.0</v>
      </c>
      <c r="N183" s="7">
        <v>2.0</v>
      </c>
      <c r="O183" s="7">
        <v>1.0</v>
      </c>
      <c r="Q183" t="str">
        <f t="shared" si="7"/>
        <v/>
      </c>
      <c r="U183" s="7">
        <v>1.0</v>
      </c>
      <c r="AB183" s="7"/>
      <c r="AC183" s="7"/>
      <c r="AG183" t="str">
        <f t="shared" si="8"/>
        <v/>
      </c>
      <c r="AH183" s="4" t="str">
        <f t="shared" si="9"/>
        <v>0.002815825583</v>
      </c>
      <c r="AI183" s="4" t="str">
        <f t="shared" si="10"/>
        <v/>
      </c>
      <c r="AJ183" s="4" t="str">
        <f t="shared" si="11"/>
        <v>0</v>
      </c>
      <c r="AK183" s="4" t="str">
        <f t="shared" si="12"/>
        <v/>
      </c>
      <c r="AL183" s="4" t="str">
        <f t="shared" si="13"/>
        <v/>
      </c>
      <c r="AM183" s="4" t="str">
        <f t="shared" si="14"/>
        <v/>
      </c>
      <c r="AN183" s="4" t="str">
        <f t="shared" si="15"/>
        <v/>
      </c>
      <c r="AO183" s="4" t="str">
        <f t="shared" si="16"/>
        <v>0</v>
      </c>
      <c r="AP183" s="4" t="str">
        <f t="shared" si="17"/>
        <v/>
      </c>
      <c r="AQ183" s="4" t="str">
        <f t="shared" si="18"/>
        <v/>
      </c>
      <c r="AR183" s="4" t="str">
        <f t="shared" si="19"/>
        <v/>
      </c>
      <c r="AS183" s="4" t="str">
        <f t="shared" si="20"/>
        <v/>
      </c>
      <c r="AT183" s="4" t="str">
        <f t="shared" si="21"/>
        <v/>
      </c>
      <c r="AU183" s="4" t="str">
        <f t="shared" si="22"/>
        <v/>
      </c>
      <c r="AV183" s="4" t="str">
        <f t="shared" si="23"/>
        <v/>
      </c>
      <c r="AW183" s="4" t="str">
        <f t="shared" si="24"/>
        <v/>
      </c>
      <c r="AX183" s="4" t="str">
        <f t="shared" si="25"/>
        <v/>
      </c>
      <c r="AY183" s="4" t="str">
        <f t="shared" si="26"/>
        <v/>
      </c>
      <c r="AZ183" s="4" t="str">
        <f t="shared" si="27"/>
        <v/>
      </c>
      <c r="BA183" s="4" t="str">
        <f t="shared" si="28"/>
        <v/>
      </c>
      <c r="BB183" s="4" t="str">
        <f t="shared" si="29"/>
        <v/>
      </c>
      <c r="BC183" s="4" t="str">
        <f t="shared" si="30"/>
        <v/>
      </c>
      <c r="BD183" s="4" t="str">
        <f t="shared" si="31"/>
        <v/>
      </c>
      <c r="BE183" s="4" t="str">
        <f t="shared" si="32"/>
        <v/>
      </c>
      <c r="BF183" s="4" t="str">
        <f t="shared" si="33"/>
        <v/>
      </c>
      <c r="BG183" s="4" t="str">
        <f t="shared" si="34"/>
        <v/>
      </c>
      <c r="BH183" s="9" t="str">
        <f t="shared" si="35"/>
        <v/>
      </c>
      <c r="BI183" s="9" t="str">
        <f t="shared" si="36"/>
        <v/>
      </c>
    </row>
    <row r="184">
      <c r="D184" s="7">
        <v>77602.1875</v>
      </c>
      <c r="E184" s="7">
        <v>213.42763914026307</v>
      </c>
      <c r="F184" s="7">
        <v>11500.0</v>
      </c>
      <c r="G184" s="7">
        <v>9426.650399140959</v>
      </c>
      <c r="H184" s="7">
        <v>0.00292757789137</v>
      </c>
      <c r="I184" s="7">
        <v>77405.0</v>
      </c>
      <c r="J184" s="7">
        <v>9415.625</v>
      </c>
      <c r="K184" s="7">
        <v>2084.375</v>
      </c>
      <c r="L184" s="7">
        <v>165.3125</v>
      </c>
      <c r="M184" s="7">
        <v>31.875</v>
      </c>
      <c r="N184" s="7">
        <v>1.0</v>
      </c>
      <c r="Q184" t="str">
        <f t="shared" si="7"/>
        <v/>
      </c>
      <c r="R184" s="7">
        <v>1.0</v>
      </c>
      <c r="AC184" s="7"/>
      <c r="AG184" t="str">
        <f t="shared" si="8"/>
        <v/>
      </c>
      <c r="AH184" s="4" t="str">
        <f t="shared" si="9"/>
        <v>0.002927577891</v>
      </c>
      <c r="AI184" s="4" t="str">
        <f t="shared" si="10"/>
        <v/>
      </c>
      <c r="AJ184" s="4" t="str">
        <f t="shared" si="11"/>
        <v/>
      </c>
      <c r="AK184" s="4" t="str">
        <f t="shared" si="12"/>
        <v/>
      </c>
      <c r="AL184" s="4" t="str">
        <f t="shared" si="13"/>
        <v>31.875</v>
      </c>
      <c r="AM184" s="4" t="str">
        <f t="shared" si="14"/>
        <v/>
      </c>
      <c r="AN184" s="4" t="str">
        <f t="shared" si="15"/>
        <v/>
      </c>
      <c r="AO184" s="4" t="str">
        <f t="shared" si="16"/>
        <v/>
      </c>
      <c r="AP184" s="4" t="str">
        <f t="shared" si="17"/>
        <v/>
      </c>
      <c r="AQ184" s="4" t="str">
        <f t="shared" si="18"/>
        <v/>
      </c>
      <c r="AR184" s="4" t="str">
        <f t="shared" si="19"/>
        <v/>
      </c>
      <c r="AS184" s="4" t="str">
        <f t="shared" si="20"/>
        <v/>
      </c>
      <c r="AT184" s="4" t="str">
        <f t="shared" si="21"/>
        <v/>
      </c>
      <c r="AU184" s="4" t="str">
        <f t="shared" si="22"/>
        <v/>
      </c>
      <c r="AV184" s="4" t="str">
        <f t="shared" si="23"/>
        <v/>
      </c>
      <c r="AW184" s="4" t="str">
        <f t="shared" si="24"/>
        <v/>
      </c>
      <c r="AX184" s="4" t="str">
        <f t="shared" si="25"/>
        <v/>
      </c>
      <c r="AY184" s="4" t="str">
        <f t="shared" si="26"/>
        <v/>
      </c>
      <c r="AZ184" s="4" t="str">
        <f t="shared" si="27"/>
        <v/>
      </c>
      <c r="BA184" s="4" t="str">
        <f t="shared" si="28"/>
        <v/>
      </c>
      <c r="BB184" s="4" t="str">
        <f t="shared" si="29"/>
        <v/>
      </c>
      <c r="BC184" s="4" t="str">
        <f t="shared" si="30"/>
        <v/>
      </c>
      <c r="BD184" s="4" t="str">
        <f t="shared" si="31"/>
        <v/>
      </c>
      <c r="BE184" s="4" t="str">
        <f t="shared" si="32"/>
        <v/>
      </c>
      <c r="BF184" s="4" t="str">
        <f t="shared" si="33"/>
        <v/>
      </c>
      <c r="BG184" s="4" t="str">
        <f t="shared" si="34"/>
        <v/>
      </c>
      <c r="BH184" s="9" t="str">
        <f t="shared" si="35"/>
        <v/>
      </c>
      <c r="BI184" s="9" t="str">
        <f t="shared" si="36"/>
        <v/>
      </c>
    </row>
    <row r="185">
      <c r="D185" s="7">
        <v>77567.59375</v>
      </c>
      <c r="E185" s="7">
        <v>652.82502744112</v>
      </c>
      <c r="F185" s="7">
        <v>139000.0</v>
      </c>
      <c r="G185" s="7">
        <v>44800.586183505286</v>
      </c>
      <c r="H185" s="7">
        <v>0.00107942899015</v>
      </c>
      <c r="I185" s="7">
        <v>76931.0</v>
      </c>
      <c r="J185" s="7">
        <v>44784.0625</v>
      </c>
      <c r="K185" s="7">
        <v>94215.9375</v>
      </c>
      <c r="L185" s="7">
        <v>565.8125</v>
      </c>
      <c r="M185" s="7">
        <v>70.78125</v>
      </c>
      <c r="N185" s="7">
        <v>1.0</v>
      </c>
      <c r="P185" s="7">
        <v>1.0</v>
      </c>
      <c r="Q185" t="str">
        <f t="shared" si="7"/>
        <v/>
      </c>
      <c r="AC185" s="7"/>
      <c r="AG185" t="str">
        <f t="shared" si="8"/>
        <v/>
      </c>
      <c r="AH185" s="4" t="str">
        <f t="shared" si="9"/>
        <v/>
      </c>
      <c r="AI185" s="4" t="str">
        <f t="shared" si="10"/>
        <v/>
      </c>
      <c r="AJ185" s="4" t="str">
        <f t="shared" si="11"/>
        <v/>
      </c>
      <c r="AK185" s="4" t="str">
        <f t="shared" si="12"/>
        <v>70.78125</v>
      </c>
      <c r="AL185" s="4" t="str">
        <f t="shared" si="13"/>
        <v/>
      </c>
      <c r="AM185" s="4" t="str">
        <f t="shared" si="14"/>
        <v/>
      </c>
      <c r="AN185" s="4" t="str">
        <f t="shared" si="15"/>
        <v/>
      </c>
      <c r="AO185" s="4" t="str">
        <f t="shared" si="16"/>
        <v/>
      </c>
      <c r="AP185" s="4" t="str">
        <f t="shared" si="17"/>
        <v/>
      </c>
      <c r="AQ185" s="4" t="str">
        <f t="shared" si="18"/>
        <v/>
      </c>
      <c r="AR185" s="4" t="str">
        <f t="shared" si="19"/>
        <v/>
      </c>
      <c r="AS185" s="4" t="str">
        <f t="shared" si="20"/>
        <v/>
      </c>
      <c r="AT185" s="4" t="str">
        <f t="shared" si="21"/>
        <v/>
      </c>
      <c r="AU185" s="4" t="str">
        <f t="shared" si="22"/>
        <v/>
      </c>
      <c r="AV185" s="4" t="str">
        <f t="shared" si="23"/>
        <v/>
      </c>
      <c r="AW185" s="4" t="str">
        <f t="shared" si="24"/>
        <v/>
      </c>
      <c r="AX185" s="4" t="str">
        <f t="shared" si="25"/>
        <v/>
      </c>
      <c r="AY185" s="4" t="str">
        <f t="shared" si="26"/>
        <v/>
      </c>
      <c r="AZ185" s="4" t="str">
        <f t="shared" si="27"/>
        <v/>
      </c>
      <c r="BA185" s="4" t="str">
        <f t="shared" si="28"/>
        <v/>
      </c>
      <c r="BB185" s="4" t="str">
        <f t="shared" si="29"/>
        <v/>
      </c>
      <c r="BC185" s="4" t="str">
        <f t="shared" si="30"/>
        <v/>
      </c>
      <c r="BD185" s="4" t="str">
        <f t="shared" si="31"/>
        <v/>
      </c>
      <c r="BE185" s="4" t="str">
        <f t="shared" si="32"/>
        <v/>
      </c>
      <c r="BF185" s="4" t="str">
        <f t="shared" si="33"/>
        <v/>
      </c>
      <c r="BG185" s="4" t="str">
        <f t="shared" si="34"/>
        <v/>
      </c>
      <c r="BH185" s="9" t="str">
        <f t="shared" si="35"/>
        <v/>
      </c>
      <c r="BI185" s="9" t="str">
        <f t="shared" si="36"/>
        <v/>
      </c>
    </row>
    <row r="186">
      <c r="A186" s="7">
        <v>0.0</v>
      </c>
      <c r="B186" s="7">
        <v>0.0</v>
      </c>
      <c r="C186" s="7">
        <v>0.0</v>
      </c>
      <c r="D186" s="7">
        <v>76235.5</v>
      </c>
      <c r="E186" s="7">
        <v>219.71431912080078</v>
      </c>
      <c r="F186" s="7">
        <v>59200.0</v>
      </c>
      <c r="G186" s="7">
        <v>57712.04930336851</v>
      </c>
      <c r="H186" s="7">
        <v>0.00407520937244</v>
      </c>
      <c r="I186" s="7">
        <v>76032.0</v>
      </c>
      <c r="J186" s="7">
        <v>57701.5</v>
      </c>
      <c r="K186" s="7">
        <v>1498.5</v>
      </c>
      <c r="L186" s="7">
        <v>203.5</v>
      </c>
      <c r="M186" s="7">
        <v>0.0</v>
      </c>
      <c r="N186" s="7">
        <v>4.0</v>
      </c>
      <c r="Q186" t="str">
        <f t="shared" si="7"/>
        <v/>
      </c>
      <c r="S186" s="7"/>
      <c r="T186" s="7">
        <v>1.0</v>
      </c>
      <c r="U186" s="7">
        <v>1.0</v>
      </c>
      <c r="W186" s="7">
        <v>1.0</v>
      </c>
      <c r="AB186" s="7"/>
      <c r="AC186" s="7"/>
      <c r="AD186" s="7">
        <v>1.0</v>
      </c>
      <c r="AG186" t="str">
        <f t="shared" si="8"/>
        <v/>
      </c>
      <c r="AH186" s="4" t="str">
        <f t="shared" si="9"/>
        <v>0.004075209372</v>
      </c>
      <c r="AI186" s="4" t="str">
        <f t="shared" si="10"/>
        <v>1</v>
      </c>
      <c r="AJ186" s="4" t="str">
        <f t="shared" si="11"/>
        <v/>
      </c>
      <c r="AK186" s="4" t="str">
        <f t="shared" si="12"/>
        <v/>
      </c>
      <c r="AL186" s="4" t="str">
        <f t="shared" si="13"/>
        <v/>
      </c>
      <c r="AM186" s="4" t="str">
        <f t="shared" si="14"/>
        <v/>
      </c>
      <c r="AN186" s="4" t="str">
        <f t="shared" si="15"/>
        <v>0</v>
      </c>
      <c r="AO186" s="4" t="str">
        <f t="shared" si="16"/>
        <v>0</v>
      </c>
      <c r="AP186" s="4" t="str">
        <f t="shared" si="17"/>
        <v/>
      </c>
      <c r="AQ186" s="4" t="str">
        <f t="shared" si="18"/>
        <v/>
      </c>
      <c r="AR186" s="4" t="str">
        <f t="shared" si="19"/>
        <v/>
      </c>
      <c r="AS186" s="4" t="str">
        <f t="shared" si="20"/>
        <v>0</v>
      </c>
      <c r="AT186" s="4" t="str">
        <f t="shared" si="21"/>
        <v/>
      </c>
      <c r="AU186" s="4" t="str">
        <f t="shared" si="22"/>
        <v/>
      </c>
      <c r="AV186" s="4" t="str">
        <f t="shared" si="23"/>
        <v/>
      </c>
      <c r="AW186" s="4" t="str">
        <f t="shared" si="24"/>
        <v/>
      </c>
      <c r="AX186" s="4" t="str">
        <f t="shared" si="25"/>
        <v/>
      </c>
      <c r="AY186" s="4" t="str">
        <f t="shared" si="26"/>
        <v>0</v>
      </c>
      <c r="AZ186" s="4" t="str">
        <f t="shared" si="27"/>
        <v/>
      </c>
      <c r="BA186" s="4" t="str">
        <f t="shared" si="28"/>
        <v/>
      </c>
      <c r="BB186" s="4" t="str">
        <f t="shared" si="29"/>
        <v/>
      </c>
      <c r="BC186" s="4" t="str">
        <f t="shared" si="30"/>
        <v/>
      </c>
      <c r="BD186" s="4" t="str">
        <f t="shared" si="31"/>
        <v>0</v>
      </c>
      <c r="BE186" s="4" t="str">
        <f t="shared" si="32"/>
        <v/>
      </c>
      <c r="BF186" s="4" t="str">
        <f t="shared" si="33"/>
        <v/>
      </c>
      <c r="BG186" s="4" t="str">
        <f t="shared" si="34"/>
        <v/>
      </c>
      <c r="BH186" s="9" t="str">
        <f t="shared" si="35"/>
        <v/>
      </c>
      <c r="BI186" s="9" t="str">
        <f t="shared" si="36"/>
        <v/>
      </c>
    </row>
    <row r="187">
      <c r="D187" s="7">
        <v>76268.90625</v>
      </c>
      <c r="E187" s="7">
        <v>368.1183853622847</v>
      </c>
      <c r="F187" s="7">
        <v>13300.0</v>
      </c>
      <c r="G187" s="7">
        <v>9517.233503485486</v>
      </c>
      <c r="H187" s="7">
        <v>0.00281435343651</v>
      </c>
      <c r="I187" s="7">
        <v>75917.0</v>
      </c>
      <c r="J187" s="7">
        <v>9505.34375</v>
      </c>
      <c r="K187" s="7">
        <v>3794.65625</v>
      </c>
      <c r="L187" s="7">
        <v>350.90625</v>
      </c>
      <c r="M187" s="7">
        <v>1.0</v>
      </c>
      <c r="N187" s="7">
        <v>1.0</v>
      </c>
      <c r="Q187" t="str">
        <f t="shared" si="7"/>
        <v/>
      </c>
      <c r="T187" s="7">
        <v>1.0</v>
      </c>
      <c r="AC187" s="7"/>
      <c r="AG187" t="str">
        <f t="shared" si="8"/>
        <v/>
      </c>
      <c r="AH187" s="4" t="str">
        <f t="shared" si="9"/>
        <v>0.002814353437</v>
      </c>
      <c r="AI187" s="4" t="str">
        <f t="shared" si="10"/>
        <v/>
      </c>
      <c r="AJ187" s="4" t="str">
        <f t="shared" si="11"/>
        <v/>
      </c>
      <c r="AK187" s="4" t="str">
        <f t="shared" si="12"/>
        <v/>
      </c>
      <c r="AL187" s="4" t="str">
        <f t="shared" si="13"/>
        <v/>
      </c>
      <c r="AM187" s="4" t="str">
        <f t="shared" si="14"/>
        <v/>
      </c>
      <c r="AN187" s="4" t="str">
        <f t="shared" si="15"/>
        <v>1</v>
      </c>
      <c r="AO187" s="4" t="str">
        <f t="shared" si="16"/>
        <v/>
      </c>
      <c r="AP187" s="4" t="str">
        <f t="shared" si="17"/>
        <v/>
      </c>
      <c r="AQ187" s="4" t="str">
        <f t="shared" si="18"/>
        <v/>
      </c>
      <c r="AR187" s="4" t="str">
        <f t="shared" si="19"/>
        <v/>
      </c>
      <c r="AS187" s="4" t="str">
        <f t="shared" si="20"/>
        <v/>
      </c>
      <c r="AT187" s="4" t="str">
        <f t="shared" si="21"/>
        <v/>
      </c>
      <c r="AU187" s="4" t="str">
        <f t="shared" si="22"/>
        <v/>
      </c>
      <c r="AV187" s="4" t="str">
        <f t="shared" si="23"/>
        <v/>
      </c>
      <c r="AW187" s="4" t="str">
        <f t="shared" si="24"/>
        <v/>
      </c>
      <c r="AX187" s="4" t="str">
        <f t="shared" si="25"/>
        <v/>
      </c>
      <c r="AY187" s="4" t="str">
        <f t="shared" si="26"/>
        <v/>
      </c>
      <c r="AZ187" s="4" t="str">
        <f t="shared" si="27"/>
        <v/>
      </c>
      <c r="BA187" s="4" t="str">
        <f t="shared" si="28"/>
        <v/>
      </c>
      <c r="BB187" s="4" t="str">
        <f t="shared" si="29"/>
        <v/>
      </c>
      <c r="BC187" s="4" t="str">
        <f t="shared" si="30"/>
        <v/>
      </c>
      <c r="BD187" s="4" t="str">
        <f t="shared" si="31"/>
        <v/>
      </c>
      <c r="BE187" s="4" t="str">
        <f t="shared" si="32"/>
        <v/>
      </c>
      <c r="BF187" s="4" t="str">
        <f t="shared" si="33"/>
        <v/>
      </c>
      <c r="BG187" s="4" t="str">
        <f t="shared" si="34"/>
        <v/>
      </c>
      <c r="BH187" s="9" t="str">
        <f t="shared" si="35"/>
        <v/>
      </c>
      <c r="BI187" s="9" t="str">
        <f t="shared" si="36"/>
        <v/>
      </c>
    </row>
    <row r="188">
      <c r="A188" s="7">
        <v>38.0</v>
      </c>
      <c r="B188" s="7">
        <v>0.0</v>
      </c>
      <c r="C188" s="7">
        <v>1.0</v>
      </c>
      <c r="D188" s="7">
        <v>77750.0053125</v>
      </c>
      <c r="E188" s="7">
        <v>1998.2146135460341</v>
      </c>
      <c r="F188" s="7">
        <v>25900.0</v>
      </c>
      <c r="G188" s="7">
        <v>19987.90750812597</v>
      </c>
      <c r="H188" s="7">
        <v>0.0104272970625</v>
      </c>
      <c r="I188" s="7">
        <v>75768.0</v>
      </c>
      <c r="J188" s="7">
        <v>19975.375</v>
      </c>
      <c r="K188" s="7">
        <v>5924.625</v>
      </c>
      <c r="L188" s="7">
        <v>1902.1278125</v>
      </c>
      <c r="M188" s="7">
        <v>79.8775</v>
      </c>
      <c r="N188" s="7">
        <v>3.0</v>
      </c>
      <c r="P188" s="7">
        <v>1.0</v>
      </c>
      <c r="Q188" t="str">
        <f t="shared" si="7"/>
        <v/>
      </c>
      <c r="S188" s="7"/>
      <c r="T188" s="7">
        <v>1.0</v>
      </c>
      <c r="AA188" s="7">
        <v>1.0</v>
      </c>
      <c r="AB188" s="7"/>
      <c r="AC188" s="7"/>
      <c r="AG188" t="str">
        <f t="shared" si="8"/>
        <v>1</v>
      </c>
      <c r="AH188" s="4" t="str">
        <f t="shared" si="9"/>
        <v/>
      </c>
      <c r="AI188" s="4" t="str">
        <f t="shared" si="10"/>
        <v/>
      </c>
      <c r="AJ188" s="4" t="str">
        <f t="shared" si="11"/>
        <v/>
      </c>
      <c r="AK188" s="4" t="str">
        <f t="shared" si="12"/>
        <v>79.8775</v>
      </c>
      <c r="AL188" s="4" t="str">
        <f t="shared" si="13"/>
        <v/>
      </c>
      <c r="AM188" s="4" t="str">
        <f t="shared" si="14"/>
        <v/>
      </c>
      <c r="AN188" s="4" t="str">
        <f t="shared" si="15"/>
        <v>79.8775</v>
      </c>
      <c r="AO188" s="4" t="str">
        <f t="shared" si="16"/>
        <v/>
      </c>
      <c r="AP188" s="4" t="str">
        <f t="shared" si="17"/>
        <v/>
      </c>
      <c r="AQ188" s="4" t="str">
        <f t="shared" si="18"/>
        <v/>
      </c>
      <c r="AR188" s="4" t="str">
        <f t="shared" si="19"/>
        <v/>
      </c>
      <c r="AS188" s="4" t="str">
        <f t="shared" si="20"/>
        <v/>
      </c>
      <c r="AT188" s="4" t="str">
        <f t="shared" si="21"/>
        <v/>
      </c>
      <c r="AU188" s="4" t="str">
        <f t="shared" si="22"/>
        <v/>
      </c>
      <c r="AV188" s="4" t="str">
        <f t="shared" si="23"/>
        <v/>
      </c>
      <c r="AW188" s="4" t="str">
        <f t="shared" si="24"/>
        <v>79.8775</v>
      </c>
      <c r="AX188" s="4" t="str">
        <f t="shared" si="25"/>
        <v/>
      </c>
      <c r="AY188" s="4" t="str">
        <f t="shared" si="26"/>
        <v/>
      </c>
      <c r="AZ188" s="4" t="str">
        <f t="shared" si="27"/>
        <v/>
      </c>
      <c r="BA188" s="4" t="str">
        <f t="shared" si="28"/>
        <v/>
      </c>
      <c r="BB188" s="4" t="str">
        <f t="shared" si="29"/>
        <v/>
      </c>
      <c r="BC188" s="4" t="str">
        <f t="shared" si="30"/>
        <v>38</v>
      </c>
      <c r="BD188" s="4" t="str">
        <f t="shared" si="31"/>
        <v/>
      </c>
      <c r="BE188" s="4" t="str">
        <f t="shared" si="32"/>
        <v/>
      </c>
      <c r="BF188" s="4" t="str">
        <f t="shared" si="33"/>
        <v/>
      </c>
      <c r="BG188" s="4" t="str">
        <f t="shared" si="34"/>
        <v/>
      </c>
      <c r="BH188" s="9" t="str">
        <f t="shared" si="35"/>
        <v/>
      </c>
      <c r="BI188" s="9" t="str">
        <f t="shared" si="36"/>
        <v/>
      </c>
    </row>
    <row r="189">
      <c r="D189" s="7">
        <v>74843.53718750001</v>
      </c>
      <c r="E189" s="7">
        <v>1222.7053307314777</v>
      </c>
      <c r="F189" s="7">
        <v>6249.0</v>
      </c>
      <c r="G189" s="7">
        <v>4566.637004118209</v>
      </c>
      <c r="H189" s="7">
        <v>0.00487324195632</v>
      </c>
      <c r="I189" s="7">
        <v>73637.0</v>
      </c>
      <c r="J189" s="7">
        <v>4555.9115625</v>
      </c>
      <c r="K189" s="7">
        <v>1693.0884375</v>
      </c>
      <c r="L189" s="7">
        <v>1198.178125</v>
      </c>
      <c r="M189" s="7">
        <v>8.3590625</v>
      </c>
      <c r="N189" s="7">
        <v>1.0</v>
      </c>
      <c r="O189" s="7">
        <v>1.0</v>
      </c>
      <c r="Q189" t="str">
        <f t="shared" si="7"/>
        <v/>
      </c>
      <c r="AC189" s="7"/>
      <c r="AG189" t="str">
        <f t="shared" si="8"/>
        <v/>
      </c>
      <c r="AH189" s="4" t="str">
        <f t="shared" si="9"/>
        <v/>
      </c>
      <c r="AI189" s="4" t="str">
        <f t="shared" si="10"/>
        <v/>
      </c>
      <c r="AJ189" s="4" t="str">
        <f t="shared" si="11"/>
        <v>8.3590625</v>
      </c>
      <c r="AK189" s="4" t="str">
        <f t="shared" si="12"/>
        <v/>
      </c>
      <c r="AL189" s="4" t="str">
        <f t="shared" si="13"/>
        <v/>
      </c>
      <c r="AM189" s="4" t="str">
        <f t="shared" si="14"/>
        <v/>
      </c>
      <c r="AN189" s="4" t="str">
        <f t="shared" si="15"/>
        <v/>
      </c>
      <c r="AO189" s="4" t="str">
        <f t="shared" si="16"/>
        <v/>
      </c>
      <c r="AP189" s="4" t="str">
        <f t="shared" si="17"/>
        <v/>
      </c>
      <c r="AQ189" s="4" t="str">
        <f t="shared" si="18"/>
        <v/>
      </c>
      <c r="AR189" s="4" t="str">
        <f t="shared" si="19"/>
        <v/>
      </c>
      <c r="AS189" s="4" t="str">
        <f t="shared" si="20"/>
        <v/>
      </c>
      <c r="AT189" s="4" t="str">
        <f t="shared" si="21"/>
        <v/>
      </c>
      <c r="AU189" s="4" t="str">
        <f t="shared" si="22"/>
        <v/>
      </c>
      <c r="AV189" s="4" t="str">
        <f t="shared" si="23"/>
        <v/>
      </c>
      <c r="AW189" s="4" t="str">
        <f t="shared" si="24"/>
        <v/>
      </c>
      <c r="AX189" s="4" t="str">
        <f t="shared" si="25"/>
        <v/>
      </c>
      <c r="AY189" s="4" t="str">
        <f t="shared" si="26"/>
        <v/>
      </c>
      <c r="AZ189" s="4" t="str">
        <f t="shared" si="27"/>
        <v/>
      </c>
      <c r="BA189" s="4" t="str">
        <f t="shared" si="28"/>
        <v/>
      </c>
      <c r="BB189" s="4" t="str">
        <f t="shared" si="29"/>
        <v/>
      </c>
      <c r="BC189" s="4" t="str">
        <f t="shared" si="30"/>
        <v/>
      </c>
      <c r="BD189" s="4" t="str">
        <f t="shared" si="31"/>
        <v/>
      </c>
      <c r="BE189" s="4" t="str">
        <f t="shared" si="32"/>
        <v/>
      </c>
      <c r="BF189" s="4" t="str">
        <f t="shared" si="33"/>
        <v/>
      </c>
      <c r="BG189" s="4" t="str">
        <f t="shared" si="34"/>
        <v/>
      </c>
      <c r="BH189" s="9" t="str">
        <f t="shared" si="35"/>
        <v/>
      </c>
      <c r="BI189" s="9" t="str">
        <f t="shared" si="36"/>
        <v/>
      </c>
    </row>
    <row r="190">
      <c r="D190" s="7">
        <v>74050.1803125</v>
      </c>
      <c r="E190" s="7">
        <v>733.3424874397459</v>
      </c>
      <c r="F190" s="7">
        <v>18000.0</v>
      </c>
      <c r="G190" s="7">
        <v>16238.916061114716</v>
      </c>
      <c r="H190" s="7">
        <v>0.0044631700126</v>
      </c>
      <c r="I190" s="7">
        <v>73333.0</v>
      </c>
      <c r="J190" s="7">
        <v>16228.125</v>
      </c>
      <c r="K190" s="7">
        <v>1771.875</v>
      </c>
      <c r="L190" s="7">
        <v>635.7775</v>
      </c>
      <c r="M190" s="7">
        <v>81.4028125</v>
      </c>
      <c r="N190" s="7">
        <v>2.0</v>
      </c>
      <c r="O190" s="7">
        <v>1.0</v>
      </c>
      <c r="P190" s="7">
        <v>1.0</v>
      </c>
      <c r="Q190" t="str">
        <f t="shared" si="7"/>
        <v/>
      </c>
      <c r="AB190" s="7"/>
      <c r="AC190" s="7"/>
      <c r="AG190" t="str">
        <f t="shared" si="8"/>
        <v/>
      </c>
      <c r="AH190" s="4" t="str">
        <f t="shared" si="9"/>
        <v/>
      </c>
      <c r="AI190" s="4" t="str">
        <f t="shared" si="10"/>
        <v/>
      </c>
      <c r="AJ190" s="4" t="str">
        <f t="shared" si="11"/>
        <v>81.4028125</v>
      </c>
      <c r="AK190" s="4" t="str">
        <f t="shared" si="12"/>
        <v>81.4028125</v>
      </c>
      <c r="AL190" s="4" t="str">
        <f t="shared" si="13"/>
        <v/>
      </c>
      <c r="AM190" s="4" t="str">
        <f t="shared" si="14"/>
        <v/>
      </c>
      <c r="AN190" s="4" t="str">
        <f t="shared" si="15"/>
        <v/>
      </c>
      <c r="AO190" s="4" t="str">
        <f t="shared" si="16"/>
        <v/>
      </c>
      <c r="AP190" s="4" t="str">
        <f t="shared" si="17"/>
        <v/>
      </c>
      <c r="AQ190" s="4" t="str">
        <f t="shared" si="18"/>
        <v/>
      </c>
      <c r="AR190" s="4" t="str">
        <f t="shared" si="19"/>
        <v/>
      </c>
      <c r="AS190" s="4" t="str">
        <f t="shared" si="20"/>
        <v/>
      </c>
      <c r="AT190" s="4" t="str">
        <f t="shared" si="21"/>
        <v/>
      </c>
      <c r="AU190" s="4" t="str">
        <f t="shared" si="22"/>
        <v/>
      </c>
      <c r="AV190" s="4" t="str">
        <f t="shared" si="23"/>
        <v/>
      </c>
      <c r="AW190" s="4" t="str">
        <f t="shared" si="24"/>
        <v/>
      </c>
      <c r="AX190" s="4" t="str">
        <f t="shared" si="25"/>
        <v/>
      </c>
      <c r="AY190" s="4" t="str">
        <f t="shared" si="26"/>
        <v/>
      </c>
      <c r="AZ190" s="4" t="str">
        <f t="shared" si="27"/>
        <v/>
      </c>
      <c r="BA190" s="4" t="str">
        <f t="shared" si="28"/>
        <v/>
      </c>
      <c r="BB190" s="4" t="str">
        <f t="shared" si="29"/>
        <v/>
      </c>
      <c r="BC190" s="4" t="str">
        <f t="shared" si="30"/>
        <v/>
      </c>
      <c r="BD190" s="4" t="str">
        <f t="shared" si="31"/>
        <v/>
      </c>
      <c r="BE190" s="4" t="str">
        <f t="shared" si="32"/>
        <v/>
      </c>
      <c r="BF190" s="4" t="str">
        <f t="shared" si="33"/>
        <v/>
      </c>
      <c r="BG190" s="4" t="str">
        <f t="shared" si="34"/>
        <v/>
      </c>
      <c r="BH190" s="9" t="str">
        <f t="shared" si="35"/>
        <v/>
      </c>
      <c r="BI190" s="9" t="str">
        <f t="shared" si="36"/>
        <v/>
      </c>
    </row>
    <row r="191">
      <c r="D191" s="7">
        <v>73133.4315625</v>
      </c>
      <c r="E191" s="7">
        <v>180.58655856210305</v>
      </c>
      <c r="F191" s="7">
        <v>1196.0</v>
      </c>
      <c r="G191" s="7">
        <v>1140.930737337563</v>
      </c>
      <c r="H191" s="7">
        <v>0.0044485466043</v>
      </c>
      <c r="I191" s="7">
        <v>72969.0</v>
      </c>
      <c r="J191" s="7">
        <v>1135.0</v>
      </c>
      <c r="K191" s="7">
        <v>61.0</v>
      </c>
      <c r="L191" s="7">
        <v>146.885625</v>
      </c>
      <c r="M191" s="7">
        <v>17.5459375</v>
      </c>
      <c r="N191" s="7">
        <v>4.0</v>
      </c>
      <c r="O191" s="7">
        <v>1.0</v>
      </c>
      <c r="Q191" t="str">
        <f t="shared" si="7"/>
        <v/>
      </c>
      <c r="S191" s="7"/>
      <c r="T191" s="7">
        <v>1.0</v>
      </c>
      <c r="U191" s="7">
        <v>1.0</v>
      </c>
      <c r="V191" s="7">
        <v>1.0</v>
      </c>
      <c r="AB191" s="7"/>
      <c r="AC191" s="7"/>
      <c r="AG191" t="str">
        <f t="shared" si="8"/>
        <v/>
      </c>
      <c r="AH191" s="4" t="str">
        <f t="shared" si="9"/>
        <v/>
      </c>
      <c r="AI191" s="4" t="str">
        <f t="shared" si="10"/>
        <v/>
      </c>
      <c r="AJ191" s="4" t="str">
        <f t="shared" si="11"/>
        <v>17.5459375</v>
      </c>
      <c r="AK191" s="4" t="str">
        <f t="shared" si="12"/>
        <v/>
      </c>
      <c r="AL191" s="4" t="str">
        <f t="shared" si="13"/>
        <v/>
      </c>
      <c r="AM191" s="4" t="str">
        <f t="shared" si="14"/>
        <v/>
      </c>
      <c r="AN191" s="4" t="str">
        <f t="shared" si="15"/>
        <v>17.5459375</v>
      </c>
      <c r="AO191" s="4" t="str">
        <f t="shared" si="16"/>
        <v>17.5459375</v>
      </c>
      <c r="AP191" s="4" t="str">
        <f t="shared" si="17"/>
        <v>17.5459375</v>
      </c>
      <c r="AQ191" s="4" t="str">
        <f t="shared" si="18"/>
        <v/>
      </c>
      <c r="AR191" s="4" t="str">
        <f t="shared" si="19"/>
        <v/>
      </c>
      <c r="AS191" s="4" t="str">
        <f t="shared" si="20"/>
        <v/>
      </c>
      <c r="AT191" s="4" t="str">
        <f t="shared" si="21"/>
        <v/>
      </c>
      <c r="AU191" s="4" t="str">
        <f t="shared" si="22"/>
        <v/>
      </c>
      <c r="AV191" s="4" t="str">
        <f t="shared" si="23"/>
        <v/>
      </c>
      <c r="AW191" s="4" t="str">
        <f t="shared" si="24"/>
        <v/>
      </c>
      <c r="AX191" s="4" t="str">
        <f t="shared" si="25"/>
        <v/>
      </c>
      <c r="AY191" s="4" t="str">
        <f t="shared" si="26"/>
        <v/>
      </c>
      <c r="AZ191" s="4" t="str">
        <f t="shared" si="27"/>
        <v/>
      </c>
      <c r="BA191" s="4" t="str">
        <f t="shared" si="28"/>
        <v/>
      </c>
      <c r="BB191" s="4" t="str">
        <f t="shared" si="29"/>
        <v/>
      </c>
      <c r="BC191" s="4" t="str">
        <f t="shared" si="30"/>
        <v/>
      </c>
      <c r="BD191" s="4" t="str">
        <f t="shared" si="31"/>
        <v/>
      </c>
      <c r="BE191" s="4" t="str">
        <f t="shared" si="32"/>
        <v/>
      </c>
      <c r="BF191" s="4" t="str">
        <f t="shared" si="33"/>
        <v/>
      </c>
      <c r="BG191" s="4" t="str">
        <f t="shared" si="34"/>
        <v/>
      </c>
      <c r="BH191" s="9" t="str">
        <f t="shared" si="35"/>
        <v/>
      </c>
      <c r="BI191" s="9" t="str">
        <f t="shared" si="36"/>
        <v/>
      </c>
    </row>
    <row r="192">
      <c r="D192" s="7">
        <v>73411.465</v>
      </c>
      <c r="E192" s="7">
        <v>695.6153026279296</v>
      </c>
      <c r="F192" s="7">
        <v>4143.0</v>
      </c>
      <c r="G192" s="7">
        <v>2960.8124737612957</v>
      </c>
      <c r="H192" s="7">
        <v>0.00280892930782</v>
      </c>
      <c r="I192" s="7">
        <v>72732.0</v>
      </c>
      <c r="J192" s="7">
        <v>2950.5928125</v>
      </c>
      <c r="K192" s="7">
        <v>1192.4071875</v>
      </c>
      <c r="L192" s="7">
        <v>679.465</v>
      </c>
      <c r="M192" s="7">
        <v>0.0</v>
      </c>
      <c r="N192" s="7">
        <v>2.0</v>
      </c>
      <c r="Q192" t="str">
        <f t="shared" si="7"/>
        <v/>
      </c>
      <c r="T192" s="7">
        <v>1.0</v>
      </c>
      <c r="U192" s="7">
        <v>1.0</v>
      </c>
      <c r="AB192" s="7"/>
      <c r="AC192" s="7"/>
      <c r="AG192" t="str">
        <f t="shared" si="8"/>
        <v/>
      </c>
      <c r="AH192" s="4" t="str">
        <f t="shared" si="9"/>
        <v>0.002808929308</v>
      </c>
      <c r="AI192" s="4" t="str">
        <f t="shared" si="10"/>
        <v/>
      </c>
      <c r="AJ192" s="4" t="str">
        <f t="shared" si="11"/>
        <v/>
      </c>
      <c r="AK192" s="4" t="str">
        <f t="shared" si="12"/>
        <v/>
      </c>
      <c r="AL192" s="4" t="str">
        <f t="shared" si="13"/>
        <v/>
      </c>
      <c r="AM192" s="4" t="str">
        <f t="shared" si="14"/>
        <v/>
      </c>
      <c r="AN192" s="4" t="str">
        <f t="shared" si="15"/>
        <v>0</v>
      </c>
      <c r="AO192" s="4" t="str">
        <f t="shared" si="16"/>
        <v>0</v>
      </c>
      <c r="AP192" s="4" t="str">
        <f t="shared" si="17"/>
        <v/>
      </c>
      <c r="AQ192" s="4" t="str">
        <f t="shared" si="18"/>
        <v/>
      </c>
      <c r="AR192" s="4" t="str">
        <f t="shared" si="19"/>
        <v/>
      </c>
      <c r="AS192" s="4" t="str">
        <f t="shared" si="20"/>
        <v/>
      </c>
      <c r="AT192" s="4" t="str">
        <f t="shared" si="21"/>
        <v/>
      </c>
      <c r="AU192" s="4" t="str">
        <f t="shared" si="22"/>
        <v/>
      </c>
      <c r="AV192" s="4" t="str">
        <f t="shared" si="23"/>
        <v/>
      </c>
      <c r="AW192" s="4" t="str">
        <f t="shared" si="24"/>
        <v/>
      </c>
      <c r="AX192" s="4" t="str">
        <f t="shared" si="25"/>
        <v/>
      </c>
      <c r="AY192" s="4" t="str">
        <f t="shared" si="26"/>
        <v/>
      </c>
      <c r="AZ192" s="4" t="str">
        <f t="shared" si="27"/>
        <v/>
      </c>
      <c r="BA192" s="4" t="str">
        <f t="shared" si="28"/>
        <v/>
      </c>
      <c r="BB192" s="4" t="str">
        <f t="shared" si="29"/>
        <v/>
      </c>
      <c r="BC192" s="4" t="str">
        <f t="shared" si="30"/>
        <v/>
      </c>
      <c r="BD192" s="4" t="str">
        <f t="shared" si="31"/>
        <v/>
      </c>
      <c r="BE192" s="4" t="str">
        <f t="shared" si="32"/>
        <v/>
      </c>
      <c r="BF192" s="4" t="str">
        <f t="shared" si="33"/>
        <v/>
      </c>
      <c r="BG192" s="4" t="str">
        <f t="shared" si="34"/>
        <v/>
      </c>
      <c r="BH192" s="9" t="str">
        <f t="shared" si="35"/>
        <v/>
      </c>
      <c r="BI192" s="9" t="str">
        <f t="shared" si="36"/>
        <v/>
      </c>
    </row>
    <row r="193">
      <c r="D193" s="7">
        <v>73096.91</v>
      </c>
      <c r="E193" s="7">
        <v>563.0566879938415</v>
      </c>
      <c r="F193" s="7">
        <v>9616.0</v>
      </c>
      <c r="G193" s="7">
        <v>8145.067808827314</v>
      </c>
      <c r="H193" s="7">
        <v>0.00385978057255</v>
      </c>
      <c r="I193" s="7">
        <v>72550.0</v>
      </c>
      <c r="J193" s="7">
        <v>8134.535</v>
      </c>
      <c r="K193" s="7">
        <v>1481.465</v>
      </c>
      <c r="L193" s="7">
        <v>543.905</v>
      </c>
      <c r="M193" s="7">
        <v>3.005</v>
      </c>
      <c r="N193" s="7">
        <v>1.0</v>
      </c>
      <c r="O193" s="7">
        <v>1.0</v>
      </c>
      <c r="Q193" t="str">
        <f t="shared" si="7"/>
        <v/>
      </c>
      <c r="AC193" s="7"/>
      <c r="AG193" t="str">
        <f t="shared" si="8"/>
        <v/>
      </c>
      <c r="AH193" s="4" t="str">
        <f t="shared" si="9"/>
        <v>0.003859780573</v>
      </c>
      <c r="AI193" s="4" t="str">
        <f t="shared" si="10"/>
        <v/>
      </c>
      <c r="AJ193" s="4" t="str">
        <f t="shared" si="11"/>
        <v>3.005</v>
      </c>
      <c r="AK193" s="4" t="str">
        <f t="shared" si="12"/>
        <v/>
      </c>
      <c r="AL193" s="4" t="str">
        <f t="shared" si="13"/>
        <v/>
      </c>
      <c r="AM193" s="4" t="str">
        <f t="shared" si="14"/>
        <v/>
      </c>
      <c r="AN193" s="4" t="str">
        <f t="shared" si="15"/>
        <v/>
      </c>
      <c r="AO193" s="4" t="str">
        <f t="shared" si="16"/>
        <v/>
      </c>
      <c r="AP193" s="4" t="str">
        <f t="shared" si="17"/>
        <v/>
      </c>
      <c r="AQ193" s="4" t="str">
        <f t="shared" si="18"/>
        <v/>
      </c>
      <c r="AR193" s="4" t="str">
        <f t="shared" si="19"/>
        <v/>
      </c>
      <c r="AS193" s="4" t="str">
        <f t="shared" si="20"/>
        <v/>
      </c>
      <c r="AT193" s="4" t="str">
        <f t="shared" si="21"/>
        <v/>
      </c>
      <c r="AU193" s="4" t="str">
        <f t="shared" si="22"/>
        <v/>
      </c>
      <c r="AV193" s="4" t="str">
        <f t="shared" si="23"/>
        <v/>
      </c>
      <c r="AW193" s="4" t="str">
        <f t="shared" si="24"/>
        <v/>
      </c>
      <c r="AX193" s="4" t="str">
        <f t="shared" si="25"/>
        <v/>
      </c>
      <c r="AY193" s="4" t="str">
        <f t="shared" si="26"/>
        <v/>
      </c>
      <c r="AZ193" s="4" t="str">
        <f t="shared" si="27"/>
        <v/>
      </c>
      <c r="BA193" s="4" t="str">
        <f t="shared" si="28"/>
        <v/>
      </c>
      <c r="BB193" s="4" t="str">
        <f t="shared" si="29"/>
        <v/>
      </c>
      <c r="BC193" s="4" t="str">
        <f t="shared" si="30"/>
        <v/>
      </c>
      <c r="BD193" s="4" t="str">
        <f t="shared" si="31"/>
        <v/>
      </c>
      <c r="BE193" s="4" t="str">
        <f t="shared" si="32"/>
        <v/>
      </c>
      <c r="BF193" s="4" t="str">
        <f t="shared" si="33"/>
        <v/>
      </c>
      <c r="BG193" s="4" t="str">
        <f t="shared" si="34"/>
        <v/>
      </c>
      <c r="BH193" s="9" t="str">
        <f t="shared" si="35"/>
        <v/>
      </c>
      <c r="BI193" s="9" t="str">
        <f t="shared" si="36"/>
        <v/>
      </c>
    </row>
    <row r="194">
      <c r="D194" s="7">
        <v>73788.2325</v>
      </c>
      <c r="E194" s="7">
        <v>1361.3770586717721</v>
      </c>
      <c r="F194" s="7">
        <v>16200.0</v>
      </c>
      <c r="G194" s="7">
        <v>14034.213042852474</v>
      </c>
      <c r="H194" s="7">
        <v>0.0064056873874</v>
      </c>
      <c r="I194" s="7">
        <v>72443.0</v>
      </c>
      <c r="J194" s="7">
        <v>14023.125</v>
      </c>
      <c r="K194" s="7">
        <v>2176.875</v>
      </c>
      <c r="L194" s="7">
        <v>1231.246875</v>
      </c>
      <c r="M194" s="7">
        <v>113.985625</v>
      </c>
      <c r="N194" s="7">
        <v>1.0</v>
      </c>
      <c r="O194" s="7">
        <v>1.0</v>
      </c>
      <c r="Q194" t="str">
        <f t="shared" si="7"/>
        <v/>
      </c>
      <c r="AC194" s="7"/>
      <c r="AG194" t="str">
        <f t="shared" si="8"/>
        <v/>
      </c>
      <c r="AH194" s="4" t="str">
        <f t="shared" si="9"/>
        <v/>
      </c>
      <c r="AI194" s="4" t="str">
        <f t="shared" si="10"/>
        <v/>
      </c>
      <c r="AJ194" s="4" t="str">
        <f t="shared" si="11"/>
        <v>113.985625</v>
      </c>
      <c r="AK194" s="4" t="str">
        <f t="shared" si="12"/>
        <v/>
      </c>
      <c r="AL194" s="4" t="str">
        <f t="shared" si="13"/>
        <v/>
      </c>
      <c r="AM194" s="4" t="str">
        <f t="shared" si="14"/>
        <v/>
      </c>
      <c r="AN194" s="4" t="str">
        <f t="shared" si="15"/>
        <v/>
      </c>
      <c r="AO194" s="4" t="str">
        <f t="shared" si="16"/>
        <v/>
      </c>
      <c r="AP194" s="4" t="str">
        <f t="shared" si="17"/>
        <v/>
      </c>
      <c r="AQ194" s="4" t="str">
        <f t="shared" si="18"/>
        <v/>
      </c>
      <c r="AR194" s="4" t="str">
        <f t="shared" si="19"/>
        <v/>
      </c>
      <c r="AS194" s="4" t="str">
        <f t="shared" si="20"/>
        <v/>
      </c>
      <c r="AT194" s="4" t="str">
        <f t="shared" si="21"/>
        <v/>
      </c>
      <c r="AU194" s="4" t="str">
        <f t="shared" si="22"/>
        <v/>
      </c>
      <c r="AV194" s="4" t="str">
        <f t="shared" si="23"/>
        <v/>
      </c>
      <c r="AW194" s="4" t="str">
        <f t="shared" si="24"/>
        <v/>
      </c>
      <c r="AX194" s="4" t="str">
        <f t="shared" si="25"/>
        <v/>
      </c>
      <c r="AY194" s="4" t="str">
        <f t="shared" si="26"/>
        <v/>
      </c>
      <c r="AZ194" s="4" t="str">
        <f t="shared" si="27"/>
        <v/>
      </c>
      <c r="BA194" s="4" t="str">
        <f t="shared" si="28"/>
        <v/>
      </c>
      <c r="BB194" s="4" t="str">
        <f t="shared" si="29"/>
        <v/>
      </c>
      <c r="BC194" s="4" t="str">
        <f t="shared" si="30"/>
        <v/>
      </c>
      <c r="BD194" s="4" t="str">
        <f t="shared" si="31"/>
        <v/>
      </c>
      <c r="BE194" s="4" t="str">
        <f t="shared" si="32"/>
        <v/>
      </c>
      <c r="BF194" s="4" t="str">
        <f t="shared" si="33"/>
        <v/>
      </c>
      <c r="BG194" s="4" t="str">
        <f t="shared" si="34"/>
        <v/>
      </c>
      <c r="BH194" s="9" t="str">
        <f t="shared" si="35"/>
        <v/>
      </c>
      <c r="BI194" s="9" t="str">
        <f t="shared" si="36"/>
        <v/>
      </c>
    </row>
    <row r="195">
      <c r="A195" s="7">
        <v>590.0</v>
      </c>
      <c r="B195" s="7">
        <v>4.0</v>
      </c>
      <c r="C195" s="7">
        <v>116.0</v>
      </c>
      <c r="D195" s="7">
        <v>72134.269375</v>
      </c>
      <c r="E195" s="7">
        <v>43.407226699696295</v>
      </c>
      <c r="F195" s="7">
        <v>7918.0</v>
      </c>
      <c r="G195" s="7">
        <v>7165.46635070295</v>
      </c>
      <c r="H195" s="7">
        <v>0.00108156718694</v>
      </c>
      <c r="I195" s="7">
        <v>72107.0</v>
      </c>
      <c r="J195" s="7">
        <v>7155.8925</v>
      </c>
      <c r="K195" s="7">
        <v>762.1075</v>
      </c>
      <c r="L195" s="7">
        <v>22.269375</v>
      </c>
      <c r="M195" s="7">
        <v>5.0</v>
      </c>
      <c r="N195" s="7">
        <v>1.0</v>
      </c>
      <c r="O195" s="7">
        <v>1.0</v>
      </c>
      <c r="Q195" t="str">
        <f t="shared" si="7"/>
        <v/>
      </c>
      <c r="AC195" s="7"/>
      <c r="AG195" t="str">
        <f t="shared" si="8"/>
        <v>1</v>
      </c>
      <c r="AH195" s="4" t="str">
        <f t="shared" si="9"/>
        <v/>
      </c>
      <c r="AI195" s="4" t="str">
        <f t="shared" si="10"/>
        <v/>
      </c>
      <c r="AJ195" s="4" t="str">
        <f t="shared" si="11"/>
        <v>5</v>
      </c>
      <c r="AK195" s="4" t="str">
        <f t="shared" si="12"/>
        <v/>
      </c>
      <c r="AL195" s="4" t="str">
        <f t="shared" si="13"/>
        <v/>
      </c>
      <c r="AM195" s="4" t="str">
        <f t="shared" si="14"/>
        <v/>
      </c>
      <c r="AN195" s="4" t="str">
        <f t="shared" si="15"/>
        <v/>
      </c>
      <c r="AO195" s="4" t="str">
        <f t="shared" si="16"/>
        <v/>
      </c>
      <c r="AP195" s="4" t="str">
        <f t="shared" si="17"/>
        <v/>
      </c>
      <c r="AQ195" s="4" t="str">
        <f t="shared" si="18"/>
        <v/>
      </c>
      <c r="AR195" s="4" t="str">
        <f t="shared" si="19"/>
        <v/>
      </c>
      <c r="AS195" s="4" t="str">
        <f t="shared" si="20"/>
        <v/>
      </c>
      <c r="AT195" s="4" t="str">
        <f t="shared" si="21"/>
        <v/>
      </c>
      <c r="AU195" s="4" t="str">
        <f t="shared" si="22"/>
        <v/>
      </c>
      <c r="AV195" s="4" t="str">
        <f t="shared" si="23"/>
        <v/>
      </c>
      <c r="AW195" s="4" t="str">
        <f t="shared" si="24"/>
        <v/>
      </c>
      <c r="AX195" s="4" t="str">
        <f t="shared" si="25"/>
        <v/>
      </c>
      <c r="AY195" s="4" t="str">
        <f t="shared" si="26"/>
        <v/>
      </c>
      <c r="AZ195" s="4" t="str">
        <f t="shared" si="27"/>
        <v/>
      </c>
      <c r="BA195" s="4" t="str">
        <f t="shared" si="28"/>
        <v>590</v>
      </c>
      <c r="BB195" s="4" t="str">
        <f t="shared" si="29"/>
        <v/>
      </c>
      <c r="BC195" s="4" t="str">
        <f t="shared" si="30"/>
        <v/>
      </c>
      <c r="BD195" s="4" t="str">
        <f t="shared" si="31"/>
        <v/>
      </c>
      <c r="BE195" s="4" t="str">
        <f t="shared" si="32"/>
        <v/>
      </c>
      <c r="BF195" s="4" t="str">
        <f t="shared" si="33"/>
        <v/>
      </c>
      <c r="BG195" s="4" t="str">
        <f t="shared" si="34"/>
        <v/>
      </c>
      <c r="BH195" s="9" t="str">
        <f t="shared" si="35"/>
        <v/>
      </c>
      <c r="BI195" s="9" t="str">
        <f t="shared" si="36"/>
        <v/>
      </c>
    </row>
    <row r="196">
      <c r="D196" s="7">
        <v>71925.039375</v>
      </c>
      <c r="E196" s="7">
        <v>747.1588430401936</v>
      </c>
      <c r="F196" s="7">
        <v>13600.0</v>
      </c>
      <c r="G196" s="7">
        <v>11401.109830654279</v>
      </c>
      <c r="H196" s="7">
        <v>0.00206692560092</v>
      </c>
      <c r="I196" s="7">
        <v>71194.0</v>
      </c>
      <c r="J196" s="7">
        <v>11390.0</v>
      </c>
      <c r="K196" s="7">
        <v>2210.0</v>
      </c>
      <c r="L196" s="7">
        <v>670.3009375</v>
      </c>
      <c r="M196" s="7">
        <v>60.7384375</v>
      </c>
      <c r="N196" s="7">
        <v>2.0</v>
      </c>
      <c r="O196" s="7">
        <v>1.0</v>
      </c>
      <c r="P196" s="7">
        <v>1.0</v>
      </c>
      <c r="Q196" t="str">
        <f t="shared" si="7"/>
        <v/>
      </c>
      <c r="S196" s="7"/>
      <c r="W196" s="7"/>
      <c r="AB196" s="7"/>
      <c r="AC196" s="7"/>
      <c r="AG196" t="str">
        <f t="shared" si="8"/>
        <v/>
      </c>
      <c r="AH196" s="4" t="str">
        <f t="shared" si="9"/>
        <v/>
      </c>
      <c r="AI196" s="4" t="str">
        <f t="shared" si="10"/>
        <v/>
      </c>
      <c r="AJ196" s="4" t="str">
        <f t="shared" si="11"/>
        <v>60.7384375</v>
      </c>
      <c r="AK196" s="4" t="str">
        <f t="shared" si="12"/>
        <v>60.7384375</v>
      </c>
      <c r="AL196" s="4" t="str">
        <f t="shared" si="13"/>
        <v/>
      </c>
      <c r="AM196" s="4" t="str">
        <f t="shared" si="14"/>
        <v/>
      </c>
      <c r="AN196" s="4" t="str">
        <f t="shared" si="15"/>
        <v/>
      </c>
      <c r="AO196" s="4" t="str">
        <f t="shared" si="16"/>
        <v/>
      </c>
      <c r="AP196" s="4" t="str">
        <f t="shared" si="17"/>
        <v/>
      </c>
      <c r="AQ196" s="4" t="str">
        <f t="shared" si="18"/>
        <v/>
      </c>
      <c r="AR196" s="4" t="str">
        <f t="shared" si="19"/>
        <v/>
      </c>
      <c r="AS196" s="4" t="str">
        <f t="shared" si="20"/>
        <v/>
      </c>
      <c r="AT196" s="4" t="str">
        <f t="shared" si="21"/>
        <v/>
      </c>
      <c r="AU196" s="4" t="str">
        <f t="shared" si="22"/>
        <v/>
      </c>
      <c r="AV196" s="4" t="str">
        <f t="shared" si="23"/>
        <v/>
      </c>
      <c r="AW196" s="4" t="str">
        <f t="shared" si="24"/>
        <v/>
      </c>
      <c r="AX196" s="4" t="str">
        <f t="shared" si="25"/>
        <v/>
      </c>
      <c r="AY196" s="4" t="str">
        <f t="shared" si="26"/>
        <v/>
      </c>
      <c r="AZ196" s="4" t="str">
        <f t="shared" si="27"/>
        <v/>
      </c>
      <c r="BA196" s="4" t="str">
        <f t="shared" si="28"/>
        <v/>
      </c>
      <c r="BB196" s="4" t="str">
        <f t="shared" si="29"/>
        <v/>
      </c>
      <c r="BC196" s="4" t="str">
        <f t="shared" si="30"/>
        <v/>
      </c>
      <c r="BD196" s="4" t="str">
        <f t="shared" si="31"/>
        <v/>
      </c>
      <c r="BE196" s="4" t="str">
        <f t="shared" si="32"/>
        <v/>
      </c>
      <c r="BF196" s="4" t="str">
        <f t="shared" si="33"/>
        <v/>
      </c>
      <c r="BG196" s="4" t="str">
        <f t="shared" si="34"/>
        <v/>
      </c>
      <c r="BH196" s="9" t="str">
        <f t="shared" si="35"/>
        <v/>
      </c>
      <c r="BI196" s="9" t="str">
        <f t="shared" si="36"/>
        <v/>
      </c>
    </row>
    <row r="197">
      <c r="A197" s="7">
        <v>138.0</v>
      </c>
      <c r="D197" s="7">
        <v>71022.82843750001</v>
      </c>
      <c r="E197" s="7">
        <v>246.93973621425826</v>
      </c>
      <c r="F197" s="7">
        <v>7810.0</v>
      </c>
      <c r="G197" s="7">
        <v>7692.4878009852255</v>
      </c>
      <c r="H197" s="7">
        <v>0.00496926797406</v>
      </c>
      <c r="I197" s="7">
        <v>70792.0</v>
      </c>
      <c r="J197" s="7">
        <v>7685.528125</v>
      </c>
      <c r="K197" s="7">
        <v>124.471875</v>
      </c>
      <c r="L197" s="7">
        <v>216.2003125</v>
      </c>
      <c r="M197" s="7">
        <v>14.628125</v>
      </c>
      <c r="N197" s="7">
        <v>2.0</v>
      </c>
      <c r="O197" s="7">
        <v>1.0</v>
      </c>
      <c r="Q197" t="str">
        <f t="shared" si="7"/>
        <v/>
      </c>
      <c r="T197" s="7">
        <v>1.0</v>
      </c>
      <c r="AB197" s="7"/>
      <c r="AC197" s="7"/>
      <c r="AG197" t="str">
        <f t="shared" si="8"/>
        <v/>
      </c>
      <c r="AH197" s="4" t="str">
        <f t="shared" si="9"/>
        <v/>
      </c>
      <c r="AI197" s="4" t="str">
        <f t="shared" si="10"/>
        <v/>
      </c>
      <c r="AJ197" s="4" t="str">
        <f t="shared" si="11"/>
        <v>14.628125</v>
      </c>
      <c r="AK197" s="4" t="str">
        <f t="shared" si="12"/>
        <v/>
      </c>
      <c r="AL197" s="4" t="str">
        <f t="shared" si="13"/>
        <v/>
      </c>
      <c r="AM197" s="4" t="str">
        <f t="shared" si="14"/>
        <v/>
      </c>
      <c r="AN197" s="4" t="str">
        <f t="shared" si="15"/>
        <v>14.628125</v>
      </c>
      <c r="AO197" s="4" t="str">
        <f t="shared" si="16"/>
        <v/>
      </c>
      <c r="AP197" s="4" t="str">
        <f t="shared" si="17"/>
        <v/>
      </c>
      <c r="AQ197" s="4" t="str">
        <f t="shared" si="18"/>
        <v/>
      </c>
      <c r="AR197" s="4" t="str">
        <f t="shared" si="19"/>
        <v/>
      </c>
      <c r="AS197" s="4" t="str">
        <f t="shared" si="20"/>
        <v/>
      </c>
      <c r="AT197" s="4" t="str">
        <f t="shared" si="21"/>
        <v/>
      </c>
      <c r="AU197" s="4" t="str">
        <f t="shared" si="22"/>
        <v/>
      </c>
      <c r="AV197" s="4" t="str">
        <f t="shared" si="23"/>
        <v/>
      </c>
      <c r="AW197" s="4" t="str">
        <f t="shared" si="24"/>
        <v/>
      </c>
      <c r="AX197" s="4" t="str">
        <f t="shared" si="25"/>
        <v/>
      </c>
      <c r="AY197" s="4" t="str">
        <f t="shared" si="26"/>
        <v/>
      </c>
      <c r="AZ197" s="4" t="str">
        <f t="shared" si="27"/>
        <v/>
      </c>
      <c r="BA197" s="4" t="str">
        <f t="shared" si="28"/>
        <v/>
      </c>
      <c r="BB197" s="4" t="str">
        <f t="shared" si="29"/>
        <v>138</v>
      </c>
      <c r="BC197" s="4" t="str">
        <f t="shared" si="30"/>
        <v/>
      </c>
      <c r="BD197" s="4" t="str">
        <f t="shared" si="31"/>
        <v/>
      </c>
      <c r="BE197" s="4" t="str">
        <f t="shared" si="32"/>
        <v/>
      </c>
      <c r="BF197" s="4" t="str">
        <f t="shared" si="33"/>
        <v/>
      </c>
      <c r="BG197" s="4" t="str">
        <f t="shared" si="34"/>
        <v/>
      </c>
      <c r="BH197" s="9" t="str">
        <f t="shared" si="35"/>
        <v/>
      </c>
      <c r="BI197" s="9" t="str">
        <f t="shared" si="36"/>
        <v/>
      </c>
    </row>
    <row r="198">
      <c r="A198" s="7">
        <v>0.0</v>
      </c>
      <c r="D198" s="7">
        <v>70482.008125</v>
      </c>
      <c r="E198" s="7">
        <v>678.0994777364401</v>
      </c>
      <c r="F198" s="7">
        <v>8672.0</v>
      </c>
      <c r="G198" s="7">
        <v>7744.212921079216</v>
      </c>
      <c r="H198" s="7">
        <v>0.00442084493835</v>
      </c>
      <c r="I198" s="7">
        <v>69820.0</v>
      </c>
      <c r="J198" s="7">
        <v>7734.34</v>
      </c>
      <c r="K198" s="7">
        <v>937.66</v>
      </c>
      <c r="L198" s="7">
        <v>573.696875</v>
      </c>
      <c r="M198" s="7">
        <v>88.31125</v>
      </c>
      <c r="N198" s="7">
        <v>4.0</v>
      </c>
      <c r="Q198" t="str">
        <f t="shared" si="7"/>
        <v/>
      </c>
      <c r="R198" s="7">
        <v>1.0</v>
      </c>
      <c r="T198" s="7">
        <v>1.0</v>
      </c>
      <c r="U198" s="7">
        <v>1.0</v>
      </c>
      <c r="W198" s="7">
        <v>1.0</v>
      </c>
      <c r="AB198" s="7"/>
      <c r="AC198" s="7"/>
      <c r="AG198" t="str">
        <f t="shared" si="8"/>
        <v/>
      </c>
      <c r="AH198" s="4" t="str">
        <f t="shared" si="9"/>
        <v/>
      </c>
      <c r="AI198" s="4" t="str">
        <f t="shared" si="10"/>
        <v/>
      </c>
      <c r="AJ198" s="4" t="str">
        <f t="shared" si="11"/>
        <v/>
      </c>
      <c r="AK198" s="4" t="str">
        <f t="shared" si="12"/>
        <v/>
      </c>
      <c r="AL198" s="4" t="str">
        <f t="shared" si="13"/>
        <v>88.31125</v>
      </c>
      <c r="AM198" s="4" t="str">
        <f t="shared" si="14"/>
        <v/>
      </c>
      <c r="AN198" s="4" t="str">
        <f t="shared" si="15"/>
        <v>88.31125</v>
      </c>
      <c r="AO198" s="4" t="str">
        <f t="shared" si="16"/>
        <v>88.31125</v>
      </c>
      <c r="AP198" s="4" t="str">
        <f t="shared" si="17"/>
        <v/>
      </c>
      <c r="AQ198" s="4" t="str">
        <f t="shared" si="18"/>
        <v/>
      </c>
      <c r="AR198" s="4" t="str">
        <f t="shared" si="19"/>
        <v/>
      </c>
      <c r="AS198" s="4" t="str">
        <f t="shared" si="20"/>
        <v>88.31125</v>
      </c>
      <c r="AT198" s="4" t="str">
        <f t="shared" si="21"/>
        <v/>
      </c>
      <c r="AU198" s="4" t="str">
        <f t="shared" si="22"/>
        <v/>
      </c>
      <c r="AV198" s="4" t="str">
        <f t="shared" si="23"/>
        <v/>
      </c>
      <c r="AW198" s="4" t="str">
        <f t="shared" si="24"/>
        <v/>
      </c>
      <c r="AX198" s="4" t="str">
        <f t="shared" si="25"/>
        <v/>
      </c>
      <c r="AY198" s="4" t="str">
        <f t="shared" si="26"/>
        <v/>
      </c>
      <c r="AZ198" s="4" t="str">
        <f t="shared" si="27"/>
        <v/>
      </c>
      <c r="BA198" s="4" t="str">
        <f t="shared" si="28"/>
        <v/>
      </c>
      <c r="BB198" s="4" t="str">
        <f t="shared" si="29"/>
        <v/>
      </c>
      <c r="BC198" s="4" t="str">
        <f t="shared" si="30"/>
        <v/>
      </c>
      <c r="BD198" s="4" t="str">
        <f t="shared" si="31"/>
        <v>0</v>
      </c>
      <c r="BE198" s="4" t="str">
        <f t="shared" si="32"/>
        <v/>
      </c>
      <c r="BF198" s="4" t="str">
        <f t="shared" si="33"/>
        <v/>
      </c>
      <c r="BG198" s="4" t="str">
        <f t="shared" si="34"/>
        <v/>
      </c>
      <c r="BH198" s="9" t="str">
        <f t="shared" si="35"/>
        <v/>
      </c>
      <c r="BI198" s="9" t="str">
        <f t="shared" si="36"/>
        <v/>
      </c>
    </row>
    <row r="199">
      <c r="D199" s="7">
        <v>70385.4375</v>
      </c>
      <c r="E199" s="7">
        <v>629.5278605683403</v>
      </c>
      <c r="F199" s="7">
        <v>15100.0</v>
      </c>
      <c r="G199" s="7">
        <v>11063.295738576824</v>
      </c>
      <c r="H199" s="7">
        <v>0.00120439705101</v>
      </c>
      <c r="I199" s="7">
        <v>69772.0</v>
      </c>
      <c r="J199" s="7">
        <v>11051.3125</v>
      </c>
      <c r="K199" s="7">
        <v>4048.6875</v>
      </c>
      <c r="L199" s="7">
        <v>585.125</v>
      </c>
      <c r="M199" s="7">
        <v>28.3125</v>
      </c>
      <c r="N199" s="7">
        <v>1.0</v>
      </c>
      <c r="Q199" t="str">
        <f t="shared" si="7"/>
        <v/>
      </c>
      <c r="Y199" s="7">
        <v>1.0</v>
      </c>
      <c r="AC199" s="7"/>
      <c r="AG199" t="str">
        <f t="shared" si="8"/>
        <v/>
      </c>
      <c r="AH199" s="4" t="str">
        <f t="shared" si="9"/>
        <v/>
      </c>
      <c r="AI199" s="4" t="str">
        <f t="shared" si="10"/>
        <v/>
      </c>
      <c r="AJ199" s="4" t="str">
        <f t="shared" si="11"/>
        <v/>
      </c>
      <c r="AK199" s="4" t="str">
        <f t="shared" si="12"/>
        <v/>
      </c>
      <c r="AL199" s="4" t="str">
        <f t="shared" si="13"/>
        <v/>
      </c>
      <c r="AM199" s="4" t="str">
        <f t="shared" si="14"/>
        <v/>
      </c>
      <c r="AN199" s="4" t="str">
        <f t="shared" si="15"/>
        <v/>
      </c>
      <c r="AO199" s="4" t="str">
        <f t="shared" si="16"/>
        <v/>
      </c>
      <c r="AP199" s="4" t="str">
        <f t="shared" si="17"/>
        <v/>
      </c>
      <c r="AQ199" s="4" t="str">
        <f t="shared" si="18"/>
        <v/>
      </c>
      <c r="AR199" s="4" t="str">
        <f t="shared" si="19"/>
        <v/>
      </c>
      <c r="AS199" s="4" t="str">
        <f t="shared" si="20"/>
        <v/>
      </c>
      <c r="AT199" s="4" t="str">
        <f t="shared" si="21"/>
        <v/>
      </c>
      <c r="AU199" s="4" t="str">
        <f t="shared" si="22"/>
        <v>28.3125</v>
      </c>
      <c r="AV199" s="4" t="str">
        <f t="shared" si="23"/>
        <v/>
      </c>
      <c r="AW199" s="4" t="str">
        <f t="shared" si="24"/>
        <v/>
      </c>
      <c r="AX199" s="4" t="str">
        <f t="shared" si="25"/>
        <v/>
      </c>
      <c r="AY199" s="4" t="str">
        <f t="shared" si="26"/>
        <v/>
      </c>
      <c r="AZ199" s="4" t="str">
        <f t="shared" si="27"/>
        <v/>
      </c>
      <c r="BA199" s="4" t="str">
        <f t="shared" si="28"/>
        <v/>
      </c>
      <c r="BB199" s="4" t="str">
        <f t="shared" si="29"/>
        <v/>
      </c>
      <c r="BC199" s="4" t="str">
        <f t="shared" si="30"/>
        <v/>
      </c>
      <c r="BD199" s="4" t="str">
        <f t="shared" si="31"/>
        <v/>
      </c>
      <c r="BE199" s="4" t="str">
        <f t="shared" si="32"/>
        <v/>
      </c>
      <c r="BF199" s="4" t="str">
        <f t="shared" si="33"/>
        <v/>
      </c>
      <c r="BG199" s="4" t="str">
        <f t="shared" si="34"/>
        <v/>
      </c>
      <c r="BH199" s="9" t="str">
        <f t="shared" si="35"/>
        <v/>
      </c>
      <c r="BI199" s="9" t="str">
        <f t="shared" si="36"/>
        <v/>
      </c>
    </row>
    <row r="200">
      <c r="A200" s="7">
        <v>5.0</v>
      </c>
      <c r="D200" s="7">
        <v>72150.255</v>
      </c>
      <c r="E200" s="7">
        <v>2638.3403064699914</v>
      </c>
      <c r="F200" s="7">
        <v>38500.0</v>
      </c>
      <c r="G200" s="7">
        <v>35311.331497071085</v>
      </c>
      <c r="H200" s="7">
        <v>0.00276110163369</v>
      </c>
      <c r="I200" s="7">
        <v>69528.0</v>
      </c>
      <c r="J200" s="7">
        <v>35299.6875</v>
      </c>
      <c r="K200" s="7">
        <v>3200.3125</v>
      </c>
      <c r="L200" s="7">
        <v>2479.92125</v>
      </c>
      <c r="M200" s="7">
        <v>142.33375</v>
      </c>
      <c r="N200" s="7">
        <v>2.0</v>
      </c>
      <c r="O200" s="7">
        <v>1.0</v>
      </c>
      <c r="P200" s="7">
        <v>1.0</v>
      </c>
      <c r="Q200" t="str">
        <f t="shared" si="7"/>
        <v/>
      </c>
      <c r="AB200" s="7"/>
      <c r="AC200" s="7"/>
      <c r="AG200" t="str">
        <f t="shared" si="8"/>
        <v/>
      </c>
      <c r="AH200" s="4" t="str">
        <f t="shared" si="9"/>
        <v>0.002761101634</v>
      </c>
      <c r="AI200" s="4" t="str">
        <f t="shared" si="10"/>
        <v/>
      </c>
      <c r="AJ200" s="4" t="str">
        <f t="shared" si="11"/>
        <v>142.33375</v>
      </c>
      <c r="AK200" s="4" t="str">
        <f t="shared" si="12"/>
        <v>142.33375</v>
      </c>
      <c r="AL200" s="4" t="str">
        <f t="shared" si="13"/>
        <v/>
      </c>
      <c r="AM200" s="4" t="str">
        <f t="shared" si="14"/>
        <v/>
      </c>
      <c r="AN200" s="4" t="str">
        <f t="shared" si="15"/>
        <v/>
      </c>
      <c r="AO200" s="4" t="str">
        <f t="shared" si="16"/>
        <v/>
      </c>
      <c r="AP200" s="4" t="str">
        <f t="shared" si="17"/>
        <v/>
      </c>
      <c r="AQ200" s="4" t="str">
        <f t="shared" si="18"/>
        <v/>
      </c>
      <c r="AR200" s="4" t="str">
        <f t="shared" si="19"/>
        <v/>
      </c>
      <c r="AS200" s="4" t="str">
        <f t="shared" si="20"/>
        <v/>
      </c>
      <c r="AT200" s="4" t="str">
        <f t="shared" si="21"/>
        <v/>
      </c>
      <c r="AU200" s="4" t="str">
        <f t="shared" si="22"/>
        <v/>
      </c>
      <c r="AV200" s="4" t="str">
        <f t="shared" si="23"/>
        <v/>
      </c>
      <c r="AW200" s="4" t="str">
        <f t="shared" si="24"/>
        <v/>
      </c>
      <c r="AX200" s="4" t="str">
        <f t="shared" si="25"/>
        <v/>
      </c>
      <c r="AY200" s="4" t="str">
        <f t="shared" si="26"/>
        <v/>
      </c>
      <c r="AZ200" s="4" t="str">
        <f t="shared" si="27"/>
        <v/>
      </c>
      <c r="BA200" s="4" t="str">
        <f t="shared" si="28"/>
        <v/>
      </c>
      <c r="BB200" s="4" t="str">
        <f t="shared" si="29"/>
        <v>5</v>
      </c>
      <c r="BC200" s="4" t="str">
        <f t="shared" si="30"/>
        <v/>
      </c>
      <c r="BD200" s="4" t="str">
        <f t="shared" si="31"/>
        <v/>
      </c>
      <c r="BE200" s="4" t="str">
        <f t="shared" si="32"/>
        <v/>
      </c>
      <c r="BF200" s="4" t="str">
        <f t="shared" si="33"/>
        <v/>
      </c>
      <c r="BG200" s="4" t="str">
        <f t="shared" si="34"/>
        <v/>
      </c>
      <c r="BH200" s="9" t="str">
        <f t="shared" si="35"/>
        <v/>
      </c>
      <c r="BI200" s="9" t="str">
        <f t="shared" si="36"/>
        <v/>
      </c>
    </row>
    <row r="201">
      <c r="A201" s="7">
        <v>19.0</v>
      </c>
      <c r="B201" s="7">
        <v>1.0</v>
      </c>
      <c r="C201" s="7">
        <v>0.0</v>
      </c>
      <c r="D201" s="7">
        <v>70470.4375</v>
      </c>
      <c r="E201" s="7">
        <v>1100.5198569794122</v>
      </c>
      <c r="F201" s="7">
        <v>22900.0</v>
      </c>
      <c r="G201" s="7">
        <v>19727.10561531395</v>
      </c>
      <c r="H201" s="7">
        <v>0.00189062068662</v>
      </c>
      <c r="I201" s="7">
        <v>69386.0</v>
      </c>
      <c r="J201" s="7">
        <v>19715.46875</v>
      </c>
      <c r="K201" s="7">
        <v>3184.53125</v>
      </c>
      <c r="L201" s="7">
        <v>1075.9375</v>
      </c>
      <c r="M201" s="7">
        <v>8.5</v>
      </c>
      <c r="N201" s="7">
        <v>5.0</v>
      </c>
      <c r="P201" s="7">
        <v>1.0</v>
      </c>
      <c r="Q201" t="str">
        <f t="shared" si="7"/>
        <v/>
      </c>
      <c r="S201" s="7"/>
      <c r="T201" s="7">
        <v>1.0</v>
      </c>
      <c r="X201" s="7">
        <v>1.0</v>
      </c>
      <c r="Y201" s="7">
        <v>1.0</v>
      </c>
      <c r="AB201" s="7"/>
      <c r="AC201" s="7"/>
      <c r="AE201" s="7">
        <v>1.0</v>
      </c>
      <c r="AG201" t="str">
        <f t="shared" si="8"/>
        <v>1</v>
      </c>
      <c r="AH201" s="4" t="str">
        <f t="shared" si="9"/>
        <v/>
      </c>
      <c r="AI201" s="4" t="str">
        <f t="shared" si="10"/>
        <v/>
      </c>
      <c r="AJ201" s="4" t="str">
        <f t="shared" si="11"/>
        <v/>
      </c>
      <c r="AK201" s="4" t="str">
        <f t="shared" si="12"/>
        <v>8.5</v>
      </c>
      <c r="AL201" s="4" t="str">
        <f t="shared" si="13"/>
        <v/>
      </c>
      <c r="AM201" s="4" t="str">
        <f t="shared" si="14"/>
        <v/>
      </c>
      <c r="AN201" s="4" t="str">
        <f t="shared" si="15"/>
        <v>8.5</v>
      </c>
      <c r="AO201" s="4" t="str">
        <f t="shared" si="16"/>
        <v/>
      </c>
      <c r="AP201" s="4" t="str">
        <f t="shared" si="17"/>
        <v/>
      </c>
      <c r="AQ201" s="4" t="str">
        <f t="shared" si="18"/>
        <v/>
      </c>
      <c r="AR201" s="4" t="str">
        <f t="shared" si="19"/>
        <v/>
      </c>
      <c r="AS201" s="4" t="str">
        <f t="shared" si="20"/>
        <v/>
      </c>
      <c r="AT201" s="4" t="str">
        <f t="shared" si="21"/>
        <v>8.5</v>
      </c>
      <c r="AU201" s="4" t="str">
        <f t="shared" si="22"/>
        <v>8.5</v>
      </c>
      <c r="AV201" s="4" t="str">
        <f t="shared" si="23"/>
        <v/>
      </c>
      <c r="AW201" s="4" t="str">
        <f t="shared" si="24"/>
        <v/>
      </c>
      <c r="AX201" s="4" t="str">
        <f t="shared" si="25"/>
        <v>8.5</v>
      </c>
      <c r="AY201" s="4" t="str">
        <f t="shared" si="26"/>
        <v/>
      </c>
      <c r="AZ201" s="4" t="str">
        <f t="shared" si="27"/>
        <v/>
      </c>
      <c r="BA201" s="4" t="str">
        <f t="shared" si="28"/>
        <v/>
      </c>
      <c r="BB201" s="4" t="str">
        <f t="shared" si="29"/>
        <v/>
      </c>
      <c r="BC201" s="4" t="str">
        <f t="shared" si="30"/>
        <v/>
      </c>
      <c r="BD201" s="4" t="str">
        <f t="shared" si="31"/>
        <v/>
      </c>
      <c r="BE201" s="4" t="str">
        <f t="shared" si="32"/>
        <v>19</v>
      </c>
      <c r="BF201" s="4" t="str">
        <f t="shared" si="33"/>
        <v/>
      </c>
      <c r="BG201" s="4" t="str">
        <f t="shared" si="34"/>
        <v/>
      </c>
      <c r="BH201" s="9" t="str">
        <f t="shared" si="35"/>
        <v/>
      </c>
      <c r="BI201" s="9" t="str">
        <f t="shared" si="36"/>
        <v/>
      </c>
    </row>
    <row r="202">
      <c r="B202" s="7"/>
      <c r="D202" s="7">
        <v>68841.300625</v>
      </c>
      <c r="E202" s="7">
        <v>90.37005378811283</v>
      </c>
      <c r="F202" s="7">
        <v>2966.0</v>
      </c>
      <c r="G202" s="7">
        <v>1812.1848753429083</v>
      </c>
      <c r="H202" s="7">
        <v>0.00403185605188</v>
      </c>
      <c r="I202" s="7">
        <v>68767.0</v>
      </c>
      <c r="J202" s="7">
        <v>1802.0</v>
      </c>
      <c r="K202" s="7">
        <v>1164.0</v>
      </c>
      <c r="L202" s="7">
        <v>74.300625</v>
      </c>
      <c r="M202" s="7">
        <v>0.0</v>
      </c>
      <c r="N202" s="7">
        <v>2.0</v>
      </c>
      <c r="Q202" t="str">
        <f t="shared" si="7"/>
        <v/>
      </c>
      <c r="T202" s="7">
        <v>1.0</v>
      </c>
      <c r="U202" s="7">
        <v>1.0</v>
      </c>
      <c r="AB202" s="7"/>
      <c r="AC202" s="7"/>
      <c r="AG202" t="str">
        <f t="shared" si="8"/>
        <v/>
      </c>
      <c r="AH202" s="4" t="str">
        <f t="shared" si="9"/>
        <v>0.004031856052</v>
      </c>
      <c r="AI202" s="4" t="str">
        <f t="shared" si="10"/>
        <v/>
      </c>
      <c r="AJ202" s="4" t="str">
        <f t="shared" si="11"/>
        <v/>
      </c>
      <c r="AK202" s="4" t="str">
        <f t="shared" si="12"/>
        <v/>
      </c>
      <c r="AL202" s="4" t="str">
        <f t="shared" si="13"/>
        <v/>
      </c>
      <c r="AM202" s="4" t="str">
        <f t="shared" si="14"/>
        <v/>
      </c>
      <c r="AN202" s="4" t="str">
        <f t="shared" si="15"/>
        <v>0</v>
      </c>
      <c r="AO202" s="4" t="str">
        <f t="shared" si="16"/>
        <v>0</v>
      </c>
      <c r="AP202" s="4" t="str">
        <f t="shared" si="17"/>
        <v/>
      </c>
      <c r="AQ202" s="4" t="str">
        <f t="shared" si="18"/>
        <v/>
      </c>
      <c r="AR202" s="4" t="str">
        <f t="shared" si="19"/>
        <v/>
      </c>
      <c r="AS202" s="4" t="str">
        <f t="shared" si="20"/>
        <v/>
      </c>
      <c r="AT202" s="4" t="str">
        <f t="shared" si="21"/>
        <v/>
      </c>
      <c r="AU202" s="4" t="str">
        <f t="shared" si="22"/>
        <v/>
      </c>
      <c r="AV202" s="4" t="str">
        <f t="shared" si="23"/>
        <v/>
      </c>
      <c r="AW202" s="4" t="str">
        <f t="shared" si="24"/>
        <v/>
      </c>
      <c r="AX202" s="4" t="str">
        <f t="shared" si="25"/>
        <v/>
      </c>
      <c r="AY202" s="4" t="str">
        <f t="shared" si="26"/>
        <v/>
      </c>
      <c r="AZ202" s="4" t="str">
        <f t="shared" si="27"/>
        <v/>
      </c>
      <c r="BA202" s="4" t="str">
        <f t="shared" si="28"/>
        <v/>
      </c>
      <c r="BB202" s="4" t="str">
        <f t="shared" si="29"/>
        <v/>
      </c>
      <c r="BC202" s="4" t="str">
        <f t="shared" si="30"/>
        <v/>
      </c>
      <c r="BD202" s="4" t="str">
        <f t="shared" si="31"/>
        <v/>
      </c>
      <c r="BE202" s="4" t="str">
        <f t="shared" si="32"/>
        <v/>
      </c>
      <c r="BF202" s="4" t="str">
        <f t="shared" si="33"/>
        <v/>
      </c>
      <c r="BG202" s="4" t="str">
        <f t="shared" si="34"/>
        <v/>
      </c>
      <c r="BH202" s="9" t="str">
        <f t="shared" si="35"/>
        <v/>
      </c>
      <c r="BI202" s="9" t="str">
        <f t="shared" si="36"/>
        <v/>
      </c>
    </row>
    <row r="203"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9"/>
      <c r="BI203" s="9"/>
    </row>
    <row r="204">
      <c r="F204" s="2" t="s">
        <v>4208</v>
      </c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9"/>
      <c r="BI204" s="9"/>
    </row>
    <row r="205">
      <c r="A205" s="13">
        <v>5.0</v>
      </c>
      <c r="B205" s="13">
        <v>1.0</v>
      </c>
      <c r="C205" s="13">
        <v>2.0</v>
      </c>
      <c r="D205" s="13">
        <v>0.0</v>
      </c>
      <c r="E205" s="13">
        <v>3.0</v>
      </c>
      <c r="F205" s="13">
        <v>1.0</v>
      </c>
      <c r="G205" s="13">
        <v>1.0</v>
      </c>
      <c r="H205" s="13">
        <v>0.0</v>
      </c>
      <c r="I205" s="13">
        <v>1.0</v>
      </c>
      <c r="J205" s="13">
        <v>1.0</v>
      </c>
      <c r="K205" s="13">
        <v>0.0</v>
      </c>
      <c r="L205" s="13">
        <v>1.0</v>
      </c>
      <c r="M205" s="13">
        <v>0.0</v>
      </c>
      <c r="N205" s="13">
        <v>0.0</v>
      </c>
      <c r="O205" s="13">
        <v>0.0</v>
      </c>
      <c r="P205" s="13">
        <v>1.0</v>
      </c>
      <c r="R205" s="13">
        <v>0.0</v>
      </c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9"/>
      <c r="BI205" s="9"/>
    </row>
    <row r="206">
      <c r="A206" s="13" t="s">
        <v>178</v>
      </c>
      <c r="B206" s="13" t="s">
        <v>202</v>
      </c>
      <c r="C206" s="13" t="s">
        <v>207</v>
      </c>
      <c r="D206" s="13" t="s">
        <v>177</v>
      </c>
      <c r="E206" s="13" t="s">
        <v>179</v>
      </c>
      <c r="F206" s="13" t="s">
        <v>180</v>
      </c>
      <c r="G206" s="13" t="s">
        <v>193</v>
      </c>
      <c r="H206" s="13" t="s">
        <v>182</v>
      </c>
      <c r="I206" s="13" t="s">
        <v>190</v>
      </c>
      <c r="J206" s="13" t="s">
        <v>185</v>
      </c>
      <c r="K206" s="13" t="s">
        <v>199</v>
      </c>
      <c r="L206" s="13" t="s">
        <v>205</v>
      </c>
      <c r="M206" s="13" t="s">
        <v>175</v>
      </c>
      <c r="N206" s="13" t="s">
        <v>174</v>
      </c>
      <c r="O206" s="13" t="s">
        <v>200</v>
      </c>
      <c r="P206" s="13" t="s">
        <v>201</v>
      </c>
      <c r="Q206" s="13"/>
      <c r="R206" s="13" t="s">
        <v>183</v>
      </c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9"/>
      <c r="BI206" s="9"/>
    </row>
    <row r="207">
      <c r="N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9"/>
      <c r="BI207" s="9"/>
    </row>
    <row r="208">
      <c r="A208" s="4">
        <v>0.0</v>
      </c>
      <c r="B208" t="str">
        <f t="shared" ref="B208:P208" si="37">B205/B230%</f>
        <v>2.941176471</v>
      </c>
      <c r="C208" t="str">
        <f t="shared" si="37"/>
        <v>11.11111111</v>
      </c>
      <c r="D208" t="str">
        <f t="shared" si="37"/>
        <v>0</v>
      </c>
      <c r="E208" t="str">
        <f t="shared" si="37"/>
        <v>3.260869565</v>
      </c>
      <c r="F208" t="str">
        <f t="shared" si="37"/>
        <v>1.149425287</v>
      </c>
      <c r="G208" t="str">
        <f t="shared" si="37"/>
        <v>2.857142857</v>
      </c>
      <c r="H208" t="str">
        <f t="shared" si="37"/>
        <v>0</v>
      </c>
      <c r="I208" t="str">
        <f t="shared" si="37"/>
        <v>8.333333333</v>
      </c>
      <c r="J208" t="str">
        <f t="shared" si="37"/>
        <v>12.5</v>
      </c>
      <c r="K208" t="str">
        <f t="shared" si="37"/>
        <v>0</v>
      </c>
      <c r="L208" t="str">
        <f t="shared" si="37"/>
        <v>20</v>
      </c>
      <c r="M208" t="str">
        <f t="shared" si="37"/>
        <v>0</v>
      </c>
      <c r="N208" t="str">
        <f t="shared" si="37"/>
        <v>0</v>
      </c>
      <c r="O208" t="str">
        <f t="shared" si="37"/>
        <v>0</v>
      </c>
      <c r="P208" t="str">
        <f t="shared" si="37"/>
        <v>14.28571429</v>
      </c>
      <c r="R208" t="str">
        <f>R205/R230%</f>
        <v>0</v>
      </c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9"/>
      <c r="BI208" s="9"/>
    </row>
    <row r="209"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9"/>
      <c r="BI209" s="9"/>
    </row>
    <row r="210">
      <c r="F210" s="2" t="s">
        <v>4268</v>
      </c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9"/>
      <c r="BI210" s="9"/>
    </row>
    <row r="211">
      <c r="A211" s="4"/>
      <c r="C211" s="7"/>
      <c r="D211" s="4">
        <v>87.0</v>
      </c>
      <c r="E211" s="7"/>
      <c r="F211" s="7"/>
      <c r="G211" s="4">
        <v>80.0</v>
      </c>
      <c r="H211" s="4"/>
      <c r="I211" s="7"/>
      <c r="J211" s="4"/>
      <c r="K211" s="7"/>
      <c r="L211" s="4">
        <v>38.0</v>
      </c>
      <c r="M211" s="7"/>
      <c r="N211" s="4">
        <v>9.0</v>
      </c>
      <c r="R211" s="4">
        <v>14.0</v>
      </c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9"/>
      <c r="BI211" s="9"/>
    </row>
    <row r="212">
      <c r="A212" s="13">
        <v>28.0</v>
      </c>
      <c r="B212" s="13">
        <v>6.0</v>
      </c>
      <c r="C212" s="13">
        <v>1.0</v>
      </c>
      <c r="D212" s="13">
        <v>0.0</v>
      </c>
      <c r="E212" s="13">
        <v>14.0</v>
      </c>
      <c r="F212" s="13">
        <v>10.0</v>
      </c>
      <c r="G212" s="13">
        <v>4.0</v>
      </c>
      <c r="H212" s="13">
        <v>5.0</v>
      </c>
      <c r="I212" s="13">
        <v>1.0</v>
      </c>
      <c r="J212" s="13">
        <v>0.0</v>
      </c>
      <c r="K212" s="13">
        <v>4.0</v>
      </c>
      <c r="L212" s="13">
        <v>0.0</v>
      </c>
      <c r="M212" s="13">
        <v>0.0</v>
      </c>
      <c r="N212" s="13">
        <v>2.0</v>
      </c>
      <c r="O212" s="13">
        <v>1.0</v>
      </c>
      <c r="P212" s="13">
        <v>2.0</v>
      </c>
      <c r="Q212" s="13"/>
      <c r="R212" s="13">
        <v>0.0</v>
      </c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9"/>
      <c r="BI212" s="9"/>
    </row>
    <row r="213">
      <c r="A213" s="13" t="s">
        <v>178</v>
      </c>
      <c r="B213" s="13" t="s">
        <v>202</v>
      </c>
      <c r="C213" s="13" t="s">
        <v>207</v>
      </c>
      <c r="D213" s="13" t="s">
        <v>177</v>
      </c>
      <c r="E213" s="13" t="s">
        <v>179</v>
      </c>
      <c r="F213" s="13" t="s">
        <v>180</v>
      </c>
      <c r="G213" s="13" t="s">
        <v>193</v>
      </c>
      <c r="H213" s="13" t="s">
        <v>182</v>
      </c>
      <c r="I213" s="13" t="s">
        <v>190</v>
      </c>
      <c r="J213" s="13" t="s">
        <v>185</v>
      </c>
      <c r="K213" s="13" t="s">
        <v>199</v>
      </c>
      <c r="L213" s="13" t="s">
        <v>205</v>
      </c>
      <c r="M213" s="13" t="s">
        <v>175</v>
      </c>
      <c r="N213" s="13" t="s">
        <v>174</v>
      </c>
      <c r="O213" s="13" t="s">
        <v>200</v>
      </c>
      <c r="P213" s="13" t="s">
        <v>201</v>
      </c>
      <c r="Q213" s="13"/>
      <c r="R213" s="13" t="s">
        <v>183</v>
      </c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</row>
    <row r="214"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</row>
    <row r="215">
      <c r="A215" t="str">
        <f t="shared" ref="A215:P215" si="38">A212/A231%</f>
        <v>44.44444444</v>
      </c>
      <c r="B215" t="str">
        <f t="shared" si="38"/>
        <v>42.85714286</v>
      </c>
      <c r="C215" t="str">
        <f t="shared" si="38"/>
        <v>12.5</v>
      </c>
      <c r="D215" t="str">
        <f t="shared" si="38"/>
        <v>0</v>
      </c>
      <c r="E215" t="str">
        <f t="shared" si="38"/>
        <v>38.88888889</v>
      </c>
      <c r="F215" t="str">
        <f t="shared" si="38"/>
        <v>35.71428571</v>
      </c>
      <c r="G215" t="str">
        <f t="shared" si="38"/>
        <v>25</v>
      </c>
      <c r="H215" t="str">
        <f t="shared" si="38"/>
        <v>27.77777778</v>
      </c>
      <c r="I215" t="str">
        <f t="shared" si="38"/>
        <v>25</v>
      </c>
      <c r="J215" t="str">
        <f t="shared" si="38"/>
        <v>0</v>
      </c>
      <c r="K215" t="str">
        <f t="shared" si="38"/>
        <v>36.36363636</v>
      </c>
      <c r="L215" t="str">
        <f t="shared" si="38"/>
        <v>0</v>
      </c>
      <c r="M215" t="str">
        <f t="shared" si="38"/>
        <v>0</v>
      </c>
      <c r="N215" t="str">
        <f t="shared" si="38"/>
        <v>40</v>
      </c>
      <c r="O215" t="str">
        <f t="shared" si="38"/>
        <v>14.28571429</v>
      </c>
      <c r="P215" t="str">
        <f t="shared" si="38"/>
        <v>33.33333333</v>
      </c>
      <c r="R215" t="str">
        <f>R212/R231%</f>
        <v>0</v>
      </c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</row>
    <row r="216"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</row>
    <row r="217">
      <c r="F217" s="2" t="s">
        <v>4338</v>
      </c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</row>
    <row r="218"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</row>
    <row r="219">
      <c r="A219" s="7">
        <v>19.0</v>
      </c>
      <c r="B219" s="7">
        <v>3.0</v>
      </c>
      <c r="C219" s="7">
        <v>2.0</v>
      </c>
      <c r="D219" s="7">
        <v>1.0</v>
      </c>
      <c r="E219" s="7">
        <v>11.0</v>
      </c>
      <c r="F219" s="7">
        <v>7.0</v>
      </c>
      <c r="G219" s="7">
        <v>4.0</v>
      </c>
      <c r="H219" s="7">
        <v>8.0</v>
      </c>
      <c r="I219" s="7">
        <v>2.0</v>
      </c>
      <c r="J219" s="7">
        <v>1.0</v>
      </c>
      <c r="K219" s="7">
        <v>5.0</v>
      </c>
      <c r="L219" s="7">
        <v>0.0</v>
      </c>
      <c r="M219" s="7">
        <v>1.0</v>
      </c>
      <c r="N219" s="7">
        <v>1.0</v>
      </c>
      <c r="O219" s="7">
        <v>3.0</v>
      </c>
      <c r="P219" s="7">
        <v>1.0</v>
      </c>
      <c r="Q219" s="7"/>
      <c r="R219" s="7">
        <v>1.0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</row>
    <row r="220">
      <c r="A220" s="7" t="s">
        <v>178</v>
      </c>
      <c r="B220" s="7" t="s">
        <v>202</v>
      </c>
      <c r="C220" s="7" t="s">
        <v>207</v>
      </c>
      <c r="D220" s="7" t="s">
        <v>177</v>
      </c>
      <c r="E220" s="7" t="s">
        <v>179</v>
      </c>
      <c r="F220" s="7" t="s">
        <v>180</v>
      </c>
      <c r="G220" s="7" t="s">
        <v>193</v>
      </c>
      <c r="H220" s="7" t="s">
        <v>182</v>
      </c>
      <c r="I220" s="7" t="s">
        <v>190</v>
      </c>
      <c r="J220" s="7" t="s">
        <v>185</v>
      </c>
      <c r="K220" s="7" t="s">
        <v>199</v>
      </c>
      <c r="L220" s="7" t="s">
        <v>205</v>
      </c>
      <c r="M220" s="7" t="s">
        <v>175</v>
      </c>
      <c r="N220" s="7" t="s">
        <v>174</v>
      </c>
      <c r="O220" s="7" t="s">
        <v>200</v>
      </c>
      <c r="P220" s="7" t="s">
        <v>201</v>
      </c>
      <c r="Q220" s="7"/>
      <c r="R220" s="7" t="s">
        <v>183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</row>
    <row r="221"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</row>
    <row r="222">
      <c r="A222" t="str">
        <f t="shared" ref="A222:P222" si="39">A219/A231%</f>
        <v>30.15873016</v>
      </c>
      <c r="B222" t="str">
        <f t="shared" si="39"/>
        <v>21.42857143</v>
      </c>
      <c r="C222" t="str">
        <f t="shared" si="39"/>
        <v>25</v>
      </c>
      <c r="D222" t="str">
        <f t="shared" si="39"/>
        <v>50</v>
      </c>
      <c r="E222" t="str">
        <f t="shared" si="39"/>
        <v>30.55555556</v>
      </c>
      <c r="F222" t="str">
        <f t="shared" si="39"/>
        <v>25</v>
      </c>
      <c r="G222" t="str">
        <f t="shared" si="39"/>
        <v>25</v>
      </c>
      <c r="H222" t="str">
        <f t="shared" si="39"/>
        <v>44.44444444</v>
      </c>
      <c r="I222" t="str">
        <f t="shared" si="39"/>
        <v>50</v>
      </c>
      <c r="J222" t="str">
        <f t="shared" si="39"/>
        <v>50</v>
      </c>
      <c r="K222" t="str">
        <f t="shared" si="39"/>
        <v>45.45454545</v>
      </c>
      <c r="L222" t="str">
        <f t="shared" si="39"/>
        <v>0</v>
      </c>
      <c r="M222" t="str">
        <f t="shared" si="39"/>
        <v>25</v>
      </c>
      <c r="N222" t="str">
        <f t="shared" si="39"/>
        <v>20</v>
      </c>
      <c r="O222" t="str">
        <f t="shared" si="39"/>
        <v>42.85714286</v>
      </c>
      <c r="P222" t="str">
        <f t="shared" si="39"/>
        <v>16.66666667</v>
      </c>
      <c r="R222" t="str">
        <f>R219/R231%</f>
        <v>100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</row>
    <row r="223"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</row>
    <row r="224">
      <c r="F224" s="2" t="s">
        <v>4448</v>
      </c>
      <c r="AJ224" s="4" t="str">
        <f t="shared" ref="AJ224:AJ225" si="40">IF(A224="","",IF(O224="","",IF(AH224="","",1)))</f>
        <v/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</row>
    <row r="225">
      <c r="A225" s="7">
        <v>10.0</v>
      </c>
      <c r="B225" s="7">
        <v>4.0</v>
      </c>
      <c r="C225" s="7">
        <v>3.0</v>
      </c>
      <c r="D225" s="7">
        <v>1.0</v>
      </c>
      <c r="E225" s="7">
        <v>8.0</v>
      </c>
      <c r="F225" s="7">
        <v>9.0</v>
      </c>
      <c r="G225" s="7">
        <v>7.0</v>
      </c>
      <c r="H225" s="7">
        <v>4.0</v>
      </c>
      <c r="I225" s="7">
        <v>0.0</v>
      </c>
      <c r="J225" s="7">
        <v>0.0</v>
      </c>
      <c r="K225" s="7">
        <v>2.0</v>
      </c>
      <c r="L225" s="7">
        <v>2.0</v>
      </c>
      <c r="M225" s="7">
        <v>3.0</v>
      </c>
      <c r="N225" s="7">
        <v>2.0</v>
      </c>
      <c r="O225" s="7">
        <v>2.0</v>
      </c>
      <c r="P225" s="7">
        <v>2.0</v>
      </c>
      <c r="Q225" s="7"/>
      <c r="R225" s="7">
        <v>0.0</v>
      </c>
      <c r="AJ225" s="4" t="str">
        <f t="shared" si="40"/>
        <v/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</row>
    <row r="226">
      <c r="A226" s="7" t="s">
        <v>178</v>
      </c>
      <c r="B226" s="7" t="s">
        <v>202</v>
      </c>
      <c r="C226" s="7" t="s">
        <v>207</v>
      </c>
      <c r="D226" s="7" t="s">
        <v>177</v>
      </c>
      <c r="E226" s="7" t="s">
        <v>179</v>
      </c>
      <c r="F226" s="7" t="s">
        <v>180</v>
      </c>
      <c r="G226" s="7" t="s">
        <v>193</v>
      </c>
      <c r="H226" s="7" t="s">
        <v>182</v>
      </c>
      <c r="I226" s="7" t="s">
        <v>190</v>
      </c>
      <c r="J226" s="7" t="s">
        <v>185</v>
      </c>
      <c r="K226" s="7" t="s">
        <v>199</v>
      </c>
      <c r="L226" s="7" t="s">
        <v>205</v>
      </c>
      <c r="M226" s="7" t="s">
        <v>175</v>
      </c>
      <c r="N226" s="7" t="s">
        <v>174</v>
      </c>
      <c r="O226" s="7" t="s">
        <v>200</v>
      </c>
      <c r="P226" s="7" t="s">
        <v>201</v>
      </c>
      <c r="Q226" s="7"/>
      <c r="R226" s="7" t="s">
        <v>183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</row>
    <row r="227"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</row>
    <row r="228">
      <c r="A228" t="str">
        <f t="shared" ref="A228:P228" si="41">A225/A231%</f>
        <v>15.87301587</v>
      </c>
      <c r="B228" t="str">
        <f t="shared" si="41"/>
        <v>28.57142857</v>
      </c>
      <c r="C228" t="str">
        <f t="shared" si="41"/>
        <v>37.5</v>
      </c>
      <c r="D228" t="str">
        <f t="shared" si="41"/>
        <v>50</v>
      </c>
      <c r="E228" t="str">
        <f t="shared" si="41"/>
        <v>22.22222222</v>
      </c>
      <c r="F228" t="str">
        <f t="shared" si="41"/>
        <v>32.14285714</v>
      </c>
      <c r="G228" t="str">
        <f t="shared" si="41"/>
        <v>43.75</v>
      </c>
      <c r="H228" t="str">
        <f t="shared" si="41"/>
        <v>22.22222222</v>
      </c>
      <c r="I228" t="str">
        <f t="shared" si="41"/>
        <v>0</v>
      </c>
      <c r="J228" t="str">
        <f t="shared" si="41"/>
        <v>0</v>
      </c>
      <c r="K228" t="str">
        <f t="shared" si="41"/>
        <v>18.18181818</v>
      </c>
      <c r="L228" t="str">
        <f t="shared" si="41"/>
        <v>66.66666667</v>
      </c>
      <c r="M228" t="str">
        <f t="shared" si="41"/>
        <v>75</v>
      </c>
      <c r="N228" t="str">
        <f t="shared" si="41"/>
        <v>40</v>
      </c>
      <c r="O228" t="str">
        <f t="shared" si="41"/>
        <v>28.57142857</v>
      </c>
      <c r="P228" t="str">
        <f t="shared" si="41"/>
        <v>33.33333333</v>
      </c>
      <c r="R228" t="str">
        <f>R225/R231%</f>
        <v>0</v>
      </c>
      <c r="AJ228" s="4" t="str">
        <f>IF(A228="","",IF(O228="","",IF(AH228="","",1)))</f>
        <v/>
      </c>
      <c r="AK228" s="4" t="str">
        <f>IF(A228="","",IF(P228="","",IF(AH228="","",1)))</f>
        <v/>
      </c>
      <c r="AL228" s="4" t="str">
        <f>IF(A228="","",IF(R228="","",IF(AH228="","",1)))</f>
        <v/>
      </c>
      <c r="AM228" s="4" t="str">
        <f>IF(A228="","",IF(S228="","",IF(AH228="","",1)))</f>
        <v/>
      </c>
      <c r="AN228" s="4" t="str">
        <f>IF(A228="","",IF(T228="","",IF(AH228="","",1)))</f>
        <v/>
      </c>
      <c r="AO228" s="4" t="str">
        <f>IF(A228="","",IF(U228="","",IF(AH228="","",1)))</f>
        <v/>
      </c>
      <c r="AP228" s="4" t="str">
        <f>IF(A228="","",IF(V228="","",IF(AH228="","",1)))</f>
        <v/>
      </c>
      <c r="AQ228" s="4" t="str">
        <f>IF(A228="","",IF(AB228="","",IF(AH228="","",1)))</f>
        <v/>
      </c>
      <c r="AR228" s="4" t="str">
        <f>IF(A228="","",IF(AC228="","",IF(AH228="","",1)))</f>
        <v/>
      </c>
      <c r="AS228" s="4" t="str">
        <f>IF(A228="","",IF(W228="","",IF(AH228="","",1)))</f>
        <v/>
      </c>
      <c r="AT228" s="4" t="str">
        <f>IF(A228="","",IF(X228="","",IF(AH228="","",1)))</f>
        <v/>
      </c>
      <c r="AU228" s="4" t="str">
        <f>IF(A228="","",IF(Y228="","",IF(AH228="","",1)))</f>
        <v/>
      </c>
      <c r="AV228" s="4" t="str">
        <f>IF(A228="","",IF(Z228="","",IF(AH228="","",1)))</f>
        <v/>
      </c>
      <c r="AW228" s="4" t="str">
        <f>IF(A228="","",IF(AA228="","",IF(AH228="","",1)))</f>
        <v/>
      </c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</row>
    <row r="230">
      <c r="A230" s="63">
        <v>121.0</v>
      </c>
      <c r="B230" s="63">
        <v>34.0</v>
      </c>
      <c r="C230" s="63">
        <v>18.0</v>
      </c>
      <c r="D230" s="64">
        <v>5.0</v>
      </c>
      <c r="E230" s="64">
        <v>92.0</v>
      </c>
      <c r="F230" s="64">
        <v>87.0</v>
      </c>
      <c r="G230" s="64">
        <v>35.0</v>
      </c>
      <c r="H230" s="64">
        <v>32.0</v>
      </c>
      <c r="I230" s="64">
        <v>12.0</v>
      </c>
      <c r="J230" s="64">
        <v>8.0</v>
      </c>
      <c r="K230" s="64">
        <v>19.0</v>
      </c>
      <c r="L230" s="64">
        <v>5.0</v>
      </c>
      <c r="M230" s="64">
        <v>18.0</v>
      </c>
      <c r="N230" s="64">
        <v>14.0</v>
      </c>
      <c r="O230" s="64">
        <v>11.0</v>
      </c>
      <c r="P230" s="64">
        <v>7.0</v>
      </c>
      <c r="Q230" s="64"/>
      <c r="R230" s="64">
        <v>5.0</v>
      </c>
    </row>
    <row r="231">
      <c r="A231" s="64">
        <v>63.0</v>
      </c>
      <c r="B231" s="64">
        <v>14.0</v>
      </c>
      <c r="C231" s="64">
        <v>8.0</v>
      </c>
      <c r="D231" s="64">
        <v>2.0</v>
      </c>
      <c r="E231" s="64">
        <v>36.0</v>
      </c>
      <c r="F231" s="64">
        <v>28.0</v>
      </c>
      <c r="G231" s="64">
        <v>16.0</v>
      </c>
      <c r="H231" s="64">
        <v>18.0</v>
      </c>
      <c r="I231" s="64">
        <v>4.0</v>
      </c>
      <c r="J231" s="64">
        <v>2.0</v>
      </c>
      <c r="K231" s="64">
        <v>11.0</v>
      </c>
      <c r="L231" s="64">
        <v>3.0</v>
      </c>
      <c r="M231" s="64">
        <v>4.0</v>
      </c>
      <c r="N231" s="64">
        <v>5.0</v>
      </c>
      <c r="O231" s="64">
        <v>7.0</v>
      </c>
      <c r="P231" s="64">
        <v>6.0</v>
      </c>
      <c r="Q231" s="64"/>
      <c r="R231" s="64">
        <v>1.0</v>
      </c>
    </row>
    <row r="233">
      <c r="A233" s="64">
        <v>25.0</v>
      </c>
      <c r="B233" s="64">
        <v>5.0</v>
      </c>
      <c r="C233" s="64">
        <v>4.0</v>
      </c>
      <c r="D233" s="64">
        <v>1.0</v>
      </c>
      <c r="E233" s="64">
        <v>15.0</v>
      </c>
      <c r="F233" s="64">
        <v>10.0</v>
      </c>
      <c r="G233" s="64">
        <v>5.0</v>
      </c>
      <c r="H233" s="64">
        <v>8.0</v>
      </c>
      <c r="I233" s="64">
        <v>1.0</v>
      </c>
      <c r="J233" s="64">
        <v>1.0</v>
      </c>
      <c r="K233" s="64">
        <v>6.0</v>
      </c>
      <c r="L233" s="64">
        <v>2.0</v>
      </c>
      <c r="M233" s="64">
        <v>0.0</v>
      </c>
      <c r="N233" s="64">
        <v>2.0</v>
      </c>
      <c r="O233" s="64">
        <v>3.0</v>
      </c>
      <c r="P233" s="64">
        <v>3.0</v>
      </c>
      <c r="Q233" s="64"/>
      <c r="R233" s="64">
        <v>0.0</v>
      </c>
    </row>
    <row r="243">
      <c r="B243" s="7">
        <v>121.0</v>
      </c>
      <c r="C243" s="7">
        <v>34.0</v>
      </c>
      <c r="D243" s="7">
        <v>18.0</v>
      </c>
      <c r="E243" s="7">
        <v>5.0</v>
      </c>
      <c r="F243" s="7">
        <v>92.0</v>
      </c>
      <c r="G243" s="7">
        <v>87.0</v>
      </c>
      <c r="H243" s="7">
        <v>35.0</v>
      </c>
      <c r="I243" s="7">
        <v>32.0</v>
      </c>
      <c r="J243" s="7">
        <v>12.0</v>
      </c>
      <c r="K243" s="7">
        <v>8.0</v>
      </c>
      <c r="L243" s="7">
        <v>19.0</v>
      </c>
      <c r="M243" s="7">
        <v>5.0</v>
      </c>
      <c r="N243" s="7">
        <v>18.0</v>
      </c>
      <c r="O243" s="7">
        <v>14.0</v>
      </c>
      <c r="P243" s="7">
        <v>11.0</v>
      </c>
      <c r="Q243" s="7"/>
      <c r="R243" s="7">
        <v>7.0</v>
      </c>
      <c r="S243" s="7">
        <v>5.0</v>
      </c>
    </row>
    <row r="244">
      <c r="A244" s="4" t="s">
        <v>4640</v>
      </c>
      <c r="B244" s="7" t="s">
        <v>178</v>
      </c>
      <c r="C244" s="7" t="s">
        <v>202</v>
      </c>
      <c r="D244" s="7" t="s">
        <v>207</v>
      </c>
      <c r="E244" s="7" t="s">
        <v>177</v>
      </c>
      <c r="F244" s="7" t="s">
        <v>179</v>
      </c>
      <c r="G244" s="7" t="s">
        <v>180</v>
      </c>
      <c r="H244" s="7" t="s">
        <v>193</v>
      </c>
      <c r="I244" s="7" t="s">
        <v>182</v>
      </c>
      <c r="J244" s="7" t="s">
        <v>190</v>
      </c>
      <c r="K244" s="7" t="s">
        <v>185</v>
      </c>
      <c r="L244" s="7" t="s">
        <v>199</v>
      </c>
      <c r="M244" s="7" t="s">
        <v>205</v>
      </c>
      <c r="N244" s="7" t="s">
        <v>175</v>
      </c>
      <c r="O244" s="7" t="s">
        <v>174</v>
      </c>
      <c r="P244" s="7" t="s">
        <v>200</v>
      </c>
      <c r="Q244" s="7"/>
      <c r="R244" s="7" t="s">
        <v>201</v>
      </c>
      <c r="S244" s="7" t="s">
        <v>183</v>
      </c>
    </row>
    <row r="245">
      <c r="A245" s="4" t="s">
        <v>4650</v>
      </c>
      <c r="B245" s="7">
        <v>22.0</v>
      </c>
      <c r="C245" s="7">
        <v>9.0</v>
      </c>
      <c r="D245" s="7">
        <v>3.0</v>
      </c>
      <c r="E245" s="7">
        <v>0.0</v>
      </c>
      <c r="F245" s="7">
        <v>14.0</v>
      </c>
      <c r="G245" s="7">
        <v>13.0</v>
      </c>
      <c r="H245" s="7">
        <v>4.0</v>
      </c>
      <c r="I245" s="7">
        <v>1.0</v>
      </c>
      <c r="J245" s="7">
        <v>1.0</v>
      </c>
      <c r="K245" s="7">
        <v>2.0</v>
      </c>
      <c r="L245" s="7">
        <v>3.0</v>
      </c>
      <c r="M245" s="7">
        <v>2.0</v>
      </c>
      <c r="N245" s="7">
        <v>1.0</v>
      </c>
      <c r="O245" s="7">
        <v>1.0</v>
      </c>
      <c r="P245" s="4">
        <v>1.0</v>
      </c>
      <c r="Q245" s="4"/>
      <c r="R245" s="7">
        <v>1.0</v>
      </c>
      <c r="S245" s="7">
        <v>0.0</v>
      </c>
    </row>
    <row r="246">
      <c r="A246" s="4" t="s">
        <v>4655</v>
      </c>
      <c r="B246" s="7">
        <v>41.0</v>
      </c>
      <c r="C246" s="7">
        <v>12.0</v>
      </c>
      <c r="D246" s="7">
        <v>6.0</v>
      </c>
      <c r="E246" s="7">
        <v>1.0</v>
      </c>
      <c r="F246" s="7">
        <v>23.0</v>
      </c>
      <c r="G246" s="7">
        <v>25.0</v>
      </c>
      <c r="H246" s="7">
        <v>5.0</v>
      </c>
      <c r="I246" s="7">
        <v>7.0</v>
      </c>
      <c r="J246" s="7">
        <v>1.0</v>
      </c>
      <c r="K246" s="7">
        <v>0.0</v>
      </c>
      <c r="L246" s="7">
        <v>5.0</v>
      </c>
      <c r="M246" s="7">
        <v>0.0</v>
      </c>
      <c r="N246" s="7">
        <v>1.0</v>
      </c>
      <c r="O246" s="7">
        <v>4.0</v>
      </c>
      <c r="P246" s="4">
        <v>2.0</v>
      </c>
      <c r="Q246" s="4"/>
      <c r="R246" s="7">
        <v>3.0</v>
      </c>
      <c r="S246" s="7">
        <v>0.0</v>
      </c>
    </row>
    <row r="247">
      <c r="A247" s="4" t="s">
        <v>4662</v>
      </c>
      <c r="B247" s="7">
        <v>37.0</v>
      </c>
      <c r="C247" s="7">
        <v>8.0</v>
      </c>
      <c r="D247" s="7">
        <v>4.0</v>
      </c>
      <c r="E247" s="7">
        <v>1.0</v>
      </c>
      <c r="F247" s="7">
        <v>30.0</v>
      </c>
      <c r="G247" s="7">
        <v>24.0</v>
      </c>
      <c r="H247" s="7">
        <v>11.0</v>
      </c>
      <c r="I247" s="7">
        <v>13.0</v>
      </c>
      <c r="J247" s="7">
        <v>7.0</v>
      </c>
      <c r="K247" s="7">
        <v>5.0</v>
      </c>
      <c r="L247" s="7">
        <v>7.0</v>
      </c>
      <c r="M247" s="7">
        <v>1.0</v>
      </c>
      <c r="N247" s="7">
        <v>7.0</v>
      </c>
      <c r="O247" s="7">
        <v>3.0</v>
      </c>
      <c r="P247" s="4">
        <v>5.0</v>
      </c>
      <c r="Q247" s="4"/>
      <c r="R247" s="7">
        <v>1.0</v>
      </c>
      <c r="S247" s="7">
        <v>3.0</v>
      </c>
    </row>
    <row r="248">
      <c r="A248" s="4" t="s">
        <v>4666</v>
      </c>
      <c r="B248" s="7">
        <v>21.0</v>
      </c>
      <c r="C248" s="7">
        <v>5.0</v>
      </c>
      <c r="D248" s="7">
        <v>5.0</v>
      </c>
      <c r="E248" s="7">
        <v>3.0</v>
      </c>
      <c r="F248" s="7">
        <v>25.0</v>
      </c>
      <c r="G248" s="7">
        <v>25.0</v>
      </c>
      <c r="H248" s="7">
        <v>15.0</v>
      </c>
      <c r="I248" s="7">
        <v>11.0</v>
      </c>
      <c r="J248" s="7">
        <v>3.0</v>
      </c>
      <c r="K248" s="7">
        <v>1.0</v>
      </c>
      <c r="L248" s="7">
        <v>4.0</v>
      </c>
      <c r="M248" s="7">
        <v>2.0</v>
      </c>
      <c r="N248" s="7">
        <v>9.0</v>
      </c>
      <c r="O248" s="7">
        <v>6.0</v>
      </c>
      <c r="P248" s="4">
        <v>3.0</v>
      </c>
      <c r="Q248" s="4"/>
      <c r="R248" s="7">
        <v>2.0</v>
      </c>
      <c r="S248" s="7">
        <v>2.0</v>
      </c>
    </row>
    <row r="250">
      <c r="A250" s="4" t="s">
        <v>4650</v>
      </c>
      <c r="B250" t="str">
        <f t="shared" ref="B250:P250" si="42">B245/B243%</f>
        <v>18.18181818</v>
      </c>
      <c r="C250" t="str">
        <f t="shared" si="42"/>
        <v>26.47058824</v>
      </c>
      <c r="D250" t="str">
        <f t="shared" si="42"/>
        <v>16.66666667</v>
      </c>
      <c r="E250" t="str">
        <f t="shared" si="42"/>
        <v>0</v>
      </c>
      <c r="F250" t="str">
        <f t="shared" si="42"/>
        <v>15.2173913</v>
      </c>
      <c r="G250" t="str">
        <f t="shared" si="42"/>
        <v>14.94252874</v>
      </c>
      <c r="H250" t="str">
        <f t="shared" si="42"/>
        <v>11.42857143</v>
      </c>
      <c r="I250" t="str">
        <f t="shared" si="42"/>
        <v>3.125</v>
      </c>
      <c r="J250" t="str">
        <f t="shared" si="42"/>
        <v>8.333333333</v>
      </c>
      <c r="K250" t="str">
        <f t="shared" si="42"/>
        <v>25</v>
      </c>
      <c r="L250" t="str">
        <f t="shared" si="42"/>
        <v>15.78947368</v>
      </c>
      <c r="M250" s="25" t="str">
        <f t="shared" si="42"/>
        <v>40</v>
      </c>
      <c r="N250" t="str">
        <f t="shared" si="42"/>
        <v>5.555555556</v>
      </c>
      <c r="O250" t="str">
        <f t="shared" si="42"/>
        <v>7.142857143</v>
      </c>
      <c r="P250" t="str">
        <f t="shared" si="42"/>
        <v>9.090909091</v>
      </c>
      <c r="R250" t="str">
        <f t="shared" ref="R250:S250" si="43">R245/R243%</f>
        <v>14.28571429</v>
      </c>
      <c r="S250" t="str">
        <f t="shared" si="43"/>
        <v>0</v>
      </c>
    </row>
    <row r="251">
      <c r="A251" s="4" t="s">
        <v>4655</v>
      </c>
      <c r="B251" s="25" t="str">
        <f t="shared" ref="B251:P251" si="44">B246/B243%</f>
        <v>33.88429752</v>
      </c>
      <c r="C251" s="25" t="str">
        <f t="shared" si="44"/>
        <v>35.29411765</v>
      </c>
      <c r="D251" s="25" t="str">
        <f t="shared" si="44"/>
        <v>33.33333333</v>
      </c>
      <c r="E251" t="str">
        <f t="shared" si="44"/>
        <v>20</v>
      </c>
      <c r="F251" t="str">
        <f t="shared" si="44"/>
        <v>25</v>
      </c>
      <c r="G251" s="25" t="str">
        <f t="shared" si="44"/>
        <v>28.73563218</v>
      </c>
      <c r="H251" t="str">
        <f t="shared" si="44"/>
        <v>14.28571429</v>
      </c>
      <c r="I251" t="str">
        <f t="shared" si="44"/>
        <v>21.875</v>
      </c>
      <c r="J251" t="str">
        <f t="shared" si="44"/>
        <v>8.333333333</v>
      </c>
      <c r="K251" t="str">
        <f t="shared" si="44"/>
        <v>0</v>
      </c>
      <c r="L251" t="str">
        <f t="shared" si="44"/>
        <v>26.31578947</v>
      </c>
      <c r="M251" t="str">
        <f t="shared" si="44"/>
        <v>0</v>
      </c>
      <c r="N251" t="str">
        <f t="shared" si="44"/>
        <v>5.555555556</v>
      </c>
      <c r="O251" t="str">
        <f t="shared" si="44"/>
        <v>28.57142857</v>
      </c>
      <c r="P251" t="str">
        <f t="shared" si="44"/>
        <v>18.18181818</v>
      </c>
      <c r="R251" s="25" t="str">
        <f t="shared" ref="R251:S251" si="45">R246/R243%</f>
        <v>42.85714286</v>
      </c>
      <c r="S251" t="str">
        <f t="shared" si="45"/>
        <v>0</v>
      </c>
    </row>
    <row r="252">
      <c r="A252" s="4" t="s">
        <v>4662</v>
      </c>
      <c r="B252" t="str">
        <f t="shared" ref="B252:P252" si="46">B247/B243%</f>
        <v>30.5785124</v>
      </c>
      <c r="C252" t="str">
        <f t="shared" si="46"/>
        <v>23.52941176</v>
      </c>
      <c r="D252" t="str">
        <f t="shared" si="46"/>
        <v>22.22222222</v>
      </c>
      <c r="E252" t="str">
        <f t="shared" si="46"/>
        <v>20</v>
      </c>
      <c r="F252" s="25" t="str">
        <f t="shared" si="46"/>
        <v>32.60869565</v>
      </c>
      <c r="G252" t="str">
        <f t="shared" si="46"/>
        <v>27.5862069</v>
      </c>
      <c r="H252" t="str">
        <f t="shared" si="46"/>
        <v>31.42857143</v>
      </c>
      <c r="I252" s="25" t="str">
        <f t="shared" si="46"/>
        <v>40.625</v>
      </c>
      <c r="J252" s="25" t="str">
        <f t="shared" si="46"/>
        <v>58.33333333</v>
      </c>
      <c r="K252" s="25" t="str">
        <f t="shared" si="46"/>
        <v>62.5</v>
      </c>
      <c r="L252" s="25" t="str">
        <f t="shared" si="46"/>
        <v>36.84210526</v>
      </c>
      <c r="M252" t="str">
        <f t="shared" si="46"/>
        <v>20</v>
      </c>
      <c r="N252" t="str">
        <f t="shared" si="46"/>
        <v>38.88888889</v>
      </c>
      <c r="O252" t="str">
        <f t="shared" si="46"/>
        <v>21.42857143</v>
      </c>
      <c r="P252" s="25" t="str">
        <f t="shared" si="46"/>
        <v>45.45454545</v>
      </c>
      <c r="Q252" s="43"/>
      <c r="R252" t="str">
        <f t="shared" ref="R252:S252" si="47">R247/R243%</f>
        <v>14.28571429</v>
      </c>
      <c r="S252" s="25" t="str">
        <f t="shared" si="47"/>
        <v>60</v>
      </c>
    </row>
    <row r="253">
      <c r="A253" s="4" t="s">
        <v>4666</v>
      </c>
      <c r="B253" t="str">
        <f t="shared" ref="B253:P253" si="48">B248/B243%</f>
        <v>17.3553719</v>
      </c>
      <c r="C253" t="str">
        <f t="shared" si="48"/>
        <v>14.70588235</v>
      </c>
      <c r="D253" t="str">
        <f t="shared" si="48"/>
        <v>27.77777778</v>
      </c>
      <c r="E253" s="25" t="str">
        <f t="shared" si="48"/>
        <v>60</v>
      </c>
      <c r="F253" t="str">
        <f t="shared" si="48"/>
        <v>27.17391304</v>
      </c>
      <c r="G253" s="25" t="str">
        <f t="shared" si="48"/>
        <v>28.73563218</v>
      </c>
      <c r="H253" s="25" t="str">
        <f t="shared" si="48"/>
        <v>42.85714286</v>
      </c>
      <c r="I253" t="str">
        <f t="shared" si="48"/>
        <v>34.375</v>
      </c>
      <c r="J253" t="str">
        <f t="shared" si="48"/>
        <v>25</v>
      </c>
      <c r="K253" t="str">
        <f t="shared" si="48"/>
        <v>12.5</v>
      </c>
      <c r="L253" t="str">
        <f t="shared" si="48"/>
        <v>21.05263158</v>
      </c>
      <c r="M253" s="25" t="str">
        <f t="shared" si="48"/>
        <v>40</v>
      </c>
      <c r="N253" s="25" t="str">
        <f t="shared" si="48"/>
        <v>50</v>
      </c>
      <c r="O253" s="25" t="str">
        <f t="shared" si="48"/>
        <v>42.85714286</v>
      </c>
      <c r="P253" t="str">
        <f t="shared" si="48"/>
        <v>27.27272727</v>
      </c>
      <c r="R253" t="str">
        <f t="shared" ref="R253:S253" si="49">R248/R243%</f>
        <v>28.57142857</v>
      </c>
      <c r="S253" t="str">
        <f t="shared" si="49"/>
        <v>40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81.57"/>
    <col customWidth="1" min="3" max="3" width="41.71"/>
  </cols>
  <sheetData>
    <row r="1">
      <c r="A1" s="23" t="s">
        <v>699</v>
      </c>
      <c r="B1" s="23" t="s">
        <v>700</v>
      </c>
      <c r="C1" s="23" t="s">
        <v>701</v>
      </c>
      <c r="D1" s="23" t="s">
        <v>702</v>
      </c>
      <c r="E1" s="49"/>
      <c r="F1" s="49"/>
      <c r="G1" s="49"/>
      <c r="H1" s="49"/>
      <c r="I1" s="49"/>
    </row>
    <row r="2">
      <c r="A2" s="23" t="s">
        <v>703</v>
      </c>
      <c r="B2" s="23" t="s">
        <v>704</v>
      </c>
      <c r="C2" s="49"/>
      <c r="D2" s="23" t="s">
        <v>705</v>
      </c>
      <c r="E2" s="49"/>
      <c r="F2" s="49"/>
      <c r="G2" s="49"/>
      <c r="H2" s="49"/>
      <c r="I2" s="49"/>
    </row>
    <row r="3">
      <c r="A3" s="23" t="s">
        <v>706</v>
      </c>
      <c r="B3" s="23" t="s">
        <v>707</v>
      </c>
      <c r="C3" s="23" t="s">
        <v>708</v>
      </c>
      <c r="D3" s="23" t="s">
        <v>709</v>
      </c>
      <c r="F3" s="49"/>
      <c r="G3" s="49"/>
      <c r="H3" s="49"/>
      <c r="I3" s="49"/>
    </row>
    <row r="4">
      <c r="A4" s="23" t="s">
        <v>710</v>
      </c>
      <c r="B4" s="23" t="s">
        <v>711</v>
      </c>
      <c r="C4" s="23" t="s">
        <v>713</v>
      </c>
      <c r="D4" s="23" t="s">
        <v>714</v>
      </c>
      <c r="E4" s="49"/>
      <c r="F4" s="49"/>
      <c r="G4" s="49"/>
      <c r="H4" s="49"/>
      <c r="I4" s="49"/>
    </row>
    <row r="5">
      <c r="A5" s="23" t="s">
        <v>716</v>
      </c>
      <c r="B5" s="23" t="s">
        <v>717</v>
      </c>
      <c r="C5" s="50" t="s">
        <v>719</v>
      </c>
      <c r="D5" s="23" t="s">
        <v>723</v>
      </c>
      <c r="E5" s="49"/>
      <c r="F5" s="49"/>
      <c r="G5" s="49"/>
      <c r="H5" s="49"/>
      <c r="I5" s="49"/>
    </row>
    <row r="6">
      <c r="A6" s="23" t="s">
        <v>724</v>
      </c>
      <c r="B6" s="23" t="s">
        <v>725</v>
      </c>
      <c r="C6" s="23" t="s">
        <v>726</v>
      </c>
      <c r="D6" s="23" t="s">
        <v>727</v>
      </c>
      <c r="E6" s="49"/>
      <c r="F6" s="49"/>
      <c r="G6" s="49"/>
      <c r="H6" s="49"/>
      <c r="I6" s="49"/>
    </row>
    <row r="7">
      <c r="A7" s="23" t="s">
        <v>728</v>
      </c>
      <c r="B7" s="23" t="s">
        <v>729</v>
      </c>
      <c r="C7" s="23" t="s">
        <v>730</v>
      </c>
      <c r="D7" s="23" t="s">
        <v>731</v>
      </c>
      <c r="F7" s="49"/>
      <c r="G7" s="49"/>
      <c r="H7" s="49"/>
      <c r="I7" s="49"/>
    </row>
    <row r="8">
      <c r="A8" s="23" t="s">
        <v>732</v>
      </c>
      <c r="B8" s="23" t="s">
        <v>733</v>
      </c>
      <c r="C8" s="23" t="s">
        <v>713</v>
      </c>
      <c r="D8" s="23" t="s">
        <v>734</v>
      </c>
      <c r="E8" s="49"/>
      <c r="F8" s="49"/>
      <c r="G8" s="49"/>
      <c r="H8" s="49"/>
      <c r="I8" s="49"/>
    </row>
    <row r="9">
      <c r="A9" s="23" t="s">
        <v>735</v>
      </c>
      <c r="B9" s="23" t="s">
        <v>736</v>
      </c>
      <c r="C9" s="23" t="s">
        <v>737</v>
      </c>
      <c r="D9" s="23" t="s">
        <v>738</v>
      </c>
      <c r="E9" s="49"/>
      <c r="F9" s="49"/>
      <c r="G9" s="49"/>
      <c r="H9" s="49"/>
      <c r="I9" s="49"/>
    </row>
    <row r="10">
      <c r="A10" s="23" t="s">
        <v>739</v>
      </c>
      <c r="B10" s="23" t="s">
        <v>740</v>
      </c>
      <c r="C10" s="49"/>
      <c r="D10" s="23" t="s">
        <v>741</v>
      </c>
      <c r="E10" s="49"/>
      <c r="F10" s="49"/>
      <c r="G10" s="49"/>
      <c r="H10" s="49"/>
      <c r="I10" s="49"/>
    </row>
    <row r="11">
      <c r="A11" s="23" t="s">
        <v>742</v>
      </c>
      <c r="B11" s="23" t="s">
        <v>743</v>
      </c>
      <c r="C11" s="49"/>
      <c r="D11" s="23" t="s">
        <v>744</v>
      </c>
      <c r="E11" s="49"/>
      <c r="F11" s="49"/>
      <c r="G11" s="49"/>
      <c r="H11" s="49"/>
      <c r="I11" s="49"/>
    </row>
    <row r="12">
      <c r="A12" s="23" t="s">
        <v>745</v>
      </c>
      <c r="B12" s="23" t="s">
        <v>746</v>
      </c>
      <c r="C12" s="23" t="s">
        <v>747</v>
      </c>
      <c r="D12" s="23" t="s">
        <v>748</v>
      </c>
      <c r="E12" s="49"/>
      <c r="F12" s="49"/>
      <c r="G12" s="49"/>
      <c r="H12" s="49"/>
      <c r="I12" s="49"/>
    </row>
    <row r="13">
      <c r="A13" s="23" t="s">
        <v>749</v>
      </c>
      <c r="B13" s="23" t="s">
        <v>750</v>
      </c>
      <c r="C13" s="23" t="s">
        <v>713</v>
      </c>
      <c r="D13" s="23" t="s">
        <v>751</v>
      </c>
      <c r="F13" s="49"/>
      <c r="G13" s="49"/>
      <c r="H13" s="49"/>
      <c r="I13" s="49"/>
    </row>
    <row r="14">
      <c r="A14" s="23" t="s">
        <v>752</v>
      </c>
      <c r="B14" s="23" t="s">
        <v>753</v>
      </c>
      <c r="C14" s="23" t="s">
        <v>754</v>
      </c>
      <c r="D14" s="23" t="s">
        <v>755</v>
      </c>
      <c r="F14" s="49"/>
      <c r="G14" s="49"/>
      <c r="H14" s="49"/>
      <c r="I14" s="49"/>
    </row>
    <row r="15">
      <c r="A15" s="23" t="s">
        <v>756</v>
      </c>
      <c r="B15" s="23" t="s">
        <v>757</v>
      </c>
      <c r="C15" s="23" t="s">
        <v>713</v>
      </c>
      <c r="D15" s="23" t="s">
        <v>758</v>
      </c>
      <c r="E15" s="49"/>
      <c r="F15" s="49"/>
      <c r="G15" s="49"/>
      <c r="H15" s="49"/>
      <c r="I15" s="49"/>
    </row>
    <row r="16">
      <c r="A16" s="23" t="s">
        <v>759</v>
      </c>
      <c r="B16" s="23" t="s">
        <v>760</v>
      </c>
      <c r="C16" s="23" t="s">
        <v>713</v>
      </c>
      <c r="D16" s="23" t="s">
        <v>761</v>
      </c>
      <c r="E16" s="49"/>
      <c r="F16" s="49"/>
      <c r="G16" s="49"/>
      <c r="H16" s="49"/>
      <c r="I16" s="49"/>
    </row>
    <row r="17">
      <c r="A17" s="23" t="s">
        <v>762</v>
      </c>
      <c r="B17" s="23" t="s">
        <v>763</v>
      </c>
      <c r="C17" s="23" t="s">
        <v>764</v>
      </c>
      <c r="D17" s="23" t="s">
        <v>765</v>
      </c>
      <c r="E17" s="49"/>
      <c r="F17" s="49"/>
      <c r="G17" s="49"/>
      <c r="H17" s="49"/>
      <c r="I17" s="49"/>
    </row>
    <row r="18">
      <c r="A18" s="23" t="s">
        <v>766</v>
      </c>
      <c r="B18" s="23" t="s">
        <v>768</v>
      </c>
      <c r="C18" s="23" t="s">
        <v>769</v>
      </c>
      <c r="D18" s="23" t="s">
        <v>770</v>
      </c>
      <c r="E18" s="49"/>
      <c r="F18" s="49"/>
      <c r="G18" s="49"/>
      <c r="H18" s="49"/>
      <c r="I18" s="49"/>
    </row>
    <row r="19">
      <c r="A19" s="23" t="s">
        <v>771</v>
      </c>
      <c r="B19" s="23" t="s">
        <v>772</v>
      </c>
      <c r="C19" s="23" t="s">
        <v>773</v>
      </c>
      <c r="D19" s="23" t="s">
        <v>774</v>
      </c>
      <c r="E19" s="49"/>
      <c r="F19" s="49"/>
      <c r="G19" s="49"/>
      <c r="H19" s="49"/>
      <c r="I19" s="49"/>
    </row>
    <row r="20">
      <c r="A20" s="23" t="s">
        <v>1540</v>
      </c>
      <c r="B20" s="23" t="s">
        <v>1542</v>
      </c>
      <c r="C20" s="23" t="s">
        <v>1543</v>
      </c>
      <c r="D20" s="23" t="s">
        <v>1544</v>
      </c>
      <c r="E20" s="49"/>
      <c r="F20" s="49"/>
      <c r="G20" s="49"/>
      <c r="H20" s="49"/>
      <c r="I20" s="49"/>
    </row>
    <row r="21">
      <c r="A21" s="23" t="s">
        <v>1545</v>
      </c>
      <c r="B21" s="23" t="s">
        <v>1546</v>
      </c>
      <c r="C21" s="23" t="s">
        <v>1547</v>
      </c>
      <c r="D21" s="23" t="s">
        <v>1548</v>
      </c>
      <c r="F21" s="49"/>
      <c r="G21" s="49"/>
      <c r="H21" s="49"/>
      <c r="I21" s="49"/>
    </row>
    <row r="22">
      <c r="A22" s="23" t="s">
        <v>1549</v>
      </c>
      <c r="B22" s="23" t="s">
        <v>1550</v>
      </c>
      <c r="C22" s="49"/>
      <c r="D22" s="23" t="s">
        <v>1551</v>
      </c>
      <c r="E22" s="49"/>
      <c r="F22" s="49"/>
      <c r="G22" s="49"/>
      <c r="H22" s="49"/>
      <c r="I22" s="49"/>
    </row>
    <row r="23">
      <c r="A23" s="23" t="s">
        <v>1552</v>
      </c>
      <c r="B23" s="23" t="s">
        <v>1553</v>
      </c>
      <c r="C23" s="49"/>
      <c r="D23" s="23" t="s">
        <v>1554</v>
      </c>
      <c r="E23" s="49"/>
      <c r="F23" s="49"/>
      <c r="G23" s="49"/>
      <c r="H23" s="49"/>
      <c r="I23" s="49"/>
    </row>
    <row r="24">
      <c r="A24" s="23" t="s">
        <v>1556</v>
      </c>
      <c r="B24" s="23" t="s">
        <v>1557</v>
      </c>
      <c r="C24" s="49"/>
      <c r="D24" s="23" t="s">
        <v>1558</v>
      </c>
      <c r="E24" s="49"/>
      <c r="F24" s="49"/>
      <c r="G24" s="49"/>
      <c r="H24" s="49"/>
      <c r="I24" s="49"/>
    </row>
    <row r="25">
      <c r="A25" s="23" t="s">
        <v>1559</v>
      </c>
      <c r="B25" s="23" t="s">
        <v>1560</v>
      </c>
      <c r="C25" s="23" t="s">
        <v>1561</v>
      </c>
      <c r="D25" s="23" t="s">
        <v>1562</v>
      </c>
      <c r="E25" s="49"/>
      <c r="F25" s="49"/>
      <c r="G25" s="49"/>
      <c r="H25" s="49"/>
      <c r="I25" s="49"/>
    </row>
    <row r="26">
      <c r="A26" s="23" t="s">
        <v>1563</v>
      </c>
      <c r="B26" s="23" t="s">
        <v>1564</v>
      </c>
      <c r="C26" s="23" t="s">
        <v>1565</v>
      </c>
      <c r="D26" s="23" t="s">
        <v>1566</v>
      </c>
      <c r="E26" s="49"/>
      <c r="F26" s="49"/>
      <c r="G26" s="49"/>
      <c r="H26" s="49"/>
      <c r="I26" s="49"/>
    </row>
    <row r="27">
      <c r="A27" s="23" t="s">
        <v>1567</v>
      </c>
      <c r="B27" s="23" t="s">
        <v>1568</v>
      </c>
      <c r="C27" s="49"/>
      <c r="D27" s="23" t="s">
        <v>1569</v>
      </c>
      <c r="E27" s="49"/>
      <c r="F27" s="49"/>
      <c r="G27" s="49"/>
      <c r="H27" s="49"/>
      <c r="I27" s="49"/>
    </row>
    <row r="28">
      <c r="A28" s="23" t="s">
        <v>1570</v>
      </c>
      <c r="B28" s="23" t="s">
        <v>1571</v>
      </c>
      <c r="C28" s="23" t="s">
        <v>1572</v>
      </c>
      <c r="D28" s="23" t="s">
        <v>1573</v>
      </c>
      <c r="E28" s="49"/>
      <c r="F28" s="49"/>
      <c r="G28" s="49"/>
      <c r="H28" s="49"/>
      <c r="I28" s="49"/>
    </row>
    <row r="29">
      <c r="A29" s="23" t="s">
        <v>1574</v>
      </c>
      <c r="B29" s="23" t="s">
        <v>1575</v>
      </c>
      <c r="C29" s="23" t="s">
        <v>1576</v>
      </c>
      <c r="D29" s="23" t="s">
        <v>1577</v>
      </c>
      <c r="E29" s="49"/>
      <c r="F29" s="49"/>
      <c r="G29" s="49"/>
      <c r="H29" s="49"/>
      <c r="I29" s="49"/>
    </row>
    <row r="30">
      <c r="A30" s="23" t="s">
        <v>1578</v>
      </c>
      <c r="B30" s="23" t="s">
        <v>1579</v>
      </c>
      <c r="C30" s="50" t="s">
        <v>1580</v>
      </c>
      <c r="D30" s="23" t="s">
        <v>1581</v>
      </c>
      <c r="E30" s="49"/>
      <c r="F30" s="49"/>
      <c r="G30" s="49"/>
      <c r="H30" s="49"/>
      <c r="I30" s="49"/>
    </row>
    <row r="31">
      <c r="A31" s="23" t="s">
        <v>1582</v>
      </c>
      <c r="B31" s="23" t="s">
        <v>1583</v>
      </c>
      <c r="C31" s="49"/>
      <c r="D31" s="23" t="s">
        <v>1584</v>
      </c>
      <c r="E31" s="49"/>
      <c r="F31" s="49"/>
      <c r="G31" s="49"/>
      <c r="H31" s="49"/>
      <c r="I31" s="49"/>
    </row>
    <row r="32">
      <c r="A32" s="23" t="s">
        <v>1585</v>
      </c>
      <c r="B32" s="23" t="s">
        <v>1586</v>
      </c>
      <c r="C32" s="23" t="s">
        <v>1587</v>
      </c>
      <c r="D32" s="23" t="s">
        <v>1588</v>
      </c>
      <c r="E32" s="49"/>
      <c r="F32" s="49"/>
      <c r="G32" s="49"/>
      <c r="H32" s="49"/>
      <c r="I32" s="49"/>
    </row>
    <row r="33">
      <c r="A33" s="23" t="s">
        <v>1589</v>
      </c>
      <c r="B33" s="23" t="s">
        <v>1590</v>
      </c>
      <c r="C33" s="23" t="s">
        <v>1591</v>
      </c>
      <c r="D33" s="23" t="s">
        <v>1592</v>
      </c>
      <c r="E33" s="49"/>
      <c r="F33" s="49"/>
      <c r="G33" s="49"/>
      <c r="H33" s="49"/>
      <c r="I33" s="49"/>
    </row>
    <row r="34">
      <c r="A34" s="23" t="s">
        <v>1593</v>
      </c>
      <c r="B34" s="23" t="s">
        <v>1594</v>
      </c>
      <c r="C34" s="49"/>
      <c r="D34" s="23" t="s">
        <v>1595</v>
      </c>
      <c r="E34" s="49"/>
      <c r="F34" s="49"/>
      <c r="G34" s="49"/>
      <c r="H34" s="49"/>
      <c r="I34" s="49"/>
    </row>
    <row r="35">
      <c r="A35" s="23" t="s">
        <v>1596</v>
      </c>
      <c r="B35" s="23" t="s">
        <v>1597</v>
      </c>
      <c r="C35" s="23" t="s">
        <v>1598</v>
      </c>
      <c r="D35" s="23" t="s">
        <v>1599</v>
      </c>
      <c r="F35" s="49"/>
      <c r="G35" s="49"/>
      <c r="H35" s="49"/>
      <c r="I35" s="49"/>
    </row>
    <row r="36">
      <c r="A36" s="23" t="s">
        <v>1600</v>
      </c>
      <c r="B36" s="23" t="s">
        <v>1601</v>
      </c>
      <c r="C36" s="49"/>
      <c r="D36" s="23" t="s">
        <v>1602</v>
      </c>
      <c r="E36" s="49"/>
      <c r="F36" s="49"/>
      <c r="G36" s="49"/>
      <c r="H36" s="49"/>
      <c r="I36" s="49"/>
    </row>
    <row r="37">
      <c r="A37" s="23" t="s">
        <v>1603</v>
      </c>
      <c r="B37" s="23" t="s">
        <v>1604</v>
      </c>
      <c r="C37" s="23" t="s">
        <v>713</v>
      </c>
      <c r="D37" s="23" t="s">
        <v>1605</v>
      </c>
      <c r="E37" s="49"/>
      <c r="F37" s="49"/>
      <c r="G37" s="49"/>
      <c r="H37" s="49"/>
      <c r="I37" s="49"/>
    </row>
    <row r="38">
      <c r="A38" s="23" t="s">
        <v>1606</v>
      </c>
      <c r="B38" s="23" t="s">
        <v>1607</v>
      </c>
      <c r="C38" s="23" t="s">
        <v>1608</v>
      </c>
      <c r="D38" s="23" t="s">
        <v>1609</v>
      </c>
      <c r="E38" s="49"/>
      <c r="F38" s="49"/>
      <c r="G38" s="49"/>
      <c r="H38" s="49"/>
      <c r="I38" s="49"/>
    </row>
    <row r="39">
      <c r="A39" s="23" t="s">
        <v>1610</v>
      </c>
      <c r="B39" s="23" t="s">
        <v>1611</v>
      </c>
      <c r="C39" s="49"/>
      <c r="D39" s="23" t="s">
        <v>1612</v>
      </c>
      <c r="E39" s="49"/>
      <c r="F39" s="49"/>
      <c r="G39" s="49"/>
      <c r="H39" s="49"/>
      <c r="I39" s="49"/>
    </row>
    <row r="40">
      <c r="A40" s="23" t="s">
        <v>1613</v>
      </c>
      <c r="B40" s="23" t="s">
        <v>1614</v>
      </c>
      <c r="C40" s="23" t="s">
        <v>1615</v>
      </c>
      <c r="D40" s="23" t="s">
        <v>1616</v>
      </c>
      <c r="E40" s="49"/>
      <c r="F40" s="49"/>
      <c r="G40" s="49"/>
      <c r="H40" s="49"/>
      <c r="I40" s="49"/>
    </row>
    <row r="41">
      <c r="A41" s="23" t="s">
        <v>1617</v>
      </c>
      <c r="B41" s="23" t="s">
        <v>1618</v>
      </c>
      <c r="C41" s="49"/>
      <c r="D41" s="23" t="s">
        <v>1619</v>
      </c>
      <c r="E41" s="49"/>
      <c r="F41" s="49"/>
      <c r="G41" s="49"/>
      <c r="H41" s="49"/>
      <c r="I41" s="49"/>
    </row>
    <row r="42">
      <c r="A42" s="23" t="s">
        <v>1620</v>
      </c>
      <c r="B42" s="23" t="s">
        <v>1621</v>
      </c>
      <c r="C42" s="23" t="s">
        <v>1622</v>
      </c>
      <c r="D42" s="23" t="s">
        <v>1623</v>
      </c>
      <c r="E42" s="49"/>
      <c r="F42" s="49"/>
      <c r="G42" s="49"/>
      <c r="H42" s="49"/>
      <c r="I42" s="49"/>
    </row>
    <row r="43">
      <c r="A43" s="23" t="s">
        <v>1624</v>
      </c>
      <c r="B43" s="23" t="s">
        <v>1625</v>
      </c>
      <c r="C43" s="23" t="s">
        <v>713</v>
      </c>
      <c r="D43" s="23" t="s">
        <v>1626</v>
      </c>
      <c r="E43" s="49"/>
      <c r="F43" s="49"/>
      <c r="G43" s="49"/>
      <c r="H43" s="49"/>
      <c r="I43" s="49"/>
    </row>
    <row r="44">
      <c r="A44" s="23" t="s">
        <v>1627</v>
      </c>
      <c r="B44" s="23" t="s">
        <v>1628</v>
      </c>
      <c r="C44" s="49"/>
      <c r="D44" s="23" t="s">
        <v>1629</v>
      </c>
      <c r="E44" s="49"/>
      <c r="F44" s="49"/>
      <c r="G44" s="49"/>
      <c r="H44" s="49"/>
      <c r="I44" s="49"/>
    </row>
    <row r="45">
      <c r="A45" s="23" t="s">
        <v>1630</v>
      </c>
      <c r="B45" s="23" t="s">
        <v>1631</v>
      </c>
      <c r="C45" s="49"/>
      <c r="D45" s="23" t="s">
        <v>1632</v>
      </c>
      <c r="E45" s="49"/>
      <c r="F45" s="49"/>
      <c r="G45" s="49"/>
      <c r="H45" s="49"/>
      <c r="I45" s="49"/>
    </row>
    <row r="46">
      <c r="A46" s="23" t="s">
        <v>1633</v>
      </c>
      <c r="B46" s="23" t="s">
        <v>1634</v>
      </c>
      <c r="C46" s="23" t="s">
        <v>1635</v>
      </c>
      <c r="D46" s="23" t="s">
        <v>1636</v>
      </c>
      <c r="G46" s="49"/>
      <c r="H46" s="49"/>
      <c r="I46" s="49"/>
    </row>
    <row r="47">
      <c r="A47" s="23" t="s">
        <v>1637</v>
      </c>
      <c r="B47" s="23" t="s">
        <v>1638</v>
      </c>
      <c r="C47" s="23" t="s">
        <v>726</v>
      </c>
      <c r="D47" s="23" t="s">
        <v>1639</v>
      </c>
      <c r="E47" s="49"/>
      <c r="F47" s="49"/>
      <c r="G47" s="49"/>
      <c r="H47" s="49"/>
      <c r="I47" s="49"/>
    </row>
    <row r="48">
      <c r="A48" s="23" t="s">
        <v>1640</v>
      </c>
      <c r="B48" s="23" t="s">
        <v>1641</v>
      </c>
      <c r="C48" s="23" t="s">
        <v>1642</v>
      </c>
      <c r="D48" s="23" t="s">
        <v>1643</v>
      </c>
      <c r="E48" s="49"/>
      <c r="F48" s="49"/>
      <c r="G48" s="49"/>
      <c r="H48" s="49"/>
      <c r="I48" s="49"/>
    </row>
    <row r="49">
      <c r="A49" s="23" t="s">
        <v>1644</v>
      </c>
      <c r="B49" s="23" t="s">
        <v>1645</v>
      </c>
      <c r="C49" s="23" t="s">
        <v>1646</v>
      </c>
      <c r="D49" s="23" t="s">
        <v>1647</v>
      </c>
      <c r="E49" s="49"/>
      <c r="F49" s="49"/>
      <c r="G49" s="49"/>
      <c r="H49" s="49"/>
      <c r="I49" s="49"/>
    </row>
    <row r="50">
      <c r="A50" s="23" t="s">
        <v>1649</v>
      </c>
      <c r="B50" s="23" t="s">
        <v>1651</v>
      </c>
      <c r="C50" s="23" t="s">
        <v>1652</v>
      </c>
      <c r="D50" s="23" t="s">
        <v>1653</v>
      </c>
      <c r="E50" s="49"/>
      <c r="F50" s="49"/>
      <c r="G50" s="49"/>
      <c r="H50" s="49"/>
      <c r="I50" s="49"/>
    </row>
    <row r="51">
      <c r="A51" s="23" t="s">
        <v>1654</v>
      </c>
      <c r="B51" s="23" t="s">
        <v>1655</v>
      </c>
      <c r="C51" s="23" t="s">
        <v>1656</v>
      </c>
      <c r="D51" s="23" t="s">
        <v>1657</v>
      </c>
      <c r="E51" s="49"/>
      <c r="F51" s="49"/>
      <c r="G51" s="49"/>
      <c r="H51" s="49"/>
      <c r="I51" s="49"/>
    </row>
    <row r="52">
      <c r="A52" s="23" t="s">
        <v>1658</v>
      </c>
      <c r="B52" s="23" t="s">
        <v>1659</v>
      </c>
      <c r="C52" s="49"/>
      <c r="D52" s="23" t="s">
        <v>1660</v>
      </c>
      <c r="E52" s="49"/>
      <c r="F52" s="49"/>
      <c r="G52" s="49"/>
      <c r="H52" s="49"/>
      <c r="I52" s="49"/>
    </row>
    <row r="53">
      <c r="A53" s="23" t="s">
        <v>1661</v>
      </c>
      <c r="B53" s="23" t="s">
        <v>1662</v>
      </c>
      <c r="C53" s="23" t="s">
        <v>1663</v>
      </c>
      <c r="D53" s="23" t="s">
        <v>1664</v>
      </c>
      <c r="E53" s="49"/>
      <c r="F53" s="49"/>
      <c r="G53" s="49"/>
      <c r="H53" s="49"/>
      <c r="I53" s="49"/>
    </row>
    <row r="54">
      <c r="A54" s="23" t="s">
        <v>1665</v>
      </c>
      <c r="B54" s="23" t="s">
        <v>1666</v>
      </c>
      <c r="C54" s="23" t="s">
        <v>1667</v>
      </c>
      <c r="D54" s="23" t="s">
        <v>1668</v>
      </c>
      <c r="E54" s="49"/>
      <c r="F54" s="49"/>
      <c r="G54" s="49"/>
      <c r="H54" s="49"/>
      <c r="I54" s="49"/>
    </row>
    <row r="55">
      <c r="A55" s="23" t="s">
        <v>1669</v>
      </c>
      <c r="B55" s="23" t="s">
        <v>1670</v>
      </c>
      <c r="C55" s="23" t="s">
        <v>1671</v>
      </c>
      <c r="D55" s="23" t="s">
        <v>1672</v>
      </c>
      <c r="E55" s="49"/>
      <c r="F55" s="49"/>
      <c r="G55" s="49"/>
      <c r="H55" s="49"/>
      <c r="I55" s="49"/>
    </row>
    <row r="56">
      <c r="A56" s="23" t="s">
        <v>1673</v>
      </c>
      <c r="B56" s="23" t="s">
        <v>1674</v>
      </c>
      <c r="C56" s="23" t="s">
        <v>1675</v>
      </c>
      <c r="D56" s="23" t="s">
        <v>1676</v>
      </c>
      <c r="E56" s="49"/>
      <c r="F56" s="49"/>
      <c r="G56" s="49"/>
      <c r="H56" s="49"/>
      <c r="I56" s="49"/>
    </row>
    <row r="57">
      <c r="A57" s="23" t="s">
        <v>1677</v>
      </c>
      <c r="B57" s="23" t="s">
        <v>1678</v>
      </c>
      <c r="C57" s="23" t="s">
        <v>1679</v>
      </c>
      <c r="D57" s="23" t="s">
        <v>1680</v>
      </c>
      <c r="E57" s="49"/>
      <c r="F57" s="49"/>
      <c r="G57" s="49"/>
      <c r="H57" s="49"/>
      <c r="I57" s="49"/>
    </row>
    <row r="58">
      <c r="A58" s="23" t="s">
        <v>1681</v>
      </c>
      <c r="B58" s="23" t="s">
        <v>1682</v>
      </c>
      <c r="C58" s="23" t="s">
        <v>1683</v>
      </c>
      <c r="D58" s="23" t="s">
        <v>1684</v>
      </c>
      <c r="E58" s="49"/>
      <c r="F58" s="49"/>
      <c r="G58" s="49"/>
      <c r="H58" s="49"/>
      <c r="I58" s="49"/>
    </row>
    <row r="59">
      <c r="A59" s="23" t="s">
        <v>1685</v>
      </c>
      <c r="B59" s="23" t="s">
        <v>1686</v>
      </c>
      <c r="C59" s="23" t="s">
        <v>1687</v>
      </c>
      <c r="D59" s="23" t="s">
        <v>1688</v>
      </c>
      <c r="E59" s="49"/>
      <c r="F59" s="49"/>
      <c r="G59" s="49"/>
      <c r="H59" s="49"/>
      <c r="I59" s="49"/>
    </row>
    <row r="60">
      <c r="A60" s="23" t="s">
        <v>1689</v>
      </c>
      <c r="B60" s="23" t="s">
        <v>1690</v>
      </c>
      <c r="C60" s="23" t="s">
        <v>1691</v>
      </c>
      <c r="D60" s="23" t="s">
        <v>1692</v>
      </c>
      <c r="E60" s="49"/>
      <c r="F60" s="49"/>
      <c r="G60" s="49"/>
      <c r="H60" s="49"/>
      <c r="I60" s="49"/>
    </row>
    <row r="61">
      <c r="A61" s="23" t="s">
        <v>1693</v>
      </c>
      <c r="B61" s="23" t="s">
        <v>1694</v>
      </c>
      <c r="C61" s="23" t="s">
        <v>1695</v>
      </c>
      <c r="D61" s="23" t="s">
        <v>1696</v>
      </c>
      <c r="E61" s="49"/>
      <c r="F61" s="49"/>
      <c r="G61" s="49"/>
      <c r="H61" s="49"/>
      <c r="I61" s="49"/>
    </row>
    <row r="62">
      <c r="A62" s="23" t="s">
        <v>1697</v>
      </c>
      <c r="B62" s="23" t="s">
        <v>1698</v>
      </c>
      <c r="C62" s="23" t="s">
        <v>726</v>
      </c>
      <c r="D62" s="23" t="s">
        <v>1699</v>
      </c>
      <c r="E62" s="49"/>
      <c r="F62" s="49"/>
      <c r="G62" s="49"/>
      <c r="H62" s="49"/>
      <c r="I62" s="49"/>
    </row>
    <row r="63">
      <c r="A63" s="23" t="s">
        <v>1700</v>
      </c>
      <c r="B63" s="23" t="s">
        <v>1701</v>
      </c>
      <c r="C63" s="23" t="s">
        <v>1702</v>
      </c>
      <c r="D63" s="23" t="s">
        <v>1703</v>
      </c>
      <c r="E63" s="49"/>
      <c r="F63" s="49"/>
      <c r="G63" s="49"/>
      <c r="H63" s="49"/>
      <c r="I63" s="49"/>
    </row>
    <row r="64">
      <c r="A64" s="23" t="s">
        <v>1704</v>
      </c>
      <c r="B64" s="23" t="s">
        <v>1705</v>
      </c>
      <c r="C64" s="23" t="s">
        <v>1706</v>
      </c>
      <c r="D64" s="23" t="s">
        <v>1707</v>
      </c>
      <c r="E64" s="49"/>
      <c r="F64" s="49"/>
      <c r="G64" s="49"/>
      <c r="H64" s="49"/>
      <c r="I64" s="49"/>
    </row>
    <row r="65">
      <c r="A65" s="23" t="s">
        <v>1708</v>
      </c>
      <c r="B65" s="23" t="s">
        <v>1709</v>
      </c>
      <c r="C65" s="50" t="s">
        <v>1711</v>
      </c>
      <c r="D65" s="23" t="s">
        <v>1713</v>
      </c>
      <c r="E65" s="49"/>
      <c r="F65" s="49"/>
      <c r="G65" s="49"/>
      <c r="H65" s="49"/>
      <c r="I65" s="49"/>
    </row>
    <row r="66">
      <c r="A66" s="23" t="s">
        <v>1714</v>
      </c>
      <c r="B66" s="23" t="s">
        <v>1715</v>
      </c>
      <c r="C66" s="23" t="s">
        <v>1716</v>
      </c>
      <c r="D66" s="23" t="s">
        <v>1717</v>
      </c>
      <c r="E66" s="49"/>
      <c r="F66" s="49"/>
      <c r="G66" s="49"/>
      <c r="H66" s="49"/>
      <c r="I66" s="49"/>
    </row>
    <row r="67">
      <c r="A67" s="23" t="s">
        <v>1718</v>
      </c>
      <c r="B67" s="23" t="s">
        <v>1719</v>
      </c>
      <c r="C67" s="23" t="s">
        <v>1720</v>
      </c>
      <c r="D67" s="23" t="s">
        <v>1721</v>
      </c>
      <c r="E67" s="49"/>
      <c r="F67" s="49"/>
      <c r="G67" s="49"/>
      <c r="H67" s="49"/>
      <c r="I67" s="49"/>
    </row>
    <row r="68">
      <c r="A68" s="23" t="s">
        <v>1722</v>
      </c>
      <c r="B68" s="23" t="s">
        <v>1723</v>
      </c>
      <c r="C68" s="49"/>
      <c r="D68" s="23" t="s">
        <v>1724</v>
      </c>
      <c r="E68" s="49"/>
      <c r="F68" s="49"/>
      <c r="G68" s="49"/>
      <c r="H68" s="49"/>
      <c r="I68" s="49"/>
    </row>
    <row r="69">
      <c r="A69" s="23" t="s">
        <v>1725</v>
      </c>
      <c r="B69" s="23" t="s">
        <v>1726</v>
      </c>
      <c r="C69" s="23" t="s">
        <v>1727</v>
      </c>
      <c r="D69" s="23" t="s">
        <v>1728</v>
      </c>
      <c r="E69" s="49"/>
      <c r="F69" s="49"/>
      <c r="G69" s="49"/>
      <c r="H69" s="49"/>
      <c r="I69" s="49"/>
    </row>
    <row r="70">
      <c r="A70" s="23" t="s">
        <v>1729</v>
      </c>
      <c r="B70" s="23" t="s">
        <v>1730</v>
      </c>
      <c r="C70" s="23" t="s">
        <v>713</v>
      </c>
      <c r="D70" s="23" t="s">
        <v>1731</v>
      </c>
      <c r="E70" s="49"/>
      <c r="F70" s="49"/>
      <c r="G70" s="49"/>
      <c r="H70" s="49"/>
      <c r="I70" s="49"/>
    </row>
    <row r="71">
      <c r="A71" s="23" t="s">
        <v>1732</v>
      </c>
      <c r="B71" s="23" t="s">
        <v>1733</v>
      </c>
      <c r="C71" s="49"/>
      <c r="D71" s="23" t="s">
        <v>1734</v>
      </c>
      <c r="E71" s="49"/>
      <c r="F71" s="49"/>
      <c r="G71" s="49"/>
      <c r="H71" s="49"/>
      <c r="I71" s="49"/>
    </row>
    <row r="72">
      <c r="A72" s="23" t="s">
        <v>1735</v>
      </c>
      <c r="B72" s="23" t="s">
        <v>1736</v>
      </c>
      <c r="C72" s="23" t="s">
        <v>1737</v>
      </c>
      <c r="D72" s="23" t="s">
        <v>1738</v>
      </c>
      <c r="E72" s="49"/>
      <c r="F72" s="49"/>
      <c r="G72" s="49"/>
      <c r="H72" s="49"/>
      <c r="I72" s="49"/>
    </row>
    <row r="73">
      <c r="A73" s="23" t="s">
        <v>1739</v>
      </c>
      <c r="B73" s="23" t="s">
        <v>1740</v>
      </c>
      <c r="C73" s="23" t="s">
        <v>1741</v>
      </c>
      <c r="D73" s="23" t="s">
        <v>1742</v>
      </c>
      <c r="E73" s="49"/>
      <c r="F73" s="49"/>
      <c r="G73" s="49"/>
      <c r="H73" s="49"/>
      <c r="I73" s="49"/>
    </row>
    <row r="74">
      <c r="A74" s="23" t="s">
        <v>1743</v>
      </c>
      <c r="B74" s="23" t="s">
        <v>1744</v>
      </c>
      <c r="C74" s="23" t="s">
        <v>1745</v>
      </c>
      <c r="D74" s="23" t="s">
        <v>1746</v>
      </c>
      <c r="E74" s="49"/>
      <c r="F74" s="49"/>
      <c r="G74" s="49"/>
      <c r="H74" s="49"/>
      <c r="I74" s="49"/>
    </row>
    <row r="75">
      <c r="A75" s="23" t="s">
        <v>1747</v>
      </c>
      <c r="B75" s="23" t="s">
        <v>1748</v>
      </c>
      <c r="C75" s="23" t="s">
        <v>1749</v>
      </c>
      <c r="D75" s="23" t="s">
        <v>1750</v>
      </c>
      <c r="E75" s="49"/>
      <c r="F75" s="49"/>
      <c r="G75" s="49"/>
      <c r="H75" s="49"/>
      <c r="I75" s="49"/>
    </row>
    <row r="76">
      <c r="A76" s="23" t="s">
        <v>1751</v>
      </c>
      <c r="B76" s="23" t="s">
        <v>1752</v>
      </c>
      <c r="C76" s="49"/>
      <c r="D76" s="23" t="s">
        <v>1753</v>
      </c>
      <c r="E76" s="49"/>
      <c r="F76" s="49"/>
      <c r="G76" s="49"/>
      <c r="H76" s="49"/>
      <c r="I76" s="49"/>
    </row>
    <row r="77">
      <c r="A77" s="23" t="s">
        <v>1754</v>
      </c>
      <c r="B77" s="23" t="s">
        <v>1755</v>
      </c>
      <c r="C77" s="50" t="s">
        <v>1756</v>
      </c>
      <c r="D77" s="23" t="s">
        <v>1757</v>
      </c>
      <c r="E77" s="49"/>
      <c r="F77" s="49"/>
      <c r="G77" s="49"/>
      <c r="H77" s="49"/>
      <c r="I77" s="49"/>
    </row>
    <row r="78">
      <c r="A78" s="23" t="s">
        <v>1758</v>
      </c>
      <c r="B78" s="23" t="s">
        <v>1759</v>
      </c>
      <c r="C78" s="23" t="s">
        <v>769</v>
      </c>
      <c r="D78" s="23" t="s">
        <v>1760</v>
      </c>
      <c r="E78" s="49"/>
      <c r="F78" s="49"/>
      <c r="G78" s="49"/>
      <c r="H78" s="49"/>
      <c r="I78" s="49"/>
    </row>
    <row r="79">
      <c r="A79" s="23" t="s">
        <v>1761</v>
      </c>
      <c r="B79" s="23" t="s">
        <v>1762</v>
      </c>
      <c r="C79" s="49"/>
      <c r="D79" s="23" t="s">
        <v>1763</v>
      </c>
      <c r="E79" s="49"/>
      <c r="F79" s="49"/>
      <c r="G79" s="49"/>
      <c r="H79" s="49"/>
      <c r="I79" s="49"/>
    </row>
    <row r="80">
      <c r="A80" s="23" t="s">
        <v>1764</v>
      </c>
      <c r="B80" s="23" t="s">
        <v>1765</v>
      </c>
      <c r="C80" s="23" t="s">
        <v>1766</v>
      </c>
      <c r="D80" s="23" t="s">
        <v>1767</v>
      </c>
      <c r="F80" s="49"/>
      <c r="G80" s="49"/>
      <c r="H80" s="49"/>
      <c r="I80" s="49"/>
    </row>
    <row r="81">
      <c r="A81" s="23" t="s">
        <v>1770</v>
      </c>
      <c r="B81" s="23" t="s">
        <v>1771</v>
      </c>
      <c r="C81" s="23" t="s">
        <v>1772</v>
      </c>
      <c r="D81" s="23" t="s">
        <v>1773</v>
      </c>
      <c r="E81" s="49"/>
      <c r="F81" s="49"/>
      <c r="G81" s="49"/>
      <c r="H81" s="49"/>
      <c r="I81" s="49"/>
    </row>
    <row r="82">
      <c r="A82" s="23" t="s">
        <v>1774</v>
      </c>
      <c r="B82" s="23" t="s">
        <v>1775</v>
      </c>
      <c r="C82" s="49"/>
      <c r="D82" s="23" t="s">
        <v>1776</v>
      </c>
      <c r="E82" s="49"/>
      <c r="F82" s="49"/>
      <c r="G82" s="49"/>
      <c r="H82" s="49"/>
      <c r="I82" s="49"/>
    </row>
    <row r="83">
      <c r="A83" s="23" t="s">
        <v>1777</v>
      </c>
      <c r="B83" s="23" t="s">
        <v>1778</v>
      </c>
      <c r="C83" s="23" t="s">
        <v>726</v>
      </c>
      <c r="D83" s="23" t="s">
        <v>1779</v>
      </c>
      <c r="E83" s="49"/>
      <c r="F83" s="49"/>
      <c r="G83" s="49"/>
      <c r="H83" s="49"/>
      <c r="I83" s="49"/>
    </row>
    <row r="84">
      <c r="A84" s="23" t="s">
        <v>1780</v>
      </c>
      <c r="B84" s="23" t="s">
        <v>1781</v>
      </c>
      <c r="C84" s="49"/>
      <c r="D84" s="23" t="s">
        <v>1782</v>
      </c>
      <c r="E84" s="49"/>
      <c r="F84" s="49"/>
      <c r="G84" s="49"/>
      <c r="H84" s="49"/>
      <c r="I84" s="49"/>
    </row>
    <row r="85">
      <c r="A85" s="23" t="s">
        <v>1783</v>
      </c>
      <c r="B85" s="23" t="s">
        <v>1784</v>
      </c>
      <c r="C85" s="49"/>
      <c r="D85" s="23" t="s">
        <v>1785</v>
      </c>
      <c r="E85" s="49"/>
      <c r="F85" s="49"/>
      <c r="G85" s="49"/>
      <c r="H85" s="49"/>
      <c r="I85" s="49"/>
    </row>
    <row r="86">
      <c r="A86" s="23" t="s">
        <v>1786</v>
      </c>
      <c r="B86" s="23" t="s">
        <v>1787</v>
      </c>
      <c r="C86" s="49"/>
      <c r="D86" s="23" t="s">
        <v>1788</v>
      </c>
      <c r="E86" s="49"/>
      <c r="F86" s="49"/>
      <c r="G86" s="49"/>
      <c r="H86" s="49"/>
      <c r="I86" s="49"/>
    </row>
    <row r="87">
      <c r="A87" s="23" t="s">
        <v>1789</v>
      </c>
      <c r="B87" s="23" t="s">
        <v>1790</v>
      </c>
      <c r="C87" s="49"/>
      <c r="D87" s="23" t="s">
        <v>1791</v>
      </c>
      <c r="E87" s="49"/>
      <c r="F87" s="49"/>
      <c r="G87" s="49"/>
      <c r="H87" s="49"/>
      <c r="I87" s="49"/>
    </row>
    <row r="88">
      <c r="A88" s="23" t="s">
        <v>1792</v>
      </c>
      <c r="B88" s="23" t="s">
        <v>1793</v>
      </c>
      <c r="C88" s="23" t="s">
        <v>1794</v>
      </c>
      <c r="D88" s="23" t="s">
        <v>1795</v>
      </c>
      <c r="E88" s="49"/>
      <c r="F88" s="49"/>
      <c r="G88" s="49"/>
      <c r="H88" s="49"/>
      <c r="I88" s="49"/>
    </row>
    <row r="89">
      <c r="A89" s="23" t="s">
        <v>1796</v>
      </c>
      <c r="B89" s="23" t="s">
        <v>1797</v>
      </c>
      <c r="C89" s="49"/>
      <c r="D89" s="23" t="s">
        <v>1798</v>
      </c>
      <c r="E89" s="49"/>
      <c r="F89" s="49"/>
      <c r="G89" s="49"/>
      <c r="H89" s="49"/>
      <c r="I89" s="49"/>
    </row>
    <row r="90">
      <c r="A90" s="23" t="s">
        <v>1799</v>
      </c>
      <c r="B90" s="23" t="s">
        <v>1800</v>
      </c>
      <c r="C90" s="49"/>
      <c r="D90" s="23" t="s">
        <v>1801</v>
      </c>
      <c r="E90" s="49"/>
      <c r="F90" s="49"/>
      <c r="G90" s="49"/>
      <c r="H90" s="49"/>
      <c r="I90" s="49"/>
    </row>
    <row r="91">
      <c r="A91" s="23" t="s">
        <v>1802</v>
      </c>
      <c r="B91" s="23" t="s">
        <v>1803</v>
      </c>
      <c r="C91" s="23" t="s">
        <v>1804</v>
      </c>
      <c r="D91" s="23" t="s">
        <v>1805</v>
      </c>
      <c r="E91" s="49"/>
      <c r="F91" s="49"/>
      <c r="G91" s="49"/>
      <c r="H91" s="49"/>
      <c r="I91" s="49"/>
    </row>
    <row r="92">
      <c r="A92" s="23" t="s">
        <v>1806</v>
      </c>
      <c r="B92" s="23" t="s">
        <v>1807</v>
      </c>
      <c r="C92" s="23" t="s">
        <v>713</v>
      </c>
      <c r="D92" s="23" t="s">
        <v>1808</v>
      </c>
      <c r="E92" s="49"/>
      <c r="F92" s="49"/>
      <c r="G92" s="49"/>
      <c r="H92" s="49"/>
      <c r="I92" s="49"/>
    </row>
    <row r="93">
      <c r="A93" s="23" t="s">
        <v>1809</v>
      </c>
      <c r="B93" s="23" t="s">
        <v>1810</v>
      </c>
      <c r="C93" s="49"/>
      <c r="D93" s="23" t="s">
        <v>1811</v>
      </c>
      <c r="E93" s="49"/>
      <c r="F93" s="49"/>
      <c r="G93" s="49"/>
      <c r="H93" s="49"/>
      <c r="I93" s="49"/>
    </row>
    <row r="94">
      <c r="A94" s="23" t="s">
        <v>1812</v>
      </c>
      <c r="B94" s="23" t="s">
        <v>1813</v>
      </c>
      <c r="C94" s="23" t="s">
        <v>726</v>
      </c>
      <c r="D94" s="23" t="s">
        <v>1814</v>
      </c>
      <c r="E94" s="49"/>
      <c r="F94" s="49"/>
      <c r="G94" s="49"/>
      <c r="H94" s="49"/>
      <c r="I94" s="49"/>
    </row>
    <row r="95">
      <c r="A95" s="23" t="s">
        <v>1815</v>
      </c>
      <c r="B95" s="23" t="s">
        <v>1816</v>
      </c>
      <c r="C95" s="50" t="s">
        <v>1817</v>
      </c>
      <c r="D95" s="23" t="s">
        <v>1818</v>
      </c>
      <c r="E95" s="49"/>
      <c r="F95" s="49"/>
      <c r="G95" s="49"/>
      <c r="H95" s="49"/>
      <c r="I95" s="49"/>
    </row>
    <row r="96">
      <c r="A96" s="23" t="s">
        <v>1819</v>
      </c>
      <c r="B96" s="23" t="s">
        <v>1820</v>
      </c>
      <c r="C96" s="23" t="s">
        <v>1821</v>
      </c>
      <c r="D96" s="54" t="s">
        <v>1822</v>
      </c>
      <c r="E96" s="23" t="s">
        <v>1825</v>
      </c>
      <c r="F96" s="23" t="s">
        <v>1826</v>
      </c>
      <c r="G96" s="49"/>
      <c r="H96" s="49"/>
      <c r="I96" s="49"/>
    </row>
    <row r="97">
      <c r="A97" s="23" t="s">
        <v>1827</v>
      </c>
      <c r="B97" s="23" t="s">
        <v>1828</v>
      </c>
      <c r="C97" s="23" t="s">
        <v>1829</v>
      </c>
      <c r="D97" s="23" t="s">
        <v>1830</v>
      </c>
      <c r="E97" s="49"/>
      <c r="F97" s="49"/>
      <c r="G97" s="49"/>
      <c r="H97" s="49"/>
      <c r="I97" s="49"/>
    </row>
    <row r="98">
      <c r="A98" s="23" t="s">
        <v>1831</v>
      </c>
      <c r="B98" s="23" t="s">
        <v>1832</v>
      </c>
      <c r="C98" s="23" t="s">
        <v>726</v>
      </c>
      <c r="D98" s="23" t="s">
        <v>1833</v>
      </c>
      <c r="E98" s="49"/>
      <c r="F98" s="49"/>
      <c r="G98" s="49"/>
      <c r="H98" s="49"/>
      <c r="I98" s="49"/>
    </row>
    <row r="99">
      <c r="A99" s="23" t="s">
        <v>1834</v>
      </c>
      <c r="B99" s="23" t="s">
        <v>1835</v>
      </c>
      <c r="C99" s="49"/>
      <c r="D99" s="23" t="s">
        <v>1836</v>
      </c>
      <c r="E99" s="49"/>
      <c r="F99" s="49"/>
      <c r="G99" s="49"/>
      <c r="H99" s="49"/>
      <c r="I99" s="49"/>
    </row>
    <row r="100">
      <c r="A100" s="23" t="s">
        <v>1837</v>
      </c>
      <c r="B100" s="23" t="s">
        <v>1838</v>
      </c>
      <c r="C100" s="50" t="s">
        <v>1839</v>
      </c>
      <c r="D100" s="23" t="s">
        <v>1840</v>
      </c>
      <c r="E100" s="49"/>
      <c r="F100" s="49"/>
      <c r="G100" s="49"/>
      <c r="H100" s="49"/>
      <c r="I100" s="49"/>
    </row>
    <row r="101">
      <c r="A101" s="23" t="s">
        <v>1841</v>
      </c>
      <c r="B101" s="23" t="s">
        <v>1842</v>
      </c>
      <c r="C101" s="49"/>
      <c r="D101" s="23" t="s">
        <v>1843</v>
      </c>
      <c r="E101" s="49"/>
      <c r="F101" s="49"/>
      <c r="G101" s="49"/>
      <c r="H101" s="49"/>
      <c r="I101" s="49"/>
    </row>
    <row r="102">
      <c r="A102" s="23" t="s">
        <v>1844</v>
      </c>
      <c r="B102" s="23" t="s">
        <v>1845</v>
      </c>
      <c r="C102" s="23" t="s">
        <v>1846</v>
      </c>
      <c r="D102" s="23" t="s">
        <v>1847</v>
      </c>
      <c r="E102" s="49"/>
      <c r="F102" s="49"/>
      <c r="G102" s="49"/>
      <c r="H102" s="49"/>
      <c r="I102" s="49"/>
    </row>
    <row r="103">
      <c r="A103" s="23" t="s">
        <v>1848</v>
      </c>
      <c r="B103" s="23" t="s">
        <v>1849</v>
      </c>
      <c r="C103" s="50" t="s">
        <v>1850</v>
      </c>
      <c r="D103" s="23" t="s">
        <v>1851</v>
      </c>
      <c r="E103" s="49"/>
      <c r="F103" s="49"/>
      <c r="G103" s="49"/>
      <c r="H103" s="49"/>
      <c r="I103" s="49"/>
    </row>
    <row r="104">
      <c r="A104" s="23" t="s">
        <v>1852</v>
      </c>
      <c r="B104" s="23" t="s">
        <v>1853</v>
      </c>
      <c r="C104" s="23" t="s">
        <v>1854</v>
      </c>
      <c r="D104" s="23" t="s">
        <v>1855</v>
      </c>
      <c r="E104" s="49"/>
      <c r="F104" s="49"/>
      <c r="G104" s="49"/>
      <c r="H104" s="49"/>
      <c r="I104" s="49"/>
    </row>
    <row r="105">
      <c r="A105" s="23" t="s">
        <v>1856</v>
      </c>
      <c r="B105" s="23" t="s">
        <v>1857</v>
      </c>
      <c r="C105" s="49"/>
      <c r="D105" s="23" t="s">
        <v>1858</v>
      </c>
      <c r="E105" s="49"/>
      <c r="F105" s="49"/>
      <c r="G105" s="49"/>
      <c r="H105" s="49"/>
      <c r="I105" s="49"/>
    </row>
    <row r="106">
      <c r="A106" s="23" t="s">
        <v>1859</v>
      </c>
      <c r="B106" s="23" t="s">
        <v>1860</v>
      </c>
      <c r="C106" s="23" t="s">
        <v>1861</v>
      </c>
      <c r="D106" s="54" t="s">
        <v>1862</v>
      </c>
      <c r="E106" s="54" t="s">
        <v>1863</v>
      </c>
      <c r="F106" s="23" t="s">
        <v>1864</v>
      </c>
      <c r="G106" s="49"/>
      <c r="H106" s="49"/>
      <c r="I106" s="49"/>
    </row>
    <row r="107">
      <c r="A107" s="23" t="s">
        <v>1865</v>
      </c>
      <c r="B107" s="23" t="s">
        <v>1866</v>
      </c>
      <c r="C107" s="23" t="s">
        <v>1867</v>
      </c>
      <c r="D107" s="23" t="s">
        <v>1868</v>
      </c>
      <c r="E107" s="49"/>
      <c r="F107" s="49"/>
      <c r="G107" s="49"/>
      <c r="H107" s="49"/>
      <c r="I107" s="49"/>
    </row>
    <row r="108">
      <c r="A108" s="23" t="s">
        <v>1869</v>
      </c>
      <c r="B108" s="23" t="s">
        <v>1870</v>
      </c>
      <c r="C108" s="50" t="s">
        <v>1871</v>
      </c>
      <c r="D108" s="23" t="s">
        <v>1873</v>
      </c>
      <c r="E108" s="49"/>
      <c r="F108" s="49"/>
      <c r="G108" s="49"/>
      <c r="H108" s="49"/>
      <c r="I108" s="49"/>
    </row>
    <row r="109">
      <c r="A109" s="23" t="s">
        <v>1875</v>
      </c>
      <c r="B109" s="23" t="s">
        <v>1876</v>
      </c>
      <c r="C109" s="49"/>
      <c r="D109" s="23" t="s">
        <v>1877</v>
      </c>
      <c r="E109" s="49"/>
      <c r="F109" s="49"/>
      <c r="G109" s="49"/>
      <c r="H109" s="49"/>
      <c r="I109" s="49"/>
    </row>
    <row r="110">
      <c r="A110" s="23" t="s">
        <v>1878</v>
      </c>
      <c r="B110" s="23" t="s">
        <v>1879</v>
      </c>
      <c r="C110" s="49"/>
      <c r="D110" s="23" t="s">
        <v>1877</v>
      </c>
      <c r="E110" s="49"/>
      <c r="F110" s="49"/>
      <c r="G110" s="49"/>
      <c r="H110" s="49"/>
      <c r="I110" s="49"/>
    </row>
    <row r="111">
      <c r="A111" s="23" t="s">
        <v>1880</v>
      </c>
      <c r="B111" s="23" t="s">
        <v>1881</v>
      </c>
      <c r="C111" s="49"/>
      <c r="D111" s="23" t="s">
        <v>1882</v>
      </c>
      <c r="E111" s="49"/>
      <c r="F111" s="49"/>
      <c r="G111" s="49"/>
      <c r="H111" s="49"/>
      <c r="I111" s="49"/>
    </row>
    <row r="112">
      <c r="A112" s="23" t="s">
        <v>1883</v>
      </c>
      <c r="B112" s="23" t="s">
        <v>1884</v>
      </c>
      <c r="C112" s="23" t="s">
        <v>1885</v>
      </c>
      <c r="D112" s="54" t="s">
        <v>1886</v>
      </c>
      <c r="E112" s="23" t="s">
        <v>1887</v>
      </c>
      <c r="F112" s="49"/>
      <c r="G112" s="49"/>
      <c r="H112" s="49"/>
      <c r="I112" s="49"/>
    </row>
    <row r="113">
      <c r="A113" s="23" t="s">
        <v>1888</v>
      </c>
      <c r="B113" s="23" t="s">
        <v>1889</v>
      </c>
      <c r="C113" s="23" t="s">
        <v>726</v>
      </c>
      <c r="D113" s="23" t="s">
        <v>1890</v>
      </c>
      <c r="E113" s="49"/>
      <c r="F113" s="49"/>
      <c r="G113" s="49"/>
      <c r="H113" s="49"/>
      <c r="I113" s="49"/>
    </row>
    <row r="114">
      <c r="A114" s="23" t="s">
        <v>1891</v>
      </c>
      <c r="B114" s="23" t="s">
        <v>1892</v>
      </c>
      <c r="C114" s="49"/>
      <c r="D114" s="23" t="s">
        <v>1893</v>
      </c>
      <c r="E114" s="49"/>
      <c r="F114" s="49"/>
      <c r="G114" s="49"/>
      <c r="H114" s="49"/>
      <c r="I114" s="49"/>
    </row>
    <row r="115">
      <c r="A115" s="23" t="s">
        <v>1894</v>
      </c>
      <c r="B115" s="23" t="s">
        <v>1895</v>
      </c>
      <c r="C115" s="23" t="s">
        <v>1896</v>
      </c>
      <c r="D115" s="23" t="s">
        <v>1893</v>
      </c>
      <c r="E115" s="49"/>
      <c r="F115" s="49"/>
      <c r="G115" s="49"/>
      <c r="H115" s="49"/>
      <c r="I115" s="49"/>
    </row>
    <row r="116">
      <c r="A116" s="23" t="s">
        <v>1897</v>
      </c>
      <c r="B116" s="23" t="s">
        <v>1898</v>
      </c>
      <c r="C116" s="49"/>
      <c r="D116" s="23" t="s">
        <v>1899</v>
      </c>
      <c r="E116" s="49"/>
      <c r="F116" s="49"/>
      <c r="G116" s="49"/>
      <c r="H116" s="49"/>
      <c r="I116" s="49"/>
    </row>
    <row r="117">
      <c r="A117" s="23" t="s">
        <v>1900</v>
      </c>
      <c r="B117" s="23" t="s">
        <v>1901</v>
      </c>
      <c r="C117" s="50" t="s">
        <v>1902</v>
      </c>
      <c r="D117" s="23" t="s">
        <v>1903</v>
      </c>
      <c r="E117" s="49"/>
      <c r="F117" s="49"/>
      <c r="G117" s="49"/>
      <c r="H117" s="49"/>
      <c r="I117" s="49"/>
    </row>
    <row r="118">
      <c r="A118" s="23" t="s">
        <v>1904</v>
      </c>
      <c r="B118" s="23" t="s">
        <v>1905</v>
      </c>
      <c r="C118" s="23" t="s">
        <v>1854</v>
      </c>
      <c r="D118" s="23" t="s">
        <v>1906</v>
      </c>
      <c r="E118" s="49"/>
      <c r="F118" s="49"/>
      <c r="G118" s="49"/>
      <c r="H118" s="49"/>
      <c r="I118" s="49"/>
    </row>
    <row r="119">
      <c r="A119" s="23" t="s">
        <v>1907</v>
      </c>
      <c r="B119" s="23" t="s">
        <v>1908</v>
      </c>
      <c r="C119" s="49"/>
      <c r="D119" s="23" t="s">
        <v>1909</v>
      </c>
      <c r="E119" s="49"/>
      <c r="F119" s="49"/>
      <c r="G119" s="49"/>
      <c r="H119" s="49"/>
      <c r="I119" s="49"/>
    </row>
    <row r="120">
      <c r="A120" s="23" t="s">
        <v>1910</v>
      </c>
      <c r="B120" s="23" t="s">
        <v>1911</v>
      </c>
      <c r="C120" s="23" t="s">
        <v>1912</v>
      </c>
      <c r="D120" s="23" t="s">
        <v>1913</v>
      </c>
      <c r="E120" s="49"/>
      <c r="F120" s="49"/>
      <c r="G120" s="49"/>
      <c r="H120" s="49"/>
      <c r="I120" s="49"/>
    </row>
    <row r="121">
      <c r="A121" s="23" t="s">
        <v>1914</v>
      </c>
      <c r="B121" s="23" t="s">
        <v>1915</v>
      </c>
      <c r="C121" s="23" t="s">
        <v>1916</v>
      </c>
      <c r="D121" s="23" t="s">
        <v>1917</v>
      </c>
      <c r="E121" s="49"/>
      <c r="F121" s="49"/>
      <c r="G121" s="49"/>
      <c r="H121" s="49"/>
      <c r="I121" s="49"/>
    </row>
    <row r="122">
      <c r="A122" s="23" t="s">
        <v>1918</v>
      </c>
      <c r="B122" s="23" t="s">
        <v>1919</v>
      </c>
      <c r="C122" s="23" t="s">
        <v>1920</v>
      </c>
      <c r="D122" s="23" t="s">
        <v>1921</v>
      </c>
      <c r="E122" s="49"/>
      <c r="F122" s="49"/>
      <c r="G122" s="49"/>
      <c r="H122" s="49"/>
      <c r="I122" s="49"/>
    </row>
    <row r="123">
      <c r="A123" s="23" t="s">
        <v>1922</v>
      </c>
      <c r="B123" s="23" t="s">
        <v>1923</v>
      </c>
      <c r="C123" s="23" t="s">
        <v>1924</v>
      </c>
      <c r="D123" s="23" t="s">
        <v>1925</v>
      </c>
      <c r="E123" s="49"/>
      <c r="F123" s="49"/>
      <c r="G123" s="49"/>
      <c r="H123" s="49"/>
      <c r="I123" s="49"/>
    </row>
    <row r="124">
      <c r="A124" s="23" t="s">
        <v>1926</v>
      </c>
      <c r="B124" s="23" t="s">
        <v>1927</v>
      </c>
      <c r="C124" s="49"/>
      <c r="D124" s="23" t="s">
        <v>1928</v>
      </c>
      <c r="E124" s="49"/>
      <c r="F124" s="49"/>
      <c r="G124" s="49"/>
      <c r="H124" s="49"/>
      <c r="I124" s="49"/>
    </row>
    <row r="125">
      <c r="A125" s="23" t="s">
        <v>1929</v>
      </c>
      <c r="B125" s="23" t="s">
        <v>1930</v>
      </c>
      <c r="C125" s="23" t="s">
        <v>713</v>
      </c>
      <c r="D125" s="23" t="s">
        <v>1931</v>
      </c>
      <c r="E125" s="49"/>
      <c r="F125" s="49"/>
      <c r="G125" s="49"/>
      <c r="H125" s="49"/>
      <c r="I125" s="49"/>
    </row>
    <row r="126">
      <c r="A126" s="23" t="s">
        <v>1932</v>
      </c>
      <c r="B126" s="23" t="s">
        <v>1933</v>
      </c>
      <c r="C126" s="23" t="s">
        <v>1934</v>
      </c>
      <c r="D126" s="54" t="s">
        <v>1935</v>
      </c>
      <c r="E126" s="23" t="s">
        <v>1936</v>
      </c>
      <c r="F126" s="49"/>
      <c r="G126" s="49"/>
      <c r="H126" s="49"/>
      <c r="I126" s="49"/>
    </row>
    <row r="127">
      <c r="A127" s="23" t="s">
        <v>1937</v>
      </c>
      <c r="B127" s="23" t="s">
        <v>1939</v>
      </c>
      <c r="C127" s="49"/>
      <c r="D127" s="23" t="s">
        <v>1941</v>
      </c>
      <c r="E127" s="49"/>
      <c r="F127" s="49"/>
      <c r="G127" s="49"/>
      <c r="H127" s="49"/>
      <c r="I127" s="49"/>
    </row>
    <row r="128">
      <c r="A128" s="23" t="s">
        <v>1942</v>
      </c>
      <c r="B128" s="23" t="s">
        <v>1943</v>
      </c>
      <c r="C128" s="23" t="s">
        <v>1944</v>
      </c>
      <c r="D128" s="23" t="s">
        <v>1945</v>
      </c>
      <c r="E128" s="49"/>
      <c r="F128" s="49"/>
      <c r="G128" s="49"/>
      <c r="H128" s="49"/>
      <c r="I128" s="49"/>
    </row>
    <row r="129">
      <c r="A129" s="23" t="s">
        <v>1946</v>
      </c>
      <c r="B129" s="23" t="s">
        <v>1947</v>
      </c>
      <c r="C129" s="49"/>
      <c r="D129" s="23" t="s">
        <v>1948</v>
      </c>
      <c r="E129" s="49"/>
      <c r="F129" s="49"/>
      <c r="G129" s="49"/>
      <c r="H129" s="49"/>
      <c r="I129" s="49"/>
    </row>
    <row r="130">
      <c r="A130" s="23" t="s">
        <v>1949</v>
      </c>
      <c r="B130" s="23" t="s">
        <v>1950</v>
      </c>
      <c r="C130" s="49"/>
      <c r="D130" s="23" t="s">
        <v>1951</v>
      </c>
      <c r="E130" s="49"/>
      <c r="F130" s="49"/>
      <c r="G130" s="49"/>
      <c r="H130" s="49"/>
      <c r="I130" s="49"/>
    </row>
    <row r="131">
      <c r="A131" s="23" t="s">
        <v>1952</v>
      </c>
      <c r="B131" s="23" t="s">
        <v>1953</v>
      </c>
      <c r="C131" s="49"/>
      <c r="D131" s="23" t="s">
        <v>1954</v>
      </c>
      <c r="E131" s="49"/>
      <c r="F131" s="49"/>
      <c r="G131" s="49"/>
      <c r="H131" s="49"/>
      <c r="I131" s="49"/>
    </row>
    <row r="132">
      <c r="A132" s="23" t="s">
        <v>1955</v>
      </c>
      <c r="B132" s="23" t="s">
        <v>1956</v>
      </c>
      <c r="C132" s="23" t="s">
        <v>1957</v>
      </c>
      <c r="D132" s="23" t="s">
        <v>1958</v>
      </c>
      <c r="E132" s="49"/>
      <c r="F132" s="49"/>
      <c r="G132" s="49"/>
      <c r="H132" s="49"/>
      <c r="I132" s="49"/>
    </row>
    <row r="133">
      <c r="A133" s="23" t="s">
        <v>1959</v>
      </c>
      <c r="B133" s="23" t="s">
        <v>1960</v>
      </c>
      <c r="C133" s="23" t="s">
        <v>1961</v>
      </c>
      <c r="D133" s="23" t="s">
        <v>1962</v>
      </c>
      <c r="E133" s="49"/>
      <c r="F133" s="49"/>
      <c r="G133" s="49"/>
      <c r="H133" s="49"/>
      <c r="I133" s="49"/>
    </row>
    <row r="134">
      <c r="A134" s="23" t="s">
        <v>1963</v>
      </c>
      <c r="B134" s="23" t="s">
        <v>1964</v>
      </c>
      <c r="C134" s="23" t="s">
        <v>726</v>
      </c>
      <c r="D134" s="23" t="s">
        <v>1965</v>
      </c>
      <c r="E134" s="49"/>
      <c r="F134" s="49"/>
      <c r="G134" s="49"/>
      <c r="H134" s="49"/>
      <c r="I134" s="49"/>
    </row>
    <row r="135">
      <c r="A135" s="23" t="s">
        <v>1966</v>
      </c>
      <c r="B135" s="23" t="s">
        <v>1967</v>
      </c>
      <c r="C135" s="23" t="s">
        <v>1663</v>
      </c>
      <c r="D135" s="54" t="s">
        <v>1935</v>
      </c>
      <c r="E135" s="23" t="s">
        <v>1968</v>
      </c>
      <c r="F135" s="49"/>
      <c r="G135" s="49"/>
      <c r="H135" s="49"/>
      <c r="I135" s="49"/>
    </row>
    <row r="136">
      <c r="A136" s="23" t="s">
        <v>1969</v>
      </c>
      <c r="B136" s="23" t="s">
        <v>1970</v>
      </c>
      <c r="C136" s="23" t="s">
        <v>1971</v>
      </c>
      <c r="D136" s="54" t="s">
        <v>1972</v>
      </c>
      <c r="E136" s="23" t="s">
        <v>1973</v>
      </c>
      <c r="F136" s="49"/>
      <c r="G136" s="49"/>
      <c r="H136" s="49"/>
      <c r="I136" s="49"/>
    </row>
    <row r="137">
      <c r="A137" s="23" t="s">
        <v>1974</v>
      </c>
      <c r="B137" s="23" t="s">
        <v>1975</v>
      </c>
      <c r="C137" s="23" t="s">
        <v>1976</v>
      </c>
      <c r="D137" s="23" t="s">
        <v>1977</v>
      </c>
      <c r="E137" s="49"/>
      <c r="F137" s="49"/>
      <c r="G137" s="49"/>
      <c r="H137" s="49"/>
      <c r="I137" s="49"/>
    </row>
    <row r="138">
      <c r="A138" s="23" t="s">
        <v>1979</v>
      </c>
      <c r="B138" s="23" t="s">
        <v>1980</v>
      </c>
      <c r="C138" s="49"/>
      <c r="D138" s="23" t="s">
        <v>1981</v>
      </c>
      <c r="E138" s="49"/>
      <c r="F138" s="49"/>
      <c r="G138" s="49"/>
      <c r="H138" s="49"/>
      <c r="I138" s="49"/>
    </row>
    <row r="139">
      <c r="A139" s="23" t="s">
        <v>1982</v>
      </c>
      <c r="B139" s="23" t="s">
        <v>1983</v>
      </c>
      <c r="C139" s="49"/>
      <c r="D139" s="23" t="s">
        <v>1985</v>
      </c>
      <c r="E139" s="49"/>
      <c r="F139" s="49"/>
      <c r="G139" s="49"/>
      <c r="H139" s="49"/>
      <c r="I139" s="49"/>
    </row>
    <row r="140">
      <c r="A140" s="23" t="s">
        <v>1987</v>
      </c>
      <c r="B140" s="23" t="s">
        <v>1988</v>
      </c>
      <c r="C140" s="49"/>
      <c r="D140" s="23" t="s">
        <v>1989</v>
      </c>
      <c r="E140" s="49"/>
      <c r="F140" s="49"/>
      <c r="G140" s="49"/>
      <c r="H140" s="49"/>
      <c r="I140" s="49"/>
    </row>
    <row r="141">
      <c r="A141" s="23" t="s">
        <v>1990</v>
      </c>
      <c r="B141" s="23" t="s">
        <v>1991</v>
      </c>
      <c r="C141" s="23" t="s">
        <v>1992</v>
      </c>
      <c r="D141" s="23" t="s">
        <v>1989</v>
      </c>
      <c r="E141" s="49"/>
      <c r="F141" s="49"/>
      <c r="G141" s="49"/>
      <c r="H141" s="49"/>
      <c r="I141" s="49"/>
    </row>
    <row r="142">
      <c r="A142" s="23" t="s">
        <v>1993</v>
      </c>
      <c r="B142" s="23" t="s">
        <v>1994</v>
      </c>
      <c r="C142" s="23" t="s">
        <v>1995</v>
      </c>
      <c r="D142" s="23" t="s">
        <v>1989</v>
      </c>
      <c r="E142" s="49"/>
      <c r="F142" s="49"/>
      <c r="G142" s="49"/>
      <c r="H142" s="49"/>
      <c r="I142" s="49"/>
    </row>
    <row r="143">
      <c r="A143" s="23" t="s">
        <v>1996</v>
      </c>
      <c r="B143" s="23" t="s">
        <v>1997</v>
      </c>
      <c r="C143" s="49"/>
      <c r="D143" s="23" t="s">
        <v>1998</v>
      </c>
      <c r="E143" s="49"/>
      <c r="F143" s="49"/>
      <c r="G143" s="49"/>
      <c r="H143" s="49"/>
      <c r="I143" s="49"/>
    </row>
    <row r="144">
      <c r="A144" s="23" t="s">
        <v>1999</v>
      </c>
      <c r="B144" s="23" t="s">
        <v>2000</v>
      </c>
      <c r="C144" s="50" t="s">
        <v>2001</v>
      </c>
      <c r="D144" s="54" t="s">
        <v>1886</v>
      </c>
      <c r="E144" s="23" t="s">
        <v>2002</v>
      </c>
      <c r="F144" s="49"/>
      <c r="G144" s="49"/>
      <c r="H144" s="49"/>
      <c r="I144" s="49"/>
    </row>
    <row r="145">
      <c r="A145" s="23" t="s">
        <v>2003</v>
      </c>
      <c r="B145" s="23" t="s">
        <v>2004</v>
      </c>
      <c r="C145" s="23" t="s">
        <v>773</v>
      </c>
      <c r="D145" s="23" t="s">
        <v>2005</v>
      </c>
      <c r="E145" s="49"/>
      <c r="F145" s="49"/>
      <c r="G145" s="49"/>
      <c r="H145" s="49"/>
      <c r="I145" s="49"/>
    </row>
    <row r="146">
      <c r="A146" s="23" t="s">
        <v>2006</v>
      </c>
      <c r="B146" s="23" t="s">
        <v>2007</v>
      </c>
      <c r="C146" s="49"/>
      <c r="D146" s="23" t="s">
        <v>2008</v>
      </c>
      <c r="E146" s="49"/>
      <c r="F146" s="49"/>
      <c r="G146" s="49"/>
      <c r="H146" s="49"/>
      <c r="I146" s="49"/>
    </row>
    <row r="147">
      <c r="A147" s="23" t="s">
        <v>2009</v>
      </c>
      <c r="B147" s="23" t="s">
        <v>2010</v>
      </c>
      <c r="C147" s="23" t="s">
        <v>2011</v>
      </c>
      <c r="D147" s="23" t="s">
        <v>2012</v>
      </c>
      <c r="E147" s="49"/>
      <c r="F147" s="49"/>
      <c r="G147" s="49"/>
      <c r="H147" s="49"/>
      <c r="I147" s="49"/>
    </row>
    <row r="148">
      <c r="A148" s="23" t="s">
        <v>2013</v>
      </c>
      <c r="B148" s="23" t="s">
        <v>2014</v>
      </c>
      <c r="C148" s="23" t="s">
        <v>2015</v>
      </c>
      <c r="D148" s="23" t="s">
        <v>2016</v>
      </c>
      <c r="E148" s="49"/>
      <c r="F148" s="49"/>
      <c r="G148" s="49"/>
      <c r="H148" s="49"/>
      <c r="I148" s="49"/>
    </row>
    <row r="149">
      <c r="A149" s="23" t="s">
        <v>2017</v>
      </c>
      <c r="B149" s="23" t="s">
        <v>2018</v>
      </c>
      <c r="C149" s="23" t="s">
        <v>2019</v>
      </c>
      <c r="D149" s="23" t="s">
        <v>2020</v>
      </c>
      <c r="E149" s="49"/>
      <c r="F149" s="49"/>
      <c r="G149" s="49"/>
      <c r="H149" s="49"/>
      <c r="I149" s="49"/>
    </row>
    <row r="150">
      <c r="A150" s="23" t="s">
        <v>2021</v>
      </c>
      <c r="B150" s="23" t="s">
        <v>2022</v>
      </c>
      <c r="C150" s="23" t="s">
        <v>713</v>
      </c>
      <c r="D150" s="23" t="s">
        <v>2023</v>
      </c>
      <c r="E150" s="49"/>
      <c r="F150" s="49"/>
      <c r="G150" s="49"/>
      <c r="H150" s="49"/>
      <c r="I150" s="49"/>
    </row>
    <row r="151">
      <c r="A151" s="23" t="s">
        <v>2024</v>
      </c>
      <c r="B151" s="23" t="s">
        <v>2025</v>
      </c>
      <c r="C151" s="23" t="s">
        <v>2026</v>
      </c>
      <c r="D151" s="23" t="s">
        <v>2027</v>
      </c>
      <c r="E151" s="49"/>
      <c r="F151" s="49"/>
      <c r="G151" s="49"/>
      <c r="H151" s="49"/>
      <c r="I151" s="49"/>
    </row>
    <row r="152">
      <c r="A152" s="23" t="s">
        <v>2028</v>
      </c>
      <c r="B152" s="23" t="s">
        <v>2029</v>
      </c>
      <c r="C152" s="23" t="s">
        <v>2030</v>
      </c>
      <c r="D152" s="23" t="s">
        <v>2031</v>
      </c>
      <c r="E152" s="49"/>
      <c r="F152" s="49"/>
      <c r="G152" s="49"/>
      <c r="H152" s="49"/>
      <c r="I152" s="49"/>
    </row>
    <row r="153">
      <c r="A153" s="23" t="s">
        <v>2032</v>
      </c>
      <c r="B153" s="23" t="s">
        <v>2033</v>
      </c>
      <c r="C153" s="23" t="s">
        <v>1854</v>
      </c>
      <c r="D153" s="23" t="s">
        <v>2034</v>
      </c>
      <c r="E153" s="49"/>
      <c r="F153" s="49"/>
      <c r="G153" s="49"/>
      <c r="H153" s="49"/>
      <c r="I153" s="49"/>
    </row>
    <row r="154">
      <c r="A154" s="23" t="s">
        <v>2035</v>
      </c>
      <c r="B154" s="23" t="s">
        <v>2036</v>
      </c>
      <c r="C154" s="23" t="s">
        <v>2037</v>
      </c>
      <c r="D154" s="23" t="s">
        <v>2038</v>
      </c>
      <c r="E154" s="23" t="s">
        <v>2039</v>
      </c>
      <c r="F154" s="49"/>
      <c r="G154" s="49"/>
      <c r="H154" s="49"/>
      <c r="I154" s="49"/>
    </row>
    <row r="155">
      <c r="A155" s="23" t="s">
        <v>2040</v>
      </c>
      <c r="B155" s="23" t="s">
        <v>2041</v>
      </c>
      <c r="C155" s="23" t="s">
        <v>2042</v>
      </c>
      <c r="D155" s="23" t="s">
        <v>2043</v>
      </c>
      <c r="E155" s="49"/>
      <c r="F155" s="49"/>
      <c r="G155" s="49"/>
      <c r="H155" s="49"/>
      <c r="I155" s="49"/>
    </row>
    <row r="156">
      <c r="A156" s="23" t="s">
        <v>2044</v>
      </c>
      <c r="B156" s="23" t="s">
        <v>2045</v>
      </c>
      <c r="C156" s="23" t="s">
        <v>2046</v>
      </c>
      <c r="D156" s="23" t="s">
        <v>2047</v>
      </c>
      <c r="E156" s="49"/>
      <c r="F156" s="49"/>
      <c r="G156" s="49"/>
      <c r="H156" s="49"/>
      <c r="I156" s="49"/>
    </row>
    <row r="157">
      <c r="A157" s="23" t="s">
        <v>2048</v>
      </c>
      <c r="B157" s="23" t="s">
        <v>2049</v>
      </c>
      <c r="C157" s="49"/>
      <c r="D157" s="23" t="s">
        <v>2050</v>
      </c>
      <c r="E157" s="49"/>
      <c r="F157" s="49"/>
      <c r="G157" s="49"/>
      <c r="H157" s="49"/>
      <c r="I157" s="49"/>
    </row>
    <row r="158">
      <c r="A158" s="23" t="s">
        <v>2051</v>
      </c>
      <c r="B158" s="23" t="s">
        <v>2052</v>
      </c>
      <c r="C158" s="49"/>
      <c r="D158" s="23" t="s">
        <v>2053</v>
      </c>
      <c r="E158" s="49"/>
      <c r="F158" s="49"/>
      <c r="G158" s="49"/>
      <c r="H158" s="49"/>
      <c r="I158" s="49"/>
    </row>
    <row r="159">
      <c r="A159" s="23" t="s">
        <v>2055</v>
      </c>
      <c r="B159" s="23" t="s">
        <v>2056</v>
      </c>
      <c r="C159" s="23" t="s">
        <v>713</v>
      </c>
      <c r="D159" s="54" t="s">
        <v>1935</v>
      </c>
      <c r="E159" s="23" t="s">
        <v>2057</v>
      </c>
      <c r="F159" s="49"/>
      <c r="G159" s="49"/>
      <c r="H159" s="49"/>
      <c r="I159" s="49"/>
    </row>
    <row r="160">
      <c r="A160" s="23" t="s">
        <v>2058</v>
      </c>
      <c r="B160" s="23" t="s">
        <v>2059</v>
      </c>
      <c r="C160" s="23" t="s">
        <v>713</v>
      </c>
      <c r="D160" s="23" t="s">
        <v>2060</v>
      </c>
      <c r="E160" s="49"/>
      <c r="F160" s="49"/>
      <c r="G160" s="49"/>
      <c r="H160" s="49"/>
      <c r="I160" s="49"/>
    </row>
    <row r="161">
      <c r="A161" s="23" t="s">
        <v>2061</v>
      </c>
      <c r="B161" s="23" t="s">
        <v>2062</v>
      </c>
      <c r="C161" s="23" t="s">
        <v>2063</v>
      </c>
      <c r="D161" s="23" t="s">
        <v>2064</v>
      </c>
      <c r="E161" s="49"/>
      <c r="F161" s="49"/>
      <c r="G161" s="49"/>
      <c r="H161" s="49"/>
      <c r="I161" s="49"/>
    </row>
    <row r="162">
      <c r="A162" s="23" t="s">
        <v>2065</v>
      </c>
      <c r="B162" s="23" t="s">
        <v>2066</v>
      </c>
      <c r="C162" s="23" t="s">
        <v>2063</v>
      </c>
      <c r="D162" s="23" t="s">
        <v>2067</v>
      </c>
      <c r="E162" s="49"/>
      <c r="F162" s="49"/>
      <c r="G162" s="49"/>
      <c r="H162" s="49"/>
      <c r="I162" s="49"/>
    </row>
    <row r="163">
      <c r="A163" s="23" t="s">
        <v>2068</v>
      </c>
      <c r="B163" s="23" t="s">
        <v>2069</v>
      </c>
      <c r="C163" s="23" t="s">
        <v>2070</v>
      </c>
      <c r="D163" s="23" t="s">
        <v>2071</v>
      </c>
      <c r="E163" s="49"/>
      <c r="F163" s="49"/>
      <c r="G163" s="49"/>
      <c r="H163" s="49"/>
      <c r="I163" s="49"/>
    </row>
    <row r="164">
      <c r="A164" s="23" t="s">
        <v>2072</v>
      </c>
      <c r="B164" s="23" t="s">
        <v>2073</v>
      </c>
      <c r="C164" s="23" t="s">
        <v>2074</v>
      </c>
      <c r="D164" s="23" t="s">
        <v>2075</v>
      </c>
      <c r="E164" s="49"/>
      <c r="F164" s="49"/>
      <c r="G164" s="49"/>
      <c r="H164" s="49"/>
      <c r="I164" s="49"/>
    </row>
    <row r="165">
      <c r="A165" s="23" t="s">
        <v>2076</v>
      </c>
      <c r="B165" s="23" t="s">
        <v>2077</v>
      </c>
      <c r="C165" s="23" t="s">
        <v>2078</v>
      </c>
      <c r="D165" s="23" t="s">
        <v>2079</v>
      </c>
      <c r="E165" s="49"/>
      <c r="F165" s="49"/>
      <c r="G165" s="49"/>
      <c r="H165" s="49"/>
      <c r="I165" s="49"/>
    </row>
    <row r="166">
      <c r="A166" s="23" t="s">
        <v>2080</v>
      </c>
      <c r="B166" s="23" t="s">
        <v>2081</v>
      </c>
      <c r="C166" s="49"/>
      <c r="D166" s="23" t="s">
        <v>2082</v>
      </c>
      <c r="E166" s="49"/>
      <c r="F166" s="49"/>
      <c r="G166" s="49"/>
      <c r="H166" s="49"/>
      <c r="I166" s="49"/>
    </row>
    <row r="167">
      <c r="A167" s="23" t="s">
        <v>2083</v>
      </c>
      <c r="B167" s="23" t="s">
        <v>2084</v>
      </c>
      <c r="C167" s="49"/>
      <c r="D167" s="23" t="s">
        <v>2085</v>
      </c>
      <c r="E167" s="49"/>
      <c r="F167" s="49"/>
      <c r="G167" s="49"/>
      <c r="H167" s="49"/>
      <c r="I167" s="49"/>
    </row>
    <row r="168">
      <c r="A168" s="23" t="s">
        <v>2086</v>
      </c>
      <c r="B168" s="23" t="s">
        <v>2087</v>
      </c>
      <c r="C168" s="23" t="s">
        <v>2088</v>
      </c>
      <c r="D168" s="54" t="s">
        <v>2089</v>
      </c>
      <c r="E168" s="23" t="s">
        <v>2090</v>
      </c>
      <c r="F168" s="49"/>
      <c r="G168" s="49"/>
      <c r="H168" s="49"/>
      <c r="I168" s="49"/>
    </row>
    <row r="169">
      <c r="A169" s="23" t="s">
        <v>2091</v>
      </c>
      <c r="B169" s="23" t="s">
        <v>2092</v>
      </c>
      <c r="C169" s="23" t="s">
        <v>2093</v>
      </c>
      <c r="D169" s="23" t="s">
        <v>2094</v>
      </c>
      <c r="E169" s="49"/>
      <c r="F169" s="49"/>
      <c r="G169" s="49"/>
      <c r="H169" s="49"/>
      <c r="I169" s="49"/>
    </row>
    <row r="170">
      <c r="A170" s="23" t="s">
        <v>2095</v>
      </c>
      <c r="B170" s="23" t="s">
        <v>2096</v>
      </c>
      <c r="C170" s="49"/>
      <c r="D170" s="23" t="s">
        <v>2094</v>
      </c>
      <c r="E170" s="49"/>
      <c r="F170" s="49"/>
      <c r="G170" s="49"/>
      <c r="H170" s="49"/>
      <c r="I170" s="49"/>
    </row>
    <row r="171">
      <c r="A171" s="23" t="s">
        <v>2097</v>
      </c>
      <c r="B171" s="23" t="s">
        <v>2098</v>
      </c>
      <c r="C171" s="23" t="s">
        <v>2099</v>
      </c>
      <c r="D171" s="23" t="s">
        <v>2100</v>
      </c>
      <c r="E171" s="49"/>
      <c r="F171" s="49"/>
      <c r="G171" s="49"/>
      <c r="H171" s="49"/>
      <c r="I171" s="49"/>
    </row>
    <row r="172">
      <c r="A172" s="23" t="s">
        <v>2101</v>
      </c>
      <c r="B172" s="23" t="s">
        <v>2102</v>
      </c>
      <c r="C172" s="23" t="s">
        <v>2103</v>
      </c>
      <c r="D172" s="23" t="s">
        <v>2104</v>
      </c>
      <c r="E172" s="49"/>
      <c r="F172" s="49"/>
      <c r="G172" s="49"/>
      <c r="H172" s="49"/>
      <c r="I172" s="49"/>
    </row>
    <row r="173">
      <c r="A173" s="23" t="s">
        <v>2105</v>
      </c>
      <c r="B173" s="23" t="s">
        <v>2106</v>
      </c>
      <c r="C173" s="50" t="s">
        <v>2107</v>
      </c>
      <c r="D173" s="23" t="s">
        <v>2108</v>
      </c>
      <c r="E173" s="49"/>
      <c r="F173" s="49"/>
      <c r="G173" s="49"/>
      <c r="H173" s="49"/>
      <c r="I173" s="49"/>
    </row>
    <row r="174">
      <c r="A174" s="23" t="s">
        <v>2109</v>
      </c>
      <c r="B174" s="23" t="s">
        <v>2110</v>
      </c>
      <c r="C174" s="23" t="s">
        <v>2111</v>
      </c>
      <c r="D174" s="23" t="s">
        <v>2112</v>
      </c>
      <c r="E174" s="49"/>
      <c r="F174" s="49"/>
      <c r="G174" s="49"/>
      <c r="H174" s="49"/>
      <c r="I174" s="49"/>
    </row>
    <row r="175">
      <c r="A175" s="23" t="s">
        <v>2113</v>
      </c>
      <c r="B175" s="23" t="s">
        <v>2114</v>
      </c>
      <c r="C175" s="49"/>
      <c r="D175" s="23" t="s">
        <v>2115</v>
      </c>
      <c r="E175" s="49"/>
      <c r="F175" s="49"/>
      <c r="G175" s="49"/>
      <c r="H175" s="49"/>
      <c r="I175" s="49"/>
    </row>
    <row r="176">
      <c r="A176" s="23" t="s">
        <v>2118</v>
      </c>
      <c r="B176" s="23" t="s">
        <v>2119</v>
      </c>
      <c r="C176" s="49"/>
      <c r="D176" s="23" t="s">
        <v>2120</v>
      </c>
      <c r="E176" s="49"/>
      <c r="F176" s="49"/>
      <c r="G176" s="49"/>
      <c r="H176" s="49"/>
      <c r="I176" s="49"/>
    </row>
    <row r="177">
      <c r="A177" s="23" t="s">
        <v>2121</v>
      </c>
      <c r="B177" s="23" t="s">
        <v>2122</v>
      </c>
      <c r="C177" s="23" t="s">
        <v>2123</v>
      </c>
      <c r="D177" s="23" t="s">
        <v>2124</v>
      </c>
      <c r="E177" s="49"/>
      <c r="F177" s="49"/>
      <c r="G177" s="49"/>
      <c r="H177" s="49"/>
      <c r="I177" s="49"/>
    </row>
    <row r="178">
      <c r="A178" s="23" t="s">
        <v>2125</v>
      </c>
      <c r="B178" s="23" t="s">
        <v>2126</v>
      </c>
      <c r="C178" s="23" t="s">
        <v>713</v>
      </c>
      <c r="D178" s="23" t="s">
        <v>2127</v>
      </c>
      <c r="E178" s="49"/>
      <c r="F178" s="49"/>
      <c r="G178" s="49"/>
      <c r="H178" s="49"/>
      <c r="I178" s="49"/>
    </row>
    <row r="179">
      <c r="A179" s="23" t="s">
        <v>2128</v>
      </c>
      <c r="B179" s="23" t="s">
        <v>2129</v>
      </c>
      <c r="C179" s="49"/>
      <c r="D179" s="23" t="s">
        <v>2130</v>
      </c>
      <c r="E179" s="49"/>
      <c r="F179" s="49"/>
      <c r="G179" s="49"/>
      <c r="H179" s="49"/>
      <c r="I179" s="49"/>
    </row>
    <row r="180">
      <c r="A180" s="23" t="s">
        <v>2131</v>
      </c>
      <c r="B180" s="23" t="s">
        <v>2132</v>
      </c>
      <c r="C180" s="23" t="s">
        <v>2133</v>
      </c>
      <c r="D180" s="23" t="s">
        <v>2134</v>
      </c>
      <c r="E180" s="49"/>
      <c r="F180" s="49"/>
      <c r="G180" s="49"/>
      <c r="H180" s="49"/>
      <c r="I180" s="49"/>
    </row>
    <row r="181">
      <c r="A181" s="23" t="s">
        <v>2135</v>
      </c>
      <c r="B181" s="23" t="s">
        <v>2136</v>
      </c>
      <c r="C181" s="23" t="s">
        <v>2137</v>
      </c>
      <c r="D181" s="23" t="s">
        <v>2138</v>
      </c>
      <c r="E181" s="49"/>
      <c r="F181" s="49"/>
      <c r="G181" s="49"/>
      <c r="H181" s="49"/>
      <c r="I181" s="49"/>
    </row>
    <row r="182">
      <c r="A182" s="23" t="s">
        <v>2139</v>
      </c>
      <c r="B182" s="23" t="s">
        <v>2140</v>
      </c>
      <c r="C182" s="23" t="s">
        <v>2141</v>
      </c>
      <c r="D182" s="23" t="s">
        <v>2142</v>
      </c>
      <c r="E182" s="49"/>
      <c r="F182" s="49"/>
      <c r="G182" s="49"/>
      <c r="H182" s="49"/>
      <c r="I182" s="49"/>
    </row>
    <row r="183">
      <c r="A183" s="23" t="s">
        <v>2143</v>
      </c>
      <c r="B183" s="23" t="s">
        <v>2144</v>
      </c>
      <c r="C183" s="49"/>
      <c r="D183" s="23" t="s">
        <v>2145</v>
      </c>
      <c r="E183" s="49"/>
      <c r="F183" s="49"/>
      <c r="G183" s="49"/>
      <c r="H183" s="49"/>
      <c r="I183" s="49"/>
    </row>
    <row r="184">
      <c r="A184" s="23" t="s">
        <v>2146</v>
      </c>
      <c r="B184" s="23" t="s">
        <v>2147</v>
      </c>
      <c r="C184" s="23" t="s">
        <v>2148</v>
      </c>
      <c r="D184" s="23" t="s">
        <v>2149</v>
      </c>
      <c r="E184" s="49"/>
      <c r="F184" s="49"/>
      <c r="G184" s="49"/>
      <c r="H184" s="49"/>
      <c r="I184" s="49"/>
    </row>
    <row r="185">
      <c r="A185" s="23" t="s">
        <v>2150</v>
      </c>
      <c r="B185" s="23" t="s">
        <v>2151</v>
      </c>
      <c r="C185" s="23" t="s">
        <v>2152</v>
      </c>
      <c r="D185" s="23" t="s">
        <v>2153</v>
      </c>
      <c r="E185" s="49"/>
      <c r="F185" s="49"/>
      <c r="G185" s="49"/>
      <c r="H185" s="49"/>
      <c r="I185" s="49"/>
    </row>
    <row r="186">
      <c r="A186" s="23" t="s">
        <v>2154</v>
      </c>
      <c r="B186" s="23" t="s">
        <v>2155</v>
      </c>
      <c r="C186" s="23" t="s">
        <v>2156</v>
      </c>
      <c r="D186" s="23" t="s">
        <v>2157</v>
      </c>
      <c r="E186" s="49"/>
      <c r="F186" s="49"/>
      <c r="G186" s="49"/>
      <c r="H186" s="49"/>
      <c r="I186" s="49"/>
    </row>
    <row r="187">
      <c r="A187" s="23" t="s">
        <v>2158</v>
      </c>
      <c r="B187" s="23" t="s">
        <v>2159</v>
      </c>
      <c r="C187" s="23" t="s">
        <v>2160</v>
      </c>
      <c r="D187" s="23" t="s">
        <v>2161</v>
      </c>
      <c r="E187" s="50" t="s">
        <v>2162</v>
      </c>
      <c r="F187" s="23" t="s">
        <v>2163</v>
      </c>
      <c r="G187" s="49"/>
      <c r="H187" s="49"/>
      <c r="I187" s="49"/>
    </row>
    <row r="188">
      <c r="A188" s="23" t="s">
        <v>2164</v>
      </c>
      <c r="B188" s="23" t="s">
        <v>2165</v>
      </c>
      <c r="C188" s="49"/>
      <c r="D188" s="23" t="s">
        <v>2166</v>
      </c>
      <c r="E188" s="49"/>
      <c r="F188" s="49"/>
      <c r="G188" s="49"/>
      <c r="H188" s="49"/>
      <c r="I188" s="49"/>
    </row>
    <row r="189">
      <c r="A189" s="23" t="s">
        <v>2167</v>
      </c>
      <c r="B189" s="23" t="s">
        <v>2168</v>
      </c>
      <c r="C189" s="23" t="s">
        <v>2169</v>
      </c>
      <c r="D189" s="23" t="s">
        <v>2170</v>
      </c>
      <c r="E189" s="49"/>
      <c r="F189" s="49"/>
      <c r="G189" s="49"/>
      <c r="H189" s="49"/>
      <c r="I189" s="49"/>
    </row>
    <row r="190">
      <c r="A190" s="23" t="s">
        <v>2171</v>
      </c>
      <c r="B190" s="23" t="s">
        <v>2172</v>
      </c>
      <c r="C190" s="49"/>
      <c r="D190" s="23" t="s">
        <v>2173</v>
      </c>
      <c r="E190" s="49"/>
      <c r="F190" s="49"/>
      <c r="G190" s="49"/>
      <c r="H190" s="49"/>
      <c r="I190" s="49"/>
    </row>
    <row r="191">
      <c r="A191" s="23" t="s">
        <v>2174</v>
      </c>
      <c r="B191" s="23" t="s">
        <v>2175</v>
      </c>
      <c r="C191" s="49"/>
      <c r="D191" s="23" t="s">
        <v>2176</v>
      </c>
      <c r="E191" s="49"/>
      <c r="F191" s="49"/>
      <c r="G191" s="49"/>
      <c r="H191" s="49"/>
      <c r="I191" s="49"/>
    </row>
    <row r="192">
      <c r="A192" s="23" t="s">
        <v>2177</v>
      </c>
      <c r="B192" s="23" t="s">
        <v>2178</v>
      </c>
      <c r="C192" s="23" t="s">
        <v>2179</v>
      </c>
      <c r="D192" s="23" t="s">
        <v>2176</v>
      </c>
      <c r="E192" s="49"/>
      <c r="F192" s="49"/>
      <c r="G192" s="49"/>
      <c r="H192" s="49"/>
      <c r="I192" s="49"/>
    </row>
    <row r="193">
      <c r="A193" s="23" t="s">
        <v>2180</v>
      </c>
      <c r="B193" s="23" t="s">
        <v>2181</v>
      </c>
      <c r="C193" s="23" t="s">
        <v>2182</v>
      </c>
      <c r="D193" s="23" t="s">
        <v>2183</v>
      </c>
      <c r="E193" s="49"/>
      <c r="F193" s="49"/>
      <c r="G193" s="49"/>
      <c r="H193" s="49"/>
      <c r="I193" s="49"/>
    </row>
    <row r="194">
      <c r="A194" s="23" t="s">
        <v>2184</v>
      </c>
      <c r="B194" s="23" t="s">
        <v>2185</v>
      </c>
      <c r="C194" s="23" t="s">
        <v>2186</v>
      </c>
      <c r="D194" s="23" t="s">
        <v>2187</v>
      </c>
      <c r="E194" s="49"/>
      <c r="F194" s="49"/>
      <c r="G194" s="49"/>
      <c r="H194" s="49"/>
      <c r="I194" s="49"/>
    </row>
    <row r="195">
      <c r="A195" s="23" t="s">
        <v>2189</v>
      </c>
      <c r="B195" s="23" t="s">
        <v>2190</v>
      </c>
      <c r="C195" s="23" t="s">
        <v>2191</v>
      </c>
      <c r="D195" s="23" t="s">
        <v>2192</v>
      </c>
      <c r="E195" s="49"/>
      <c r="F195" s="49"/>
      <c r="G195" s="49"/>
      <c r="H195" s="49"/>
      <c r="I195" s="49"/>
    </row>
    <row r="196">
      <c r="A196" s="23" t="s">
        <v>2193</v>
      </c>
      <c r="B196" s="23" t="s">
        <v>2194</v>
      </c>
      <c r="C196" s="49"/>
      <c r="D196" s="23" t="s">
        <v>2195</v>
      </c>
      <c r="E196" s="49"/>
      <c r="F196" s="49"/>
      <c r="G196" s="49"/>
      <c r="H196" s="49"/>
      <c r="I196" s="49"/>
    </row>
    <row r="197">
      <c r="A197" s="23" t="s">
        <v>2196</v>
      </c>
      <c r="B197" s="23" t="s">
        <v>2197</v>
      </c>
      <c r="C197" s="23" t="s">
        <v>2063</v>
      </c>
      <c r="D197" s="23" t="s">
        <v>2198</v>
      </c>
      <c r="E197" s="49"/>
      <c r="F197" s="49"/>
      <c r="G197" s="49"/>
      <c r="H197" s="49"/>
      <c r="I197" s="49"/>
    </row>
    <row r="198">
      <c r="A198" s="23" t="s">
        <v>2199</v>
      </c>
      <c r="B198" s="23" t="s">
        <v>2200</v>
      </c>
      <c r="C198" s="49"/>
      <c r="D198" s="23" t="s">
        <v>2201</v>
      </c>
      <c r="E198" s="49"/>
      <c r="F198" s="49"/>
      <c r="G198" s="49"/>
      <c r="H198" s="49"/>
      <c r="I198" s="49"/>
    </row>
    <row r="199">
      <c r="A199" s="23" t="s">
        <v>2202</v>
      </c>
      <c r="B199" s="23" t="s">
        <v>2203</v>
      </c>
      <c r="C199" s="23" t="s">
        <v>2204</v>
      </c>
      <c r="D199" s="23" t="s">
        <v>2205</v>
      </c>
      <c r="E199" s="49"/>
      <c r="F199" s="49"/>
      <c r="G199" s="49"/>
      <c r="H199" s="49"/>
      <c r="I199" s="49"/>
    </row>
    <row r="200">
      <c r="A200" s="23" t="s">
        <v>2206</v>
      </c>
      <c r="B200" s="23" t="s">
        <v>2207</v>
      </c>
      <c r="C200" s="23" t="s">
        <v>2208</v>
      </c>
      <c r="D200" s="23" t="s">
        <v>2209</v>
      </c>
      <c r="E200" s="49"/>
      <c r="F200" s="49"/>
      <c r="G200" s="49"/>
      <c r="H200" s="49"/>
      <c r="I200" s="49"/>
    </row>
    <row r="201">
      <c r="A201" s="23" t="s">
        <v>2210</v>
      </c>
      <c r="B201" s="23" t="s">
        <v>2211</v>
      </c>
      <c r="C201" s="23" t="s">
        <v>713</v>
      </c>
      <c r="D201" s="23" t="s">
        <v>2212</v>
      </c>
      <c r="E201" s="49"/>
      <c r="F201" s="49"/>
      <c r="G201" s="49"/>
      <c r="H201" s="49"/>
      <c r="I201" s="49"/>
    </row>
    <row r="202">
      <c r="A202" s="23" t="s">
        <v>2213</v>
      </c>
      <c r="B202" s="23" t="s">
        <v>2214</v>
      </c>
      <c r="C202" s="23" t="s">
        <v>2215</v>
      </c>
      <c r="D202" s="23" t="s">
        <v>2216</v>
      </c>
      <c r="E202" s="49"/>
      <c r="F202" s="49"/>
      <c r="G202" s="49"/>
      <c r="H202" s="49"/>
      <c r="I202" s="49"/>
    </row>
    <row r="203">
      <c r="A203" s="23" t="s">
        <v>2217</v>
      </c>
      <c r="B203" s="23" t="s">
        <v>2218</v>
      </c>
      <c r="C203" s="23" t="s">
        <v>2219</v>
      </c>
      <c r="D203" s="23" t="s">
        <v>2220</v>
      </c>
      <c r="E203" s="49"/>
      <c r="F203" s="49"/>
      <c r="G203" s="49"/>
      <c r="H203" s="49"/>
      <c r="I203" s="49"/>
    </row>
    <row r="204">
      <c r="A204" s="23" t="s">
        <v>2221</v>
      </c>
      <c r="B204" s="23" t="s">
        <v>2222</v>
      </c>
      <c r="C204" s="49"/>
      <c r="D204" s="23" t="s">
        <v>2220</v>
      </c>
      <c r="E204" s="49"/>
      <c r="F204" s="49"/>
      <c r="G204" s="49"/>
      <c r="H204" s="49"/>
      <c r="I204" s="49"/>
    </row>
    <row r="205">
      <c r="A205" s="23" t="s">
        <v>2223</v>
      </c>
      <c r="B205" s="23" t="s">
        <v>2224</v>
      </c>
      <c r="C205" s="50" t="s">
        <v>2225</v>
      </c>
      <c r="D205" s="23" t="s">
        <v>2226</v>
      </c>
      <c r="E205" s="49"/>
      <c r="F205" s="49"/>
      <c r="G205" s="49"/>
      <c r="H205" s="49"/>
      <c r="I205" s="49"/>
    </row>
    <row r="206">
      <c r="A206" s="23" t="s">
        <v>2227</v>
      </c>
      <c r="B206" s="23" t="s">
        <v>2228</v>
      </c>
      <c r="C206" s="23" t="s">
        <v>2229</v>
      </c>
      <c r="D206" s="23" t="s">
        <v>2230</v>
      </c>
      <c r="E206" s="49"/>
      <c r="F206" s="49"/>
      <c r="G206" s="49"/>
      <c r="H206" s="49"/>
      <c r="I206" s="49"/>
    </row>
    <row r="207">
      <c r="A207" s="23" t="s">
        <v>2231</v>
      </c>
      <c r="B207" s="23" t="s">
        <v>2232</v>
      </c>
      <c r="C207" s="23" t="s">
        <v>2233</v>
      </c>
      <c r="D207" s="23" t="s">
        <v>2234</v>
      </c>
      <c r="E207" s="49"/>
      <c r="F207" s="49"/>
      <c r="G207" s="49"/>
      <c r="H207" s="49"/>
      <c r="I207" s="49"/>
    </row>
    <row r="208">
      <c r="A208" s="23" t="s">
        <v>2235</v>
      </c>
      <c r="B208" s="23" t="s">
        <v>2236</v>
      </c>
      <c r="C208" s="49"/>
      <c r="D208" s="23" t="s">
        <v>2234</v>
      </c>
      <c r="E208" s="49"/>
      <c r="F208" s="49"/>
      <c r="G208" s="49"/>
      <c r="H208" s="49"/>
      <c r="I208" s="49"/>
    </row>
    <row r="209">
      <c r="A209" s="23" t="s">
        <v>2237</v>
      </c>
      <c r="B209" s="23" t="s">
        <v>2238</v>
      </c>
      <c r="C209" s="23" t="s">
        <v>1591</v>
      </c>
      <c r="D209" s="23" t="s">
        <v>2239</v>
      </c>
      <c r="E209" s="49"/>
      <c r="F209" s="49"/>
      <c r="G209" s="49"/>
      <c r="H209" s="49"/>
      <c r="I209" s="49"/>
    </row>
    <row r="210">
      <c r="A210" s="23" t="s">
        <v>2240</v>
      </c>
      <c r="B210" s="23" t="s">
        <v>2241</v>
      </c>
      <c r="C210" s="23" t="s">
        <v>2242</v>
      </c>
      <c r="D210" s="23" t="s">
        <v>2243</v>
      </c>
      <c r="E210" s="49"/>
      <c r="F210" s="49"/>
      <c r="G210" s="49"/>
      <c r="H210" s="49"/>
      <c r="I210" s="49"/>
    </row>
    <row r="211">
      <c r="A211" s="23" t="s">
        <v>2244</v>
      </c>
      <c r="B211" s="23" t="s">
        <v>2245</v>
      </c>
      <c r="C211" s="23" t="s">
        <v>2246</v>
      </c>
      <c r="D211" s="23" t="s">
        <v>2247</v>
      </c>
      <c r="E211" s="49"/>
      <c r="F211" s="49"/>
      <c r="G211" s="49"/>
      <c r="H211" s="49"/>
      <c r="I211" s="49"/>
    </row>
    <row r="212">
      <c r="A212" s="23" t="s">
        <v>2248</v>
      </c>
      <c r="B212" s="23" t="s">
        <v>2249</v>
      </c>
      <c r="C212" s="23" t="s">
        <v>2250</v>
      </c>
      <c r="D212" s="23" t="s">
        <v>2251</v>
      </c>
      <c r="E212" s="49"/>
      <c r="F212" s="49"/>
      <c r="G212" s="49"/>
      <c r="H212" s="49"/>
      <c r="I212" s="49"/>
    </row>
    <row r="213">
      <c r="A213" s="23" t="s">
        <v>2252</v>
      </c>
      <c r="B213" s="23" t="s">
        <v>2253</v>
      </c>
      <c r="C213" s="49"/>
      <c r="D213" s="23" t="s">
        <v>2251</v>
      </c>
      <c r="E213" s="49"/>
      <c r="F213" s="49"/>
      <c r="G213" s="49"/>
      <c r="H213" s="49"/>
      <c r="I213" s="49"/>
    </row>
    <row r="214">
      <c r="A214" s="23" t="s">
        <v>2254</v>
      </c>
      <c r="B214" s="23" t="s">
        <v>2255</v>
      </c>
      <c r="C214" s="49"/>
      <c r="D214" s="23" t="s">
        <v>2256</v>
      </c>
      <c r="E214" s="49"/>
      <c r="F214" s="49"/>
      <c r="G214" s="49"/>
      <c r="H214" s="49"/>
      <c r="I214" s="49"/>
    </row>
    <row r="215">
      <c r="A215" s="23" t="s">
        <v>2259</v>
      </c>
      <c r="B215" s="23" t="s">
        <v>2260</v>
      </c>
      <c r="C215" s="23" t="s">
        <v>2261</v>
      </c>
      <c r="D215" s="23" t="s">
        <v>2262</v>
      </c>
      <c r="E215" s="49"/>
      <c r="F215" s="49"/>
      <c r="G215" s="49"/>
      <c r="H215" s="49"/>
      <c r="I215" s="49"/>
    </row>
    <row r="216">
      <c r="A216" s="23" t="s">
        <v>2263</v>
      </c>
      <c r="B216" s="23" t="s">
        <v>2264</v>
      </c>
      <c r="C216" s="23" t="s">
        <v>2265</v>
      </c>
      <c r="D216" s="23" t="s">
        <v>2266</v>
      </c>
      <c r="E216" s="49"/>
      <c r="F216" s="49"/>
      <c r="G216" s="49"/>
      <c r="H216" s="49"/>
      <c r="I216" s="49"/>
    </row>
    <row r="217">
      <c r="A217" s="23" t="s">
        <v>2267</v>
      </c>
      <c r="B217" s="23" t="s">
        <v>2268</v>
      </c>
      <c r="C217" s="23" t="s">
        <v>2269</v>
      </c>
      <c r="D217" s="23" t="s">
        <v>2270</v>
      </c>
      <c r="E217" s="49"/>
      <c r="F217" s="49"/>
      <c r="G217" s="49"/>
      <c r="H217" s="49"/>
      <c r="I217" s="49"/>
    </row>
    <row r="218">
      <c r="A218" s="23" t="s">
        <v>2271</v>
      </c>
      <c r="B218" s="23" t="s">
        <v>2272</v>
      </c>
      <c r="C218" s="49"/>
      <c r="D218" s="23" t="s">
        <v>2273</v>
      </c>
      <c r="E218" s="49"/>
      <c r="F218" s="49"/>
      <c r="G218" s="49"/>
      <c r="H218" s="49"/>
      <c r="I218" s="49"/>
    </row>
    <row r="219">
      <c r="A219" s="23" t="s">
        <v>2274</v>
      </c>
      <c r="B219" s="23" t="s">
        <v>2275</v>
      </c>
      <c r="C219" s="23" t="s">
        <v>713</v>
      </c>
      <c r="D219" s="54" t="s">
        <v>1935</v>
      </c>
      <c r="E219" s="23" t="s">
        <v>2276</v>
      </c>
      <c r="F219" s="49"/>
      <c r="G219" s="49"/>
      <c r="H219" s="49"/>
      <c r="I219" s="49"/>
    </row>
    <row r="220">
      <c r="A220" s="23" t="s">
        <v>2277</v>
      </c>
      <c r="B220" s="23" t="s">
        <v>2278</v>
      </c>
      <c r="C220" s="23" t="s">
        <v>2279</v>
      </c>
      <c r="D220" s="23" t="s">
        <v>2280</v>
      </c>
      <c r="E220" s="49"/>
      <c r="F220" s="49"/>
      <c r="G220" s="49"/>
      <c r="H220" s="49"/>
      <c r="I220" s="49"/>
    </row>
    <row r="221">
      <c r="A221" s="23" t="s">
        <v>2281</v>
      </c>
      <c r="B221" s="23" t="s">
        <v>2282</v>
      </c>
      <c r="C221" s="23" t="s">
        <v>2283</v>
      </c>
      <c r="D221" s="23" t="s">
        <v>2284</v>
      </c>
      <c r="E221" s="49"/>
      <c r="F221" s="49"/>
      <c r="G221" s="49"/>
      <c r="H221" s="49"/>
      <c r="I221" s="49"/>
    </row>
    <row r="222">
      <c r="A222" s="23" t="s">
        <v>2285</v>
      </c>
      <c r="B222" s="23" t="s">
        <v>2286</v>
      </c>
      <c r="C222" s="49"/>
      <c r="D222" s="23" t="s">
        <v>2287</v>
      </c>
      <c r="E222" s="49"/>
      <c r="F222" s="49"/>
      <c r="G222" s="49"/>
      <c r="H222" s="49"/>
      <c r="I222" s="49"/>
    </row>
    <row r="223">
      <c r="A223" s="23" t="s">
        <v>2288</v>
      </c>
      <c r="B223" s="23" t="s">
        <v>2289</v>
      </c>
      <c r="C223" s="23" t="s">
        <v>2290</v>
      </c>
      <c r="D223" s="23" t="s">
        <v>2291</v>
      </c>
      <c r="E223" s="49"/>
      <c r="F223" s="49"/>
      <c r="G223" s="49"/>
      <c r="H223" s="49"/>
      <c r="I223" s="49"/>
    </row>
    <row r="224">
      <c r="A224" s="23" t="s">
        <v>2292</v>
      </c>
      <c r="B224" s="23" t="s">
        <v>2293</v>
      </c>
      <c r="C224" s="23" t="s">
        <v>726</v>
      </c>
      <c r="D224" s="23" t="s">
        <v>2294</v>
      </c>
      <c r="E224" s="49"/>
      <c r="F224" s="49"/>
      <c r="G224" s="49"/>
      <c r="H224" s="49"/>
      <c r="I224" s="49"/>
    </row>
    <row r="225">
      <c r="A225" s="23" t="s">
        <v>2295</v>
      </c>
      <c r="B225" s="23" t="s">
        <v>2296</v>
      </c>
      <c r="C225" s="49"/>
      <c r="D225" s="23" t="s">
        <v>2297</v>
      </c>
      <c r="E225" s="49"/>
      <c r="F225" s="49"/>
      <c r="G225" s="49"/>
      <c r="H225" s="49"/>
      <c r="I225" s="49"/>
    </row>
    <row r="226">
      <c r="A226" s="23" t="s">
        <v>2298</v>
      </c>
      <c r="B226" s="23" t="s">
        <v>2299</v>
      </c>
      <c r="C226" s="49"/>
      <c r="D226" s="23" t="s">
        <v>2300</v>
      </c>
      <c r="E226" s="49"/>
      <c r="F226" s="49"/>
      <c r="G226" s="49"/>
      <c r="H226" s="49"/>
      <c r="I226" s="49"/>
    </row>
    <row r="227">
      <c r="A227" s="23" t="s">
        <v>2301</v>
      </c>
      <c r="B227" s="23" t="s">
        <v>2302</v>
      </c>
      <c r="C227" s="23" t="s">
        <v>726</v>
      </c>
      <c r="D227" s="23" t="s">
        <v>2300</v>
      </c>
      <c r="E227" s="49"/>
      <c r="F227" s="49"/>
      <c r="G227" s="49"/>
      <c r="H227" s="49"/>
      <c r="I227" s="49"/>
    </row>
    <row r="228">
      <c r="A228" s="23" t="s">
        <v>2303</v>
      </c>
      <c r="B228" s="23" t="s">
        <v>2304</v>
      </c>
      <c r="C228" s="49"/>
      <c r="D228" s="23" t="s">
        <v>2305</v>
      </c>
      <c r="E228" s="49"/>
      <c r="F228" s="49"/>
      <c r="G228" s="49"/>
      <c r="H228" s="49"/>
      <c r="I228" s="49"/>
    </row>
    <row r="229">
      <c r="A229" s="23" t="s">
        <v>2306</v>
      </c>
      <c r="B229" s="23" t="s">
        <v>2307</v>
      </c>
      <c r="C229" s="23" t="s">
        <v>2308</v>
      </c>
      <c r="D229" s="54" t="s">
        <v>1935</v>
      </c>
      <c r="E229" s="23" t="s">
        <v>2309</v>
      </c>
      <c r="F229" s="49"/>
      <c r="G229" s="49"/>
      <c r="H229" s="49"/>
      <c r="I229" s="49"/>
    </row>
    <row r="230">
      <c r="A230" s="23" t="s">
        <v>2311</v>
      </c>
      <c r="B230" s="23" t="s">
        <v>2312</v>
      </c>
      <c r="C230" s="49"/>
      <c r="D230" s="23" t="s">
        <v>2313</v>
      </c>
      <c r="E230" s="49"/>
      <c r="F230" s="49"/>
      <c r="G230" s="49"/>
      <c r="H230" s="49"/>
      <c r="I230" s="49"/>
    </row>
    <row r="231">
      <c r="A231" s="23" t="s">
        <v>2314</v>
      </c>
      <c r="B231" s="23" t="s">
        <v>2315</v>
      </c>
      <c r="C231" s="23" t="s">
        <v>2316</v>
      </c>
      <c r="D231" s="23" t="s">
        <v>2317</v>
      </c>
      <c r="E231" s="49"/>
      <c r="F231" s="49"/>
      <c r="G231" s="49"/>
      <c r="H231" s="49"/>
      <c r="I231" s="49"/>
    </row>
    <row r="232">
      <c r="A232" s="23" t="s">
        <v>2318</v>
      </c>
      <c r="B232" s="23" t="s">
        <v>2319</v>
      </c>
      <c r="C232" s="49"/>
      <c r="D232" s="23" t="s">
        <v>2320</v>
      </c>
      <c r="E232" s="49"/>
      <c r="F232" s="49"/>
      <c r="G232" s="49"/>
      <c r="H232" s="49"/>
      <c r="I232" s="49"/>
    </row>
    <row r="233">
      <c r="A233" s="23" t="s">
        <v>2321</v>
      </c>
      <c r="B233" s="23" t="s">
        <v>2322</v>
      </c>
      <c r="C233" s="23" t="s">
        <v>2323</v>
      </c>
      <c r="D233" s="23" t="s">
        <v>2324</v>
      </c>
      <c r="E233" s="49"/>
      <c r="F233" s="49"/>
      <c r="G233" s="49"/>
      <c r="H233" s="49"/>
      <c r="I233" s="49"/>
    </row>
    <row r="234">
      <c r="A234" s="23" t="s">
        <v>2325</v>
      </c>
      <c r="B234" s="23" t="s">
        <v>2326</v>
      </c>
      <c r="C234" s="49"/>
      <c r="D234" s="23" t="s">
        <v>2327</v>
      </c>
      <c r="E234" s="49"/>
      <c r="F234" s="49"/>
      <c r="G234" s="49"/>
      <c r="H234" s="49"/>
      <c r="I234" s="49"/>
    </row>
    <row r="235">
      <c r="A235" s="23" t="s">
        <v>2328</v>
      </c>
      <c r="B235" s="23" t="s">
        <v>2329</v>
      </c>
      <c r="C235" s="49"/>
      <c r="D235" s="23" t="s">
        <v>2330</v>
      </c>
      <c r="E235" s="49"/>
      <c r="F235" s="49"/>
      <c r="G235" s="49"/>
      <c r="H235" s="49"/>
      <c r="I235" s="49"/>
    </row>
    <row r="236">
      <c r="A236" s="23" t="s">
        <v>2331</v>
      </c>
      <c r="B236" s="23" t="s">
        <v>2332</v>
      </c>
      <c r="C236" s="49"/>
      <c r="D236" s="23" t="s">
        <v>2333</v>
      </c>
      <c r="E236" s="49"/>
      <c r="F236" s="49"/>
      <c r="G236" s="49"/>
      <c r="H236" s="49"/>
      <c r="I236" s="49"/>
    </row>
    <row r="237">
      <c r="A237" s="23" t="s">
        <v>2334</v>
      </c>
      <c r="B237" s="23" t="s">
        <v>2335</v>
      </c>
      <c r="C237" s="49"/>
      <c r="D237" s="23" t="s">
        <v>2336</v>
      </c>
      <c r="E237" s="49"/>
      <c r="F237" s="49"/>
      <c r="G237" s="49"/>
      <c r="H237" s="49"/>
      <c r="I237" s="49"/>
    </row>
    <row r="238">
      <c r="A238" s="23" t="s">
        <v>2337</v>
      </c>
      <c r="B238" s="23" t="s">
        <v>2338</v>
      </c>
      <c r="C238" s="23" t="s">
        <v>2339</v>
      </c>
      <c r="D238" s="23" t="s">
        <v>2340</v>
      </c>
      <c r="E238" s="49"/>
      <c r="F238" s="49"/>
      <c r="G238" s="49"/>
      <c r="H238" s="49"/>
      <c r="I238" s="49"/>
    </row>
    <row r="239">
      <c r="A239" s="23" t="s">
        <v>2341</v>
      </c>
      <c r="B239" s="23" t="s">
        <v>2342</v>
      </c>
      <c r="C239" s="49"/>
      <c r="D239" s="23" t="s">
        <v>2343</v>
      </c>
      <c r="E239" s="49"/>
      <c r="F239" s="49"/>
      <c r="G239" s="49"/>
      <c r="H239" s="49"/>
      <c r="I239" s="49"/>
    </row>
    <row r="240">
      <c r="A240" s="23" t="s">
        <v>2344</v>
      </c>
      <c r="B240" s="23" t="s">
        <v>2345</v>
      </c>
      <c r="C240" s="23" t="s">
        <v>2346</v>
      </c>
      <c r="D240" s="23" t="s">
        <v>2347</v>
      </c>
      <c r="E240" s="49"/>
      <c r="F240" s="49"/>
      <c r="G240" s="49"/>
      <c r="H240" s="49"/>
      <c r="I240" s="49"/>
    </row>
    <row r="241">
      <c r="A241" s="23" t="s">
        <v>2348</v>
      </c>
      <c r="B241" s="23" t="s">
        <v>2349</v>
      </c>
      <c r="C241" s="49"/>
      <c r="D241" s="23" t="s">
        <v>2350</v>
      </c>
      <c r="E241" s="49"/>
      <c r="F241" s="49"/>
      <c r="G241" s="49"/>
      <c r="H241" s="49"/>
      <c r="I241" s="49"/>
    </row>
    <row r="242">
      <c r="A242" s="23" t="s">
        <v>2351</v>
      </c>
      <c r="B242" s="23" t="s">
        <v>2352</v>
      </c>
      <c r="C242" s="23" t="s">
        <v>2353</v>
      </c>
      <c r="D242" s="23" t="s">
        <v>2354</v>
      </c>
      <c r="E242" s="49"/>
      <c r="F242" s="49"/>
      <c r="G242" s="49"/>
      <c r="H242" s="49"/>
      <c r="I242" s="49"/>
    </row>
    <row r="243">
      <c r="A243" s="23" t="s">
        <v>2355</v>
      </c>
      <c r="B243" s="23" t="s">
        <v>2356</v>
      </c>
      <c r="C243" s="49"/>
      <c r="D243" s="23" t="s">
        <v>2357</v>
      </c>
      <c r="E243" s="49"/>
      <c r="F243" s="49"/>
      <c r="G243" s="49"/>
      <c r="H243" s="49"/>
      <c r="I243" s="49"/>
    </row>
    <row r="244">
      <c r="A244" s="23" t="s">
        <v>2359</v>
      </c>
      <c r="B244" s="23" t="s">
        <v>2361</v>
      </c>
      <c r="C244" s="50" t="s">
        <v>2362</v>
      </c>
      <c r="D244" s="23" t="s">
        <v>2363</v>
      </c>
      <c r="E244" s="49"/>
      <c r="F244" s="49"/>
      <c r="G244" s="49"/>
      <c r="H244" s="49"/>
      <c r="I244" s="49"/>
    </row>
    <row r="245">
      <c r="A245" s="23" t="s">
        <v>2364</v>
      </c>
      <c r="B245" s="23" t="s">
        <v>2365</v>
      </c>
      <c r="C245" s="49"/>
      <c r="D245" s="23" t="s">
        <v>2366</v>
      </c>
      <c r="E245" s="49"/>
      <c r="F245" s="49"/>
      <c r="G245" s="49"/>
      <c r="H245" s="49"/>
      <c r="I245" s="49"/>
    </row>
    <row r="246">
      <c r="A246" s="23" t="s">
        <v>2367</v>
      </c>
      <c r="B246" s="23" t="s">
        <v>2368</v>
      </c>
      <c r="C246" s="23" t="s">
        <v>2369</v>
      </c>
      <c r="D246" s="23" t="s">
        <v>2370</v>
      </c>
      <c r="E246" s="49"/>
      <c r="F246" s="49"/>
      <c r="G246" s="49"/>
      <c r="H246" s="49"/>
      <c r="I246" s="49"/>
    </row>
    <row r="247">
      <c r="A247" s="23" t="s">
        <v>2371</v>
      </c>
      <c r="B247" s="23" t="s">
        <v>2372</v>
      </c>
      <c r="C247" s="49"/>
      <c r="D247" s="23" t="s">
        <v>2373</v>
      </c>
      <c r="E247" s="49"/>
      <c r="F247" s="49"/>
      <c r="G247" s="49"/>
      <c r="H247" s="49"/>
      <c r="I247" s="49"/>
    </row>
    <row r="248">
      <c r="A248" s="23" t="s">
        <v>2374</v>
      </c>
      <c r="B248" s="23" t="s">
        <v>2375</v>
      </c>
      <c r="C248" s="23" t="s">
        <v>1547</v>
      </c>
      <c r="D248" s="23" t="s">
        <v>2376</v>
      </c>
      <c r="E248" s="49"/>
      <c r="F248" s="49"/>
      <c r="G248" s="49"/>
      <c r="H248" s="49"/>
      <c r="I248" s="49"/>
    </row>
    <row r="249">
      <c r="A249" s="23" t="s">
        <v>2377</v>
      </c>
      <c r="B249" s="23" t="s">
        <v>2378</v>
      </c>
      <c r="C249" s="49"/>
      <c r="D249" s="23" t="s">
        <v>2379</v>
      </c>
      <c r="E249" s="49"/>
      <c r="F249" s="49"/>
      <c r="G249" s="49"/>
      <c r="H249" s="49"/>
      <c r="I249" s="49"/>
    </row>
    <row r="250">
      <c r="A250" s="23" t="s">
        <v>2380</v>
      </c>
      <c r="B250" s="23" t="s">
        <v>2381</v>
      </c>
      <c r="C250" s="23" t="s">
        <v>2382</v>
      </c>
      <c r="D250" s="23" t="s">
        <v>2383</v>
      </c>
      <c r="E250" s="49"/>
      <c r="F250" s="49"/>
      <c r="G250" s="49"/>
      <c r="H250" s="49"/>
      <c r="I250" s="49"/>
    </row>
    <row r="251">
      <c r="A251" s="23" t="s">
        <v>2384</v>
      </c>
      <c r="B251" s="23" t="s">
        <v>2385</v>
      </c>
      <c r="C251" s="23" t="s">
        <v>2386</v>
      </c>
      <c r="D251" s="23" t="s">
        <v>2387</v>
      </c>
      <c r="E251" s="49"/>
      <c r="F251" s="49"/>
      <c r="G251" s="49"/>
      <c r="H251" s="49"/>
      <c r="I251" s="49"/>
    </row>
    <row r="252">
      <c r="A252" s="23" t="s">
        <v>2388</v>
      </c>
      <c r="B252" s="23" t="s">
        <v>2389</v>
      </c>
      <c r="C252" s="54" t="s">
        <v>2390</v>
      </c>
      <c r="D252" s="23" t="s">
        <v>2391</v>
      </c>
      <c r="E252" s="54"/>
      <c r="G252" s="49"/>
      <c r="H252" s="49"/>
      <c r="I252" s="49"/>
    </row>
    <row r="253">
      <c r="A253" s="23" t="s">
        <v>2392</v>
      </c>
      <c r="B253" s="23" t="s">
        <v>2393</v>
      </c>
      <c r="C253" s="23" t="s">
        <v>2394</v>
      </c>
      <c r="D253" s="23" t="s">
        <v>2395</v>
      </c>
      <c r="E253" s="49"/>
      <c r="F253" s="49"/>
      <c r="G253" s="49"/>
      <c r="H253" s="49"/>
      <c r="I253" s="49"/>
    </row>
    <row r="254">
      <c r="A254" s="23" t="s">
        <v>2396</v>
      </c>
      <c r="B254" s="23" t="s">
        <v>2397</v>
      </c>
      <c r="C254" s="23" t="s">
        <v>2398</v>
      </c>
      <c r="D254" s="23" t="s">
        <v>2395</v>
      </c>
      <c r="E254" s="49"/>
      <c r="F254" s="49"/>
      <c r="G254" s="49"/>
      <c r="H254" s="49"/>
      <c r="I254" s="49"/>
    </row>
    <row r="255">
      <c r="A255" s="23" t="s">
        <v>2399</v>
      </c>
      <c r="B255" s="23" t="s">
        <v>2400</v>
      </c>
      <c r="C255" s="23" t="s">
        <v>713</v>
      </c>
      <c r="D255" s="23" t="s">
        <v>2401</v>
      </c>
      <c r="E255" s="49"/>
      <c r="F255" s="49"/>
      <c r="G255" s="49"/>
      <c r="H255" s="49"/>
      <c r="I255" s="49"/>
    </row>
    <row r="256">
      <c r="A256" s="23" t="s">
        <v>2403</v>
      </c>
      <c r="B256" s="23" t="s">
        <v>2404</v>
      </c>
      <c r="C256" s="49"/>
      <c r="D256" s="23" t="s">
        <v>2405</v>
      </c>
      <c r="E256" s="49"/>
      <c r="F256" s="49"/>
      <c r="G256" s="49"/>
      <c r="H256" s="49"/>
      <c r="I256" s="49"/>
    </row>
    <row r="257">
      <c r="A257" s="23" t="s">
        <v>2406</v>
      </c>
      <c r="B257" s="23" t="s">
        <v>2407</v>
      </c>
      <c r="C257" s="49"/>
      <c r="D257" s="23" t="s">
        <v>2405</v>
      </c>
      <c r="E257" s="49"/>
      <c r="F257" s="49"/>
      <c r="G257" s="49"/>
      <c r="H257" s="49"/>
      <c r="I257" s="49"/>
    </row>
    <row r="258">
      <c r="A258" s="23" t="s">
        <v>2408</v>
      </c>
      <c r="B258" s="23" t="s">
        <v>2409</v>
      </c>
      <c r="C258" s="23" t="s">
        <v>2410</v>
      </c>
      <c r="D258" s="23" t="s">
        <v>2411</v>
      </c>
      <c r="E258" s="49"/>
      <c r="F258" s="49"/>
      <c r="G258" s="49"/>
      <c r="H258" s="49"/>
      <c r="I258" s="49"/>
    </row>
    <row r="259">
      <c r="A259" s="23" t="s">
        <v>2412</v>
      </c>
      <c r="B259" s="23" t="s">
        <v>2413</v>
      </c>
      <c r="C259" s="49"/>
      <c r="D259" s="23" t="s">
        <v>2411</v>
      </c>
      <c r="E259" s="49"/>
      <c r="F259" s="49"/>
      <c r="G259" s="49"/>
      <c r="H259" s="49"/>
      <c r="I259" s="49"/>
    </row>
    <row r="260">
      <c r="A260" s="23" t="s">
        <v>2414</v>
      </c>
      <c r="B260" s="23" t="s">
        <v>2415</v>
      </c>
      <c r="C260" s="23" t="s">
        <v>2416</v>
      </c>
      <c r="D260" s="23" t="s">
        <v>2417</v>
      </c>
      <c r="E260" s="49"/>
      <c r="F260" s="49"/>
      <c r="G260" s="49"/>
      <c r="H260" s="49"/>
      <c r="I260" s="49"/>
    </row>
    <row r="261">
      <c r="A261" s="23" t="s">
        <v>2418</v>
      </c>
      <c r="B261" s="23" t="s">
        <v>2419</v>
      </c>
      <c r="C261" s="23" t="s">
        <v>2420</v>
      </c>
      <c r="D261" s="23" t="s">
        <v>2421</v>
      </c>
      <c r="E261" s="49"/>
      <c r="F261" s="49"/>
      <c r="G261" s="49"/>
      <c r="H261" s="49"/>
      <c r="I261" s="49"/>
    </row>
    <row r="262">
      <c r="A262" s="23" t="s">
        <v>2422</v>
      </c>
      <c r="B262" s="23" t="s">
        <v>2423</v>
      </c>
      <c r="C262" s="23" t="s">
        <v>2424</v>
      </c>
      <c r="D262" s="23" t="s">
        <v>2425</v>
      </c>
      <c r="F262" s="49"/>
      <c r="G262" s="49"/>
      <c r="H262" s="49"/>
      <c r="I262" s="49"/>
    </row>
    <row r="263">
      <c r="A263" s="23" t="s">
        <v>2426</v>
      </c>
      <c r="B263" s="23" t="s">
        <v>2427</v>
      </c>
      <c r="C263" s="23" t="s">
        <v>773</v>
      </c>
      <c r="D263" s="23" t="s">
        <v>2425</v>
      </c>
      <c r="E263" s="49"/>
      <c r="F263" s="49"/>
      <c r="G263" s="49"/>
      <c r="H263" s="49"/>
      <c r="I263" s="49"/>
    </row>
    <row r="264">
      <c r="A264" s="23" t="s">
        <v>2428</v>
      </c>
      <c r="B264" s="23" t="s">
        <v>2429</v>
      </c>
      <c r="C264" s="23" t="s">
        <v>2430</v>
      </c>
      <c r="D264" s="23" t="s">
        <v>2431</v>
      </c>
      <c r="E264" s="49"/>
      <c r="F264" s="49"/>
      <c r="G264" s="49"/>
      <c r="H264" s="49"/>
      <c r="I264" s="49"/>
    </row>
    <row r="265">
      <c r="A265" s="23" t="s">
        <v>2432</v>
      </c>
      <c r="B265" s="23" t="s">
        <v>2433</v>
      </c>
      <c r="C265" s="49"/>
      <c r="D265" s="23" t="s">
        <v>2434</v>
      </c>
      <c r="E265" s="49"/>
      <c r="F265" s="49"/>
      <c r="G265" s="49"/>
      <c r="H265" s="49"/>
      <c r="I265" s="49"/>
    </row>
    <row r="266">
      <c r="A266" s="23" t="s">
        <v>2435</v>
      </c>
      <c r="B266" s="23" t="s">
        <v>2436</v>
      </c>
      <c r="C266" s="49"/>
      <c r="D266" s="23" t="s">
        <v>2434</v>
      </c>
      <c r="E266" s="49"/>
      <c r="F266" s="49"/>
      <c r="G266" s="49"/>
      <c r="H266" s="49"/>
      <c r="I266" s="49"/>
    </row>
    <row r="267">
      <c r="A267" s="23" t="s">
        <v>2437</v>
      </c>
      <c r="B267" s="23" t="s">
        <v>2438</v>
      </c>
      <c r="C267" s="49"/>
      <c r="D267" s="23" t="s">
        <v>2439</v>
      </c>
      <c r="E267" s="49"/>
      <c r="F267" s="49"/>
      <c r="G267" s="49"/>
      <c r="H267" s="49"/>
      <c r="I267" s="49"/>
    </row>
    <row r="268">
      <c r="A268" s="23" t="s">
        <v>2440</v>
      </c>
      <c r="B268" s="23" t="s">
        <v>2441</v>
      </c>
      <c r="C268" s="49"/>
      <c r="D268" s="23" t="s">
        <v>2442</v>
      </c>
      <c r="E268" s="49"/>
      <c r="F268" s="49"/>
      <c r="G268" s="49"/>
      <c r="H268" s="49"/>
      <c r="I268" s="49"/>
    </row>
    <row r="269">
      <c r="A269" s="23" t="s">
        <v>2443</v>
      </c>
      <c r="B269" s="23" t="s">
        <v>2444</v>
      </c>
      <c r="C269" s="23" t="s">
        <v>2445</v>
      </c>
      <c r="D269" s="23" t="s">
        <v>2446</v>
      </c>
      <c r="E269" s="49"/>
      <c r="F269" s="49"/>
      <c r="G269" s="49"/>
      <c r="H269" s="49"/>
      <c r="I269" s="49"/>
    </row>
    <row r="270">
      <c r="A270" s="23" t="s">
        <v>2447</v>
      </c>
      <c r="B270" s="23" t="s">
        <v>2448</v>
      </c>
      <c r="C270" s="49"/>
      <c r="D270" s="23" t="s">
        <v>2449</v>
      </c>
      <c r="E270" s="49"/>
      <c r="F270" s="49"/>
      <c r="G270" s="49"/>
      <c r="H270" s="49"/>
      <c r="I270" s="49"/>
    </row>
    <row r="271">
      <c r="A271" s="23" t="s">
        <v>2450</v>
      </c>
      <c r="B271" s="23" t="s">
        <v>2451</v>
      </c>
      <c r="C271" s="23" t="s">
        <v>2452</v>
      </c>
      <c r="D271" s="23" t="s">
        <v>2453</v>
      </c>
      <c r="E271" s="49"/>
      <c r="F271" s="49"/>
      <c r="G271" s="49"/>
      <c r="H271" s="49"/>
      <c r="I271" s="49"/>
    </row>
    <row r="272">
      <c r="A272" s="23" t="s">
        <v>2454</v>
      </c>
      <c r="B272" s="23" t="s">
        <v>2455</v>
      </c>
      <c r="C272" s="23" t="s">
        <v>2456</v>
      </c>
      <c r="D272" s="23" t="s">
        <v>2457</v>
      </c>
      <c r="E272" s="49"/>
      <c r="F272" s="49"/>
      <c r="G272" s="49"/>
      <c r="H272" s="49"/>
      <c r="I272" s="49"/>
    </row>
    <row r="273">
      <c r="A273" s="23" t="s">
        <v>2458</v>
      </c>
      <c r="B273" s="23" t="s">
        <v>2459</v>
      </c>
      <c r="C273" s="49"/>
      <c r="D273" s="23" t="s">
        <v>2461</v>
      </c>
      <c r="E273" s="49"/>
      <c r="F273" s="49"/>
      <c r="G273" s="49"/>
      <c r="H273" s="49"/>
      <c r="I273" s="49"/>
    </row>
    <row r="274">
      <c r="A274" s="23" t="s">
        <v>2463</v>
      </c>
      <c r="B274" s="23" t="s">
        <v>2464</v>
      </c>
      <c r="C274" s="49"/>
      <c r="D274" s="23" t="s">
        <v>2461</v>
      </c>
      <c r="E274" s="49"/>
      <c r="F274" s="49"/>
      <c r="G274" s="49"/>
      <c r="H274" s="49"/>
      <c r="I274" s="49"/>
    </row>
    <row r="275">
      <c r="A275" s="23" t="s">
        <v>2465</v>
      </c>
      <c r="B275" s="23" t="s">
        <v>2466</v>
      </c>
      <c r="C275" s="23" t="s">
        <v>2467</v>
      </c>
      <c r="D275" s="23" t="s">
        <v>2468</v>
      </c>
      <c r="E275" s="49"/>
      <c r="F275" s="49"/>
      <c r="G275" s="49"/>
      <c r="H275" s="49"/>
      <c r="I275" s="49"/>
    </row>
    <row r="276">
      <c r="A276" s="23" t="s">
        <v>2469</v>
      </c>
      <c r="B276" s="23" t="s">
        <v>2470</v>
      </c>
      <c r="C276" s="49"/>
      <c r="D276" s="23" t="s">
        <v>2471</v>
      </c>
      <c r="E276" s="49"/>
      <c r="F276" s="49"/>
      <c r="G276" s="49"/>
      <c r="H276" s="49"/>
      <c r="I276" s="49"/>
    </row>
    <row r="277">
      <c r="A277" s="23" t="s">
        <v>2472</v>
      </c>
      <c r="B277" s="23" t="s">
        <v>2473</v>
      </c>
      <c r="C277" s="49"/>
      <c r="D277" s="23" t="s">
        <v>2471</v>
      </c>
      <c r="E277" s="49"/>
      <c r="F277" s="49"/>
      <c r="G277" s="49"/>
      <c r="H277" s="49"/>
      <c r="I277" s="49"/>
    </row>
    <row r="278">
      <c r="A278" s="23" t="s">
        <v>2474</v>
      </c>
      <c r="B278" s="23" t="s">
        <v>2475</v>
      </c>
      <c r="C278" s="49"/>
      <c r="D278" s="23" t="s">
        <v>2476</v>
      </c>
      <c r="E278" s="49"/>
      <c r="F278" s="49"/>
      <c r="G278" s="49"/>
      <c r="H278" s="49"/>
      <c r="I278" s="49"/>
    </row>
    <row r="279">
      <c r="A279" s="23" t="s">
        <v>2477</v>
      </c>
      <c r="B279" s="23" t="s">
        <v>2478</v>
      </c>
      <c r="C279" s="23" t="s">
        <v>713</v>
      </c>
      <c r="D279" s="23" t="s">
        <v>2479</v>
      </c>
      <c r="E279" s="49"/>
      <c r="F279" s="49"/>
      <c r="G279" s="49"/>
      <c r="H279" s="49"/>
      <c r="I279" s="49"/>
    </row>
    <row r="280">
      <c r="A280" s="23" t="s">
        <v>2480</v>
      </c>
      <c r="B280" s="23" t="s">
        <v>2481</v>
      </c>
      <c r="C280" s="23" t="s">
        <v>2482</v>
      </c>
      <c r="D280" s="23" t="s">
        <v>2479</v>
      </c>
      <c r="F280" s="49"/>
      <c r="G280" s="49"/>
      <c r="H280" s="49"/>
      <c r="I280" s="49"/>
    </row>
    <row r="281">
      <c r="A281" s="23" t="s">
        <v>2483</v>
      </c>
      <c r="B281" s="23" t="s">
        <v>2484</v>
      </c>
      <c r="C281" s="23" t="s">
        <v>2485</v>
      </c>
      <c r="D281" s="23" t="s">
        <v>2486</v>
      </c>
      <c r="E281" s="49"/>
      <c r="F281" s="49"/>
      <c r="G281" s="49"/>
      <c r="H281" s="49"/>
      <c r="I281" s="49"/>
    </row>
    <row r="282">
      <c r="A282" s="23" t="s">
        <v>2487</v>
      </c>
      <c r="B282" s="23" t="s">
        <v>2488</v>
      </c>
      <c r="C282" s="49"/>
      <c r="D282" s="23" t="s">
        <v>2486</v>
      </c>
      <c r="E282" s="49"/>
      <c r="F282" s="49"/>
      <c r="G282" s="49"/>
      <c r="H282" s="49"/>
      <c r="I282" s="49"/>
    </row>
    <row r="283">
      <c r="A283" s="23" t="s">
        <v>2489</v>
      </c>
      <c r="B283" s="23" t="s">
        <v>2490</v>
      </c>
      <c r="C283" s="49"/>
      <c r="D283" s="23" t="s">
        <v>2491</v>
      </c>
      <c r="E283" s="49"/>
      <c r="F283" s="49"/>
      <c r="G283" s="49"/>
      <c r="H283" s="49"/>
      <c r="I283" s="49"/>
    </row>
    <row r="284">
      <c r="A284" s="23" t="s">
        <v>2492</v>
      </c>
      <c r="B284" s="23" t="s">
        <v>2493</v>
      </c>
      <c r="C284" s="50" t="s">
        <v>2494</v>
      </c>
      <c r="D284" s="23" t="s">
        <v>2495</v>
      </c>
      <c r="E284" s="49"/>
      <c r="F284" s="49"/>
      <c r="G284" s="49"/>
      <c r="H284" s="49"/>
      <c r="I284" s="49"/>
    </row>
    <row r="285">
      <c r="A285" s="23" t="s">
        <v>2496</v>
      </c>
      <c r="B285" s="23" t="s">
        <v>2497</v>
      </c>
      <c r="C285" s="23" t="s">
        <v>2498</v>
      </c>
      <c r="D285" s="23" t="s">
        <v>2499</v>
      </c>
      <c r="E285" s="49"/>
      <c r="F285" s="49"/>
      <c r="G285" s="49"/>
      <c r="H285" s="49"/>
      <c r="I285" s="49"/>
    </row>
    <row r="286">
      <c r="A286" s="23" t="s">
        <v>2500</v>
      </c>
      <c r="B286" s="23" t="s">
        <v>2501</v>
      </c>
      <c r="C286" s="49"/>
      <c r="D286" s="23" t="s">
        <v>2502</v>
      </c>
      <c r="E286" s="49"/>
      <c r="F286" s="49"/>
      <c r="G286" s="49"/>
      <c r="H286" s="49"/>
      <c r="I286" s="49"/>
    </row>
    <row r="287">
      <c r="A287" s="23" t="s">
        <v>2503</v>
      </c>
      <c r="B287" s="23" t="s">
        <v>2504</v>
      </c>
      <c r="C287" s="23" t="s">
        <v>2505</v>
      </c>
      <c r="D287" s="23" t="s">
        <v>2506</v>
      </c>
      <c r="E287" s="49"/>
      <c r="F287" s="49"/>
      <c r="G287" s="49"/>
      <c r="H287" s="49"/>
      <c r="I287" s="49"/>
    </row>
    <row r="288">
      <c r="A288" s="23" t="s">
        <v>2507</v>
      </c>
      <c r="B288" s="23" t="s">
        <v>2508</v>
      </c>
      <c r="C288" s="23" t="s">
        <v>726</v>
      </c>
      <c r="D288" s="23" t="s">
        <v>2509</v>
      </c>
      <c r="E288" s="49"/>
      <c r="F288" s="49"/>
      <c r="G288" s="49"/>
      <c r="H288" s="49"/>
      <c r="I288" s="49"/>
    </row>
    <row r="289">
      <c r="A289" s="23" t="s">
        <v>2510</v>
      </c>
      <c r="B289" s="23" t="s">
        <v>2511</v>
      </c>
      <c r="C289" s="49"/>
      <c r="D289" s="23" t="s">
        <v>2512</v>
      </c>
      <c r="E289" s="49"/>
      <c r="F289" s="49"/>
      <c r="G289" s="49"/>
      <c r="H289" s="49"/>
      <c r="I289" s="49"/>
    </row>
    <row r="290">
      <c r="A290" s="23" t="s">
        <v>2513</v>
      </c>
      <c r="B290" s="23" t="s">
        <v>2514</v>
      </c>
      <c r="C290" s="49"/>
      <c r="D290" s="23" t="s">
        <v>2515</v>
      </c>
      <c r="E290" s="49"/>
      <c r="F290" s="49"/>
      <c r="G290" s="49"/>
      <c r="H290" s="49"/>
      <c r="I290" s="49"/>
    </row>
    <row r="291">
      <c r="A291" s="23" t="s">
        <v>2516</v>
      </c>
      <c r="B291" s="23" t="s">
        <v>2517</v>
      </c>
      <c r="C291" s="49"/>
      <c r="D291" s="23" t="s">
        <v>2518</v>
      </c>
      <c r="E291" s="49"/>
      <c r="F291" s="49"/>
      <c r="G291" s="49"/>
      <c r="H291" s="49"/>
      <c r="I291" s="49"/>
    </row>
    <row r="292">
      <c r="A292" s="23" t="s">
        <v>2519</v>
      </c>
      <c r="B292" s="23" t="s">
        <v>2520</v>
      </c>
      <c r="C292" s="23" t="s">
        <v>2521</v>
      </c>
      <c r="D292" s="23" t="s">
        <v>2522</v>
      </c>
      <c r="F292" s="49"/>
      <c r="G292" s="49"/>
      <c r="H292" s="49"/>
      <c r="I292" s="49"/>
    </row>
    <row r="293">
      <c r="A293" s="23" t="s">
        <v>2523</v>
      </c>
      <c r="B293" s="23" t="s">
        <v>2524</v>
      </c>
      <c r="C293" s="23" t="s">
        <v>2525</v>
      </c>
      <c r="D293" s="23" t="s">
        <v>2526</v>
      </c>
      <c r="E293" s="49"/>
      <c r="F293" s="49"/>
      <c r="G293" s="49"/>
      <c r="H293" s="49"/>
      <c r="I293" s="49"/>
    </row>
    <row r="294">
      <c r="A294" s="23" t="s">
        <v>2527</v>
      </c>
      <c r="B294" s="23" t="s">
        <v>2528</v>
      </c>
      <c r="C294" s="50" t="s">
        <v>2529</v>
      </c>
      <c r="D294" s="23" t="s">
        <v>2530</v>
      </c>
      <c r="E294" s="49"/>
      <c r="F294" s="49"/>
      <c r="G294" s="49"/>
      <c r="H294" s="49"/>
      <c r="I294" s="49"/>
    </row>
    <row r="295">
      <c r="A295" s="23" t="s">
        <v>2531</v>
      </c>
      <c r="B295" s="23" t="s">
        <v>2532</v>
      </c>
      <c r="C295" s="49"/>
      <c r="D295" s="23" t="s">
        <v>2533</v>
      </c>
      <c r="E295" s="49"/>
      <c r="F295" s="49"/>
      <c r="G295" s="49"/>
      <c r="H295" s="49"/>
      <c r="I295" s="49"/>
    </row>
    <row r="296">
      <c r="A296" s="23" t="s">
        <v>2534</v>
      </c>
      <c r="B296" s="23" t="s">
        <v>2535</v>
      </c>
      <c r="C296" s="23" t="s">
        <v>2536</v>
      </c>
      <c r="D296" s="23" t="s">
        <v>2537</v>
      </c>
      <c r="E296" s="49"/>
      <c r="F296" s="49"/>
      <c r="G296" s="49"/>
      <c r="H296" s="49"/>
      <c r="I296" s="49"/>
    </row>
    <row r="297">
      <c r="A297" s="23" t="s">
        <v>2538</v>
      </c>
      <c r="B297" s="23" t="s">
        <v>2539</v>
      </c>
      <c r="C297" s="23" t="s">
        <v>2540</v>
      </c>
      <c r="D297" s="23" t="s">
        <v>2541</v>
      </c>
      <c r="E297" s="49"/>
      <c r="F297" s="49"/>
      <c r="G297" s="49"/>
      <c r="H297" s="49"/>
      <c r="I297" s="49"/>
    </row>
    <row r="298">
      <c r="A298" s="23" t="s">
        <v>2542</v>
      </c>
      <c r="B298" s="23" t="s">
        <v>2544</v>
      </c>
      <c r="C298" s="49"/>
      <c r="D298" s="23" t="s">
        <v>2545</v>
      </c>
      <c r="E298" s="49"/>
      <c r="F298" s="49"/>
      <c r="G298" s="49"/>
      <c r="H298" s="49"/>
      <c r="I298" s="49"/>
    </row>
    <row r="299">
      <c r="A299" s="23" t="s">
        <v>2546</v>
      </c>
      <c r="B299" s="23" t="s">
        <v>2547</v>
      </c>
      <c r="C299" s="49"/>
      <c r="D299" s="23" t="s">
        <v>2548</v>
      </c>
      <c r="E299" s="49"/>
      <c r="F299" s="49"/>
      <c r="G299" s="49"/>
      <c r="H299" s="49"/>
      <c r="I299" s="49"/>
    </row>
    <row r="300">
      <c r="A300" s="23" t="s">
        <v>2549</v>
      </c>
      <c r="B300" s="23" t="s">
        <v>2550</v>
      </c>
      <c r="C300" s="23" t="s">
        <v>2551</v>
      </c>
      <c r="D300" s="23" t="s">
        <v>2552</v>
      </c>
      <c r="E300" s="49"/>
      <c r="F300" s="49"/>
      <c r="G300" s="49"/>
      <c r="H300" s="49"/>
      <c r="I300" s="49"/>
    </row>
    <row r="301">
      <c r="A301" s="23" t="s">
        <v>2553</v>
      </c>
      <c r="B301" s="23" t="s">
        <v>2554</v>
      </c>
      <c r="C301" s="23" t="s">
        <v>2555</v>
      </c>
      <c r="D301" s="23" t="s">
        <v>2556</v>
      </c>
      <c r="E301" s="49"/>
      <c r="F301" s="49"/>
      <c r="G301" s="49"/>
      <c r="H301" s="49"/>
      <c r="I301" s="49"/>
    </row>
    <row r="302">
      <c r="A302" s="23" t="s">
        <v>2557</v>
      </c>
      <c r="B302" s="23" t="s">
        <v>2558</v>
      </c>
      <c r="C302" s="23" t="s">
        <v>2559</v>
      </c>
      <c r="D302" s="23" t="s">
        <v>2560</v>
      </c>
      <c r="E302" s="54"/>
      <c r="G302" s="49"/>
      <c r="H302" s="49"/>
      <c r="I302" s="49"/>
    </row>
    <row r="303">
      <c r="A303" s="23" t="s">
        <v>2561</v>
      </c>
      <c r="B303" s="23" t="s">
        <v>2562</v>
      </c>
      <c r="C303" s="23" t="s">
        <v>1702</v>
      </c>
      <c r="D303" s="23" t="s">
        <v>2563</v>
      </c>
      <c r="E303" s="49"/>
      <c r="F303" s="49"/>
      <c r="G303" s="49"/>
      <c r="H303" s="49"/>
      <c r="I303" s="49"/>
    </row>
    <row r="304">
      <c r="A304" s="23" t="s">
        <v>2564</v>
      </c>
      <c r="B304" s="23" t="s">
        <v>2565</v>
      </c>
      <c r="C304" s="23" t="s">
        <v>2566</v>
      </c>
      <c r="D304" s="23" t="s">
        <v>2563</v>
      </c>
      <c r="E304" s="49"/>
      <c r="F304" s="49"/>
      <c r="G304" s="49"/>
      <c r="H304" s="49"/>
      <c r="I304" s="49"/>
    </row>
    <row r="305">
      <c r="A305" s="23" t="s">
        <v>2567</v>
      </c>
      <c r="B305" s="23" t="s">
        <v>2568</v>
      </c>
      <c r="C305" s="23" t="s">
        <v>2569</v>
      </c>
      <c r="D305" s="23" t="s">
        <v>2570</v>
      </c>
      <c r="E305" s="49"/>
      <c r="F305" s="49"/>
      <c r="G305" s="49"/>
      <c r="H305" s="49"/>
      <c r="I305" s="49"/>
    </row>
    <row r="306">
      <c r="A306" s="23" t="s">
        <v>2571</v>
      </c>
      <c r="B306" s="23" t="s">
        <v>2572</v>
      </c>
      <c r="C306" s="23" t="s">
        <v>2573</v>
      </c>
      <c r="D306" s="23" t="s">
        <v>2574</v>
      </c>
      <c r="F306" s="49"/>
      <c r="G306" s="49"/>
      <c r="H306" s="49"/>
      <c r="I306" s="49"/>
    </row>
    <row r="307">
      <c r="A307" s="23" t="s">
        <v>2575</v>
      </c>
      <c r="B307" s="23" t="s">
        <v>2576</v>
      </c>
      <c r="C307" s="50" t="s">
        <v>2577</v>
      </c>
      <c r="D307" s="23" t="s">
        <v>2578</v>
      </c>
      <c r="E307" s="49"/>
      <c r="F307" s="49"/>
      <c r="G307" s="49"/>
      <c r="H307" s="49"/>
      <c r="I307" s="49"/>
    </row>
    <row r="308">
      <c r="A308" s="23" t="s">
        <v>2579</v>
      </c>
      <c r="B308" s="23" t="s">
        <v>2580</v>
      </c>
      <c r="C308" s="49"/>
      <c r="D308" s="23" t="s">
        <v>2578</v>
      </c>
      <c r="E308" s="49"/>
      <c r="F308" s="49"/>
      <c r="G308" s="49"/>
      <c r="H308" s="49"/>
      <c r="I308" s="49"/>
    </row>
    <row r="309">
      <c r="A309" s="23" t="s">
        <v>2581</v>
      </c>
      <c r="B309" s="23" t="s">
        <v>2582</v>
      </c>
      <c r="C309" s="49"/>
      <c r="D309" s="23" t="s">
        <v>2583</v>
      </c>
      <c r="E309" s="49"/>
      <c r="F309" s="49"/>
      <c r="G309" s="49"/>
      <c r="H309" s="49"/>
      <c r="I309" s="49"/>
    </row>
    <row r="310">
      <c r="A310" s="23" t="s">
        <v>2584</v>
      </c>
      <c r="B310" s="23" t="s">
        <v>2585</v>
      </c>
      <c r="C310" s="50" t="s">
        <v>2586</v>
      </c>
      <c r="D310" s="23" t="s">
        <v>2587</v>
      </c>
      <c r="E310" s="49"/>
      <c r="F310" s="49"/>
      <c r="G310" s="49"/>
      <c r="H310" s="49"/>
      <c r="I310" s="49"/>
    </row>
    <row r="311">
      <c r="A311" s="23" t="s">
        <v>2588</v>
      </c>
      <c r="B311" s="23" t="s">
        <v>2589</v>
      </c>
      <c r="C311" s="23" t="s">
        <v>2590</v>
      </c>
      <c r="D311" s="23" t="s">
        <v>2591</v>
      </c>
      <c r="E311" s="49"/>
      <c r="F311" s="49"/>
      <c r="G311" s="49"/>
      <c r="H311" s="49"/>
      <c r="I311" s="49"/>
    </row>
    <row r="312">
      <c r="A312" s="23" t="s">
        <v>2592</v>
      </c>
      <c r="B312" s="23" t="s">
        <v>2593</v>
      </c>
      <c r="C312" s="23" t="s">
        <v>2594</v>
      </c>
      <c r="D312" s="23" t="s">
        <v>2595</v>
      </c>
      <c r="E312" s="49"/>
      <c r="F312" s="49"/>
      <c r="G312" s="49"/>
      <c r="H312" s="49"/>
      <c r="I312" s="49"/>
    </row>
    <row r="313">
      <c r="A313" s="23" t="s">
        <v>2596</v>
      </c>
      <c r="B313" s="23" t="s">
        <v>2597</v>
      </c>
      <c r="C313" s="23" t="s">
        <v>2598</v>
      </c>
      <c r="D313" s="23" t="s">
        <v>2599</v>
      </c>
      <c r="E313" s="49"/>
      <c r="F313" s="49"/>
      <c r="G313" s="49"/>
      <c r="H313" s="49"/>
      <c r="I313" s="49"/>
    </row>
    <row r="314">
      <c r="A314" s="23" t="s">
        <v>2600</v>
      </c>
      <c r="B314" s="23" t="s">
        <v>2601</v>
      </c>
      <c r="C314" s="23" t="s">
        <v>726</v>
      </c>
      <c r="D314" s="23" t="s">
        <v>2599</v>
      </c>
      <c r="E314" s="49"/>
      <c r="F314" s="49"/>
      <c r="G314" s="49"/>
      <c r="H314" s="49"/>
      <c r="I314" s="49"/>
    </row>
    <row r="315">
      <c r="A315" s="23" t="s">
        <v>2602</v>
      </c>
      <c r="B315" s="23" t="s">
        <v>2603</v>
      </c>
      <c r="C315" s="23" t="s">
        <v>713</v>
      </c>
      <c r="D315" s="23" t="s">
        <v>2604</v>
      </c>
      <c r="E315" s="49"/>
      <c r="F315" s="49"/>
      <c r="G315" s="49"/>
      <c r="H315" s="49"/>
      <c r="I315" s="49"/>
    </row>
    <row r="316">
      <c r="A316" s="23" t="s">
        <v>2605</v>
      </c>
      <c r="B316" s="23" t="s">
        <v>2606</v>
      </c>
      <c r="C316" s="49"/>
      <c r="D316" s="23" t="s">
        <v>2607</v>
      </c>
      <c r="E316" s="49"/>
      <c r="F316" s="49"/>
      <c r="G316" s="49"/>
      <c r="H316" s="49"/>
      <c r="I316" s="49"/>
    </row>
    <row r="317">
      <c r="A317" s="23" t="s">
        <v>2608</v>
      </c>
      <c r="B317" s="23" t="s">
        <v>2609</v>
      </c>
      <c r="C317" s="49"/>
      <c r="D317" s="23" t="s">
        <v>2610</v>
      </c>
      <c r="E317" s="49"/>
      <c r="F317" s="49"/>
      <c r="G317" s="49"/>
      <c r="H317" s="49"/>
      <c r="I317" s="49"/>
    </row>
    <row r="318">
      <c r="A318" s="23" t="s">
        <v>2611</v>
      </c>
      <c r="B318" s="23" t="s">
        <v>2612</v>
      </c>
      <c r="C318" s="49"/>
      <c r="D318" s="23" t="s">
        <v>2613</v>
      </c>
      <c r="E318" s="49"/>
      <c r="F318" s="49"/>
      <c r="G318" s="49"/>
      <c r="H318" s="49"/>
      <c r="I318" s="49"/>
    </row>
    <row r="319">
      <c r="A319" s="23" t="s">
        <v>2614</v>
      </c>
      <c r="B319" s="23" t="s">
        <v>2615</v>
      </c>
      <c r="C319" s="23" t="s">
        <v>713</v>
      </c>
      <c r="D319" s="23" t="s">
        <v>2616</v>
      </c>
      <c r="E319" s="49"/>
      <c r="F319" s="49"/>
      <c r="G319" s="49"/>
      <c r="H319" s="49"/>
      <c r="I319" s="49"/>
    </row>
    <row r="320">
      <c r="A320" s="23" t="s">
        <v>2617</v>
      </c>
      <c r="B320" s="23" t="s">
        <v>2618</v>
      </c>
      <c r="C320" s="23" t="s">
        <v>2619</v>
      </c>
      <c r="D320" s="23" t="s">
        <v>2620</v>
      </c>
      <c r="E320" s="49"/>
      <c r="F320" s="49"/>
      <c r="G320" s="49"/>
      <c r="H320" s="49"/>
      <c r="I320" s="49"/>
    </row>
    <row r="321">
      <c r="A321" s="23" t="s">
        <v>2621</v>
      </c>
      <c r="B321" s="23" t="s">
        <v>2622</v>
      </c>
      <c r="C321" s="23" t="s">
        <v>2623</v>
      </c>
      <c r="D321" s="23" t="s">
        <v>2624</v>
      </c>
      <c r="E321" s="49"/>
      <c r="F321" s="49"/>
      <c r="G321" s="49"/>
      <c r="H321" s="49"/>
      <c r="I321" s="49"/>
    </row>
    <row r="322">
      <c r="A322" s="23" t="s">
        <v>2625</v>
      </c>
      <c r="B322" s="23" t="s">
        <v>2626</v>
      </c>
      <c r="C322" s="23" t="s">
        <v>2369</v>
      </c>
      <c r="D322" s="23" t="s">
        <v>2627</v>
      </c>
      <c r="E322" s="49"/>
      <c r="F322" s="49"/>
      <c r="G322" s="49"/>
      <c r="H322" s="49"/>
      <c r="I322" s="49"/>
    </row>
    <row r="323">
      <c r="A323" s="23" t="s">
        <v>2628</v>
      </c>
      <c r="B323" s="23" t="s">
        <v>2629</v>
      </c>
      <c r="C323" s="23" t="s">
        <v>2630</v>
      </c>
      <c r="D323" s="23" t="s">
        <v>2627</v>
      </c>
      <c r="E323" s="49"/>
      <c r="F323" s="49"/>
      <c r="G323" s="49"/>
      <c r="H323" s="49"/>
      <c r="I323" s="49"/>
    </row>
    <row r="324">
      <c r="A324" s="23" t="s">
        <v>2631</v>
      </c>
      <c r="B324" s="23" t="s">
        <v>2632</v>
      </c>
      <c r="C324" s="23" t="s">
        <v>2633</v>
      </c>
      <c r="D324" s="23" t="s">
        <v>2634</v>
      </c>
      <c r="E324" s="49"/>
      <c r="F324" s="49"/>
      <c r="G324" s="49"/>
      <c r="H324" s="49"/>
      <c r="I324" s="49"/>
    </row>
    <row r="325">
      <c r="A325" s="23" t="s">
        <v>2635</v>
      </c>
      <c r="B325" s="23" t="s">
        <v>2636</v>
      </c>
      <c r="C325" s="49"/>
      <c r="D325" s="23" t="s">
        <v>2637</v>
      </c>
      <c r="E325" s="49"/>
      <c r="F325" s="49"/>
      <c r="G325" s="49"/>
      <c r="H325" s="49"/>
      <c r="I325" s="49"/>
    </row>
    <row r="326">
      <c r="A326" s="23" t="s">
        <v>2638</v>
      </c>
      <c r="B326" s="23" t="s">
        <v>2639</v>
      </c>
      <c r="C326" s="49"/>
      <c r="D326" s="23" t="s">
        <v>2640</v>
      </c>
      <c r="E326" s="49"/>
      <c r="F326" s="49"/>
      <c r="G326" s="49"/>
      <c r="H326" s="49"/>
      <c r="I326" s="49"/>
    </row>
    <row r="327">
      <c r="A327" s="23" t="s">
        <v>2641</v>
      </c>
      <c r="B327" s="23" t="s">
        <v>2642</v>
      </c>
      <c r="C327" s="49"/>
      <c r="D327" s="23" t="s">
        <v>2643</v>
      </c>
      <c r="E327" s="49"/>
      <c r="F327" s="49"/>
      <c r="G327" s="49"/>
      <c r="H327" s="49"/>
      <c r="I327" s="49"/>
    </row>
    <row r="328">
      <c r="A328" s="23" t="s">
        <v>2644</v>
      </c>
      <c r="B328" s="23" t="s">
        <v>2645</v>
      </c>
      <c r="C328" s="23" t="s">
        <v>2646</v>
      </c>
      <c r="D328" s="23" t="s">
        <v>2647</v>
      </c>
      <c r="E328" s="49"/>
      <c r="F328" s="49"/>
      <c r="G328" s="49"/>
      <c r="H328" s="49"/>
      <c r="I328" s="49"/>
    </row>
    <row r="329">
      <c r="A329" s="23" t="s">
        <v>2648</v>
      </c>
      <c r="B329" s="23" t="s">
        <v>2649</v>
      </c>
      <c r="C329" s="23" t="s">
        <v>2650</v>
      </c>
      <c r="D329" s="23" t="s">
        <v>2651</v>
      </c>
      <c r="E329" s="49"/>
      <c r="F329" s="49"/>
      <c r="G329" s="49"/>
      <c r="H329" s="49"/>
      <c r="I329" s="49"/>
    </row>
    <row r="330">
      <c r="A330" s="23" t="s">
        <v>2652</v>
      </c>
      <c r="B330" s="23" t="s">
        <v>2653</v>
      </c>
      <c r="C330" s="23" t="s">
        <v>2654</v>
      </c>
      <c r="D330" s="23" t="s">
        <v>2655</v>
      </c>
      <c r="E330" s="49"/>
      <c r="F330" s="49"/>
      <c r="G330" s="49"/>
      <c r="H330" s="49"/>
      <c r="I330" s="49"/>
    </row>
    <row r="331">
      <c r="A331" s="23" t="s">
        <v>2656</v>
      </c>
      <c r="B331" s="23" t="s">
        <v>2657</v>
      </c>
      <c r="C331" s="23" t="s">
        <v>2658</v>
      </c>
      <c r="D331" s="23" t="s">
        <v>2659</v>
      </c>
      <c r="E331" s="49"/>
      <c r="F331" s="49"/>
      <c r="G331" s="49"/>
      <c r="H331" s="49"/>
      <c r="I331" s="49"/>
    </row>
    <row r="332">
      <c r="A332" s="23" t="s">
        <v>2660</v>
      </c>
      <c r="B332" s="23" t="s">
        <v>2661</v>
      </c>
      <c r="C332" s="49"/>
      <c r="D332" s="23" t="s">
        <v>2662</v>
      </c>
      <c r="E332" s="49"/>
      <c r="F332" s="49"/>
      <c r="G332" s="49"/>
      <c r="H332" s="49"/>
      <c r="I332" s="49"/>
    </row>
    <row r="333">
      <c r="A333" s="23" t="s">
        <v>2663</v>
      </c>
      <c r="B333" s="23" t="s">
        <v>2664</v>
      </c>
      <c r="C333" s="23" t="s">
        <v>2665</v>
      </c>
      <c r="D333" s="23" t="s">
        <v>2666</v>
      </c>
      <c r="E333" s="49"/>
      <c r="F333" s="49"/>
      <c r="G333" s="49"/>
      <c r="H333" s="49"/>
      <c r="I333" s="49"/>
    </row>
    <row r="334">
      <c r="A334" s="23" t="s">
        <v>2667</v>
      </c>
      <c r="B334" s="23" t="s">
        <v>2668</v>
      </c>
      <c r="C334" s="23" t="s">
        <v>2669</v>
      </c>
      <c r="D334" s="23" t="s">
        <v>2670</v>
      </c>
      <c r="E334" s="54"/>
      <c r="F334" s="54"/>
      <c r="H334" s="49"/>
      <c r="I334" s="49"/>
    </row>
    <row r="335">
      <c r="A335" s="23" t="s">
        <v>2671</v>
      </c>
      <c r="B335" s="23" t="s">
        <v>2672</v>
      </c>
      <c r="C335" s="23" t="s">
        <v>2673</v>
      </c>
      <c r="D335" s="23" t="s">
        <v>2674</v>
      </c>
      <c r="E335" s="49"/>
      <c r="F335" s="49"/>
      <c r="G335" s="49"/>
      <c r="H335" s="49"/>
      <c r="I335" s="49"/>
    </row>
    <row r="336">
      <c r="A336" s="23" t="s">
        <v>2675</v>
      </c>
      <c r="B336" s="23" t="s">
        <v>2676</v>
      </c>
      <c r="C336" s="49"/>
      <c r="D336" s="23" t="s">
        <v>2677</v>
      </c>
      <c r="E336" s="49"/>
      <c r="F336" s="49"/>
      <c r="G336" s="49"/>
      <c r="H336" s="49"/>
      <c r="I336" s="49"/>
    </row>
    <row r="337">
      <c r="A337" s="23" t="s">
        <v>2678</v>
      </c>
      <c r="B337" s="23" t="s">
        <v>2679</v>
      </c>
      <c r="C337" s="23" t="s">
        <v>2680</v>
      </c>
      <c r="D337" s="23" t="s">
        <v>2677</v>
      </c>
      <c r="E337" s="49"/>
      <c r="F337" s="49"/>
      <c r="G337" s="49"/>
      <c r="H337" s="49"/>
      <c r="I337" s="49"/>
    </row>
    <row r="338">
      <c r="A338" s="23" t="s">
        <v>2681</v>
      </c>
      <c r="B338" s="23" t="s">
        <v>2682</v>
      </c>
      <c r="C338" s="23" t="s">
        <v>2683</v>
      </c>
      <c r="D338" s="23" t="s">
        <v>2684</v>
      </c>
      <c r="E338" s="49"/>
      <c r="F338" s="49"/>
      <c r="G338" s="49"/>
      <c r="H338" s="49"/>
      <c r="I338" s="49"/>
    </row>
    <row r="339">
      <c r="A339" s="23" t="s">
        <v>2685</v>
      </c>
      <c r="B339" s="23" t="s">
        <v>2686</v>
      </c>
      <c r="C339" s="23" t="s">
        <v>2687</v>
      </c>
      <c r="D339" s="23" t="s">
        <v>2688</v>
      </c>
      <c r="E339" s="50" t="s">
        <v>2689</v>
      </c>
      <c r="G339" s="49"/>
      <c r="H339" s="49"/>
      <c r="I339" s="49"/>
    </row>
    <row r="340">
      <c r="A340" s="23" t="s">
        <v>2690</v>
      </c>
      <c r="B340" s="23" t="s">
        <v>2691</v>
      </c>
      <c r="C340" s="23" t="s">
        <v>2692</v>
      </c>
      <c r="D340" s="23" t="s">
        <v>2693</v>
      </c>
      <c r="F340" s="49"/>
      <c r="G340" s="49"/>
      <c r="H340" s="49"/>
      <c r="I340" s="49"/>
    </row>
    <row r="341">
      <c r="A341" s="23" t="s">
        <v>2694</v>
      </c>
      <c r="B341" s="23" t="s">
        <v>2695</v>
      </c>
      <c r="C341" s="49"/>
      <c r="D341" s="23" t="s">
        <v>2696</v>
      </c>
      <c r="E341" s="49"/>
      <c r="F341" s="49"/>
      <c r="G341" s="49"/>
      <c r="H341" s="49"/>
      <c r="I341" s="49"/>
    </row>
    <row r="342">
      <c r="A342" s="23" t="s">
        <v>2697</v>
      </c>
      <c r="B342" s="23" t="s">
        <v>2698</v>
      </c>
      <c r="C342" s="23" t="s">
        <v>2699</v>
      </c>
      <c r="D342" s="23" t="s">
        <v>2700</v>
      </c>
      <c r="E342" s="49"/>
      <c r="F342" s="49"/>
      <c r="G342" s="49"/>
      <c r="H342" s="49"/>
      <c r="I342" s="49"/>
    </row>
    <row r="343">
      <c r="A343" s="23" t="s">
        <v>2701</v>
      </c>
      <c r="B343" s="23" t="s">
        <v>2702</v>
      </c>
      <c r="C343" s="23" t="s">
        <v>713</v>
      </c>
      <c r="D343" s="23" t="s">
        <v>2700</v>
      </c>
      <c r="E343" s="49"/>
      <c r="F343" s="49"/>
      <c r="G343" s="49"/>
      <c r="H343" s="49"/>
      <c r="I343" s="49"/>
    </row>
    <row r="344">
      <c r="A344" s="23" t="s">
        <v>2703</v>
      </c>
      <c r="B344" s="23" t="s">
        <v>2704</v>
      </c>
      <c r="C344" s="49"/>
      <c r="D344" s="23" t="s">
        <v>2700</v>
      </c>
      <c r="E344" s="49"/>
      <c r="F344" s="49"/>
      <c r="G344" s="49"/>
      <c r="H344" s="49"/>
      <c r="I344" s="49"/>
    </row>
    <row r="345">
      <c r="A345" s="23" t="s">
        <v>2705</v>
      </c>
      <c r="B345" s="23" t="s">
        <v>2706</v>
      </c>
      <c r="C345" s="23" t="s">
        <v>2707</v>
      </c>
      <c r="D345" s="23" t="s">
        <v>2708</v>
      </c>
      <c r="E345" s="49"/>
      <c r="F345" s="49"/>
      <c r="G345" s="49"/>
      <c r="H345" s="49"/>
      <c r="I345" s="49"/>
    </row>
    <row r="346">
      <c r="A346" s="23" t="s">
        <v>2709</v>
      </c>
      <c r="B346" s="23" t="s">
        <v>2710</v>
      </c>
      <c r="C346" s="23" t="s">
        <v>2711</v>
      </c>
      <c r="D346" s="23" t="s">
        <v>2712</v>
      </c>
      <c r="E346" s="49"/>
      <c r="F346" s="49"/>
      <c r="G346" s="49"/>
      <c r="H346" s="49"/>
      <c r="I346" s="49"/>
    </row>
    <row r="347">
      <c r="A347" s="23" t="s">
        <v>2713</v>
      </c>
      <c r="B347" s="23" t="s">
        <v>2714</v>
      </c>
      <c r="C347" s="23" t="s">
        <v>2715</v>
      </c>
      <c r="D347" s="23" t="s">
        <v>2716</v>
      </c>
      <c r="E347" s="49"/>
      <c r="F347" s="49"/>
      <c r="G347" s="49"/>
      <c r="H347" s="49"/>
      <c r="I347" s="49"/>
    </row>
    <row r="348">
      <c r="A348" s="23" t="s">
        <v>2717</v>
      </c>
      <c r="B348" s="23" t="s">
        <v>2718</v>
      </c>
      <c r="C348" s="23" t="s">
        <v>2719</v>
      </c>
      <c r="D348" s="23" t="s">
        <v>2720</v>
      </c>
      <c r="E348" s="49"/>
      <c r="F348" s="49"/>
      <c r="G348" s="49"/>
      <c r="H348" s="49"/>
      <c r="I348" s="49"/>
    </row>
    <row r="349">
      <c r="A349" s="23" t="s">
        <v>2721</v>
      </c>
      <c r="B349" s="23" t="s">
        <v>2723</v>
      </c>
      <c r="C349" s="23" t="s">
        <v>2724</v>
      </c>
      <c r="D349" s="23" t="s">
        <v>2725</v>
      </c>
      <c r="E349" s="49"/>
      <c r="F349" s="49"/>
      <c r="G349" s="49"/>
      <c r="H349" s="49"/>
      <c r="I349" s="49"/>
    </row>
    <row r="350">
      <c r="A350" s="23" t="s">
        <v>2726</v>
      </c>
      <c r="B350" s="23" t="s">
        <v>2727</v>
      </c>
      <c r="C350" s="23" t="s">
        <v>2728</v>
      </c>
      <c r="D350" s="23" t="s">
        <v>2729</v>
      </c>
      <c r="E350" s="49"/>
      <c r="G350" s="49"/>
      <c r="H350" s="49"/>
      <c r="I350" s="49"/>
    </row>
    <row r="351">
      <c r="A351" s="23" t="s">
        <v>2730</v>
      </c>
      <c r="B351" s="23" t="s">
        <v>2731</v>
      </c>
      <c r="C351" s="49"/>
      <c r="D351" s="23" t="s">
        <v>2732</v>
      </c>
      <c r="E351" s="49"/>
      <c r="F351" s="49"/>
      <c r="G351" s="49"/>
      <c r="H351" s="49"/>
      <c r="I351" s="49"/>
    </row>
    <row r="352">
      <c r="A352" s="23" t="s">
        <v>2733</v>
      </c>
      <c r="B352" s="23" t="s">
        <v>2734</v>
      </c>
      <c r="C352" s="23" t="s">
        <v>2735</v>
      </c>
      <c r="D352" s="23" t="s">
        <v>2736</v>
      </c>
      <c r="E352" s="49"/>
      <c r="F352" s="49"/>
      <c r="G352" s="49"/>
      <c r="H352" s="49"/>
      <c r="I352" s="49"/>
    </row>
    <row r="353">
      <c r="A353" s="23" t="s">
        <v>2737</v>
      </c>
      <c r="B353" s="23" t="s">
        <v>2738</v>
      </c>
      <c r="C353" s="23" t="s">
        <v>726</v>
      </c>
      <c r="D353" s="23" t="s">
        <v>2736</v>
      </c>
      <c r="E353" s="49"/>
      <c r="F353" s="49"/>
      <c r="G353" s="49"/>
      <c r="H353" s="49"/>
      <c r="I353" s="49"/>
    </row>
    <row r="354">
      <c r="A354" s="23" t="s">
        <v>2739</v>
      </c>
      <c r="B354" s="23" t="s">
        <v>2740</v>
      </c>
      <c r="C354" s="23" t="s">
        <v>713</v>
      </c>
      <c r="D354" s="23" t="s">
        <v>2736</v>
      </c>
      <c r="E354" s="49"/>
      <c r="F354" s="49"/>
      <c r="G354" s="49"/>
      <c r="H354" s="49"/>
      <c r="I354" s="49"/>
    </row>
    <row r="355">
      <c r="A355" s="23" t="s">
        <v>2741</v>
      </c>
      <c r="B355" s="23" t="s">
        <v>2742</v>
      </c>
      <c r="C355" s="23" t="s">
        <v>2743</v>
      </c>
      <c r="D355" s="23" t="s">
        <v>2744</v>
      </c>
      <c r="E355" s="49"/>
      <c r="F355" s="49"/>
      <c r="G355" s="49"/>
      <c r="H355" s="49"/>
      <c r="I355" s="49"/>
    </row>
    <row r="356">
      <c r="A356" s="23" t="s">
        <v>2745</v>
      </c>
      <c r="B356" s="23" t="s">
        <v>2746</v>
      </c>
      <c r="C356" s="23" t="s">
        <v>2747</v>
      </c>
      <c r="D356" s="23" t="s">
        <v>2748</v>
      </c>
      <c r="E356" s="49"/>
      <c r="F356" s="49"/>
      <c r="G356" s="49"/>
      <c r="H356" s="49"/>
      <c r="I356" s="49"/>
    </row>
    <row r="357">
      <c r="A357" s="23" t="s">
        <v>2749</v>
      </c>
      <c r="B357" s="23" t="s">
        <v>2750</v>
      </c>
      <c r="C357" s="49"/>
      <c r="D357" s="23" t="s">
        <v>2751</v>
      </c>
      <c r="E357" s="49"/>
      <c r="F357" s="49"/>
      <c r="G357" s="49"/>
      <c r="H357" s="49"/>
      <c r="I357" s="49"/>
    </row>
    <row r="358">
      <c r="A358" s="23" t="s">
        <v>2752</v>
      </c>
      <c r="B358" s="23" t="s">
        <v>2753</v>
      </c>
      <c r="C358" s="23" t="s">
        <v>2754</v>
      </c>
      <c r="D358" s="23" t="s">
        <v>2755</v>
      </c>
      <c r="E358" s="49"/>
      <c r="F358" s="49"/>
      <c r="G358" s="49"/>
      <c r="H358" s="49"/>
      <c r="I358" s="49"/>
    </row>
    <row r="359">
      <c r="A359" s="23" t="s">
        <v>2756</v>
      </c>
      <c r="B359" s="23" t="s">
        <v>2757</v>
      </c>
      <c r="C359" s="23" t="s">
        <v>2758</v>
      </c>
      <c r="D359" s="23" t="s">
        <v>2759</v>
      </c>
      <c r="E359" s="49"/>
      <c r="F359" s="49"/>
      <c r="G359" s="49"/>
      <c r="H359" s="49"/>
      <c r="I359" s="49"/>
    </row>
    <row r="360">
      <c r="A360" s="23" t="s">
        <v>2760</v>
      </c>
      <c r="B360" s="23" t="s">
        <v>2761</v>
      </c>
      <c r="C360" s="49"/>
      <c r="D360" s="23" t="s">
        <v>2762</v>
      </c>
      <c r="E360" s="49"/>
      <c r="F360" s="49"/>
      <c r="G360" s="49"/>
      <c r="H360" s="49"/>
      <c r="I360" s="49"/>
    </row>
    <row r="361">
      <c r="A361" s="23" t="s">
        <v>2763</v>
      </c>
      <c r="B361" s="23" t="s">
        <v>2764</v>
      </c>
      <c r="C361" s="23" t="s">
        <v>2765</v>
      </c>
      <c r="D361" s="23" t="s">
        <v>2762</v>
      </c>
      <c r="E361" s="49"/>
      <c r="F361" s="49"/>
      <c r="G361" s="49"/>
      <c r="H361" s="49"/>
      <c r="I361" s="49"/>
    </row>
    <row r="362">
      <c r="A362" s="23" t="s">
        <v>2766</v>
      </c>
      <c r="B362" s="23" t="s">
        <v>2767</v>
      </c>
      <c r="C362" s="49"/>
      <c r="D362" s="23" t="s">
        <v>2768</v>
      </c>
      <c r="E362" s="49"/>
      <c r="F362" s="49"/>
      <c r="G362" s="49"/>
      <c r="H362" s="49"/>
      <c r="I362" s="49"/>
    </row>
    <row r="363">
      <c r="A363" s="23" t="s">
        <v>2769</v>
      </c>
      <c r="B363" s="23" t="s">
        <v>2770</v>
      </c>
      <c r="C363" s="49"/>
      <c r="D363" s="23" t="s">
        <v>2771</v>
      </c>
      <c r="E363" s="49"/>
      <c r="F363" s="49"/>
      <c r="G363" s="49"/>
      <c r="H363" s="49"/>
      <c r="I363" s="49"/>
    </row>
    <row r="364">
      <c r="A364" s="23" t="s">
        <v>2772</v>
      </c>
      <c r="B364" s="23" t="s">
        <v>2773</v>
      </c>
      <c r="C364" s="49"/>
      <c r="D364" s="23" t="s">
        <v>2774</v>
      </c>
      <c r="E364" s="49"/>
      <c r="F364" s="49"/>
      <c r="G364" s="49"/>
      <c r="H364" s="49"/>
      <c r="I364" s="49"/>
    </row>
    <row r="365">
      <c r="A365" s="23" t="s">
        <v>2775</v>
      </c>
      <c r="B365" s="23" t="s">
        <v>2776</v>
      </c>
      <c r="C365" s="50" t="s">
        <v>2777</v>
      </c>
      <c r="D365" s="23" t="s">
        <v>2774</v>
      </c>
      <c r="E365" s="49"/>
      <c r="F365" s="49"/>
      <c r="G365" s="49"/>
      <c r="H365" s="49"/>
      <c r="I365" s="49"/>
    </row>
    <row r="366">
      <c r="A366" s="23" t="s">
        <v>2778</v>
      </c>
      <c r="B366" s="23" t="s">
        <v>2779</v>
      </c>
      <c r="C366" s="23" t="s">
        <v>2780</v>
      </c>
      <c r="D366" s="23" t="s">
        <v>2781</v>
      </c>
      <c r="E366" s="49"/>
      <c r="F366" s="49"/>
      <c r="G366" s="49"/>
      <c r="H366" s="49"/>
      <c r="I366" s="49"/>
    </row>
    <row r="367">
      <c r="A367" s="23" t="s">
        <v>2782</v>
      </c>
      <c r="B367" s="23" t="s">
        <v>2783</v>
      </c>
      <c r="C367" s="23" t="s">
        <v>2784</v>
      </c>
      <c r="D367" s="23" t="s">
        <v>2785</v>
      </c>
      <c r="E367" s="49"/>
      <c r="F367" s="49"/>
      <c r="G367" s="49"/>
      <c r="H367" s="49"/>
      <c r="I367" s="49"/>
    </row>
    <row r="368">
      <c r="A368" s="23" t="s">
        <v>2786</v>
      </c>
      <c r="B368" s="23" t="s">
        <v>2787</v>
      </c>
      <c r="C368" s="23" t="s">
        <v>2290</v>
      </c>
      <c r="D368" s="23" t="s">
        <v>2788</v>
      </c>
      <c r="E368" s="49"/>
      <c r="F368" s="49"/>
      <c r="G368" s="49"/>
      <c r="H368" s="49"/>
      <c r="I368" s="49"/>
    </row>
    <row r="369">
      <c r="A369" s="23" t="s">
        <v>2789</v>
      </c>
      <c r="B369" s="23" t="s">
        <v>2790</v>
      </c>
      <c r="C369" s="49"/>
      <c r="D369" s="23" t="s">
        <v>2791</v>
      </c>
      <c r="E369" s="49"/>
      <c r="F369" s="49"/>
      <c r="G369" s="49"/>
      <c r="H369" s="49"/>
      <c r="I369" s="49"/>
    </row>
    <row r="370">
      <c r="A370" s="23" t="s">
        <v>2792</v>
      </c>
      <c r="B370" s="23" t="s">
        <v>2793</v>
      </c>
      <c r="C370" s="23" t="s">
        <v>2794</v>
      </c>
      <c r="D370" s="23" t="s">
        <v>2791</v>
      </c>
      <c r="E370" s="54"/>
      <c r="G370" s="49"/>
      <c r="H370" s="49"/>
      <c r="I370" s="49"/>
    </row>
    <row r="371">
      <c r="A371" s="23" t="s">
        <v>2795</v>
      </c>
      <c r="B371" s="23" t="s">
        <v>2796</v>
      </c>
      <c r="C371" s="23" t="s">
        <v>1861</v>
      </c>
      <c r="D371" s="23" t="s">
        <v>2797</v>
      </c>
      <c r="E371" s="49"/>
      <c r="F371" s="49"/>
      <c r="G371" s="49"/>
      <c r="H371" s="49"/>
      <c r="I371" s="49"/>
    </row>
    <row r="372">
      <c r="A372" s="23" t="s">
        <v>2798</v>
      </c>
      <c r="B372" s="23" t="s">
        <v>2799</v>
      </c>
      <c r="C372" s="23" t="s">
        <v>2800</v>
      </c>
      <c r="D372" s="23" t="s">
        <v>2797</v>
      </c>
      <c r="E372" s="49"/>
      <c r="F372" s="49"/>
      <c r="G372" s="49"/>
      <c r="H372" s="49"/>
      <c r="I372" s="49"/>
    </row>
    <row r="373">
      <c r="A373" s="23" t="s">
        <v>2801</v>
      </c>
      <c r="B373" s="23" t="s">
        <v>2802</v>
      </c>
      <c r="C373" s="49"/>
      <c r="D373" s="23" t="s">
        <v>2803</v>
      </c>
      <c r="E373" s="49"/>
      <c r="F373" s="49"/>
      <c r="G373" s="49"/>
      <c r="H373" s="49"/>
      <c r="I373" s="49"/>
    </row>
    <row r="374">
      <c r="A374" s="23" t="s">
        <v>2804</v>
      </c>
      <c r="B374" s="23" t="s">
        <v>2805</v>
      </c>
      <c r="C374" s="49"/>
      <c r="D374" s="23" t="s">
        <v>2803</v>
      </c>
      <c r="E374" s="49"/>
      <c r="F374" s="49"/>
      <c r="G374" s="49"/>
      <c r="H374" s="49"/>
      <c r="I374" s="49"/>
    </row>
    <row r="375">
      <c r="A375" s="23" t="s">
        <v>2806</v>
      </c>
      <c r="B375" s="23" t="s">
        <v>2807</v>
      </c>
      <c r="C375" s="23" t="s">
        <v>2808</v>
      </c>
      <c r="D375" s="23" t="s">
        <v>2803</v>
      </c>
      <c r="E375" s="49"/>
      <c r="F375" s="49"/>
      <c r="G375" s="49"/>
      <c r="H375" s="49"/>
      <c r="I375" s="49"/>
    </row>
    <row r="376">
      <c r="A376" s="23" t="s">
        <v>2810</v>
      </c>
      <c r="B376" s="23" t="s">
        <v>2811</v>
      </c>
      <c r="C376" s="49"/>
      <c r="D376" s="23" t="s">
        <v>2812</v>
      </c>
      <c r="E376" s="49"/>
      <c r="F376" s="49"/>
      <c r="G376" s="49"/>
      <c r="H376" s="49"/>
      <c r="I376" s="49"/>
    </row>
    <row r="377">
      <c r="A377" s="23" t="s">
        <v>2813</v>
      </c>
      <c r="B377" s="23" t="s">
        <v>2814</v>
      </c>
      <c r="C377" s="23" t="s">
        <v>2815</v>
      </c>
      <c r="D377" s="23" t="s">
        <v>2816</v>
      </c>
      <c r="E377" s="49"/>
      <c r="F377" s="49"/>
      <c r="G377" s="49"/>
      <c r="H377" s="49"/>
      <c r="I377" s="49"/>
    </row>
    <row r="378">
      <c r="A378" s="23" t="s">
        <v>2817</v>
      </c>
      <c r="B378" s="23" t="s">
        <v>2818</v>
      </c>
      <c r="C378" s="23" t="s">
        <v>2819</v>
      </c>
      <c r="D378" s="23" t="s">
        <v>2816</v>
      </c>
      <c r="E378" s="49"/>
      <c r="F378" s="49"/>
      <c r="G378" s="49"/>
      <c r="H378" s="49"/>
      <c r="I378" s="49"/>
    </row>
    <row r="379">
      <c r="A379" s="23" t="s">
        <v>2820</v>
      </c>
      <c r="B379" s="23" t="s">
        <v>2821</v>
      </c>
      <c r="C379" s="23" t="s">
        <v>726</v>
      </c>
      <c r="D379" s="23" t="s">
        <v>2822</v>
      </c>
      <c r="E379" s="49"/>
      <c r="F379" s="49"/>
      <c r="G379" s="49"/>
      <c r="H379" s="49"/>
      <c r="I379" s="49"/>
    </row>
    <row r="380">
      <c r="A380" s="23" t="s">
        <v>2823</v>
      </c>
      <c r="B380" s="23" t="s">
        <v>2824</v>
      </c>
      <c r="C380" s="23" t="s">
        <v>2825</v>
      </c>
      <c r="D380" s="23" t="s">
        <v>2826</v>
      </c>
      <c r="E380" s="49"/>
      <c r="F380" s="49"/>
      <c r="G380" s="49"/>
      <c r="H380" s="49"/>
      <c r="I380" s="49"/>
    </row>
    <row r="381">
      <c r="A381" s="23" t="s">
        <v>2827</v>
      </c>
      <c r="B381" s="23" t="s">
        <v>2828</v>
      </c>
      <c r="C381" s="23" t="s">
        <v>1920</v>
      </c>
      <c r="D381" s="23" t="s">
        <v>2829</v>
      </c>
      <c r="E381" s="49"/>
      <c r="F381" s="49"/>
      <c r="G381" s="49"/>
      <c r="H381" s="49"/>
      <c r="I381" s="49"/>
    </row>
    <row r="382">
      <c r="A382" s="23" t="s">
        <v>2830</v>
      </c>
      <c r="B382" s="23" t="s">
        <v>2831</v>
      </c>
      <c r="C382" s="49"/>
      <c r="D382" s="23" t="s">
        <v>2832</v>
      </c>
      <c r="E382" s="49"/>
      <c r="F382" s="49"/>
      <c r="G382" s="49"/>
      <c r="H382" s="49"/>
      <c r="I382" s="49"/>
    </row>
    <row r="383">
      <c r="A383" s="23" t="s">
        <v>2833</v>
      </c>
      <c r="B383" s="23" t="s">
        <v>2834</v>
      </c>
      <c r="C383" s="49"/>
      <c r="D383" s="23" t="s">
        <v>2835</v>
      </c>
      <c r="E383" s="49"/>
      <c r="F383" s="49"/>
      <c r="G383" s="49"/>
      <c r="H383" s="49"/>
      <c r="I383" s="49"/>
    </row>
    <row r="384">
      <c r="A384" s="23" t="s">
        <v>2836</v>
      </c>
      <c r="B384" s="23" t="s">
        <v>2837</v>
      </c>
      <c r="C384" s="23" t="s">
        <v>2160</v>
      </c>
      <c r="D384" s="23" t="s">
        <v>2161</v>
      </c>
      <c r="E384" s="23" t="s">
        <v>2838</v>
      </c>
      <c r="F384" s="23" t="s">
        <v>2839</v>
      </c>
      <c r="G384" s="23" t="s">
        <v>2840</v>
      </c>
      <c r="H384" s="23" t="s">
        <v>2841</v>
      </c>
      <c r="I384" s="23" t="s">
        <v>2842</v>
      </c>
    </row>
    <row r="385">
      <c r="A385" s="23" t="s">
        <v>2843</v>
      </c>
      <c r="B385" s="23" t="s">
        <v>2844</v>
      </c>
      <c r="C385" s="49"/>
      <c r="D385" s="23" t="s">
        <v>2845</v>
      </c>
      <c r="E385" s="49"/>
      <c r="F385" s="49"/>
      <c r="G385" s="49"/>
      <c r="H385" s="49"/>
      <c r="I385" s="49"/>
    </row>
    <row r="386">
      <c r="A386" s="23" t="s">
        <v>2846</v>
      </c>
      <c r="B386" s="23" t="s">
        <v>2847</v>
      </c>
      <c r="C386" s="49"/>
      <c r="D386" s="23" t="s">
        <v>2848</v>
      </c>
      <c r="E386" s="49"/>
      <c r="F386" s="49"/>
      <c r="G386" s="49"/>
      <c r="H386" s="49"/>
      <c r="I386" s="49"/>
    </row>
    <row r="387">
      <c r="A387" s="23" t="s">
        <v>2849</v>
      </c>
      <c r="B387" s="23" t="s">
        <v>2850</v>
      </c>
      <c r="C387" s="23" t="s">
        <v>2851</v>
      </c>
      <c r="D387" s="55" t="s">
        <v>2852</v>
      </c>
      <c r="E387" s="23" t="s">
        <v>2853</v>
      </c>
      <c r="F387" s="49"/>
      <c r="G387" s="49"/>
      <c r="H387" s="49"/>
      <c r="I387" s="49"/>
    </row>
    <row r="388">
      <c r="A388" s="23" t="s">
        <v>2854</v>
      </c>
      <c r="B388" s="23" t="s">
        <v>2855</v>
      </c>
      <c r="C388" s="23" t="s">
        <v>2856</v>
      </c>
      <c r="D388" s="23" t="s">
        <v>2857</v>
      </c>
      <c r="E388" s="49"/>
      <c r="F388" s="49"/>
      <c r="G388" s="49"/>
      <c r="H388" s="49"/>
      <c r="I388" s="49"/>
    </row>
    <row r="389">
      <c r="A389" s="23" t="s">
        <v>2858</v>
      </c>
      <c r="B389" s="23" t="s">
        <v>2859</v>
      </c>
      <c r="C389" s="23" t="s">
        <v>2860</v>
      </c>
      <c r="D389" s="23" t="s">
        <v>2861</v>
      </c>
      <c r="E389" s="49"/>
      <c r="F389" s="49"/>
      <c r="G389" s="49"/>
      <c r="H389" s="49"/>
      <c r="I389" s="49"/>
    </row>
    <row r="390">
      <c r="A390" s="23" t="s">
        <v>2862</v>
      </c>
      <c r="B390" s="23" t="s">
        <v>2863</v>
      </c>
      <c r="C390" s="23" t="s">
        <v>2063</v>
      </c>
      <c r="D390" s="23" t="s">
        <v>2864</v>
      </c>
      <c r="E390" s="49"/>
      <c r="F390" s="49"/>
      <c r="G390" s="49"/>
      <c r="H390" s="49"/>
      <c r="I390" s="49"/>
    </row>
    <row r="391">
      <c r="A391" s="23" t="s">
        <v>2865</v>
      </c>
      <c r="B391" s="23" t="s">
        <v>2866</v>
      </c>
      <c r="C391" s="23" t="s">
        <v>2867</v>
      </c>
      <c r="D391" s="23" t="s">
        <v>2864</v>
      </c>
      <c r="E391" s="49"/>
      <c r="F391" s="49"/>
      <c r="G391" s="49"/>
      <c r="H391" s="49"/>
      <c r="I391" s="49"/>
    </row>
    <row r="392">
      <c r="A392" s="23" t="s">
        <v>2868</v>
      </c>
      <c r="B392" s="23" t="s">
        <v>2869</v>
      </c>
      <c r="C392" s="23" t="s">
        <v>1646</v>
      </c>
      <c r="D392" s="23" t="s">
        <v>2864</v>
      </c>
      <c r="E392" s="49"/>
      <c r="F392" s="49"/>
      <c r="G392" s="49"/>
      <c r="H392" s="49"/>
      <c r="I392" s="49"/>
    </row>
    <row r="393">
      <c r="A393" s="23" t="s">
        <v>2870</v>
      </c>
      <c r="B393" s="23" t="s">
        <v>2871</v>
      </c>
      <c r="C393" s="23" t="s">
        <v>2872</v>
      </c>
      <c r="D393" s="23" t="s">
        <v>2873</v>
      </c>
      <c r="E393" s="49"/>
      <c r="F393" s="49"/>
      <c r="G393" s="49"/>
      <c r="H393" s="49"/>
      <c r="I393" s="49"/>
    </row>
    <row r="394">
      <c r="A394" s="23" t="s">
        <v>2874</v>
      </c>
      <c r="B394" s="23" t="s">
        <v>2875</v>
      </c>
      <c r="C394" s="23" t="s">
        <v>2876</v>
      </c>
      <c r="D394" s="23" t="s">
        <v>2877</v>
      </c>
      <c r="E394" s="49"/>
      <c r="F394" s="49"/>
      <c r="G394" s="49"/>
      <c r="H394" s="49"/>
      <c r="I394" s="49"/>
    </row>
    <row r="395">
      <c r="A395" s="23" t="s">
        <v>2878</v>
      </c>
      <c r="B395" s="23" t="s">
        <v>2879</v>
      </c>
      <c r="C395" s="23" t="s">
        <v>2369</v>
      </c>
      <c r="D395" s="23" t="s">
        <v>2880</v>
      </c>
      <c r="E395" s="49"/>
      <c r="F395" s="49"/>
      <c r="G395" s="49"/>
      <c r="H395" s="49"/>
      <c r="I395" s="49"/>
    </row>
    <row r="396">
      <c r="A396" s="23" t="s">
        <v>2881</v>
      </c>
      <c r="B396" s="23" t="s">
        <v>2882</v>
      </c>
      <c r="C396" s="23" t="s">
        <v>713</v>
      </c>
      <c r="D396" s="23" t="s">
        <v>2880</v>
      </c>
      <c r="E396" s="49"/>
      <c r="F396" s="49"/>
      <c r="G396" s="49"/>
      <c r="H396" s="49"/>
      <c r="I396" s="49"/>
    </row>
    <row r="397">
      <c r="A397" s="23" t="s">
        <v>2883</v>
      </c>
      <c r="B397" s="23" t="s">
        <v>2884</v>
      </c>
      <c r="C397" s="49"/>
      <c r="D397" s="23" t="s">
        <v>2885</v>
      </c>
      <c r="E397" s="49"/>
      <c r="F397" s="49"/>
      <c r="G397" s="49"/>
      <c r="H397" s="49"/>
      <c r="I397" s="49"/>
    </row>
    <row r="398">
      <c r="A398" s="23" t="s">
        <v>2886</v>
      </c>
      <c r="B398" s="23" t="s">
        <v>2887</v>
      </c>
      <c r="C398" s="49"/>
      <c r="D398" s="23" t="s">
        <v>2885</v>
      </c>
      <c r="E398" s="49"/>
      <c r="F398" s="49"/>
      <c r="G398" s="49"/>
      <c r="H398" s="49"/>
      <c r="I398" s="49"/>
    </row>
    <row r="399">
      <c r="A399" s="23" t="s">
        <v>2888</v>
      </c>
      <c r="B399" s="23" t="s">
        <v>2889</v>
      </c>
      <c r="C399" s="49"/>
      <c r="D399" s="23" t="s">
        <v>2890</v>
      </c>
      <c r="E399" s="49"/>
      <c r="F399" s="49"/>
      <c r="G399" s="49"/>
      <c r="H399" s="49"/>
      <c r="I399" s="49"/>
    </row>
    <row r="400">
      <c r="A400" s="23" t="s">
        <v>2891</v>
      </c>
      <c r="B400" s="23" t="s">
        <v>2892</v>
      </c>
      <c r="C400" s="23" t="s">
        <v>1615</v>
      </c>
      <c r="D400" s="23" t="s">
        <v>2895</v>
      </c>
      <c r="E400" s="49"/>
      <c r="F400" s="49"/>
      <c r="G400" s="49"/>
      <c r="H400" s="49"/>
      <c r="I400" s="49"/>
    </row>
    <row r="401">
      <c r="A401" s="23" t="s">
        <v>2896</v>
      </c>
      <c r="B401" s="23" t="s">
        <v>2897</v>
      </c>
      <c r="C401" s="23" t="s">
        <v>2898</v>
      </c>
      <c r="D401" s="54" t="s">
        <v>2899</v>
      </c>
      <c r="E401" s="23" t="s">
        <v>2900</v>
      </c>
      <c r="F401" s="49"/>
      <c r="G401" s="49"/>
      <c r="H401" s="49"/>
      <c r="I401" s="49"/>
    </row>
    <row r="402">
      <c r="A402" s="23" t="s">
        <v>2901</v>
      </c>
      <c r="B402" s="23" t="s">
        <v>2902</v>
      </c>
      <c r="C402" s="23" t="s">
        <v>2903</v>
      </c>
      <c r="D402" s="23" t="s">
        <v>2904</v>
      </c>
      <c r="E402" s="49"/>
      <c r="F402" s="49"/>
      <c r="G402" s="49"/>
      <c r="H402" s="49"/>
      <c r="I402" s="49"/>
    </row>
    <row r="403">
      <c r="A403" s="23" t="s">
        <v>2905</v>
      </c>
      <c r="B403" s="23" t="s">
        <v>2906</v>
      </c>
      <c r="C403" s="23" t="s">
        <v>2907</v>
      </c>
      <c r="D403" s="23" t="s">
        <v>2908</v>
      </c>
      <c r="E403" s="49"/>
      <c r="F403" s="49"/>
      <c r="G403" s="49"/>
      <c r="H403" s="49"/>
      <c r="I403" s="49"/>
    </row>
    <row r="404">
      <c r="A404" s="23" t="s">
        <v>2909</v>
      </c>
      <c r="B404" s="23" t="s">
        <v>2910</v>
      </c>
      <c r="C404" s="23" t="s">
        <v>1766</v>
      </c>
      <c r="D404" s="54" t="s">
        <v>1935</v>
      </c>
      <c r="E404" s="23" t="s">
        <v>2911</v>
      </c>
      <c r="F404" s="49"/>
      <c r="G404" s="49"/>
      <c r="H404" s="49"/>
      <c r="I404" s="49"/>
    </row>
    <row r="405">
      <c r="A405" s="23" t="s">
        <v>2912</v>
      </c>
      <c r="B405" s="23" t="s">
        <v>2913</v>
      </c>
      <c r="C405" s="23" t="s">
        <v>2914</v>
      </c>
      <c r="D405" s="23" t="s">
        <v>2911</v>
      </c>
      <c r="E405" s="49"/>
      <c r="F405" s="49"/>
      <c r="G405" s="49"/>
      <c r="H405" s="49"/>
      <c r="I405" s="49"/>
    </row>
    <row r="406">
      <c r="A406" s="23" t="s">
        <v>2915</v>
      </c>
      <c r="B406" s="23" t="s">
        <v>2916</v>
      </c>
      <c r="C406" s="49"/>
      <c r="D406" s="23" t="s">
        <v>2917</v>
      </c>
      <c r="E406" s="49"/>
      <c r="F406" s="49"/>
      <c r="G406" s="49"/>
      <c r="H406" s="49"/>
      <c r="I406" s="49"/>
    </row>
    <row r="407">
      <c r="A407" s="23" t="s">
        <v>2918</v>
      </c>
      <c r="B407" s="23" t="s">
        <v>2919</v>
      </c>
      <c r="C407" s="23" t="s">
        <v>726</v>
      </c>
      <c r="D407" s="23" t="s">
        <v>2920</v>
      </c>
      <c r="E407" s="49"/>
      <c r="F407" s="49"/>
      <c r="G407" s="49"/>
      <c r="H407" s="49"/>
      <c r="I407" s="49"/>
    </row>
    <row r="408">
      <c r="A408" s="23" t="s">
        <v>2921</v>
      </c>
      <c r="B408" s="23" t="s">
        <v>2922</v>
      </c>
      <c r="C408" s="23" t="s">
        <v>2923</v>
      </c>
      <c r="D408" s="54" t="s">
        <v>1935</v>
      </c>
      <c r="E408" s="23" t="s">
        <v>2924</v>
      </c>
      <c r="F408" s="49"/>
      <c r="G408" s="49"/>
      <c r="H408" s="49"/>
      <c r="I408" s="49"/>
    </row>
    <row r="409">
      <c r="A409" s="23" t="s">
        <v>2925</v>
      </c>
      <c r="B409" s="23" t="s">
        <v>2926</v>
      </c>
      <c r="C409" s="23" t="s">
        <v>2927</v>
      </c>
      <c r="D409" s="23" t="s">
        <v>2924</v>
      </c>
      <c r="E409" s="49"/>
      <c r="F409" s="49"/>
      <c r="G409" s="49"/>
      <c r="H409" s="49"/>
      <c r="I409" s="49"/>
    </row>
    <row r="410">
      <c r="A410" s="23" t="s">
        <v>2928</v>
      </c>
      <c r="B410" s="23" t="s">
        <v>2929</v>
      </c>
      <c r="C410" s="49"/>
      <c r="D410" s="23" t="s">
        <v>2930</v>
      </c>
      <c r="E410" s="49"/>
      <c r="F410" s="49"/>
      <c r="G410" s="49"/>
      <c r="H410" s="49"/>
      <c r="I410" s="49"/>
    </row>
    <row r="411">
      <c r="A411" s="23" t="s">
        <v>2931</v>
      </c>
      <c r="B411" s="23" t="s">
        <v>2932</v>
      </c>
      <c r="C411" s="23" t="s">
        <v>2369</v>
      </c>
      <c r="D411" s="23" t="s">
        <v>2930</v>
      </c>
      <c r="E411" s="49"/>
      <c r="F411" s="49"/>
      <c r="G411" s="49"/>
      <c r="H411" s="49"/>
      <c r="I411" s="49"/>
    </row>
    <row r="412">
      <c r="A412" s="23" t="s">
        <v>2933</v>
      </c>
      <c r="B412" s="23" t="s">
        <v>2934</v>
      </c>
      <c r="C412" s="23" t="s">
        <v>1924</v>
      </c>
      <c r="D412" s="23" t="s">
        <v>2935</v>
      </c>
      <c r="E412" s="49"/>
      <c r="F412" s="49"/>
      <c r="G412" s="49"/>
      <c r="H412" s="49"/>
      <c r="I412" s="49"/>
    </row>
    <row r="413">
      <c r="A413" s="23" t="s">
        <v>2936</v>
      </c>
      <c r="B413" s="23" t="s">
        <v>2937</v>
      </c>
      <c r="C413" s="49"/>
      <c r="D413" s="23" t="s">
        <v>2938</v>
      </c>
      <c r="E413" s="49"/>
      <c r="F413" s="49"/>
      <c r="G413" s="49"/>
      <c r="H413" s="49"/>
      <c r="I413" s="49"/>
    </row>
    <row r="414">
      <c r="A414" s="23" t="s">
        <v>2939</v>
      </c>
      <c r="B414" s="23" t="s">
        <v>2940</v>
      </c>
      <c r="C414" s="23" t="s">
        <v>2941</v>
      </c>
      <c r="D414" s="23" t="s">
        <v>2938</v>
      </c>
      <c r="E414" s="49"/>
      <c r="F414" s="49"/>
      <c r="G414" s="49"/>
      <c r="H414" s="49"/>
      <c r="I414" s="49"/>
    </row>
    <row r="415">
      <c r="A415" s="23" t="s">
        <v>2942</v>
      </c>
      <c r="B415" s="23" t="s">
        <v>2943</v>
      </c>
      <c r="C415" s="23" t="s">
        <v>2186</v>
      </c>
      <c r="D415" s="23" t="s">
        <v>2944</v>
      </c>
      <c r="E415" s="49"/>
      <c r="F415" s="49"/>
      <c r="G415" s="49"/>
      <c r="H415" s="49"/>
      <c r="I415" s="49"/>
    </row>
    <row r="416">
      <c r="A416" s="23" t="s">
        <v>2945</v>
      </c>
      <c r="B416" s="23" t="s">
        <v>2946</v>
      </c>
      <c r="C416" s="23" t="s">
        <v>2947</v>
      </c>
      <c r="D416" s="23" t="s">
        <v>2948</v>
      </c>
      <c r="E416" s="49"/>
      <c r="F416" s="49"/>
      <c r="G416" s="49"/>
      <c r="H416" s="49"/>
      <c r="I416" s="49"/>
    </row>
    <row r="417">
      <c r="A417" s="23" t="s">
        <v>2949</v>
      </c>
      <c r="B417" s="23" t="s">
        <v>2950</v>
      </c>
      <c r="C417" s="49"/>
      <c r="D417" s="23" t="s">
        <v>2951</v>
      </c>
      <c r="E417" s="49"/>
      <c r="F417" s="49"/>
      <c r="G417" s="49"/>
      <c r="H417" s="49"/>
      <c r="I417" s="49"/>
    </row>
    <row r="418">
      <c r="A418" s="23" t="s">
        <v>2954</v>
      </c>
      <c r="B418" s="23" t="s">
        <v>2955</v>
      </c>
      <c r="C418" s="23" t="s">
        <v>2160</v>
      </c>
      <c r="D418" s="23" t="s">
        <v>2161</v>
      </c>
      <c r="E418" s="23" t="s">
        <v>2956</v>
      </c>
      <c r="F418" s="23" t="s">
        <v>2957</v>
      </c>
      <c r="G418" s="49"/>
      <c r="H418" s="23" t="s">
        <v>2958</v>
      </c>
      <c r="I418" s="49"/>
    </row>
    <row r="419">
      <c r="A419" s="23" t="s">
        <v>2959</v>
      </c>
      <c r="B419" s="23" t="s">
        <v>2960</v>
      </c>
      <c r="C419" s="23" t="s">
        <v>2961</v>
      </c>
      <c r="D419" s="23" t="s">
        <v>2962</v>
      </c>
      <c r="E419" s="49"/>
      <c r="F419" s="49"/>
      <c r="G419" s="49"/>
      <c r="H419" s="49"/>
      <c r="I419" s="49"/>
    </row>
    <row r="420">
      <c r="A420" s="23" t="s">
        <v>2963</v>
      </c>
      <c r="B420" s="23" t="s">
        <v>2964</v>
      </c>
      <c r="C420" s="49"/>
      <c r="D420" s="23" t="s">
        <v>2965</v>
      </c>
      <c r="E420" s="49"/>
      <c r="F420" s="49"/>
      <c r="G420" s="49"/>
      <c r="H420" s="49"/>
      <c r="I420" s="49"/>
    </row>
    <row r="421">
      <c r="A421" s="23" t="s">
        <v>2966</v>
      </c>
      <c r="B421" s="23" t="s">
        <v>2967</v>
      </c>
      <c r="C421" s="23" t="s">
        <v>1854</v>
      </c>
      <c r="D421" s="23" t="s">
        <v>2965</v>
      </c>
      <c r="E421" s="49"/>
      <c r="F421" s="49"/>
      <c r="G421" s="49"/>
      <c r="H421" s="49"/>
      <c r="I421" s="49"/>
    </row>
    <row r="422">
      <c r="A422" s="23" t="s">
        <v>2968</v>
      </c>
      <c r="B422" s="23" t="s">
        <v>2969</v>
      </c>
      <c r="C422" s="49"/>
      <c r="D422" s="23" t="s">
        <v>2970</v>
      </c>
      <c r="E422" s="49"/>
      <c r="F422" s="49"/>
      <c r="G422" s="49"/>
      <c r="H422" s="49"/>
      <c r="I422" s="49"/>
    </row>
    <row r="423">
      <c r="A423" s="23" t="s">
        <v>2971</v>
      </c>
      <c r="B423" s="23" t="s">
        <v>2972</v>
      </c>
      <c r="C423" s="23" t="s">
        <v>769</v>
      </c>
      <c r="D423" s="23" t="s">
        <v>2973</v>
      </c>
      <c r="E423" s="49"/>
      <c r="F423" s="49"/>
      <c r="G423" s="49"/>
      <c r="H423" s="49"/>
      <c r="I423" s="49"/>
    </row>
    <row r="424">
      <c r="A424" s="23" t="s">
        <v>2974</v>
      </c>
      <c r="B424" s="23" t="s">
        <v>2975</v>
      </c>
      <c r="C424" s="23" t="s">
        <v>2976</v>
      </c>
      <c r="D424" s="23" t="s">
        <v>2973</v>
      </c>
      <c r="E424" s="49"/>
      <c r="F424" s="49"/>
      <c r="G424" s="49"/>
      <c r="H424" s="49"/>
      <c r="I424" s="49"/>
    </row>
    <row r="425">
      <c r="A425" s="23" t="s">
        <v>2977</v>
      </c>
      <c r="B425" s="23" t="s">
        <v>2978</v>
      </c>
      <c r="C425" s="23" t="s">
        <v>2979</v>
      </c>
      <c r="D425" s="23" t="s">
        <v>2980</v>
      </c>
      <c r="E425" s="23" t="s">
        <v>2973</v>
      </c>
      <c r="F425" s="49"/>
      <c r="G425" s="49"/>
      <c r="H425" s="49"/>
      <c r="I425" s="49"/>
    </row>
    <row r="426">
      <c r="A426" s="23" t="s">
        <v>2981</v>
      </c>
      <c r="B426" s="23" t="s">
        <v>2982</v>
      </c>
      <c r="C426" s="49"/>
      <c r="D426" s="23" t="s">
        <v>2983</v>
      </c>
      <c r="E426" s="49"/>
      <c r="F426" s="49"/>
      <c r="G426" s="49"/>
      <c r="H426" s="49"/>
      <c r="I426" s="49"/>
    </row>
    <row r="427">
      <c r="A427" s="23" t="s">
        <v>2984</v>
      </c>
      <c r="B427" s="23" t="s">
        <v>2985</v>
      </c>
      <c r="C427" s="49"/>
      <c r="D427" s="23" t="s">
        <v>2986</v>
      </c>
      <c r="E427" s="49"/>
      <c r="F427" s="49"/>
      <c r="G427" s="49"/>
      <c r="H427" s="49"/>
      <c r="I427" s="49"/>
    </row>
    <row r="428">
      <c r="A428" s="23" t="s">
        <v>2987</v>
      </c>
      <c r="B428" s="23" t="s">
        <v>2988</v>
      </c>
      <c r="C428" s="23" t="s">
        <v>2989</v>
      </c>
      <c r="D428" s="23" t="s">
        <v>2990</v>
      </c>
      <c r="E428" s="49"/>
      <c r="F428" s="49"/>
      <c r="G428" s="49"/>
      <c r="H428" s="49"/>
      <c r="I428" s="49"/>
    </row>
    <row r="429">
      <c r="A429" s="23" t="s">
        <v>2991</v>
      </c>
      <c r="B429" s="23" t="s">
        <v>2992</v>
      </c>
      <c r="C429" s="49"/>
      <c r="D429" s="23" t="s">
        <v>2993</v>
      </c>
      <c r="E429" s="49"/>
      <c r="F429" s="49"/>
      <c r="G429" s="49"/>
      <c r="H429" s="49"/>
      <c r="I429" s="49"/>
    </row>
    <row r="430">
      <c r="A430" s="23" t="s">
        <v>2994</v>
      </c>
      <c r="B430" s="23" t="s">
        <v>2995</v>
      </c>
      <c r="C430" s="23" t="s">
        <v>2743</v>
      </c>
      <c r="D430" s="23" t="s">
        <v>2996</v>
      </c>
      <c r="E430" s="49"/>
      <c r="F430" s="49"/>
      <c r="G430" s="49"/>
      <c r="H430" s="49"/>
      <c r="I430" s="49"/>
    </row>
    <row r="431">
      <c r="A431" s="23" t="s">
        <v>2997</v>
      </c>
      <c r="B431" s="23" t="s">
        <v>2998</v>
      </c>
      <c r="C431" s="23" t="s">
        <v>2456</v>
      </c>
      <c r="D431" s="23" t="s">
        <v>2996</v>
      </c>
      <c r="E431" s="49"/>
      <c r="F431" s="49"/>
      <c r="G431" s="49"/>
      <c r="H431" s="49"/>
      <c r="I431" s="49"/>
    </row>
    <row r="432">
      <c r="A432" s="23" t="s">
        <v>2999</v>
      </c>
      <c r="B432" s="23" t="s">
        <v>3000</v>
      </c>
      <c r="C432" s="23" t="s">
        <v>3001</v>
      </c>
      <c r="D432" s="54" t="s">
        <v>3003</v>
      </c>
      <c r="E432" s="54" t="s">
        <v>3005</v>
      </c>
      <c r="F432" s="54" t="s">
        <v>3006</v>
      </c>
      <c r="G432" s="23" t="s">
        <v>3007</v>
      </c>
      <c r="H432" s="49"/>
      <c r="I432" s="49"/>
    </row>
    <row r="433">
      <c r="A433" s="23" t="s">
        <v>3008</v>
      </c>
      <c r="B433" s="23" t="s">
        <v>3009</v>
      </c>
      <c r="C433" s="23" t="s">
        <v>3010</v>
      </c>
      <c r="D433" s="54" t="s">
        <v>726</v>
      </c>
      <c r="E433" s="23" t="s">
        <v>3011</v>
      </c>
      <c r="F433" s="49"/>
      <c r="G433" s="49"/>
      <c r="H433" s="49"/>
      <c r="I433" s="49"/>
    </row>
    <row r="434">
      <c r="A434" s="23" t="s">
        <v>3012</v>
      </c>
      <c r="B434" s="23" t="s">
        <v>3013</v>
      </c>
      <c r="C434" s="23" t="s">
        <v>3014</v>
      </c>
      <c r="D434" s="23" t="s">
        <v>3011</v>
      </c>
      <c r="E434" s="49"/>
      <c r="F434" s="49"/>
      <c r="G434" s="49"/>
      <c r="H434" s="49"/>
      <c r="I434" s="49"/>
    </row>
    <row r="435">
      <c r="A435" s="23" t="s">
        <v>3015</v>
      </c>
      <c r="B435" s="23" t="s">
        <v>3016</v>
      </c>
      <c r="C435" s="23" t="s">
        <v>3017</v>
      </c>
      <c r="D435" s="23" t="s">
        <v>3018</v>
      </c>
      <c r="E435" s="49"/>
      <c r="F435" s="49"/>
      <c r="G435" s="49"/>
      <c r="H435" s="49"/>
      <c r="I435" s="49"/>
    </row>
    <row r="436">
      <c r="A436" s="23" t="s">
        <v>3019</v>
      </c>
      <c r="B436" s="23" t="s">
        <v>3020</v>
      </c>
      <c r="C436" s="23" t="s">
        <v>3021</v>
      </c>
      <c r="D436" s="23" t="s">
        <v>3022</v>
      </c>
      <c r="E436" s="49"/>
      <c r="F436" s="49"/>
      <c r="G436" s="49"/>
      <c r="H436" s="49"/>
      <c r="I436" s="49"/>
    </row>
    <row r="437">
      <c r="A437" s="23" t="s">
        <v>3023</v>
      </c>
      <c r="B437" s="23" t="s">
        <v>3024</v>
      </c>
      <c r="C437" s="23" t="s">
        <v>3025</v>
      </c>
      <c r="D437" s="23" t="s">
        <v>3022</v>
      </c>
      <c r="E437" s="49"/>
      <c r="F437" s="49"/>
      <c r="G437" s="49"/>
      <c r="H437" s="49"/>
      <c r="I437" s="49"/>
    </row>
    <row r="438">
      <c r="A438" s="23" t="s">
        <v>3026</v>
      </c>
      <c r="B438" s="23" t="s">
        <v>3027</v>
      </c>
      <c r="C438" s="23" t="s">
        <v>3028</v>
      </c>
      <c r="D438" s="23" t="s">
        <v>3022</v>
      </c>
      <c r="E438" s="49"/>
      <c r="F438" s="49"/>
      <c r="G438" s="49"/>
      <c r="H438" s="49"/>
      <c r="I438" s="49"/>
    </row>
    <row r="439">
      <c r="A439" s="23" t="s">
        <v>3029</v>
      </c>
      <c r="B439" s="23" t="s">
        <v>3030</v>
      </c>
      <c r="C439" s="23" t="s">
        <v>3031</v>
      </c>
      <c r="D439" s="23" t="s">
        <v>3032</v>
      </c>
      <c r="E439" s="49"/>
      <c r="F439" s="49"/>
      <c r="G439" s="49"/>
      <c r="H439" s="49"/>
      <c r="I439" s="49"/>
    </row>
    <row r="440">
      <c r="A440" s="23" t="s">
        <v>3033</v>
      </c>
      <c r="B440" s="23" t="s">
        <v>3034</v>
      </c>
      <c r="C440" s="49"/>
      <c r="D440" s="23" t="s">
        <v>3035</v>
      </c>
      <c r="E440" s="49"/>
      <c r="F440" s="49"/>
      <c r="G440" s="49"/>
      <c r="H440" s="49"/>
      <c r="I440" s="49"/>
    </row>
    <row r="441">
      <c r="A441" s="23" t="s">
        <v>3036</v>
      </c>
      <c r="B441" s="23" t="s">
        <v>3037</v>
      </c>
      <c r="C441" s="23" t="s">
        <v>3038</v>
      </c>
      <c r="D441" s="23" t="s">
        <v>3035</v>
      </c>
      <c r="E441" s="49"/>
      <c r="F441" s="49"/>
      <c r="G441" s="49"/>
      <c r="H441" s="49"/>
      <c r="I441" s="49"/>
    </row>
    <row r="442">
      <c r="A442" s="23" t="s">
        <v>3039</v>
      </c>
      <c r="B442" s="23" t="s">
        <v>3040</v>
      </c>
      <c r="C442" s="23" t="s">
        <v>2687</v>
      </c>
      <c r="D442" s="23" t="s">
        <v>2161</v>
      </c>
      <c r="E442" s="23" t="s">
        <v>2956</v>
      </c>
      <c r="F442" s="23" t="s">
        <v>3041</v>
      </c>
      <c r="G442" s="23" t="s">
        <v>3042</v>
      </c>
      <c r="H442" s="49"/>
      <c r="I442" s="49"/>
    </row>
    <row r="443">
      <c r="A443" s="23" t="s">
        <v>3043</v>
      </c>
      <c r="B443" s="23" t="s">
        <v>3044</v>
      </c>
      <c r="C443" s="23" t="s">
        <v>730</v>
      </c>
      <c r="D443" s="54" t="s">
        <v>1935</v>
      </c>
      <c r="E443" s="23" t="s">
        <v>3042</v>
      </c>
      <c r="F443" s="49"/>
      <c r="G443" s="49"/>
      <c r="H443" s="49"/>
      <c r="I443" s="49"/>
    </row>
    <row r="444">
      <c r="A444" s="23" t="s">
        <v>3045</v>
      </c>
      <c r="B444" s="23" t="s">
        <v>3046</v>
      </c>
      <c r="C444" s="23" t="s">
        <v>3047</v>
      </c>
      <c r="D444" s="23" t="s">
        <v>3048</v>
      </c>
      <c r="E444" s="49"/>
      <c r="F444" s="49"/>
      <c r="G444" s="49"/>
      <c r="H444" s="49"/>
      <c r="I444" s="49"/>
    </row>
    <row r="445">
      <c r="A445" s="23" t="s">
        <v>3049</v>
      </c>
      <c r="B445" s="23" t="s">
        <v>3050</v>
      </c>
      <c r="C445" s="49"/>
      <c r="D445" s="23" t="s">
        <v>3051</v>
      </c>
      <c r="E445" s="49"/>
      <c r="F445" s="49"/>
      <c r="G445" s="49"/>
      <c r="H445" s="49"/>
      <c r="I445" s="49"/>
    </row>
    <row r="446">
      <c r="A446" s="23" t="s">
        <v>3052</v>
      </c>
      <c r="B446" s="23" t="s">
        <v>3053</v>
      </c>
      <c r="C446" s="49"/>
      <c r="D446" s="23" t="s">
        <v>3054</v>
      </c>
      <c r="E446" s="49"/>
      <c r="F446" s="49"/>
      <c r="G446" s="49"/>
      <c r="H446" s="49"/>
      <c r="I446" s="49"/>
    </row>
    <row r="447">
      <c r="A447" s="23" t="s">
        <v>3055</v>
      </c>
      <c r="B447" s="23" t="s">
        <v>3056</v>
      </c>
      <c r="C447" s="23" t="s">
        <v>3057</v>
      </c>
      <c r="D447" s="23" t="s">
        <v>3058</v>
      </c>
      <c r="E447" s="49"/>
      <c r="F447" s="49"/>
      <c r="G447" s="49"/>
      <c r="H447" s="49"/>
      <c r="I447" s="49"/>
    </row>
    <row r="448">
      <c r="A448" s="23" t="s">
        <v>3059</v>
      </c>
      <c r="B448" s="23" t="s">
        <v>3060</v>
      </c>
      <c r="C448" s="49"/>
      <c r="D448" s="23" t="s">
        <v>3061</v>
      </c>
      <c r="E448" s="49"/>
      <c r="F448" s="49"/>
      <c r="G448" s="49"/>
      <c r="H448" s="49"/>
      <c r="I448" s="49"/>
    </row>
    <row r="449">
      <c r="A449" s="23" t="s">
        <v>3062</v>
      </c>
      <c r="B449" s="23" t="s">
        <v>3063</v>
      </c>
      <c r="C449" s="49"/>
      <c r="D449" s="23" t="s">
        <v>3064</v>
      </c>
      <c r="E449" s="49"/>
      <c r="F449" s="49"/>
      <c r="G449" s="49"/>
      <c r="H449" s="49"/>
      <c r="I449" s="49"/>
    </row>
    <row r="450">
      <c r="A450" s="23" t="s">
        <v>3065</v>
      </c>
      <c r="B450" s="23" t="s">
        <v>3066</v>
      </c>
      <c r="C450" s="23" t="s">
        <v>3067</v>
      </c>
      <c r="D450" s="23" t="s">
        <v>3064</v>
      </c>
      <c r="E450" s="49"/>
      <c r="F450" s="49"/>
      <c r="G450" s="49"/>
      <c r="H450" s="49"/>
      <c r="I450" s="49"/>
    </row>
    <row r="451">
      <c r="A451" s="23" t="s">
        <v>3068</v>
      </c>
      <c r="B451" s="23" t="s">
        <v>3069</v>
      </c>
      <c r="C451" s="49"/>
      <c r="D451" s="23" t="s">
        <v>3070</v>
      </c>
      <c r="E451" s="49"/>
      <c r="F451" s="49"/>
      <c r="G451" s="49"/>
      <c r="H451" s="49"/>
      <c r="I451" s="49"/>
    </row>
    <row r="452">
      <c r="A452" s="23" t="s">
        <v>3072</v>
      </c>
      <c r="B452" s="23" t="s">
        <v>3073</v>
      </c>
      <c r="C452" s="49"/>
      <c r="D452" s="23" t="s">
        <v>3070</v>
      </c>
      <c r="E452" s="49"/>
      <c r="F452" s="49"/>
      <c r="G452" s="49"/>
      <c r="H452" s="49"/>
      <c r="I452" s="49"/>
    </row>
    <row r="453">
      <c r="A453" s="23" t="s">
        <v>3074</v>
      </c>
      <c r="B453" s="23" t="s">
        <v>3075</v>
      </c>
      <c r="C453" s="49"/>
      <c r="D453" s="23" t="s">
        <v>3076</v>
      </c>
      <c r="E453" s="49"/>
      <c r="F453" s="49"/>
      <c r="G453" s="49"/>
      <c r="H453" s="49"/>
      <c r="I453" s="49"/>
    </row>
    <row r="454">
      <c r="A454" s="23" t="s">
        <v>3077</v>
      </c>
      <c r="B454" s="23" t="s">
        <v>3078</v>
      </c>
      <c r="C454" s="49"/>
      <c r="D454" s="23" t="s">
        <v>3076</v>
      </c>
      <c r="E454" s="49"/>
      <c r="F454" s="49"/>
      <c r="G454" s="49"/>
      <c r="H454" s="49"/>
      <c r="I454" s="49"/>
    </row>
    <row r="455">
      <c r="A455" s="23" t="s">
        <v>3079</v>
      </c>
      <c r="B455" s="23" t="s">
        <v>3080</v>
      </c>
      <c r="C455" s="23" t="s">
        <v>2179</v>
      </c>
      <c r="D455" s="23" t="s">
        <v>3081</v>
      </c>
      <c r="E455" s="49"/>
      <c r="F455" s="49"/>
      <c r="G455" s="49"/>
      <c r="H455" s="49"/>
      <c r="I455" s="49"/>
    </row>
    <row r="456">
      <c r="A456" s="23" t="s">
        <v>3082</v>
      </c>
      <c r="B456" s="23" t="s">
        <v>3083</v>
      </c>
      <c r="C456" s="23" t="s">
        <v>3084</v>
      </c>
      <c r="D456" s="23" t="s">
        <v>3081</v>
      </c>
      <c r="E456" s="49"/>
      <c r="F456" s="49"/>
      <c r="G456" s="49"/>
      <c r="H456" s="49"/>
      <c r="I456" s="49"/>
    </row>
    <row r="457">
      <c r="A457" s="23" t="s">
        <v>3085</v>
      </c>
      <c r="B457" s="23" t="s">
        <v>3086</v>
      </c>
      <c r="C457" s="23" t="s">
        <v>3087</v>
      </c>
      <c r="D457" s="54" t="s">
        <v>1935</v>
      </c>
      <c r="E457" s="23" t="s">
        <v>3081</v>
      </c>
      <c r="F457" s="49"/>
      <c r="G457" s="49"/>
      <c r="H457" s="49"/>
      <c r="I457" s="49"/>
    </row>
    <row r="458">
      <c r="A458" s="23" t="s">
        <v>3088</v>
      </c>
      <c r="B458" s="23" t="s">
        <v>3089</v>
      </c>
      <c r="C458" s="23" t="s">
        <v>3090</v>
      </c>
      <c r="D458" s="23" t="s">
        <v>3091</v>
      </c>
      <c r="E458" s="49"/>
      <c r="F458" s="49"/>
      <c r="G458" s="49"/>
      <c r="H458" s="49"/>
      <c r="I458" s="49"/>
    </row>
    <row r="459">
      <c r="A459" s="23" t="s">
        <v>3092</v>
      </c>
      <c r="B459" s="23" t="s">
        <v>3093</v>
      </c>
      <c r="C459" s="23" t="s">
        <v>2026</v>
      </c>
      <c r="D459" s="23" t="s">
        <v>3094</v>
      </c>
      <c r="E459" s="49"/>
      <c r="F459" s="49"/>
      <c r="G459" s="49"/>
      <c r="H459" s="49"/>
      <c r="I459" s="49"/>
    </row>
    <row r="460">
      <c r="A460" s="23" t="s">
        <v>3095</v>
      </c>
      <c r="B460" s="23" t="s">
        <v>3096</v>
      </c>
      <c r="C460" s="23" t="s">
        <v>3097</v>
      </c>
      <c r="D460" s="23" t="s">
        <v>3094</v>
      </c>
      <c r="E460" s="49"/>
      <c r="F460" s="49"/>
      <c r="G460" s="49"/>
      <c r="H460" s="49"/>
      <c r="I460" s="49"/>
    </row>
    <row r="461">
      <c r="A461" s="23" t="s">
        <v>3098</v>
      </c>
      <c r="B461" s="23" t="s">
        <v>3099</v>
      </c>
      <c r="C461" s="23" t="s">
        <v>3100</v>
      </c>
      <c r="D461" s="23" t="s">
        <v>2161</v>
      </c>
      <c r="E461" s="23" t="s">
        <v>3101</v>
      </c>
      <c r="F461" s="23" t="s">
        <v>3094</v>
      </c>
      <c r="G461" s="49"/>
      <c r="H461" s="49"/>
      <c r="I461" s="49"/>
    </row>
    <row r="462">
      <c r="A462" s="23" t="s">
        <v>3102</v>
      </c>
      <c r="B462" s="23" t="s">
        <v>3103</v>
      </c>
      <c r="C462" s="23" t="s">
        <v>1615</v>
      </c>
      <c r="D462" s="23" t="s">
        <v>3104</v>
      </c>
      <c r="E462" s="49"/>
      <c r="F462" s="49"/>
      <c r="G462" s="49"/>
      <c r="H462" s="49"/>
      <c r="I462" s="49"/>
    </row>
    <row r="463">
      <c r="A463" s="23" t="s">
        <v>3105</v>
      </c>
      <c r="B463" s="23" t="s">
        <v>3106</v>
      </c>
      <c r="C463" s="23" t="s">
        <v>713</v>
      </c>
      <c r="D463" s="23" t="s">
        <v>3104</v>
      </c>
      <c r="E463" s="49"/>
      <c r="F463" s="49"/>
      <c r="G463" s="49"/>
      <c r="H463" s="49"/>
      <c r="I463" s="49"/>
    </row>
    <row r="464">
      <c r="A464" s="23" t="s">
        <v>3107</v>
      </c>
      <c r="B464" s="23" t="s">
        <v>3108</v>
      </c>
      <c r="C464" s="23" t="s">
        <v>713</v>
      </c>
      <c r="D464" s="23" t="s">
        <v>3109</v>
      </c>
      <c r="E464" s="49"/>
      <c r="F464" s="49"/>
      <c r="G464" s="49"/>
      <c r="H464" s="49"/>
      <c r="I464" s="49"/>
    </row>
    <row r="465">
      <c r="A465" s="23" t="s">
        <v>3110</v>
      </c>
      <c r="B465" s="23" t="s">
        <v>3111</v>
      </c>
      <c r="C465" s="49"/>
      <c r="D465" s="23" t="s">
        <v>3112</v>
      </c>
      <c r="E465" s="49"/>
      <c r="F465" s="49"/>
      <c r="G465" s="49"/>
      <c r="H465" s="49"/>
      <c r="I465" s="49"/>
    </row>
    <row r="466">
      <c r="A466" s="23" t="s">
        <v>3113</v>
      </c>
      <c r="B466" s="23" t="s">
        <v>3114</v>
      </c>
      <c r="C466" s="49"/>
      <c r="D466" s="23" t="s">
        <v>3115</v>
      </c>
      <c r="E466" s="49"/>
      <c r="F466" s="49"/>
      <c r="G466" s="49"/>
      <c r="H466" s="49"/>
      <c r="I466" s="49"/>
    </row>
    <row r="467">
      <c r="A467" s="23" t="s">
        <v>3116</v>
      </c>
      <c r="B467" s="23" t="s">
        <v>3117</v>
      </c>
      <c r="C467" s="23" t="s">
        <v>3118</v>
      </c>
      <c r="D467" s="23" t="s">
        <v>3115</v>
      </c>
      <c r="E467" s="49"/>
      <c r="F467" s="49"/>
      <c r="G467" s="49"/>
      <c r="H467" s="49"/>
      <c r="I467" s="49"/>
    </row>
    <row r="468">
      <c r="A468" s="23" t="s">
        <v>3119</v>
      </c>
      <c r="B468" s="23" t="s">
        <v>3120</v>
      </c>
      <c r="C468" s="50" t="s">
        <v>3121</v>
      </c>
      <c r="D468" s="23" t="s">
        <v>3122</v>
      </c>
      <c r="E468" s="49"/>
      <c r="F468" s="49"/>
      <c r="G468" s="49"/>
      <c r="H468" s="49"/>
      <c r="I468" s="49"/>
    </row>
    <row r="469">
      <c r="A469" s="23" t="s">
        <v>3123</v>
      </c>
      <c r="B469" s="23" t="s">
        <v>3124</v>
      </c>
      <c r="C469" s="23" t="s">
        <v>3125</v>
      </c>
      <c r="D469" s="23" t="s">
        <v>3122</v>
      </c>
      <c r="E469" s="49"/>
      <c r="F469" s="49"/>
      <c r="G469" s="49"/>
      <c r="H469" s="49"/>
      <c r="I469" s="49"/>
    </row>
    <row r="470">
      <c r="A470" s="23" t="s">
        <v>3126</v>
      </c>
      <c r="B470" s="23" t="s">
        <v>3127</v>
      </c>
      <c r="C470" s="49"/>
      <c r="D470" s="23" t="s">
        <v>3128</v>
      </c>
      <c r="E470" s="49"/>
      <c r="F470" s="49"/>
      <c r="G470" s="49"/>
      <c r="H470" s="49"/>
      <c r="I470" s="49"/>
    </row>
    <row r="471">
      <c r="A471" s="23" t="s">
        <v>3129</v>
      </c>
      <c r="B471" s="23" t="s">
        <v>3130</v>
      </c>
      <c r="C471" s="23" t="s">
        <v>3131</v>
      </c>
      <c r="D471" s="23" t="s">
        <v>3132</v>
      </c>
      <c r="E471" s="49"/>
      <c r="F471" s="49"/>
      <c r="G471" s="49"/>
      <c r="H471" s="49"/>
      <c r="I471" s="49"/>
    </row>
    <row r="472">
      <c r="A472" s="23" t="s">
        <v>3133</v>
      </c>
      <c r="B472" s="23" t="s">
        <v>3134</v>
      </c>
      <c r="C472" s="49"/>
      <c r="D472" s="23" t="s">
        <v>3132</v>
      </c>
      <c r="E472" s="49"/>
      <c r="F472" s="49"/>
      <c r="G472" s="49"/>
      <c r="H472" s="49"/>
      <c r="I472" s="49"/>
    </row>
    <row r="473">
      <c r="A473" s="23" t="s">
        <v>3135</v>
      </c>
      <c r="B473" s="23" t="s">
        <v>3136</v>
      </c>
      <c r="C473" s="23" t="s">
        <v>3137</v>
      </c>
      <c r="D473" s="23" t="s">
        <v>3132</v>
      </c>
      <c r="E473" s="49"/>
      <c r="F473" s="49"/>
      <c r="G473" s="49"/>
      <c r="H473" s="49"/>
      <c r="I473" s="49"/>
    </row>
    <row r="474">
      <c r="A474" s="23" t="s">
        <v>3138</v>
      </c>
      <c r="B474" s="23" t="s">
        <v>3139</v>
      </c>
      <c r="C474" s="23" t="s">
        <v>3140</v>
      </c>
      <c r="D474" s="23" t="s">
        <v>3141</v>
      </c>
      <c r="E474" s="49"/>
      <c r="F474" s="49"/>
      <c r="G474" s="49"/>
      <c r="H474" s="49"/>
      <c r="I474" s="49"/>
    </row>
    <row r="475">
      <c r="A475" s="23" t="s">
        <v>3142</v>
      </c>
      <c r="B475" s="23" t="s">
        <v>3143</v>
      </c>
      <c r="C475" s="23" t="s">
        <v>737</v>
      </c>
      <c r="D475" s="23" t="s">
        <v>3144</v>
      </c>
      <c r="E475" s="49"/>
      <c r="F475" s="49"/>
      <c r="G475" s="49"/>
      <c r="H475" s="49"/>
      <c r="I475" s="49"/>
    </row>
    <row r="476">
      <c r="A476" s="23" t="s">
        <v>3145</v>
      </c>
      <c r="B476" s="23" t="s">
        <v>3146</v>
      </c>
      <c r="C476" s="23" t="s">
        <v>2063</v>
      </c>
      <c r="D476" s="23" t="s">
        <v>3144</v>
      </c>
      <c r="E476" s="49"/>
      <c r="F476" s="49"/>
      <c r="G476" s="49"/>
      <c r="H476" s="49"/>
      <c r="I476" s="49"/>
    </row>
    <row r="477">
      <c r="A477" s="23" t="s">
        <v>3147</v>
      </c>
      <c r="B477" s="23" t="s">
        <v>3148</v>
      </c>
      <c r="C477" s="23" t="s">
        <v>3149</v>
      </c>
      <c r="D477" s="23" t="s">
        <v>3150</v>
      </c>
      <c r="E477" s="49"/>
      <c r="F477" s="49"/>
      <c r="G477" s="49"/>
      <c r="H477" s="49"/>
      <c r="I477" s="49"/>
    </row>
    <row r="478">
      <c r="A478" s="23" t="s">
        <v>3151</v>
      </c>
      <c r="B478" s="23" t="s">
        <v>3152</v>
      </c>
      <c r="C478" s="23" t="s">
        <v>3153</v>
      </c>
      <c r="D478" s="23" t="s">
        <v>3154</v>
      </c>
      <c r="E478" s="49"/>
      <c r="F478" s="49"/>
      <c r="G478" s="49"/>
      <c r="H478" s="49"/>
      <c r="I478" s="49"/>
    </row>
    <row r="479">
      <c r="A479" s="23" t="s">
        <v>3155</v>
      </c>
      <c r="B479" s="23" t="s">
        <v>3156</v>
      </c>
      <c r="C479" s="23" t="s">
        <v>1656</v>
      </c>
      <c r="D479" s="23" t="s">
        <v>3157</v>
      </c>
      <c r="E479" s="49"/>
      <c r="F479" s="49"/>
      <c r="G479" s="49"/>
      <c r="H479" s="49"/>
      <c r="I479" s="49"/>
    </row>
    <row r="480">
      <c r="A480" s="23" t="s">
        <v>3158</v>
      </c>
      <c r="B480" s="23" t="s">
        <v>3159</v>
      </c>
      <c r="C480" s="23" t="s">
        <v>3160</v>
      </c>
      <c r="D480" s="23" t="s">
        <v>3161</v>
      </c>
      <c r="E480" s="49"/>
      <c r="F480" s="49"/>
      <c r="G480" s="49"/>
      <c r="H480" s="49"/>
      <c r="I480" s="49"/>
    </row>
    <row r="481">
      <c r="A481" s="23" t="s">
        <v>3162</v>
      </c>
      <c r="B481" s="23" t="s">
        <v>3163</v>
      </c>
      <c r="C481" s="23" t="s">
        <v>3164</v>
      </c>
      <c r="D481" s="23" t="s">
        <v>3161</v>
      </c>
      <c r="E481" s="49"/>
      <c r="F481" s="49"/>
      <c r="G481" s="49"/>
      <c r="H481" s="49"/>
      <c r="I481" s="49"/>
    </row>
    <row r="482">
      <c r="A482" s="23" t="s">
        <v>3165</v>
      </c>
      <c r="B482" s="23" t="s">
        <v>3166</v>
      </c>
      <c r="C482" s="50" t="s">
        <v>3167</v>
      </c>
      <c r="D482" s="23" t="s">
        <v>3161</v>
      </c>
      <c r="E482" s="49"/>
      <c r="F482" s="49"/>
      <c r="G482" s="49"/>
      <c r="H482" s="49"/>
      <c r="I482" s="49"/>
    </row>
    <row r="483">
      <c r="A483" s="23" t="s">
        <v>3168</v>
      </c>
      <c r="B483" s="23" t="s">
        <v>3169</v>
      </c>
      <c r="C483" s="49"/>
      <c r="D483" s="23" t="s">
        <v>3170</v>
      </c>
      <c r="E483" s="49"/>
      <c r="F483" s="49"/>
      <c r="G483" s="49"/>
      <c r="H483" s="49"/>
      <c r="I483" s="49"/>
    </row>
    <row r="484">
      <c r="A484" s="23" t="s">
        <v>3171</v>
      </c>
      <c r="B484" s="23" t="s">
        <v>3172</v>
      </c>
      <c r="C484" s="23" t="s">
        <v>2715</v>
      </c>
      <c r="D484" s="23" t="s">
        <v>3170</v>
      </c>
      <c r="E484" s="49"/>
      <c r="F484" s="49"/>
      <c r="G484" s="49"/>
      <c r="H484" s="49"/>
      <c r="I484" s="49"/>
    </row>
    <row r="485">
      <c r="A485" s="23" t="s">
        <v>3173</v>
      </c>
      <c r="B485" s="23" t="s">
        <v>3174</v>
      </c>
      <c r="C485" s="23" t="s">
        <v>3175</v>
      </c>
      <c r="D485" s="23" t="s">
        <v>3176</v>
      </c>
      <c r="E485" s="49"/>
      <c r="F485" s="49"/>
      <c r="G485" s="49"/>
      <c r="H485" s="49"/>
      <c r="I485" s="49"/>
    </row>
    <row r="486">
      <c r="A486" s="23" t="s">
        <v>3177</v>
      </c>
      <c r="B486" s="23" t="s">
        <v>3178</v>
      </c>
      <c r="C486" s="23" t="s">
        <v>3179</v>
      </c>
      <c r="D486" s="23" t="s">
        <v>3176</v>
      </c>
      <c r="E486" s="49"/>
      <c r="F486" s="49"/>
      <c r="G486" s="49"/>
      <c r="H486" s="49"/>
      <c r="I486" s="49"/>
    </row>
    <row r="487">
      <c r="A487" s="23" t="s">
        <v>3180</v>
      </c>
      <c r="B487" s="23" t="s">
        <v>3181</v>
      </c>
      <c r="C487" s="23" t="s">
        <v>3182</v>
      </c>
      <c r="D487" s="23" t="s">
        <v>3176</v>
      </c>
      <c r="E487" s="49"/>
      <c r="F487" s="49"/>
      <c r="G487" s="49"/>
      <c r="H487" s="49"/>
      <c r="I487" s="49"/>
    </row>
    <row r="488">
      <c r="A488" s="23" t="s">
        <v>3183</v>
      </c>
      <c r="B488" s="23" t="s">
        <v>3184</v>
      </c>
      <c r="C488" s="49"/>
      <c r="D488" s="23" t="s">
        <v>3176</v>
      </c>
      <c r="E488" s="49"/>
      <c r="F488" s="49"/>
      <c r="G488" s="49"/>
      <c r="H488" s="49"/>
      <c r="I488" s="49"/>
    </row>
    <row r="489">
      <c r="A489" s="23" t="s">
        <v>3185</v>
      </c>
      <c r="B489" s="23" t="s">
        <v>3186</v>
      </c>
      <c r="C489" s="23" t="s">
        <v>3187</v>
      </c>
      <c r="D489" s="23" t="s">
        <v>3188</v>
      </c>
      <c r="E489" s="49"/>
      <c r="F489" s="49"/>
      <c r="G489" s="49"/>
      <c r="H489" s="49"/>
      <c r="I489" s="49"/>
    </row>
    <row r="490">
      <c r="A490" s="23" t="s">
        <v>3189</v>
      </c>
      <c r="B490" s="23" t="s">
        <v>3190</v>
      </c>
      <c r="C490" s="23" t="s">
        <v>3191</v>
      </c>
      <c r="D490" s="23" t="s">
        <v>3188</v>
      </c>
      <c r="E490" s="49"/>
      <c r="F490" s="49"/>
      <c r="G490" s="49"/>
      <c r="H490" s="49"/>
      <c r="I490" s="49"/>
    </row>
    <row r="491">
      <c r="A491" s="23" t="s">
        <v>3192</v>
      </c>
      <c r="B491" s="23" t="s">
        <v>3193</v>
      </c>
      <c r="C491" s="49"/>
      <c r="D491" s="23" t="s">
        <v>3194</v>
      </c>
      <c r="E491" s="49"/>
      <c r="F491" s="49"/>
      <c r="G491" s="49"/>
      <c r="H491" s="49"/>
      <c r="I491" s="49"/>
    </row>
    <row r="492">
      <c r="A492" s="23" t="s">
        <v>3195</v>
      </c>
      <c r="B492" s="23" t="s">
        <v>3196</v>
      </c>
      <c r="C492" s="49"/>
      <c r="D492" s="23" t="s">
        <v>3197</v>
      </c>
      <c r="E492" s="49"/>
      <c r="F492" s="49"/>
      <c r="G492" s="49"/>
      <c r="H492" s="49"/>
      <c r="I492" s="49"/>
    </row>
    <row r="493">
      <c r="A493" s="23" t="s">
        <v>3198</v>
      </c>
      <c r="B493" s="23" t="s">
        <v>3199</v>
      </c>
      <c r="C493" s="49"/>
      <c r="D493" s="23" t="s">
        <v>3197</v>
      </c>
      <c r="E493" s="49"/>
      <c r="F493" s="49"/>
      <c r="G493" s="49"/>
      <c r="H493" s="49"/>
      <c r="I493" s="49"/>
    </row>
    <row r="494">
      <c r="A494" s="23" t="s">
        <v>3200</v>
      </c>
      <c r="B494" s="23" t="s">
        <v>3201</v>
      </c>
      <c r="C494" s="23" t="s">
        <v>3202</v>
      </c>
      <c r="D494" s="23" t="s">
        <v>3203</v>
      </c>
      <c r="E494" s="49"/>
      <c r="F494" s="49"/>
      <c r="G494" s="49"/>
      <c r="H494" s="49"/>
      <c r="I494" s="49"/>
    </row>
    <row r="495">
      <c r="A495" s="23" t="s">
        <v>3204</v>
      </c>
      <c r="B495" s="23" t="s">
        <v>3205</v>
      </c>
      <c r="C495" s="49"/>
      <c r="D495" s="23" t="s">
        <v>3203</v>
      </c>
      <c r="E495" s="49"/>
      <c r="F495" s="49"/>
      <c r="G495" s="49"/>
      <c r="H495" s="49"/>
      <c r="I495" s="49"/>
    </row>
    <row r="496">
      <c r="A496" s="23" t="s">
        <v>3206</v>
      </c>
      <c r="B496" s="23" t="s">
        <v>3207</v>
      </c>
      <c r="C496" s="23" t="s">
        <v>726</v>
      </c>
      <c r="D496" s="23" t="s">
        <v>3208</v>
      </c>
      <c r="E496" s="49"/>
      <c r="F496" s="49"/>
      <c r="G496" s="49"/>
      <c r="H496" s="49"/>
      <c r="I496" s="49"/>
    </row>
    <row r="497">
      <c r="A497" s="23" t="s">
        <v>3209</v>
      </c>
      <c r="B497" s="23" t="s">
        <v>3210</v>
      </c>
      <c r="C497" s="23" t="s">
        <v>3211</v>
      </c>
      <c r="D497" s="23" t="s">
        <v>3208</v>
      </c>
      <c r="E497" s="49"/>
      <c r="F497" s="49"/>
      <c r="G497" s="49"/>
      <c r="H497" s="49"/>
      <c r="I497" s="49"/>
    </row>
    <row r="498">
      <c r="A498" s="23" t="s">
        <v>3212</v>
      </c>
      <c r="B498" s="23" t="s">
        <v>3213</v>
      </c>
      <c r="C498" s="23" t="s">
        <v>730</v>
      </c>
      <c r="D498" s="23" t="s">
        <v>3214</v>
      </c>
      <c r="E498" s="49"/>
      <c r="F498" s="49"/>
      <c r="G498" s="49"/>
      <c r="H498" s="49"/>
      <c r="I498" s="49"/>
    </row>
    <row r="499">
      <c r="A499" s="23" t="s">
        <v>3215</v>
      </c>
      <c r="B499" s="23" t="s">
        <v>3216</v>
      </c>
      <c r="C499" s="23" t="s">
        <v>3217</v>
      </c>
      <c r="D499" s="54" t="s">
        <v>1935</v>
      </c>
      <c r="E499" s="23" t="s">
        <v>3218</v>
      </c>
      <c r="F499" s="49"/>
      <c r="G499" s="49"/>
      <c r="H499" s="49"/>
      <c r="I499" s="49"/>
    </row>
    <row r="500">
      <c r="A500" s="23" t="s">
        <v>3219</v>
      </c>
      <c r="B500" s="23" t="s">
        <v>3220</v>
      </c>
      <c r="C500" s="23" t="s">
        <v>3221</v>
      </c>
      <c r="D500" s="23" t="s">
        <v>3218</v>
      </c>
      <c r="E500" s="49"/>
      <c r="F500" s="49"/>
      <c r="G500" s="49"/>
      <c r="H500" s="49"/>
      <c r="I500" s="49"/>
    </row>
    <row r="501">
      <c r="A501" s="23" t="s">
        <v>3222</v>
      </c>
      <c r="B501" s="23" t="s">
        <v>3223</v>
      </c>
      <c r="C501" s="49"/>
      <c r="D501" s="23" t="s">
        <v>3218</v>
      </c>
      <c r="E501" s="49"/>
      <c r="F501" s="49"/>
      <c r="G501" s="49"/>
      <c r="H501" s="49"/>
      <c r="I501" s="49"/>
    </row>
    <row r="502">
      <c r="A502" s="23" t="s">
        <v>3224</v>
      </c>
      <c r="B502" s="23" t="s">
        <v>3225</v>
      </c>
      <c r="C502" s="23" t="s">
        <v>2074</v>
      </c>
      <c r="D502" s="23" t="s">
        <v>3226</v>
      </c>
      <c r="E502" s="49"/>
      <c r="F502" s="49"/>
      <c r="G502" s="49"/>
      <c r="H502" s="49"/>
      <c r="I502" s="49"/>
    </row>
    <row r="503">
      <c r="A503" s="23" t="s">
        <v>3227</v>
      </c>
      <c r="B503" s="23" t="s">
        <v>3228</v>
      </c>
      <c r="C503" s="23" t="s">
        <v>3229</v>
      </c>
      <c r="D503" s="23" t="s">
        <v>3230</v>
      </c>
      <c r="E503" s="49"/>
      <c r="F503" s="49"/>
      <c r="G503" s="49"/>
      <c r="H503" s="49"/>
      <c r="I503" s="49"/>
    </row>
    <row r="504">
      <c r="A504" s="23" t="s">
        <v>3231</v>
      </c>
      <c r="B504" s="23" t="s">
        <v>3232</v>
      </c>
      <c r="C504" s="50" t="s">
        <v>3233</v>
      </c>
      <c r="D504" s="23" t="s">
        <v>3230</v>
      </c>
      <c r="E504" s="49"/>
      <c r="F504" s="49"/>
      <c r="G504" s="49"/>
      <c r="H504" s="49"/>
      <c r="I504" s="49"/>
    </row>
    <row r="505">
      <c r="A505" s="23" t="s">
        <v>3234</v>
      </c>
      <c r="B505" s="23" t="s">
        <v>3235</v>
      </c>
      <c r="C505" s="23" t="s">
        <v>3236</v>
      </c>
      <c r="D505" s="23" t="s">
        <v>3237</v>
      </c>
      <c r="E505" s="49"/>
      <c r="F505" s="49"/>
      <c r="G505" s="49"/>
      <c r="H505" s="49"/>
      <c r="I505" s="49"/>
    </row>
    <row r="506">
      <c r="A506" s="23" t="s">
        <v>3238</v>
      </c>
      <c r="B506" s="23" t="s">
        <v>3239</v>
      </c>
      <c r="C506" s="49"/>
      <c r="D506" s="23" t="s">
        <v>3240</v>
      </c>
      <c r="E506" s="49"/>
      <c r="F506" s="49"/>
      <c r="G506" s="49"/>
      <c r="H506" s="49"/>
      <c r="I506" s="49"/>
    </row>
    <row r="507">
      <c r="A507" s="23" t="s">
        <v>3241</v>
      </c>
      <c r="B507" s="23" t="s">
        <v>3242</v>
      </c>
      <c r="C507" s="23" t="s">
        <v>3243</v>
      </c>
      <c r="D507" s="23" t="s">
        <v>3244</v>
      </c>
      <c r="E507" s="23" t="s">
        <v>2161</v>
      </c>
      <c r="F507" s="23" t="s">
        <v>3245</v>
      </c>
      <c r="G507" s="23" t="s">
        <v>3246</v>
      </c>
      <c r="H507" s="49"/>
      <c r="I507" s="49"/>
    </row>
    <row r="508">
      <c r="A508" s="23" t="s">
        <v>3247</v>
      </c>
      <c r="B508" s="23" t="s">
        <v>3248</v>
      </c>
      <c r="C508" s="54" t="s">
        <v>3249</v>
      </c>
      <c r="D508" s="23" t="s">
        <v>3182</v>
      </c>
      <c r="E508" s="54" t="s">
        <v>3250</v>
      </c>
      <c r="F508" s="23" t="s">
        <v>3251</v>
      </c>
      <c r="G508" s="49"/>
      <c r="H508" s="49"/>
      <c r="I508" s="49"/>
    </row>
    <row r="509">
      <c r="A509" s="23" t="s">
        <v>3252</v>
      </c>
      <c r="B509" s="23" t="s">
        <v>3253</v>
      </c>
      <c r="C509" s="49"/>
      <c r="D509" s="23" t="s">
        <v>3251</v>
      </c>
      <c r="E509" s="49"/>
      <c r="F509" s="49"/>
      <c r="G509" s="49"/>
      <c r="H509" s="49"/>
      <c r="I509" s="49"/>
    </row>
    <row r="510">
      <c r="A510" s="23" t="s">
        <v>3254</v>
      </c>
      <c r="B510" s="23" t="s">
        <v>3255</v>
      </c>
      <c r="C510" s="49"/>
      <c r="D510" s="23" t="s">
        <v>3256</v>
      </c>
      <c r="E510" s="49"/>
      <c r="F510" s="49"/>
      <c r="G510" s="49"/>
      <c r="H510" s="49"/>
      <c r="I510" s="49"/>
    </row>
    <row r="511">
      <c r="A511" s="23" t="s">
        <v>3257</v>
      </c>
      <c r="B511" s="23" t="s">
        <v>3258</v>
      </c>
      <c r="C511" s="23" t="s">
        <v>3259</v>
      </c>
      <c r="D511" s="23" t="s">
        <v>3256</v>
      </c>
      <c r="E511" s="49"/>
      <c r="F511" s="49"/>
      <c r="G511" s="49"/>
      <c r="H511" s="49"/>
      <c r="I511" s="49"/>
    </row>
    <row r="512">
      <c r="A512" s="23" t="s">
        <v>3260</v>
      </c>
      <c r="B512" s="23" t="s">
        <v>3261</v>
      </c>
      <c r="C512" s="23" t="s">
        <v>3262</v>
      </c>
      <c r="D512" s="23" t="s">
        <v>3263</v>
      </c>
      <c r="E512" s="49"/>
      <c r="F512" s="49"/>
      <c r="G512" s="49"/>
      <c r="H512" s="49"/>
      <c r="I512" s="49"/>
    </row>
    <row r="513">
      <c r="A513" s="23" t="s">
        <v>3264</v>
      </c>
      <c r="B513" s="23" t="s">
        <v>3265</v>
      </c>
      <c r="C513" s="23" t="s">
        <v>3266</v>
      </c>
      <c r="D513" s="23" t="s">
        <v>3263</v>
      </c>
      <c r="E513" s="49"/>
      <c r="F513" s="49"/>
      <c r="G513" s="49"/>
      <c r="H513" s="49"/>
      <c r="I513" s="49"/>
    </row>
    <row r="514">
      <c r="A514" s="23" t="s">
        <v>3267</v>
      </c>
      <c r="B514" s="23" t="s">
        <v>3268</v>
      </c>
      <c r="C514" s="49"/>
      <c r="D514" s="23" t="s">
        <v>3269</v>
      </c>
      <c r="E514" s="49"/>
      <c r="F514" s="49"/>
      <c r="G514" s="49"/>
      <c r="H514" s="49"/>
      <c r="I514" s="49"/>
    </row>
    <row r="515">
      <c r="A515" s="23" t="s">
        <v>3270</v>
      </c>
      <c r="B515" s="23" t="s">
        <v>3271</v>
      </c>
      <c r="C515" s="23" t="s">
        <v>3272</v>
      </c>
      <c r="D515" s="23" t="s">
        <v>3269</v>
      </c>
      <c r="E515" s="49"/>
      <c r="F515" s="49"/>
      <c r="G515" s="49"/>
      <c r="H515" s="49"/>
      <c r="I515" s="49"/>
    </row>
    <row r="516">
      <c r="A516" s="23" t="s">
        <v>3273</v>
      </c>
      <c r="B516" s="23" t="s">
        <v>3274</v>
      </c>
      <c r="C516" s="49"/>
      <c r="D516" s="23" t="s">
        <v>3269</v>
      </c>
      <c r="E516" s="49"/>
      <c r="F516" s="49"/>
      <c r="G516" s="49"/>
      <c r="H516" s="49"/>
      <c r="I516" s="49"/>
    </row>
    <row r="517">
      <c r="A517" s="23" t="s">
        <v>3275</v>
      </c>
      <c r="B517" s="23" t="s">
        <v>3276</v>
      </c>
      <c r="C517" s="23" t="s">
        <v>3277</v>
      </c>
      <c r="D517" s="23" t="s">
        <v>3278</v>
      </c>
      <c r="E517" s="49"/>
      <c r="F517" s="49"/>
      <c r="G517" s="49"/>
      <c r="H517" s="49"/>
      <c r="I517" s="49"/>
    </row>
    <row r="518">
      <c r="A518" s="23" t="s">
        <v>3279</v>
      </c>
      <c r="B518" s="23" t="s">
        <v>3280</v>
      </c>
      <c r="C518" s="49"/>
      <c r="D518" s="23" t="s">
        <v>3281</v>
      </c>
      <c r="E518" s="49"/>
      <c r="F518" s="49"/>
      <c r="G518" s="49"/>
      <c r="H518" s="49"/>
      <c r="I518" s="49"/>
    </row>
    <row r="519">
      <c r="A519" s="23" t="s">
        <v>3282</v>
      </c>
      <c r="B519" s="23" t="s">
        <v>3283</v>
      </c>
      <c r="C519" s="49"/>
      <c r="D519" s="23" t="s">
        <v>3281</v>
      </c>
      <c r="E519" s="49"/>
      <c r="F519" s="49"/>
      <c r="G519" s="49"/>
      <c r="H519" s="49"/>
      <c r="I519" s="49"/>
    </row>
    <row r="520">
      <c r="A520" s="23" t="s">
        <v>3284</v>
      </c>
      <c r="B520" s="23" t="s">
        <v>3285</v>
      </c>
      <c r="C520" s="23" t="s">
        <v>3286</v>
      </c>
      <c r="D520" s="23" t="s">
        <v>3281</v>
      </c>
      <c r="E520" s="49"/>
      <c r="F520" s="49"/>
      <c r="G520" s="49"/>
      <c r="H520" s="49"/>
      <c r="I520" s="49"/>
    </row>
    <row r="521">
      <c r="A521" s="23" t="s">
        <v>3287</v>
      </c>
      <c r="B521" s="23" t="s">
        <v>3288</v>
      </c>
      <c r="C521" s="49"/>
      <c r="D521" s="23" t="s">
        <v>3289</v>
      </c>
      <c r="E521" s="49"/>
      <c r="F521" s="49"/>
      <c r="G521" s="49"/>
      <c r="H521" s="49"/>
      <c r="I521" s="49"/>
    </row>
    <row r="522">
      <c r="A522" s="23" t="s">
        <v>3290</v>
      </c>
      <c r="B522" s="23" t="s">
        <v>3291</v>
      </c>
      <c r="C522" s="23" t="s">
        <v>3292</v>
      </c>
      <c r="D522" s="54" t="s">
        <v>3293</v>
      </c>
      <c r="E522" s="23" t="s">
        <v>3294</v>
      </c>
      <c r="F522" s="23" t="s">
        <v>3295</v>
      </c>
      <c r="G522" s="49"/>
      <c r="H522" s="49"/>
      <c r="I522" s="49"/>
    </row>
    <row r="523">
      <c r="A523" s="23" t="s">
        <v>3296</v>
      </c>
      <c r="B523" s="23" t="s">
        <v>3297</v>
      </c>
      <c r="C523" s="23" t="s">
        <v>3298</v>
      </c>
      <c r="D523" s="23" t="s">
        <v>3295</v>
      </c>
      <c r="E523" s="49"/>
      <c r="F523" s="49"/>
      <c r="G523" s="49"/>
      <c r="H523" s="49"/>
      <c r="I523" s="49"/>
    </row>
    <row r="524">
      <c r="A524" s="23" t="s">
        <v>3299</v>
      </c>
      <c r="B524" s="23" t="s">
        <v>3300</v>
      </c>
      <c r="C524" s="23" t="s">
        <v>3301</v>
      </c>
      <c r="D524" s="23" t="s">
        <v>3295</v>
      </c>
      <c r="E524" s="49"/>
      <c r="F524" s="49"/>
      <c r="G524" s="49"/>
      <c r="H524" s="49"/>
      <c r="I524" s="49"/>
    </row>
    <row r="525">
      <c r="A525" s="23" t="s">
        <v>3302</v>
      </c>
      <c r="B525" s="23" t="s">
        <v>3303</v>
      </c>
      <c r="C525" s="49"/>
      <c r="D525" s="23" t="s">
        <v>3304</v>
      </c>
      <c r="E525" s="49"/>
      <c r="F525" s="49"/>
      <c r="G525" s="49"/>
      <c r="H525" s="49"/>
      <c r="I525" s="49"/>
    </row>
    <row r="526">
      <c r="A526" s="23" t="s">
        <v>3305</v>
      </c>
      <c r="B526" s="23" t="s">
        <v>3306</v>
      </c>
      <c r="C526" s="23" t="s">
        <v>3307</v>
      </c>
      <c r="D526" s="23" t="s">
        <v>3308</v>
      </c>
      <c r="E526" s="49"/>
      <c r="F526" s="49"/>
      <c r="G526" s="49"/>
      <c r="H526" s="49"/>
      <c r="I526" s="49"/>
    </row>
    <row r="527">
      <c r="A527" s="23" t="s">
        <v>3309</v>
      </c>
      <c r="B527" s="23" t="s">
        <v>3310</v>
      </c>
      <c r="C527" s="49"/>
      <c r="D527" s="23" t="s">
        <v>3311</v>
      </c>
      <c r="E527" s="49"/>
      <c r="F527" s="49"/>
      <c r="G527" s="49"/>
      <c r="H527" s="49"/>
      <c r="I527" s="49"/>
    </row>
    <row r="528">
      <c r="A528" s="23" t="s">
        <v>3312</v>
      </c>
      <c r="B528" s="23" t="s">
        <v>3313</v>
      </c>
      <c r="C528" s="23" t="s">
        <v>2743</v>
      </c>
      <c r="D528" s="23" t="s">
        <v>3311</v>
      </c>
      <c r="E528" s="49"/>
      <c r="F528" s="49"/>
      <c r="G528" s="49"/>
      <c r="H528" s="49"/>
      <c r="I528" s="49"/>
    </row>
    <row r="529">
      <c r="A529" s="23" t="s">
        <v>3314</v>
      </c>
      <c r="B529" s="23" t="s">
        <v>3315</v>
      </c>
      <c r="C529" s="23" t="s">
        <v>3316</v>
      </c>
      <c r="D529" s="23" t="s">
        <v>3311</v>
      </c>
      <c r="E529" s="49"/>
      <c r="F529" s="49"/>
      <c r="G529" s="49"/>
      <c r="H529" s="49"/>
      <c r="I529" s="49"/>
    </row>
    <row r="530">
      <c r="A530" s="23" t="s">
        <v>3317</v>
      </c>
      <c r="B530" s="23" t="s">
        <v>3318</v>
      </c>
      <c r="C530" s="23" t="s">
        <v>3319</v>
      </c>
      <c r="D530" s="23" t="s">
        <v>3320</v>
      </c>
      <c r="E530" s="49"/>
      <c r="F530" s="49"/>
      <c r="G530" s="49"/>
      <c r="H530" s="49"/>
      <c r="I530" s="49"/>
    </row>
    <row r="531">
      <c r="A531" s="23" t="s">
        <v>3321</v>
      </c>
      <c r="B531" s="23" t="s">
        <v>3322</v>
      </c>
      <c r="C531" s="23" t="s">
        <v>3323</v>
      </c>
      <c r="D531" s="23" t="s">
        <v>3320</v>
      </c>
      <c r="E531" s="49"/>
      <c r="F531" s="49"/>
      <c r="G531" s="49"/>
      <c r="H531" s="49"/>
      <c r="I531" s="49"/>
    </row>
    <row r="532">
      <c r="A532" s="23" t="s">
        <v>3324</v>
      </c>
      <c r="B532" s="23" t="s">
        <v>3325</v>
      </c>
      <c r="C532" s="49"/>
      <c r="D532" s="23" t="s">
        <v>3320</v>
      </c>
      <c r="E532" s="49"/>
      <c r="F532" s="49"/>
      <c r="G532" s="49"/>
      <c r="H532" s="49"/>
      <c r="I532" s="49"/>
    </row>
    <row r="533">
      <c r="A533" s="23" t="s">
        <v>3326</v>
      </c>
      <c r="B533" s="23" t="s">
        <v>3327</v>
      </c>
      <c r="C533" s="23" t="s">
        <v>3328</v>
      </c>
      <c r="D533" s="23" t="s">
        <v>3329</v>
      </c>
      <c r="E533" s="49"/>
      <c r="F533" s="49"/>
      <c r="G533" s="49"/>
      <c r="H533" s="49"/>
      <c r="I533" s="49"/>
    </row>
    <row r="534">
      <c r="A534" s="23" t="s">
        <v>3330</v>
      </c>
      <c r="B534" s="23" t="s">
        <v>3331</v>
      </c>
      <c r="C534" s="23" t="s">
        <v>1642</v>
      </c>
      <c r="D534" s="23" t="s">
        <v>3332</v>
      </c>
      <c r="E534" s="49"/>
      <c r="F534" s="49"/>
      <c r="G534" s="49"/>
      <c r="H534" s="49"/>
      <c r="I534" s="49"/>
    </row>
    <row r="535">
      <c r="A535" s="23" t="s">
        <v>3333</v>
      </c>
      <c r="B535" s="23" t="s">
        <v>3334</v>
      </c>
      <c r="C535" s="49"/>
      <c r="D535" s="23" t="s">
        <v>3335</v>
      </c>
      <c r="E535" s="49"/>
      <c r="F535" s="49"/>
      <c r="G535" s="49"/>
      <c r="H535" s="49"/>
      <c r="I535" s="49"/>
    </row>
    <row r="536">
      <c r="A536" s="23" t="s">
        <v>3336</v>
      </c>
      <c r="B536" s="23" t="s">
        <v>3337</v>
      </c>
      <c r="C536" s="23" t="s">
        <v>3338</v>
      </c>
      <c r="D536" s="23" t="s">
        <v>3339</v>
      </c>
      <c r="E536" s="49"/>
      <c r="F536" s="49"/>
      <c r="G536" s="49"/>
      <c r="H536" s="49"/>
      <c r="I536" s="49"/>
    </row>
    <row r="537">
      <c r="A537" s="23" t="s">
        <v>3340</v>
      </c>
      <c r="B537" s="23" t="s">
        <v>3341</v>
      </c>
      <c r="C537" s="49"/>
      <c r="D537" s="23" t="s">
        <v>3339</v>
      </c>
      <c r="E537" s="49"/>
      <c r="F537" s="49"/>
      <c r="G537" s="49"/>
      <c r="H537" s="49"/>
      <c r="I537" s="49"/>
    </row>
    <row r="538">
      <c r="A538" s="23" t="s">
        <v>3342</v>
      </c>
      <c r="B538" s="23" t="s">
        <v>3343</v>
      </c>
      <c r="C538" s="49"/>
      <c r="D538" s="23" t="s">
        <v>3339</v>
      </c>
      <c r="E538" s="49"/>
      <c r="F538" s="49"/>
      <c r="G538" s="49"/>
      <c r="H538" s="49"/>
      <c r="I538" s="49"/>
    </row>
    <row r="539">
      <c r="A539" s="23" t="s">
        <v>3344</v>
      </c>
      <c r="B539" s="23" t="s">
        <v>3345</v>
      </c>
      <c r="C539" s="23" t="s">
        <v>3346</v>
      </c>
      <c r="D539" s="23" t="s">
        <v>3339</v>
      </c>
      <c r="E539" s="49"/>
      <c r="F539" s="49"/>
      <c r="G539" s="49"/>
      <c r="H539" s="49"/>
      <c r="I539" s="49"/>
    </row>
    <row r="540">
      <c r="A540" s="23" t="s">
        <v>3347</v>
      </c>
      <c r="B540" s="23" t="s">
        <v>3348</v>
      </c>
      <c r="C540" s="49"/>
      <c r="D540" s="23" t="s">
        <v>3349</v>
      </c>
      <c r="E540" s="49"/>
      <c r="F540" s="49"/>
      <c r="G540" s="49"/>
      <c r="H540" s="49"/>
      <c r="I540" s="49"/>
    </row>
    <row r="541">
      <c r="A541" s="23" t="s">
        <v>3350</v>
      </c>
      <c r="B541" s="23" t="s">
        <v>3351</v>
      </c>
      <c r="C541" s="49"/>
      <c r="D541" s="23" t="s">
        <v>3349</v>
      </c>
      <c r="E541" s="49"/>
      <c r="F541" s="49"/>
      <c r="G541" s="49"/>
      <c r="H541" s="49"/>
      <c r="I541" s="49"/>
    </row>
    <row r="542">
      <c r="A542" s="23" t="s">
        <v>3352</v>
      </c>
      <c r="B542" s="23" t="s">
        <v>3353</v>
      </c>
      <c r="C542" s="49"/>
      <c r="D542" s="23" t="s">
        <v>3354</v>
      </c>
      <c r="E542" s="49"/>
      <c r="F542" s="49"/>
      <c r="G542" s="49"/>
      <c r="H542" s="49"/>
      <c r="I542" s="49"/>
    </row>
    <row r="543">
      <c r="A543" s="23" t="s">
        <v>3355</v>
      </c>
      <c r="B543" s="23" t="s">
        <v>3356</v>
      </c>
      <c r="C543" s="49"/>
      <c r="D543" s="23" t="s">
        <v>3357</v>
      </c>
      <c r="E543" s="49"/>
      <c r="F543" s="49"/>
      <c r="G543" s="49"/>
      <c r="H543" s="49"/>
      <c r="I543" s="49"/>
    </row>
    <row r="544">
      <c r="A544" s="23" t="s">
        <v>3358</v>
      </c>
      <c r="B544" s="23" t="s">
        <v>3359</v>
      </c>
      <c r="C544" s="23" t="s">
        <v>3360</v>
      </c>
      <c r="D544" s="23" t="s">
        <v>3361</v>
      </c>
      <c r="E544" s="49"/>
      <c r="F544" s="49"/>
      <c r="G544" s="49"/>
      <c r="H544" s="49"/>
      <c r="I544" s="49"/>
    </row>
    <row r="545">
      <c r="A545" s="23" t="s">
        <v>3362</v>
      </c>
      <c r="B545" s="23" t="s">
        <v>3363</v>
      </c>
      <c r="C545" s="23" t="s">
        <v>2456</v>
      </c>
      <c r="D545" s="23" t="s">
        <v>3364</v>
      </c>
      <c r="E545" s="49"/>
      <c r="F545" s="49"/>
      <c r="G545" s="49"/>
      <c r="H545" s="49"/>
      <c r="I545" s="49"/>
    </row>
    <row r="546">
      <c r="A546" s="23" t="s">
        <v>3365</v>
      </c>
      <c r="B546" s="23" t="s">
        <v>3366</v>
      </c>
      <c r="C546" s="23" t="s">
        <v>2160</v>
      </c>
      <c r="D546" s="23" t="s">
        <v>2161</v>
      </c>
      <c r="E546" s="23" t="s">
        <v>3367</v>
      </c>
      <c r="F546" s="49"/>
      <c r="G546" s="23" t="s">
        <v>3364</v>
      </c>
      <c r="H546" s="49"/>
      <c r="I546" s="49"/>
    </row>
    <row r="547">
      <c r="A547" s="23" t="s">
        <v>3368</v>
      </c>
      <c r="B547" s="23" t="s">
        <v>3369</v>
      </c>
      <c r="C547" s="23" t="s">
        <v>3370</v>
      </c>
      <c r="D547" s="23" t="s">
        <v>3371</v>
      </c>
      <c r="E547" s="49"/>
      <c r="F547" s="49"/>
      <c r="G547" s="49"/>
      <c r="H547" s="49"/>
      <c r="I547" s="49"/>
    </row>
    <row r="548">
      <c r="A548" s="23" t="s">
        <v>3372</v>
      </c>
      <c r="B548" s="23" t="s">
        <v>3373</v>
      </c>
      <c r="C548" s="23" t="s">
        <v>3374</v>
      </c>
      <c r="D548" s="23" t="s">
        <v>3375</v>
      </c>
      <c r="E548" s="49"/>
      <c r="F548" s="49"/>
      <c r="G548" s="49"/>
      <c r="H548" s="49"/>
      <c r="I548" s="49"/>
    </row>
    <row r="549">
      <c r="A549" s="23" t="s">
        <v>3376</v>
      </c>
      <c r="B549" s="23" t="s">
        <v>3377</v>
      </c>
      <c r="C549" s="23" t="s">
        <v>3298</v>
      </c>
      <c r="D549" s="54" t="s">
        <v>3378</v>
      </c>
      <c r="E549" s="23" t="s">
        <v>3379</v>
      </c>
      <c r="F549" s="49"/>
      <c r="G549" s="49"/>
      <c r="H549" s="49"/>
      <c r="I549" s="49"/>
    </row>
    <row r="550">
      <c r="A550" s="23" t="s">
        <v>3380</v>
      </c>
      <c r="B550" s="23" t="s">
        <v>3381</v>
      </c>
      <c r="C550" s="23" t="s">
        <v>2160</v>
      </c>
      <c r="D550" s="23" t="s">
        <v>2161</v>
      </c>
      <c r="E550" s="50" t="s">
        <v>3382</v>
      </c>
      <c r="F550" s="23" t="s">
        <v>3383</v>
      </c>
      <c r="G550" s="49"/>
      <c r="H550" s="49"/>
      <c r="I550" s="49"/>
    </row>
    <row r="551">
      <c r="A551" s="23" t="s">
        <v>3384</v>
      </c>
      <c r="B551" s="23" t="s">
        <v>3385</v>
      </c>
      <c r="C551" s="49"/>
      <c r="D551" s="23" t="s">
        <v>3386</v>
      </c>
      <c r="E551" s="49"/>
      <c r="F551" s="49"/>
      <c r="G551" s="49"/>
      <c r="H551" s="49"/>
      <c r="I551" s="49"/>
    </row>
    <row r="552">
      <c r="A552" s="23" t="s">
        <v>3387</v>
      </c>
      <c r="B552" s="23" t="s">
        <v>3388</v>
      </c>
      <c r="C552" s="23" t="s">
        <v>3389</v>
      </c>
      <c r="D552" s="23" t="s">
        <v>3386</v>
      </c>
      <c r="E552" s="49"/>
      <c r="F552" s="49"/>
      <c r="G552" s="49"/>
      <c r="H552" s="49"/>
      <c r="I552" s="49"/>
    </row>
    <row r="553">
      <c r="A553" s="23" t="s">
        <v>3390</v>
      </c>
      <c r="B553" s="23" t="s">
        <v>3391</v>
      </c>
      <c r="C553" s="49"/>
      <c r="D553" s="23" t="s">
        <v>3386</v>
      </c>
      <c r="E553" s="49"/>
      <c r="F553" s="49"/>
      <c r="G553" s="49"/>
      <c r="H553" s="49"/>
      <c r="I553" s="49"/>
    </row>
    <row r="554">
      <c r="A554" s="23" t="s">
        <v>3392</v>
      </c>
      <c r="B554" s="23" t="s">
        <v>3393</v>
      </c>
      <c r="C554" s="49"/>
      <c r="D554" s="23" t="s">
        <v>3394</v>
      </c>
      <c r="E554" s="49"/>
      <c r="F554" s="49"/>
      <c r="G554" s="49"/>
      <c r="H554" s="49"/>
      <c r="I554" s="49"/>
    </row>
    <row r="555">
      <c r="A555" s="23" t="s">
        <v>3395</v>
      </c>
      <c r="B555" s="23" t="s">
        <v>3396</v>
      </c>
      <c r="C555" s="49"/>
      <c r="D555" s="23" t="s">
        <v>3397</v>
      </c>
      <c r="E555" s="49"/>
      <c r="F555" s="49"/>
      <c r="G555" s="49"/>
      <c r="H555" s="49"/>
      <c r="I555" s="49"/>
    </row>
    <row r="556">
      <c r="A556" s="23" t="s">
        <v>3398</v>
      </c>
      <c r="B556" s="23" t="s">
        <v>3399</v>
      </c>
      <c r="C556" s="23" t="s">
        <v>3400</v>
      </c>
      <c r="D556" s="23" t="s">
        <v>3397</v>
      </c>
      <c r="E556" s="49"/>
      <c r="F556" s="49"/>
      <c r="G556" s="49"/>
      <c r="H556" s="49"/>
      <c r="I556" s="49"/>
    </row>
    <row r="557">
      <c r="A557" s="23" t="s">
        <v>3401</v>
      </c>
      <c r="B557" s="23" t="s">
        <v>3402</v>
      </c>
      <c r="C557" s="49"/>
      <c r="D557" s="23" t="s">
        <v>3397</v>
      </c>
      <c r="E557" s="49"/>
      <c r="F557" s="49"/>
      <c r="G557" s="49"/>
      <c r="H557" s="49"/>
      <c r="I557" s="49"/>
    </row>
    <row r="558">
      <c r="A558" s="23" t="s">
        <v>3403</v>
      </c>
      <c r="B558" s="23" t="s">
        <v>3404</v>
      </c>
      <c r="C558" s="23">
        <v>4399.0</v>
      </c>
      <c r="D558" s="23" t="s">
        <v>3397</v>
      </c>
      <c r="E558" s="49"/>
      <c r="F558" s="49"/>
      <c r="G558" s="49"/>
      <c r="H558" s="49"/>
      <c r="I558" s="49"/>
    </row>
    <row r="559">
      <c r="A559" s="23" t="s">
        <v>3405</v>
      </c>
      <c r="B559" s="23" t="s">
        <v>3406</v>
      </c>
      <c r="C559" s="23" t="s">
        <v>769</v>
      </c>
      <c r="D559" s="23" t="s">
        <v>3397</v>
      </c>
      <c r="E559" s="49"/>
      <c r="F559" s="49"/>
      <c r="G559" s="49"/>
      <c r="H559" s="49"/>
      <c r="I559" s="49"/>
    </row>
    <row r="560">
      <c r="A560" s="23" t="s">
        <v>3407</v>
      </c>
      <c r="B560" s="23" t="s">
        <v>3408</v>
      </c>
      <c r="C560" s="23" t="s">
        <v>726</v>
      </c>
      <c r="D560" s="23" t="s">
        <v>3409</v>
      </c>
      <c r="E560" s="49"/>
      <c r="F560" s="49"/>
      <c r="G560" s="49"/>
      <c r="H560" s="49"/>
      <c r="I560" s="49"/>
    </row>
    <row r="561">
      <c r="A561" s="23" t="s">
        <v>3410</v>
      </c>
      <c r="B561" s="23" t="s">
        <v>3411</v>
      </c>
      <c r="C561" s="49"/>
      <c r="D561" s="23" t="s">
        <v>3412</v>
      </c>
      <c r="E561" s="49"/>
      <c r="F561" s="49"/>
      <c r="G561" s="49"/>
      <c r="H561" s="49"/>
      <c r="I561" s="49"/>
    </row>
    <row r="562">
      <c r="A562" s="23" t="s">
        <v>3413</v>
      </c>
      <c r="B562" s="23" t="s">
        <v>3414</v>
      </c>
      <c r="C562" s="23" t="s">
        <v>3415</v>
      </c>
      <c r="D562" s="23" t="s">
        <v>3416</v>
      </c>
      <c r="E562" s="49"/>
      <c r="F562" s="49"/>
      <c r="G562" s="49"/>
      <c r="H562" s="49"/>
      <c r="I562" s="49"/>
    </row>
    <row r="563">
      <c r="A563" s="23" t="s">
        <v>3417</v>
      </c>
      <c r="B563" s="23" t="s">
        <v>3418</v>
      </c>
      <c r="C563" s="49"/>
      <c r="D563" s="23" t="s">
        <v>3416</v>
      </c>
      <c r="E563" s="49"/>
      <c r="F563" s="49"/>
      <c r="G563" s="49"/>
      <c r="H563" s="49"/>
      <c r="I563" s="49"/>
    </row>
    <row r="564">
      <c r="A564" s="23" t="s">
        <v>3419</v>
      </c>
      <c r="B564" s="23" t="s">
        <v>3420</v>
      </c>
      <c r="C564" s="49"/>
      <c r="D564" s="23" t="s">
        <v>3421</v>
      </c>
      <c r="E564" s="49"/>
      <c r="F564" s="49"/>
      <c r="G564" s="49"/>
      <c r="H564" s="49"/>
      <c r="I564" s="49"/>
    </row>
    <row r="565">
      <c r="A565" s="23" t="s">
        <v>3422</v>
      </c>
      <c r="B565" s="23" t="s">
        <v>3423</v>
      </c>
      <c r="C565" s="49"/>
      <c r="D565" s="23" t="s">
        <v>3421</v>
      </c>
      <c r="E565" s="49"/>
      <c r="F565" s="49"/>
      <c r="G565" s="49"/>
      <c r="H565" s="49"/>
      <c r="I565" s="49"/>
    </row>
    <row r="566">
      <c r="A566" s="23" t="s">
        <v>3424</v>
      </c>
      <c r="B566" s="23" t="s">
        <v>3425</v>
      </c>
      <c r="C566" s="23" t="s">
        <v>2754</v>
      </c>
      <c r="D566" s="23" t="s">
        <v>3426</v>
      </c>
      <c r="E566" s="49"/>
      <c r="F566" s="49"/>
      <c r="G566" s="49"/>
      <c r="H566" s="49"/>
      <c r="I566" s="49"/>
    </row>
    <row r="567">
      <c r="A567" s="23" t="s">
        <v>3427</v>
      </c>
      <c r="B567" s="23" t="s">
        <v>3428</v>
      </c>
      <c r="C567" s="23" t="s">
        <v>3429</v>
      </c>
      <c r="D567" s="54" t="s">
        <v>1886</v>
      </c>
      <c r="E567" s="23" t="s">
        <v>3430</v>
      </c>
      <c r="F567" s="49"/>
      <c r="G567" s="49"/>
      <c r="H567" s="49"/>
      <c r="I567" s="49"/>
    </row>
    <row r="568">
      <c r="A568" s="23" t="s">
        <v>3431</v>
      </c>
      <c r="B568" s="23" t="s">
        <v>3432</v>
      </c>
      <c r="C568" s="23" t="s">
        <v>1766</v>
      </c>
      <c r="D568" s="54" t="s">
        <v>1935</v>
      </c>
      <c r="E568" s="23" t="s">
        <v>3430</v>
      </c>
      <c r="F568" s="49"/>
      <c r="G568" s="49"/>
      <c r="H568" s="49"/>
      <c r="I568" s="49"/>
    </row>
    <row r="569">
      <c r="A569" s="23" t="s">
        <v>3433</v>
      </c>
      <c r="B569" s="23" t="s">
        <v>3434</v>
      </c>
      <c r="C569" s="49"/>
      <c r="D569" s="23" t="s">
        <v>3430</v>
      </c>
      <c r="E569" s="49"/>
      <c r="F569" s="49"/>
      <c r="G569" s="49"/>
      <c r="H569" s="49"/>
      <c r="I569" s="49"/>
    </row>
    <row r="570">
      <c r="A570" s="23" t="s">
        <v>3435</v>
      </c>
      <c r="B570" s="23" t="s">
        <v>3436</v>
      </c>
      <c r="C570" s="23" t="s">
        <v>2160</v>
      </c>
      <c r="D570" s="23" t="s">
        <v>2161</v>
      </c>
      <c r="E570" s="50" t="s">
        <v>3437</v>
      </c>
      <c r="F570" s="23" t="s">
        <v>3438</v>
      </c>
      <c r="G570" s="49"/>
      <c r="H570" s="49"/>
      <c r="I570" s="49"/>
    </row>
    <row r="571">
      <c r="A571" s="23" t="s">
        <v>3439</v>
      </c>
      <c r="B571" s="23" t="s">
        <v>3440</v>
      </c>
      <c r="C571" s="23" t="s">
        <v>3441</v>
      </c>
      <c r="D571" s="54" t="s">
        <v>3442</v>
      </c>
      <c r="E571" s="54" t="s">
        <v>1935</v>
      </c>
      <c r="F571" s="23" t="s">
        <v>3443</v>
      </c>
      <c r="G571" s="49"/>
      <c r="H571" s="49"/>
      <c r="I571" s="49"/>
    </row>
    <row r="572">
      <c r="A572" s="23" t="s">
        <v>3444</v>
      </c>
      <c r="B572" s="23" t="s">
        <v>3445</v>
      </c>
      <c r="C572" s="49"/>
      <c r="D572" s="23" t="s">
        <v>3446</v>
      </c>
      <c r="E572" s="49"/>
      <c r="F572" s="49"/>
      <c r="G572" s="49"/>
      <c r="H572" s="49"/>
      <c r="I572" s="49"/>
    </row>
    <row r="573">
      <c r="A573" s="23" t="s">
        <v>3447</v>
      </c>
      <c r="B573" s="23" t="s">
        <v>3448</v>
      </c>
      <c r="C573" s="49"/>
      <c r="D573" s="23" t="s">
        <v>3446</v>
      </c>
      <c r="E573" s="49"/>
      <c r="F573" s="49"/>
      <c r="G573" s="49"/>
      <c r="H573" s="49"/>
      <c r="I573" s="49"/>
    </row>
    <row r="574">
      <c r="A574" s="23" t="s">
        <v>3449</v>
      </c>
      <c r="B574" s="23" t="s">
        <v>3450</v>
      </c>
      <c r="C574" s="23" t="s">
        <v>3451</v>
      </c>
      <c r="D574" s="23" t="s">
        <v>3452</v>
      </c>
      <c r="E574" s="49"/>
      <c r="F574" s="49"/>
      <c r="G574" s="49"/>
      <c r="H574" s="49"/>
      <c r="I574" s="49"/>
    </row>
    <row r="575">
      <c r="A575" s="23" t="s">
        <v>3453</v>
      </c>
      <c r="B575" s="23" t="s">
        <v>3454</v>
      </c>
      <c r="C575" s="49"/>
      <c r="D575" s="23" t="s">
        <v>3455</v>
      </c>
      <c r="E575" s="49"/>
      <c r="F575" s="49"/>
      <c r="G575" s="49"/>
      <c r="H575" s="49"/>
      <c r="I575" s="49"/>
    </row>
    <row r="576">
      <c r="A576" s="23" t="s">
        <v>3456</v>
      </c>
      <c r="B576" s="23" t="s">
        <v>3457</v>
      </c>
      <c r="C576" s="23" t="s">
        <v>3458</v>
      </c>
      <c r="D576" s="23" t="s">
        <v>3459</v>
      </c>
      <c r="E576" s="49"/>
      <c r="F576" s="49"/>
      <c r="G576" s="49"/>
      <c r="H576" s="49"/>
      <c r="I576" s="49"/>
    </row>
    <row r="577">
      <c r="A577" s="23" t="s">
        <v>3460</v>
      </c>
      <c r="B577" s="23" t="s">
        <v>3461</v>
      </c>
      <c r="C577" s="23" t="s">
        <v>1992</v>
      </c>
      <c r="D577" s="23" t="s">
        <v>3459</v>
      </c>
      <c r="E577" s="49"/>
      <c r="F577" s="49"/>
      <c r="G577" s="49"/>
      <c r="H577" s="49"/>
      <c r="I577" s="49"/>
    </row>
    <row r="578">
      <c r="A578" s="23" t="s">
        <v>3462</v>
      </c>
      <c r="B578" s="23" t="s">
        <v>3463</v>
      </c>
      <c r="C578" s="23" t="s">
        <v>3464</v>
      </c>
      <c r="D578" s="23" t="s">
        <v>3459</v>
      </c>
      <c r="E578" s="49"/>
      <c r="F578" s="49"/>
      <c r="G578" s="49"/>
      <c r="H578" s="49"/>
      <c r="I578" s="49"/>
    </row>
    <row r="579">
      <c r="A579" s="23" t="s">
        <v>3465</v>
      </c>
      <c r="B579" s="23" t="s">
        <v>3466</v>
      </c>
      <c r="C579" s="23" t="s">
        <v>3467</v>
      </c>
      <c r="D579" s="23" t="s">
        <v>3468</v>
      </c>
      <c r="E579" s="49"/>
      <c r="F579" s="49"/>
      <c r="G579" s="49"/>
      <c r="H579" s="49"/>
      <c r="I579" s="49"/>
    </row>
    <row r="580">
      <c r="A580" s="23" t="s">
        <v>3469</v>
      </c>
      <c r="B580" s="23" t="s">
        <v>3470</v>
      </c>
      <c r="C580" s="23" t="s">
        <v>713</v>
      </c>
      <c r="D580" s="23" t="s">
        <v>3471</v>
      </c>
      <c r="E580" s="49"/>
      <c r="F580" s="49"/>
      <c r="G580" s="49"/>
      <c r="H580" s="49"/>
      <c r="I580" s="49"/>
    </row>
    <row r="581">
      <c r="A581" s="23" t="s">
        <v>3472</v>
      </c>
      <c r="B581" s="23" t="s">
        <v>3473</v>
      </c>
      <c r="C581" s="49"/>
      <c r="D581" s="23" t="s">
        <v>3474</v>
      </c>
      <c r="E581" s="49"/>
      <c r="F581" s="49"/>
      <c r="G581" s="49"/>
      <c r="H581" s="49"/>
      <c r="I581" s="49"/>
    </row>
    <row r="582">
      <c r="A582" s="23" t="s">
        <v>3475</v>
      </c>
      <c r="B582" s="23" t="s">
        <v>3476</v>
      </c>
      <c r="C582" s="49"/>
      <c r="D582" s="23" t="s">
        <v>3474</v>
      </c>
      <c r="E582" s="49"/>
      <c r="F582" s="49"/>
      <c r="G582" s="49"/>
      <c r="H582" s="49"/>
      <c r="I582" s="49"/>
    </row>
    <row r="583">
      <c r="A583" s="23" t="s">
        <v>3477</v>
      </c>
      <c r="B583" s="23" t="s">
        <v>3478</v>
      </c>
      <c r="C583" s="23" t="s">
        <v>3479</v>
      </c>
      <c r="D583" s="23" t="s">
        <v>3474</v>
      </c>
      <c r="E583" s="49"/>
      <c r="F583" s="49"/>
      <c r="G583" s="49"/>
      <c r="H583" s="49"/>
      <c r="I583" s="49"/>
    </row>
    <row r="584">
      <c r="A584" s="23" t="s">
        <v>3480</v>
      </c>
      <c r="B584" s="23" t="s">
        <v>3481</v>
      </c>
      <c r="C584" s="23" t="s">
        <v>1794</v>
      </c>
      <c r="D584" s="23" t="s">
        <v>3474</v>
      </c>
      <c r="E584" s="49"/>
      <c r="F584" s="49"/>
      <c r="G584" s="49"/>
      <c r="H584" s="49"/>
      <c r="I584" s="49"/>
    </row>
    <row r="585">
      <c r="A585" s="23" t="s">
        <v>3482</v>
      </c>
      <c r="B585" s="23" t="s">
        <v>3483</v>
      </c>
      <c r="C585" s="23" t="s">
        <v>3484</v>
      </c>
      <c r="D585" s="23" t="s">
        <v>3485</v>
      </c>
      <c r="E585" s="49"/>
      <c r="F585" s="49"/>
      <c r="G585" s="49"/>
      <c r="H585" s="49"/>
      <c r="I585" s="49"/>
    </row>
    <row r="586">
      <c r="A586" s="23" t="s">
        <v>3486</v>
      </c>
      <c r="B586" s="23" t="s">
        <v>3487</v>
      </c>
      <c r="C586" s="23" t="s">
        <v>3488</v>
      </c>
      <c r="D586" s="23" t="s">
        <v>3485</v>
      </c>
      <c r="E586" s="49"/>
      <c r="F586" s="49"/>
      <c r="G586" s="49"/>
      <c r="H586" s="49"/>
      <c r="I586" s="49"/>
    </row>
    <row r="587">
      <c r="A587" s="23" t="s">
        <v>3489</v>
      </c>
      <c r="B587" s="23" t="s">
        <v>3490</v>
      </c>
      <c r="C587" s="49"/>
      <c r="D587" s="23" t="s">
        <v>3491</v>
      </c>
      <c r="E587" s="49"/>
      <c r="F587" s="49"/>
      <c r="G587" s="49"/>
      <c r="H587" s="49"/>
      <c r="I587" s="49"/>
    </row>
    <row r="588">
      <c r="A588" s="23" t="s">
        <v>3492</v>
      </c>
      <c r="B588" s="23" t="s">
        <v>3493</v>
      </c>
      <c r="C588" s="23" t="s">
        <v>2093</v>
      </c>
      <c r="D588" s="23" t="s">
        <v>3494</v>
      </c>
      <c r="E588" s="49"/>
      <c r="F588" s="49"/>
      <c r="G588" s="49"/>
      <c r="H588" s="49"/>
      <c r="I588" s="49"/>
    </row>
    <row r="589">
      <c r="A589" s="23" t="s">
        <v>3495</v>
      </c>
      <c r="B589" s="23" t="s">
        <v>3496</v>
      </c>
      <c r="C589" s="23" t="s">
        <v>2290</v>
      </c>
      <c r="D589" s="23" t="s">
        <v>3491</v>
      </c>
      <c r="E589" s="49"/>
      <c r="F589" s="49"/>
      <c r="G589" s="49"/>
      <c r="H589" s="49"/>
      <c r="I589" s="49"/>
    </row>
    <row r="590">
      <c r="A590" s="23" t="s">
        <v>3497</v>
      </c>
      <c r="B590" s="23" t="s">
        <v>3498</v>
      </c>
      <c r="C590" s="23" t="s">
        <v>3499</v>
      </c>
      <c r="D590" s="23" t="s">
        <v>3494</v>
      </c>
      <c r="E590" s="49"/>
      <c r="F590" s="49"/>
      <c r="G590" s="49"/>
      <c r="H590" s="49"/>
      <c r="I590" s="49"/>
    </row>
    <row r="591">
      <c r="A591" s="23" t="s">
        <v>3500</v>
      </c>
      <c r="B591" s="23" t="s">
        <v>3501</v>
      </c>
      <c r="C591" s="49"/>
      <c r="D591" s="23" t="s">
        <v>3502</v>
      </c>
      <c r="E591" s="49"/>
      <c r="F591" s="49"/>
      <c r="G591" s="49"/>
      <c r="H591" s="49"/>
      <c r="I591" s="49"/>
    </row>
    <row r="592">
      <c r="A592" s="23" t="s">
        <v>3503</v>
      </c>
      <c r="B592" s="23" t="s">
        <v>3504</v>
      </c>
      <c r="C592" s="23" t="s">
        <v>3505</v>
      </c>
      <c r="D592" s="23" t="s">
        <v>3502</v>
      </c>
      <c r="E592" s="49"/>
      <c r="F592" s="49"/>
      <c r="G592" s="49"/>
      <c r="H592" s="49"/>
      <c r="I592" s="49"/>
    </row>
    <row r="593">
      <c r="A593" s="23" t="s">
        <v>3506</v>
      </c>
      <c r="B593" s="23" t="s">
        <v>3507</v>
      </c>
      <c r="C593" s="23" t="s">
        <v>726</v>
      </c>
      <c r="D593" s="23" t="s">
        <v>3502</v>
      </c>
      <c r="E593" s="49"/>
      <c r="F593" s="49"/>
      <c r="G593" s="49"/>
      <c r="H593" s="49"/>
      <c r="I593" s="49"/>
    </row>
    <row r="594">
      <c r="A594" s="23" t="s">
        <v>3508</v>
      </c>
      <c r="B594" s="23" t="s">
        <v>3509</v>
      </c>
      <c r="C594" s="23" t="s">
        <v>2063</v>
      </c>
      <c r="D594" s="23" t="s">
        <v>3502</v>
      </c>
      <c r="E594" s="49"/>
      <c r="F594" s="49"/>
      <c r="G594" s="49"/>
      <c r="H594" s="49"/>
      <c r="I594" s="49"/>
    </row>
    <row r="595">
      <c r="A595" s="23" t="s">
        <v>3510</v>
      </c>
      <c r="B595" s="23" t="s">
        <v>3511</v>
      </c>
      <c r="C595" s="49"/>
      <c r="D595" s="23" t="s">
        <v>3512</v>
      </c>
      <c r="E595" s="49"/>
      <c r="F595" s="49"/>
      <c r="G595" s="49"/>
      <c r="H595" s="49"/>
      <c r="I595" s="49"/>
    </row>
    <row r="596">
      <c r="A596" s="23" t="s">
        <v>3513</v>
      </c>
      <c r="B596" s="23" t="s">
        <v>3514</v>
      </c>
      <c r="C596" s="23" t="s">
        <v>2420</v>
      </c>
      <c r="D596" s="23" t="s">
        <v>3515</v>
      </c>
      <c r="E596" s="49"/>
      <c r="F596" s="49"/>
      <c r="G596" s="49"/>
      <c r="H596" s="49"/>
      <c r="I596" s="49"/>
    </row>
    <row r="597">
      <c r="A597" s="23" t="s">
        <v>3516</v>
      </c>
      <c r="B597" s="23" t="s">
        <v>3517</v>
      </c>
      <c r="C597" s="23" t="s">
        <v>3518</v>
      </c>
      <c r="D597" s="23" t="s">
        <v>3515</v>
      </c>
      <c r="E597" s="49"/>
      <c r="F597" s="49"/>
      <c r="G597" s="49"/>
      <c r="H597" s="49"/>
      <c r="I597" s="49"/>
    </row>
    <row r="598">
      <c r="A598" s="23" t="s">
        <v>3519</v>
      </c>
      <c r="B598" s="23" t="s">
        <v>3520</v>
      </c>
      <c r="C598" s="23" t="s">
        <v>1615</v>
      </c>
      <c r="D598" s="23" t="s">
        <v>3515</v>
      </c>
      <c r="E598" s="49"/>
      <c r="F598" s="49"/>
      <c r="G598" s="49"/>
      <c r="H598" s="49"/>
      <c r="I598" s="49"/>
    </row>
    <row r="599">
      <c r="A599" s="23" t="s">
        <v>3521</v>
      </c>
      <c r="B599" s="23" t="s">
        <v>3522</v>
      </c>
      <c r="C599" s="49"/>
      <c r="D599" s="23" t="s">
        <v>3523</v>
      </c>
      <c r="E599" s="49"/>
      <c r="F599" s="49"/>
      <c r="G599" s="49"/>
      <c r="H599" s="49"/>
      <c r="I599" s="49"/>
    </row>
    <row r="600">
      <c r="A600" s="23" t="s">
        <v>3524</v>
      </c>
      <c r="B600" s="23" t="s">
        <v>3525</v>
      </c>
      <c r="C600" s="23" t="s">
        <v>2160</v>
      </c>
      <c r="D600" s="23" t="s">
        <v>2161</v>
      </c>
      <c r="E600" s="50" t="s">
        <v>3526</v>
      </c>
      <c r="F600" s="23" t="s">
        <v>3527</v>
      </c>
      <c r="G600" s="49"/>
      <c r="H600" s="49"/>
      <c r="I600" s="49"/>
    </row>
    <row r="601">
      <c r="A601" s="23" t="s">
        <v>3528</v>
      </c>
      <c r="B601" s="23" t="s">
        <v>3529</v>
      </c>
      <c r="C601" s="49"/>
      <c r="D601" s="23" t="s">
        <v>3527</v>
      </c>
      <c r="E601" s="49"/>
      <c r="F601" s="49"/>
      <c r="G601" s="49"/>
      <c r="H601" s="49"/>
      <c r="I601" s="49"/>
    </row>
    <row r="602">
      <c r="A602" s="23" t="s">
        <v>3530</v>
      </c>
      <c r="B602" s="23" t="s">
        <v>3531</v>
      </c>
      <c r="C602" s="49"/>
      <c r="D602" s="23" t="s">
        <v>3532</v>
      </c>
      <c r="E602" s="49"/>
      <c r="F602" s="49"/>
      <c r="G602" s="49"/>
      <c r="H602" s="49"/>
      <c r="I602" s="49"/>
    </row>
    <row r="603">
      <c r="A603" s="23" t="s">
        <v>3533</v>
      </c>
      <c r="B603" s="23" t="s">
        <v>3534</v>
      </c>
      <c r="C603" s="49"/>
      <c r="D603" s="23" t="s">
        <v>3532</v>
      </c>
      <c r="E603" s="49"/>
      <c r="F603" s="49"/>
      <c r="G603" s="49"/>
      <c r="H603" s="49"/>
      <c r="I603" s="49"/>
    </row>
    <row r="604">
      <c r="A604" s="23" t="s">
        <v>3535</v>
      </c>
      <c r="B604" s="23" t="s">
        <v>3536</v>
      </c>
      <c r="C604" s="50" t="s">
        <v>3537</v>
      </c>
      <c r="D604" s="23" t="s">
        <v>3532</v>
      </c>
      <c r="E604" s="49"/>
      <c r="F604" s="49"/>
      <c r="G604" s="49"/>
      <c r="H604" s="49"/>
      <c r="I604" s="49"/>
    </row>
    <row r="605">
      <c r="A605" s="23" t="s">
        <v>3538</v>
      </c>
      <c r="B605" s="23" t="s">
        <v>3539</v>
      </c>
      <c r="C605" s="23" t="s">
        <v>2160</v>
      </c>
      <c r="D605" s="23" t="s">
        <v>2161</v>
      </c>
      <c r="E605" s="50" t="s">
        <v>3540</v>
      </c>
      <c r="F605" s="23" t="s">
        <v>3541</v>
      </c>
      <c r="G605" s="49"/>
      <c r="H605" s="49"/>
      <c r="I605" s="49"/>
    </row>
    <row r="606">
      <c r="A606" s="23" t="s">
        <v>3542</v>
      </c>
      <c r="B606" s="23" t="s">
        <v>3543</v>
      </c>
      <c r="C606" s="49"/>
      <c r="D606" s="23" t="s">
        <v>3541</v>
      </c>
      <c r="E606" s="49"/>
      <c r="F606" s="49"/>
      <c r="G606" s="49"/>
      <c r="H606" s="49"/>
      <c r="I606" s="49"/>
    </row>
    <row r="607">
      <c r="A607" s="23" t="s">
        <v>3544</v>
      </c>
      <c r="B607" s="23" t="s">
        <v>3545</v>
      </c>
      <c r="C607" s="23" t="s">
        <v>3546</v>
      </c>
      <c r="D607" s="23" t="s">
        <v>3541</v>
      </c>
      <c r="E607" s="49"/>
      <c r="F607" s="49"/>
      <c r="G607" s="49"/>
      <c r="H607" s="49"/>
      <c r="I607" s="49"/>
    </row>
    <row r="608">
      <c r="A608" s="23" t="s">
        <v>3547</v>
      </c>
      <c r="B608" s="23" t="s">
        <v>3548</v>
      </c>
      <c r="C608" s="23" t="s">
        <v>3549</v>
      </c>
      <c r="D608" s="54" t="s">
        <v>3550</v>
      </c>
      <c r="E608" s="23" t="s">
        <v>3551</v>
      </c>
      <c r="F608" s="49"/>
      <c r="G608" s="49"/>
      <c r="H608" s="49"/>
      <c r="I608" s="49"/>
    </row>
    <row r="609">
      <c r="A609" s="23" t="s">
        <v>3552</v>
      </c>
      <c r="B609" s="23" t="s">
        <v>3553</v>
      </c>
      <c r="C609" s="49"/>
      <c r="D609" s="23" t="s">
        <v>3554</v>
      </c>
      <c r="E609" s="49"/>
      <c r="F609" s="49"/>
      <c r="G609" s="49"/>
      <c r="H609" s="49"/>
      <c r="I609" s="49"/>
    </row>
    <row r="610">
      <c r="A610" s="23" t="s">
        <v>3555</v>
      </c>
      <c r="B610" s="23" t="s">
        <v>3556</v>
      </c>
      <c r="C610" s="23" t="s">
        <v>3557</v>
      </c>
      <c r="D610" s="54" t="s">
        <v>1935</v>
      </c>
      <c r="E610" s="23" t="s">
        <v>3554</v>
      </c>
      <c r="F610" s="49"/>
      <c r="G610" s="49"/>
      <c r="H610" s="49"/>
      <c r="I610" s="49"/>
    </row>
    <row r="611">
      <c r="A611" s="23" t="s">
        <v>3558</v>
      </c>
      <c r="B611" s="23" t="s">
        <v>3559</v>
      </c>
      <c r="C611" s="23" t="s">
        <v>3346</v>
      </c>
      <c r="D611" s="54" t="s">
        <v>1935</v>
      </c>
      <c r="E611" s="23" t="s">
        <v>3554</v>
      </c>
      <c r="F611" s="49"/>
      <c r="G611" s="49"/>
      <c r="H611" s="49"/>
      <c r="I611" s="49"/>
    </row>
    <row r="612">
      <c r="A612" s="23" t="s">
        <v>3560</v>
      </c>
      <c r="B612" s="23" t="s">
        <v>3561</v>
      </c>
      <c r="C612" s="23" t="s">
        <v>3562</v>
      </c>
      <c r="D612" s="23" t="s">
        <v>3563</v>
      </c>
      <c r="E612" s="49"/>
      <c r="F612" s="49"/>
      <c r="G612" s="49"/>
      <c r="H612" s="49"/>
      <c r="I612" s="49"/>
    </row>
    <row r="613">
      <c r="A613" s="23" t="s">
        <v>3564</v>
      </c>
      <c r="B613" s="23" t="s">
        <v>3565</v>
      </c>
      <c r="C613" s="23" t="s">
        <v>3566</v>
      </c>
      <c r="D613" s="23" t="s">
        <v>3567</v>
      </c>
      <c r="E613" s="49"/>
      <c r="F613" s="49"/>
      <c r="G613" s="49"/>
      <c r="H613" s="49"/>
      <c r="I613" s="49"/>
    </row>
    <row r="614">
      <c r="A614" s="23" t="s">
        <v>3568</v>
      </c>
      <c r="B614" s="23" t="s">
        <v>3569</v>
      </c>
      <c r="C614" s="23" t="s">
        <v>3570</v>
      </c>
      <c r="D614" s="23" t="s">
        <v>3567</v>
      </c>
      <c r="E614" s="49"/>
      <c r="F614" s="49"/>
      <c r="G614" s="49"/>
      <c r="H614" s="49"/>
      <c r="I614" s="49"/>
    </row>
    <row r="615">
      <c r="A615" s="23" t="s">
        <v>3571</v>
      </c>
      <c r="B615" s="23" t="s">
        <v>3572</v>
      </c>
      <c r="C615" s="23" t="s">
        <v>3573</v>
      </c>
      <c r="D615" s="23" t="s">
        <v>3567</v>
      </c>
      <c r="E615" s="49"/>
      <c r="F615" s="49"/>
      <c r="G615" s="49"/>
      <c r="H615" s="49"/>
      <c r="I615" s="49"/>
    </row>
    <row r="616">
      <c r="A616" s="23" t="s">
        <v>3574</v>
      </c>
      <c r="B616" s="23" t="s">
        <v>3575</v>
      </c>
      <c r="C616" s="23" t="s">
        <v>3191</v>
      </c>
      <c r="D616" s="23" t="s">
        <v>3576</v>
      </c>
      <c r="E616" s="49"/>
      <c r="F616" s="49"/>
      <c r="G616" s="49"/>
      <c r="H616" s="49"/>
      <c r="I616" s="49"/>
    </row>
    <row r="617">
      <c r="A617" s="23" t="s">
        <v>3577</v>
      </c>
      <c r="B617" s="23" t="s">
        <v>3578</v>
      </c>
      <c r="C617" s="50" t="s">
        <v>3579</v>
      </c>
      <c r="D617" s="23" t="s">
        <v>3576</v>
      </c>
      <c r="E617" s="49"/>
      <c r="F617" s="49"/>
      <c r="G617" s="49"/>
      <c r="H617" s="49"/>
      <c r="I617" s="49"/>
    </row>
    <row r="618">
      <c r="A618" s="23" t="s">
        <v>3580</v>
      </c>
      <c r="B618" s="23" t="s">
        <v>3581</v>
      </c>
      <c r="C618" s="49"/>
      <c r="D618" s="23" t="s">
        <v>3576</v>
      </c>
      <c r="E618" s="49"/>
      <c r="F618" s="49"/>
      <c r="G618" s="49"/>
      <c r="H618" s="49"/>
      <c r="I618" s="49"/>
    </row>
    <row r="619">
      <c r="A619" s="23" t="s">
        <v>3582</v>
      </c>
      <c r="B619" s="23" t="s">
        <v>3583</v>
      </c>
      <c r="C619" s="23" t="s">
        <v>3584</v>
      </c>
      <c r="D619" s="23" t="s">
        <v>3585</v>
      </c>
      <c r="E619" s="49"/>
      <c r="F619" s="49"/>
      <c r="G619" s="49"/>
      <c r="H619" s="49"/>
      <c r="I619" s="49"/>
    </row>
    <row r="620">
      <c r="A620" s="23" t="s">
        <v>3586</v>
      </c>
      <c r="B620" s="23" t="s">
        <v>3587</v>
      </c>
      <c r="C620" s="23" t="s">
        <v>3588</v>
      </c>
      <c r="D620" s="23" t="s">
        <v>3585</v>
      </c>
      <c r="E620" s="49"/>
      <c r="F620" s="49"/>
      <c r="G620" s="49"/>
      <c r="H620" s="49"/>
      <c r="I620" s="49"/>
    </row>
    <row r="621">
      <c r="A621" s="23" t="s">
        <v>3589</v>
      </c>
      <c r="B621" s="23" t="s">
        <v>3590</v>
      </c>
      <c r="C621" s="49"/>
      <c r="D621" s="23" t="s">
        <v>3585</v>
      </c>
      <c r="E621" s="49"/>
      <c r="F621" s="49"/>
      <c r="G621" s="49"/>
      <c r="H621" s="49"/>
      <c r="I621" s="49"/>
    </row>
    <row r="622">
      <c r="A622" s="23" t="s">
        <v>3591</v>
      </c>
      <c r="B622" s="23" t="s">
        <v>3592</v>
      </c>
      <c r="C622" s="49"/>
      <c r="D622" s="23" t="s">
        <v>3593</v>
      </c>
      <c r="E622" s="49"/>
      <c r="F622" s="49"/>
      <c r="G622" s="49"/>
      <c r="H622" s="49"/>
      <c r="I622" s="49"/>
    </row>
    <row r="623">
      <c r="A623" s="23" t="s">
        <v>3594</v>
      </c>
      <c r="B623" s="23" t="s">
        <v>3595</v>
      </c>
      <c r="C623" s="49"/>
      <c r="D623" s="23" t="s">
        <v>3593</v>
      </c>
      <c r="E623" s="49"/>
      <c r="F623" s="49"/>
      <c r="G623" s="49"/>
      <c r="H623" s="49"/>
      <c r="I623" s="49"/>
    </row>
    <row r="624">
      <c r="A624" s="23" t="s">
        <v>3596</v>
      </c>
      <c r="B624" s="23" t="s">
        <v>3597</v>
      </c>
      <c r="C624" s="23" t="s">
        <v>3598</v>
      </c>
      <c r="D624" s="23" t="s">
        <v>3593</v>
      </c>
      <c r="E624" s="49"/>
      <c r="F624" s="49"/>
      <c r="G624" s="49"/>
      <c r="H624" s="49"/>
      <c r="I624" s="49"/>
    </row>
    <row r="625">
      <c r="A625" s="23" t="s">
        <v>3599</v>
      </c>
      <c r="B625" s="23" t="s">
        <v>3600</v>
      </c>
      <c r="C625" s="23" t="s">
        <v>2456</v>
      </c>
      <c r="D625" s="23" t="s">
        <v>3593</v>
      </c>
      <c r="E625" s="49"/>
      <c r="F625" s="49"/>
      <c r="G625" s="49"/>
      <c r="H625" s="49"/>
      <c r="I625" s="49"/>
    </row>
    <row r="626">
      <c r="A626" s="23" t="s">
        <v>3601</v>
      </c>
      <c r="B626" s="23" t="s">
        <v>3602</v>
      </c>
      <c r="C626" s="23" t="s">
        <v>3603</v>
      </c>
      <c r="D626" s="23" t="s">
        <v>3593</v>
      </c>
      <c r="E626" s="49"/>
      <c r="F626" s="49"/>
      <c r="G626" s="49"/>
      <c r="H626" s="49"/>
      <c r="I626" s="49"/>
    </row>
    <row r="627">
      <c r="A627" s="23" t="s">
        <v>3604</v>
      </c>
      <c r="B627" s="23" t="s">
        <v>3605</v>
      </c>
      <c r="C627" s="49"/>
      <c r="D627" s="23" t="s">
        <v>3606</v>
      </c>
      <c r="E627" s="49"/>
      <c r="F627" s="49"/>
      <c r="G627" s="49"/>
      <c r="H627" s="49"/>
      <c r="I627" s="49"/>
    </row>
    <row r="628">
      <c r="A628" s="23" t="s">
        <v>3607</v>
      </c>
      <c r="B628" s="23" t="s">
        <v>3608</v>
      </c>
      <c r="C628" s="50" t="s">
        <v>3609</v>
      </c>
      <c r="D628" s="23" t="s">
        <v>3606</v>
      </c>
      <c r="E628" s="49"/>
      <c r="F628" s="49"/>
      <c r="G628" s="49"/>
      <c r="H628" s="49"/>
      <c r="I628" s="49"/>
    </row>
    <row r="629">
      <c r="A629" s="23" t="s">
        <v>3610</v>
      </c>
      <c r="B629" s="23" t="s">
        <v>3611</v>
      </c>
      <c r="C629" s="49"/>
      <c r="D629" s="23" t="s">
        <v>3606</v>
      </c>
      <c r="E629" s="49"/>
      <c r="F629" s="49"/>
      <c r="G629" s="49"/>
      <c r="H629" s="49"/>
      <c r="I629" s="49"/>
    </row>
    <row r="630">
      <c r="A630" s="23" t="s">
        <v>3612</v>
      </c>
      <c r="B630" s="23" t="s">
        <v>3613</v>
      </c>
      <c r="C630" s="49"/>
      <c r="D630" s="23" t="s">
        <v>3606</v>
      </c>
      <c r="E630" s="49"/>
      <c r="F630" s="49"/>
      <c r="G630" s="49"/>
      <c r="H630" s="49"/>
      <c r="I630" s="49"/>
    </row>
    <row r="631">
      <c r="A631" s="23" t="s">
        <v>3614</v>
      </c>
      <c r="B631" s="23" t="s">
        <v>3615</v>
      </c>
      <c r="C631" s="49"/>
      <c r="D631" s="23" t="s">
        <v>3616</v>
      </c>
      <c r="E631" s="49"/>
      <c r="F631" s="49"/>
      <c r="G631" s="49"/>
      <c r="H631" s="49"/>
      <c r="I631" s="49"/>
    </row>
    <row r="632">
      <c r="A632" s="23" t="s">
        <v>3617</v>
      </c>
      <c r="B632" s="23" t="s">
        <v>3618</v>
      </c>
      <c r="C632" s="49"/>
      <c r="D632" s="23" t="s">
        <v>3616</v>
      </c>
      <c r="E632" s="49"/>
      <c r="F632" s="49"/>
      <c r="G632" s="49"/>
      <c r="H632" s="49"/>
      <c r="I632" s="49"/>
    </row>
    <row r="633">
      <c r="A633" s="23" t="s">
        <v>3619</v>
      </c>
      <c r="B633" s="23" t="s">
        <v>3620</v>
      </c>
      <c r="C633" s="49"/>
      <c r="D633" s="23" t="s">
        <v>3621</v>
      </c>
      <c r="E633" s="49"/>
      <c r="F633" s="49"/>
      <c r="G633" s="49"/>
      <c r="H633" s="49"/>
      <c r="I633" s="49"/>
    </row>
    <row r="634">
      <c r="A634" s="23" t="s">
        <v>3622</v>
      </c>
      <c r="B634" s="23" t="s">
        <v>3623</v>
      </c>
      <c r="C634" s="49"/>
      <c r="D634" s="23" t="s">
        <v>3621</v>
      </c>
      <c r="E634" s="49"/>
      <c r="F634" s="49"/>
      <c r="G634" s="49"/>
      <c r="H634" s="49"/>
      <c r="I634" s="49"/>
    </row>
    <row r="635">
      <c r="A635" s="23" t="s">
        <v>3624</v>
      </c>
      <c r="B635" s="23" t="s">
        <v>3625</v>
      </c>
      <c r="C635" s="23" t="s">
        <v>713</v>
      </c>
      <c r="D635" s="23" t="s">
        <v>3621</v>
      </c>
      <c r="E635" s="49"/>
      <c r="F635" s="49"/>
      <c r="G635" s="49"/>
      <c r="H635" s="49"/>
      <c r="I635" s="49"/>
    </row>
    <row r="636">
      <c r="A636" s="23" t="s">
        <v>3626</v>
      </c>
      <c r="B636" s="23" t="s">
        <v>3627</v>
      </c>
      <c r="C636" s="49"/>
      <c r="D636" s="23" t="s">
        <v>3621</v>
      </c>
      <c r="E636" s="49"/>
      <c r="F636" s="49"/>
      <c r="G636" s="49"/>
      <c r="H636" s="49"/>
      <c r="I636" s="49"/>
    </row>
    <row r="637">
      <c r="A637" s="23" t="s">
        <v>3628</v>
      </c>
      <c r="B637" s="23" t="s">
        <v>3629</v>
      </c>
      <c r="C637" s="49"/>
      <c r="D637" s="23" t="s">
        <v>3621</v>
      </c>
      <c r="E637" s="49"/>
      <c r="F637" s="49"/>
      <c r="G637" s="49"/>
      <c r="H637" s="49"/>
      <c r="I637" s="49"/>
    </row>
    <row r="638">
      <c r="A638" s="23" t="s">
        <v>3630</v>
      </c>
      <c r="B638" s="23" t="s">
        <v>3631</v>
      </c>
      <c r="C638" s="49"/>
      <c r="D638" s="23" t="s">
        <v>3632</v>
      </c>
      <c r="E638" s="49"/>
      <c r="F638" s="49"/>
      <c r="G638" s="49"/>
      <c r="H638" s="49"/>
      <c r="I638" s="49"/>
    </row>
    <row r="639">
      <c r="A639" s="23" t="s">
        <v>3633</v>
      </c>
      <c r="B639" s="23" t="s">
        <v>3634</v>
      </c>
      <c r="C639" s="23" t="s">
        <v>3635</v>
      </c>
      <c r="D639" s="23" t="s">
        <v>3632</v>
      </c>
      <c r="E639" s="49"/>
      <c r="F639" s="49"/>
      <c r="G639" s="49"/>
      <c r="H639" s="49"/>
      <c r="I639" s="49"/>
    </row>
    <row r="640">
      <c r="A640" s="23" t="s">
        <v>3636</v>
      </c>
      <c r="B640" s="23" t="s">
        <v>3637</v>
      </c>
      <c r="C640" s="23" t="s">
        <v>2619</v>
      </c>
      <c r="D640" s="23" t="s">
        <v>3632</v>
      </c>
      <c r="E640" s="49"/>
      <c r="F640" s="49"/>
      <c r="G640" s="49"/>
      <c r="H640" s="49"/>
      <c r="I640" s="49"/>
    </row>
    <row r="641">
      <c r="A641" s="23" t="s">
        <v>3638</v>
      </c>
      <c r="B641" s="23" t="s">
        <v>3639</v>
      </c>
      <c r="C641" s="50" t="s">
        <v>3640</v>
      </c>
      <c r="D641" s="23" t="s">
        <v>3641</v>
      </c>
      <c r="E641" s="49"/>
      <c r="F641" s="49"/>
      <c r="G641" s="49"/>
      <c r="H641" s="49"/>
      <c r="I641" s="49"/>
    </row>
    <row r="642">
      <c r="A642" s="23" t="s">
        <v>3642</v>
      </c>
      <c r="B642" s="23" t="s">
        <v>3643</v>
      </c>
      <c r="C642" s="23" t="s">
        <v>1854</v>
      </c>
      <c r="D642" s="23" t="s">
        <v>3641</v>
      </c>
      <c r="E642" s="49"/>
      <c r="F642" s="49"/>
      <c r="G642" s="49"/>
      <c r="H642" s="49"/>
      <c r="I642" s="49"/>
    </row>
    <row r="643">
      <c r="A643" s="23" t="s">
        <v>3644</v>
      </c>
      <c r="B643" s="23" t="s">
        <v>3645</v>
      </c>
      <c r="C643" s="49"/>
      <c r="D643" s="23" t="s">
        <v>3641</v>
      </c>
      <c r="E643" s="49"/>
      <c r="F643" s="49"/>
      <c r="G643" s="49"/>
      <c r="H643" s="49"/>
      <c r="I643" s="49"/>
    </row>
    <row r="644">
      <c r="A644" s="23" t="s">
        <v>3646</v>
      </c>
      <c r="B644" s="23" t="s">
        <v>3647</v>
      </c>
      <c r="C644" s="23" t="s">
        <v>3182</v>
      </c>
      <c r="D644" s="23" t="s">
        <v>3648</v>
      </c>
      <c r="E644" s="49"/>
      <c r="F644" s="49"/>
      <c r="G644" s="49"/>
      <c r="H644" s="49"/>
      <c r="I644" s="49"/>
    </row>
    <row r="645">
      <c r="A645" s="23" t="s">
        <v>3649</v>
      </c>
      <c r="B645" s="23" t="s">
        <v>3650</v>
      </c>
      <c r="C645" s="23" t="s">
        <v>726</v>
      </c>
      <c r="D645" s="23" t="s">
        <v>3651</v>
      </c>
      <c r="E645" s="49"/>
      <c r="F645" s="49"/>
      <c r="G645" s="49"/>
      <c r="H645" s="49"/>
      <c r="I645" s="49"/>
    </row>
    <row r="646">
      <c r="A646" s="23" t="s">
        <v>3652</v>
      </c>
      <c r="B646" s="23" t="s">
        <v>3653</v>
      </c>
      <c r="C646" s="49"/>
      <c r="D646" s="23" t="s">
        <v>3654</v>
      </c>
      <c r="E646" s="49"/>
      <c r="F646" s="49"/>
      <c r="G646" s="49"/>
      <c r="H646" s="49"/>
      <c r="I646" s="49"/>
    </row>
    <row r="647">
      <c r="A647" s="23" t="s">
        <v>3655</v>
      </c>
      <c r="B647" s="23" t="s">
        <v>3656</v>
      </c>
      <c r="C647" s="49"/>
      <c r="D647" s="23" t="s">
        <v>3654</v>
      </c>
      <c r="E647" s="49"/>
      <c r="F647" s="49"/>
      <c r="G647" s="49"/>
      <c r="H647" s="49"/>
      <c r="I647" s="49"/>
    </row>
    <row r="648">
      <c r="A648" s="23" t="s">
        <v>3657</v>
      </c>
      <c r="B648" s="23" t="s">
        <v>3658</v>
      </c>
      <c r="C648" s="49"/>
      <c r="D648" s="23" t="s">
        <v>3659</v>
      </c>
      <c r="E648" s="49"/>
      <c r="F648" s="49"/>
      <c r="G648" s="49"/>
      <c r="H648" s="49"/>
      <c r="I648" s="49"/>
    </row>
    <row r="649">
      <c r="A649" s="23" t="s">
        <v>3660</v>
      </c>
      <c r="B649" s="23" t="s">
        <v>3661</v>
      </c>
      <c r="C649" s="49"/>
      <c r="D649" s="23" t="s">
        <v>3659</v>
      </c>
      <c r="E649" s="49"/>
      <c r="F649" s="49"/>
      <c r="G649" s="49"/>
      <c r="H649" s="49"/>
      <c r="I649" s="49"/>
    </row>
    <row r="650">
      <c r="A650" s="23" t="s">
        <v>3662</v>
      </c>
      <c r="B650" s="23" t="s">
        <v>3663</v>
      </c>
      <c r="C650" s="23" t="s">
        <v>3664</v>
      </c>
      <c r="D650" s="23" t="s">
        <v>3659</v>
      </c>
      <c r="E650" s="49"/>
      <c r="F650" s="49"/>
      <c r="G650" s="49"/>
      <c r="H650" s="49"/>
      <c r="I650" s="49"/>
    </row>
    <row r="651">
      <c r="A651" s="23" t="s">
        <v>3665</v>
      </c>
      <c r="B651" s="23" t="s">
        <v>3666</v>
      </c>
      <c r="C651" s="23" t="s">
        <v>3667</v>
      </c>
      <c r="D651" s="23" t="s">
        <v>3668</v>
      </c>
      <c r="E651" s="49"/>
      <c r="F651" s="49"/>
      <c r="G651" s="49"/>
      <c r="H651" s="49"/>
      <c r="I651" s="49"/>
    </row>
    <row r="652">
      <c r="A652" s="23" t="s">
        <v>3669</v>
      </c>
      <c r="B652" s="23" t="s">
        <v>3670</v>
      </c>
      <c r="C652" s="23" t="s">
        <v>3671</v>
      </c>
      <c r="D652" s="23" t="s">
        <v>3668</v>
      </c>
      <c r="E652" s="49"/>
      <c r="F652" s="49"/>
      <c r="G652" s="49"/>
      <c r="H652" s="49"/>
      <c r="I652" s="49"/>
    </row>
    <row r="653">
      <c r="A653" s="23" t="s">
        <v>3672</v>
      </c>
      <c r="B653" s="23" t="s">
        <v>3673</v>
      </c>
      <c r="C653" s="49"/>
      <c r="D653" s="23" t="s">
        <v>3674</v>
      </c>
      <c r="E653" s="49"/>
      <c r="F653" s="49"/>
      <c r="G653" s="49"/>
      <c r="H653" s="49"/>
      <c r="I653" s="49"/>
    </row>
    <row r="654">
      <c r="A654" s="23" t="s">
        <v>3675</v>
      </c>
      <c r="B654" s="23" t="s">
        <v>3676</v>
      </c>
      <c r="C654" s="23" t="s">
        <v>3191</v>
      </c>
      <c r="D654" s="23" t="s">
        <v>3674</v>
      </c>
      <c r="E654" s="49"/>
      <c r="F654" s="49"/>
      <c r="G654" s="49"/>
      <c r="H654" s="49"/>
      <c r="I654" s="49"/>
    </row>
    <row r="655">
      <c r="A655" s="23" t="s">
        <v>3677</v>
      </c>
      <c r="B655" s="23" t="s">
        <v>3678</v>
      </c>
      <c r="C655" s="23" t="s">
        <v>3679</v>
      </c>
      <c r="D655" s="23" t="s">
        <v>3680</v>
      </c>
      <c r="E655" s="49"/>
      <c r="F655" s="49"/>
      <c r="G655" s="49"/>
      <c r="H655" s="49"/>
      <c r="I655" s="49"/>
    </row>
    <row r="656">
      <c r="A656" s="23" t="s">
        <v>3681</v>
      </c>
      <c r="B656" s="23" t="s">
        <v>3682</v>
      </c>
      <c r="C656" s="23" t="s">
        <v>3683</v>
      </c>
      <c r="D656" s="54" t="s">
        <v>1935</v>
      </c>
      <c r="E656" s="23" t="s">
        <v>3684</v>
      </c>
      <c r="F656" s="49"/>
      <c r="G656" s="49"/>
      <c r="H656" s="49"/>
      <c r="I656" s="49"/>
    </row>
    <row r="657">
      <c r="A657" s="23" t="s">
        <v>3685</v>
      </c>
      <c r="B657" s="23" t="s">
        <v>3686</v>
      </c>
      <c r="C657" s="23" t="s">
        <v>3687</v>
      </c>
      <c r="D657" s="23" t="s">
        <v>3688</v>
      </c>
      <c r="E657" s="49"/>
      <c r="F657" s="49"/>
      <c r="G657" s="49"/>
      <c r="H657" s="49"/>
      <c r="I657" s="49"/>
    </row>
    <row r="658">
      <c r="A658" s="23" t="s">
        <v>3689</v>
      </c>
      <c r="B658" s="23" t="s">
        <v>3690</v>
      </c>
      <c r="C658" s="23" t="s">
        <v>3691</v>
      </c>
      <c r="D658" s="23" t="s">
        <v>3688</v>
      </c>
      <c r="E658" s="49"/>
      <c r="F658" s="49"/>
      <c r="G658" s="49"/>
      <c r="H658" s="49"/>
      <c r="I658" s="49"/>
    </row>
    <row r="659">
      <c r="A659" s="23" t="s">
        <v>3692</v>
      </c>
      <c r="B659" s="23" t="s">
        <v>3693</v>
      </c>
      <c r="C659" s="23" t="s">
        <v>3694</v>
      </c>
      <c r="D659" s="23" t="s">
        <v>3695</v>
      </c>
      <c r="E659" s="49"/>
      <c r="F659" s="49"/>
      <c r="G659" s="49"/>
      <c r="H659" s="49"/>
      <c r="I659" s="49"/>
    </row>
    <row r="660">
      <c r="A660" s="23" t="s">
        <v>3696</v>
      </c>
      <c r="B660" s="23" t="s">
        <v>3697</v>
      </c>
      <c r="C660" s="49"/>
      <c r="D660" s="23" t="s">
        <v>3698</v>
      </c>
      <c r="E660" s="49"/>
      <c r="F660" s="49"/>
      <c r="G660" s="49"/>
      <c r="H660" s="49"/>
      <c r="I660" s="49"/>
    </row>
    <row r="661">
      <c r="A661" s="23" t="s">
        <v>3699</v>
      </c>
      <c r="B661" s="23" t="s">
        <v>3700</v>
      </c>
      <c r="C661" s="23" t="s">
        <v>726</v>
      </c>
      <c r="D661" s="23" t="s">
        <v>3698</v>
      </c>
      <c r="E661" s="49"/>
      <c r="F661" s="49"/>
      <c r="G661" s="49"/>
      <c r="H661" s="49"/>
      <c r="I661" s="49"/>
    </row>
    <row r="662">
      <c r="A662" s="23" t="s">
        <v>3701</v>
      </c>
      <c r="B662" s="23" t="s">
        <v>3702</v>
      </c>
      <c r="C662" s="23" t="s">
        <v>3703</v>
      </c>
      <c r="D662" s="23" t="s">
        <v>3698</v>
      </c>
      <c r="E662" s="49"/>
      <c r="F662" s="49"/>
      <c r="G662" s="49"/>
      <c r="H662" s="49"/>
      <c r="I662" s="49"/>
    </row>
    <row r="663">
      <c r="A663" s="23" t="s">
        <v>3704</v>
      </c>
      <c r="B663" s="23" t="s">
        <v>3705</v>
      </c>
      <c r="C663" s="23" t="s">
        <v>3706</v>
      </c>
      <c r="D663" s="23" t="s">
        <v>3698</v>
      </c>
      <c r="E663" s="49"/>
      <c r="F663" s="49"/>
      <c r="G663" s="49"/>
      <c r="H663" s="49"/>
      <c r="I663" s="49"/>
    </row>
    <row r="664">
      <c r="A664" s="23" t="s">
        <v>3707</v>
      </c>
      <c r="B664" s="23" t="s">
        <v>3708</v>
      </c>
      <c r="C664" s="49"/>
      <c r="D664" s="23" t="s">
        <v>3709</v>
      </c>
      <c r="E664" s="49"/>
      <c r="F664" s="49"/>
      <c r="G664" s="49"/>
      <c r="H664" s="49"/>
      <c r="I664" s="49"/>
    </row>
    <row r="665">
      <c r="A665" s="23" t="s">
        <v>3710</v>
      </c>
      <c r="B665" s="23" t="s">
        <v>3711</v>
      </c>
      <c r="C665" s="23" t="s">
        <v>3712</v>
      </c>
      <c r="D665" s="23" t="s">
        <v>3713</v>
      </c>
      <c r="E665" s="49"/>
      <c r="F665" s="49"/>
      <c r="G665" s="49"/>
      <c r="H665" s="49"/>
      <c r="I665" s="49"/>
    </row>
    <row r="666">
      <c r="A666" s="23" t="s">
        <v>3714</v>
      </c>
      <c r="B666" s="23" t="s">
        <v>3715</v>
      </c>
      <c r="C666" s="23" t="s">
        <v>3716</v>
      </c>
      <c r="D666" s="23" t="s">
        <v>3717</v>
      </c>
      <c r="E666" s="49"/>
      <c r="F666" s="49"/>
      <c r="G666" s="49"/>
      <c r="H666" s="49"/>
      <c r="I666" s="49"/>
    </row>
    <row r="667">
      <c r="A667" s="23" t="s">
        <v>3718</v>
      </c>
      <c r="B667" s="23" t="s">
        <v>3719</v>
      </c>
      <c r="C667" s="49"/>
      <c r="D667" s="23" t="s">
        <v>3717</v>
      </c>
      <c r="E667" s="49"/>
      <c r="F667" s="49"/>
      <c r="G667" s="49"/>
      <c r="H667" s="49"/>
      <c r="I667" s="49"/>
    </row>
    <row r="668">
      <c r="A668" s="23" t="s">
        <v>3720</v>
      </c>
      <c r="B668" s="23" t="s">
        <v>3721</v>
      </c>
      <c r="C668" s="49"/>
      <c r="D668" s="23" t="s">
        <v>3722</v>
      </c>
      <c r="E668" s="49"/>
      <c r="F668" s="49"/>
      <c r="G668" s="49"/>
      <c r="H668" s="49"/>
      <c r="I668" s="49"/>
    </row>
    <row r="669">
      <c r="A669" s="23" t="s">
        <v>3723</v>
      </c>
      <c r="B669" s="23" t="s">
        <v>3724</v>
      </c>
      <c r="C669" s="49"/>
      <c r="D669" s="23" t="s">
        <v>3722</v>
      </c>
      <c r="E669" s="49"/>
      <c r="F669" s="49"/>
      <c r="G669" s="49"/>
      <c r="H669" s="49"/>
      <c r="I669" s="49"/>
    </row>
    <row r="670">
      <c r="A670" s="23" t="s">
        <v>3725</v>
      </c>
      <c r="B670" s="23" t="s">
        <v>3726</v>
      </c>
      <c r="C670" s="23" t="s">
        <v>1716</v>
      </c>
      <c r="D670" s="23" t="s">
        <v>3727</v>
      </c>
      <c r="E670" s="49"/>
      <c r="F670" s="49"/>
      <c r="G670" s="49"/>
      <c r="H670" s="49"/>
      <c r="I670" s="49"/>
    </row>
    <row r="671">
      <c r="A671" s="23" t="s">
        <v>3728</v>
      </c>
      <c r="B671" s="23" t="s">
        <v>3729</v>
      </c>
      <c r="C671" s="49"/>
      <c r="D671" s="23" t="s">
        <v>3727</v>
      </c>
      <c r="E671" s="49"/>
      <c r="F671" s="49"/>
      <c r="G671" s="49"/>
      <c r="H671" s="49"/>
      <c r="I671" s="49"/>
    </row>
    <row r="672">
      <c r="A672" s="23" t="s">
        <v>3730</v>
      </c>
      <c r="B672" s="23" t="s">
        <v>3731</v>
      </c>
      <c r="C672" s="23" t="s">
        <v>3732</v>
      </c>
      <c r="D672" s="23" t="s">
        <v>3727</v>
      </c>
      <c r="E672" s="49"/>
      <c r="F672" s="49"/>
      <c r="G672" s="49"/>
      <c r="H672" s="49"/>
      <c r="I672" s="49"/>
    </row>
    <row r="673">
      <c r="A673" s="23" t="s">
        <v>3733</v>
      </c>
      <c r="B673" s="23" t="s">
        <v>3734</v>
      </c>
      <c r="C673" s="23" t="s">
        <v>2152</v>
      </c>
      <c r="D673" s="23" t="s">
        <v>3735</v>
      </c>
      <c r="E673" s="49"/>
      <c r="F673" s="49"/>
      <c r="G673" s="49"/>
      <c r="H673" s="49"/>
      <c r="I673" s="49"/>
    </row>
    <row r="674">
      <c r="A674" s="23" t="s">
        <v>3736</v>
      </c>
      <c r="B674" s="23" t="s">
        <v>3737</v>
      </c>
      <c r="C674" s="23" t="s">
        <v>3738</v>
      </c>
      <c r="D674" s="23" t="s">
        <v>3735</v>
      </c>
      <c r="E674" s="49"/>
      <c r="F674" s="49"/>
      <c r="G674" s="49"/>
      <c r="H674" s="49"/>
      <c r="I674" s="49"/>
    </row>
    <row r="675">
      <c r="A675" s="23" t="s">
        <v>3739</v>
      </c>
      <c r="B675" s="23" t="s">
        <v>3740</v>
      </c>
      <c r="C675" s="49"/>
      <c r="D675" s="23" t="s">
        <v>3741</v>
      </c>
      <c r="E675" s="49"/>
      <c r="F675" s="49"/>
      <c r="G675" s="49"/>
      <c r="H675" s="49"/>
      <c r="I675" s="49"/>
    </row>
    <row r="676">
      <c r="A676" s="23" t="s">
        <v>3742</v>
      </c>
      <c r="B676" s="23" t="s">
        <v>3743</v>
      </c>
      <c r="C676" s="49"/>
      <c r="D676" s="23" t="s">
        <v>3741</v>
      </c>
      <c r="E676" s="49"/>
      <c r="F676" s="49"/>
      <c r="G676" s="49"/>
      <c r="H676" s="49"/>
      <c r="I676" s="49"/>
    </row>
    <row r="677">
      <c r="A677" s="23" t="s">
        <v>3744</v>
      </c>
      <c r="B677" s="23" t="s">
        <v>3745</v>
      </c>
      <c r="C677" s="23" t="s">
        <v>3746</v>
      </c>
      <c r="D677" s="23" t="s">
        <v>3747</v>
      </c>
      <c r="E677" s="49"/>
      <c r="F677" s="49"/>
      <c r="G677" s="49"/>
      <c r="H677" s="49"/>
      <c r="I677" s="49"/>
    </row>
    <row r="678">
      <c r="A678" s="23" t="s">
        <v>3748</v>
      </c>
      <c r="B678" s="23" t="s">
        <v>3749</v>
      </c>
      <c r="C678" s="23" t="s">
        <v>3750</v>
      </c>
      <c r="D678" s="23" t="s">
        <v>3747</v>
      </c>
      <c r="E678" s="49"/>
      <c r="F678" s="49"/>
      <c r="G678" s="49"/>
      <c r="H678" s="49"/>
      <c r="I678" s="49"/>
    </row>
    <row r="679">
      <c r="A679" s="23" t="s">
        <v>3751</v>
      </c>
      <c r="B679" s="23" t="s">
        <v>3752</v>
      </c>
      <c r="C679" s="49"/>
      <c r="D679" s="23" t="s">
        <v>3747</v>
      </c>
      <c r="E679" s="49"/>
      <c r="F679" s="49"/>
      <c r="G679" s="49"/>
      <c r="H679" s="49"/>
      <c r="I679" s="49"/>
    </row>
    <row r="680">
      <c r="A680" s="23" t="s">
        <v>3753</v>
      </c>
      <c r="B680" s="23" t="s">
        <v>3754</v>
      </c>
      <c r="C680" s="23" t="s">
        <v>1737</v>
      </c>
      <c r="D680" s="23" t="s">
        <v>3755</v>
      </c>
      <c r="E680" s="49"/>
      <c r="F680" s="49"/>
      <c r="G680" s="49"/>
      <c r="H680" s="49"/>
      <c r="I680" s="49"/>
    </row>
    <row r="681">
      <c r="A681" s="23" t="s">
        <v>3756</v>
      </c>
      <c r="B681" s="23" t="s">
        <v>3757</v>
      </c>
      <c r="C681" s="49"/>
      <c r="D681" s="23" t="s">
        <v>3755</v>
      </c>
      <c r="E681" s="49"/>
      <c r="F681" s="49"/>
      <c r="G681" s="49"/>
      <c r="H681" s="49"/>
      <c r="I681" s="49"/>
    </row>
    <row r="682">
      <c r="A682" s="23" t="s">
        <v>3758</v>
      </c>
      <c r="B682" s="23" t="s">
        <v>3759</v>
      </c>
      <c r="C682" s="23" t="s">
        <v>3732</v>
      </c>
      <c r="D682" s="23" t="s">
        <v>3760</v>
      </c>
      <c r="E682" s="49"/>
      <c r="F682" s="49"/>
      <c r="G682" s="49"/>
      <c r="H682" s="49"/>
      <c r="I682" s="49"/>
    </row>
    <row r="683">
      <c r="A683" s="23" t="s">
        <v>3761</v>
      </c>
      <c r="B683" s="23" t="s">
        <v>3762</v>
      </c>
      <c r="C683" s="50" t="s">
        <v>3763</v>
      </c>
      <c r="D683" s="23" t="s">
        <v>3760</v>
      </c>
      <c r="E683" s="49"/>
      <c r="F683" s="49"/>
      <c r="G683" s="49"/>
      <c r="H683" s="49"/>
      <c r="I683" s="49"/>
    </row>
    <row r="684">
      <c r="A684" s="23" t="s">
        <v>3764</v>
      </c>
      <c r="B684" s="23" t="s">
        <v>3765</v>
      </c>
      <c r="C684" s="23" t="s">
        <v>2063</v>
      </c>
      <c r="D684" s="23" t="s">
        <v>3760</v>
      </c>
      <c r="E684" s="49"/>
      <c r="F684" s="49"/>
      <c r="G684" s="49"/>
      <c r="H684" s="49"/>
      <c r="I684" s="49"/>
    </row>
    <row r="685">
      <c r="A685" s="23" t="s">
        <v>3766</v>
      </c>
      <c r="B685" s="23" t="s">
        <v>3767</v>
      </c>
      <c r="C685" s="23" t="s">
        <v>726</v>
      </c>
      <c r="D685" s="23" t="s">
        <v>3768</v>
      </c>
      <c r="E685" s="49"/>
      <c r="F685" s="49"/>
      <c r="G685" s="49"/>
      <c r="H685" s="49"/>
      <c r="I685" s="49"/>
    </row>
    <row r="686">
      <c r="A686" s="23" t="s">
        <v>3769</v>
      </c>
      <c r="B686" s="23" t="s">
        <v>3770</v>
      </c>
      <c r="C686" s="49"/>
      <c r="D686" s="23" t="s">
        <v>3768</v>
      </c>
      <c r="E686" s="49"/>
      <c r="F686" s="49"/>
      <c r="G686" s="49"/>
      <c r="H686" s="49"/>
      <c r="I686" s="49"/>
    </row>
    <row r="687">
      <c r="A687" s="23" t="s">
        <v>3771</v>
      </c>
      <c r="B687" s="23" t="s">
        <v>3772</v>
      </c>
      <c r="C687" s="23" t="s">
        <v>3773</v>
      </c>
      <c r="D687" s="23" t="s">
        <v>3774</v>
      </c>
      <c r="E687" s="49"/>
      <c r="F687" s="49"/>
      <c r="G687" s="49"/>
      <c r="H687" s="49"/>
      <c r="I687" s="49"/>
    </row>
    <row r="688">
      <c r="A688" s="23" t="s">
        <v>3775</v>
      </c>
      <c r="B688" s="23" t="s">
        <v>3776</v>
      </c>
      <c r="C688" s="23" t="s">
        <v>3777</v>
      </c>
      <c r="D688" s="54" t="s">
        <v>3778</v>
      </c>
      <c r="E688" s="23" t="s">
        <v>3774</v>
      </c>
      <c r="F688" s="49"/>
      <c r="G688" s="49"/>
      <c r="H688" s="49"/>
      <c r="I688" s="49"/>
    </row>
    <row r="689">
      <c r="A689" s="23" t="s">
        <v>3779</v>
      </c>
      <c r="B689" s="23" t="s">
        <v>3780</v>
      </c>
      <c r="C689" s="23" t="s">
        <v>3781</v>
      </c>
      <c r="D689" s="23" t="s">
        <v>3774</v>
      </c>
      <c r="E689" s="49"/>
      <c r="F689" s="49"/>
      <c r="G689" s="49"/>
      <c r="H689" s="49"/>
      <c r="I689" s="49"/>
    </row>
    <row r="690">
      <c r="A690" s="23" t="s">
        <v>3782</v>
      </c>
      <c r="B690" s="23" t="s">
        <v>3783</v>
      </c>
      <c r="C690" s="23" t="s">
        <v>3784</v>
      </c>
      <c r="D690" s="23" t="s">
        <v>3774</v>
      </c>
      <c r="E690" s="49"/>
      <c r="F690" s="49"/>
      <c r="G690" s="49"/>
      <c r="H690" s="49"/>
      <c r="I690" s="49"/>
    </row>
    <row r="691">
      <c r="A691" s="23" t="s">
        <v>3785</v>
      </c>
      <c r="B691" s="23" t="s">
        <v>3786</v>
      </c>
      <c r="C691" s="49"/>
      <c r="D691" s="23" t="s">
        <v>3787</v>
      </c>
      <c r="E691" s="49"/>
      <c r="F691" s="49"/>
      <c r="G691" s="49"/>
      <c r="H691" s="49"/>
      <c r="I691" s="49"/>
    </row>
    <row r="692">
      <c r="A692" s="23" t="s">
        <v>3788</v>
      </c>
      <c r="B692" s="23" t="s">
        <v>3789</v>
      </c>
      <c r="C692" s="23" t="s">
        <v>3790</v>
      </c>
      <c r="D692" s="23" t="s">
        <v>3791</v>
      </c>
      <c r="E692" s="49"/>
      <c r="F692" s="49"/>
      <c r="G692" s="49"/>
      <c r="H692" s="49"/>
      <c r="I692" s="49"/>
    </row>
    <row r="693">
      <c r="A693" s="23" t="s">
        <v>3792</v>
      </c>
      <c r="B693" s="23" t="s">
        <v>3793</v>
      </c>
      <c r="C693" s="49"/>
      <c r="D693" s="23" t="s">
        <v>3791</v>
      </c>
      <c r="E693" s="49"/>
      <c r="F693" s="49"/>
      <c r="G693" s="49"/>
      <c r="H693" s="49"/>
      <c r="I693" s="49"/>
    </row>
    <row r="694">
      <c r="A694" s="23" t="s">
        <v>3794</v>
      </c>
      <c r="B694" s="23" t="s">
        <v>3795</v>
      </c>
      <c r="C694" s="50" t="s">
        <v>3796</v>
      </c>
      <c r="D694" s="23" t="s">
        <v>3797</v>
      </c>
      <c r="E694" s="49"/>
      <c r="F694" s="49"/>
      <c r="G694" s="49"/>
      <c r="H694" s="49"/>
      <c r="I694" s="49"/>
    </row>
    <row r="695">
      <c r="A695" s="23" t="s">
        <v>3798</v>
      </c>
      <c r="B695" s="23" t="s">
        <v>3799</v>
      </c>
      <c r="C695" s="49"/>
      <c r="D695" s="23" t="s">
        <v>3800</v>
      </c>
      <c r="E695" s="49"/>
      <c r="F695" s="49"/>
      <c r="G695" s="49"/>
      <c r="H695" s="49"/>
      <c r="I695" s="49"/>
    </row>
    <row r="696">
      <c r="A696" s="23" t="s">
        <v>3801</v>
      </c>
      <c r="B696" s="23" t="s">
        <v>3802</v>
      </c>
      <c r="C696" s="23" t="s">
        <v>3803</v>
      </c>
      <c r="D696" s="23" t="s">
        <v>3804</v>
      </c>
      <c r="E696" s="49"/>
      <c r="F696" s="49"/>
      <c r="G696" s="49"/>
      <c r="H696" s="49"/>
      <c r="I696" s="49"/>
    </row>
    <row r="697">
      <c r="A697" s="23" t="s">
        <v>3805</v>
      </c>
      <c r="B697" s="23" t="s">
        <v>3806</v>
      </c>
      <c r="C697" s="23" t="s">
        <v>3807</v>
      </c>
      <c r="D697" s="23" t="s">
        <v>3808</v>
      </c>
      <c r="E697" s="49"/>
      <c r="F697" s="49"/>
      <c r="G697" s="49"/>
      <c r="H697" s="49"/>
      <c r="I697" s="49"/>
    </row>
    <row r="698">
      <c r="A698" s="23" t="s">
        <v>3809</v>
      </c>
      <c r="B698" s="23" t="s">
        <v>3810</v>
      </c>
      <c r="C698" s="23" t="s">
        <v>3811</v>
      </c>
      <c r="D698" s="23" t="s">
        <v>3812</v>
      </c>
      <c r="E698" s="49"/>
      <c r="F698" s="49"/>
      <c r="G698" s="49"/>
      <c r="H698" s="49"/>
      <c r="I698" s="49"/>
    </row>
    <row r="699">
      <c r="A699" s="23" t="s">
        <v>3813</v>
      </c>
      <c r="B699" s="23" t="s">
        <v>3814</v>
      </c>
      <c r="C699" s="49"/>
      <c r="D699" s="23" t="s">
        <v>3812</v>
      </c>
      <c r="E699" s="49"/>
      <c r="F699" s="49"/>
      <c r="G699" s="49"/>
      <c r="H699" s="49"/>
      <c r="I699" s="49"/>
    </row>
    <row r="700">
      <c r="A700" s="23" t="s">
        <v>3815</v>
      </c>
      <c r="B700" s="23" t="s">
        <v>3816</v>
      </c>
      <c r="C700" s="23" t="s">
        <v>3817</v>
      </c>
      <c r="D700" s="23" t="s">
        <v>3812</v>
      </c>
      <c r="E700" s="49"/>
      <c r="F700" s="49"/>
      <c r="G700" s="49"/>
      <c r="H700" s="49"/>
      <c r="I700" s="49"/>
    </row>
    <row r="701">
      <c r="A701" s="23" t="s">
        <v>3818</v>
      </c>
      <c r="B701" s="23" t="s">
        <v>3819</v>
      </c>
      <c r="C701" s="49"/>
      <c r="D701" s="23" t="s">
        <v>3812</v>
      </c>
      <c r="E701" s="49"/>
      <c r="F701" s="49"/>
      <c r="G701" s="49"/>
      <c r="H701" s="49"/>
      <c r="I701" s="49"/>
    </row>
    <row r="702">
      <c r="A702" s="23" t="s">
        <v>3820</v>
      </c>
      <c r="B702" s="23" t="s">
        <v>3821</v>
      </c>
      <c r="C702" s="49"/>
      <c r="D702" s="23" t="s">
        <v>3812</v>
      </c>
      <c r="E702" s="49"/>
      <c r="F702" s="49"/>
      <c r="G702" s="49"/>
      <c r="H702" s="49"/>
      <c r="I702" s="49"/>
    </row>
    <row r="703">
      <c r="A703" s="23" t="s">
        <v>3822</v>
      </c>
      <c r="B703" s="23" t="s">
        <v>3823</v>
      </c>
      <c r="C703" s="49"/>
      <c r="D703" s="23" t="s">
        <v>3824</v>
      </c>
      <c r="E703" s="49"/>
      <c r="F703" s="49"/>
      <c r="G703" s="49"/>
      <c r="H703" s="49"/>
      <c r="I703" s="49"/>
    </row>
    <row r="704">
      <c r="A704" s="23" t="s">
        <v>3825</v>
      </c>
      <c r="B704" s="23" t="s">
        <v>3826</v>
      </c>
      <c r="C704" s="23" t="s">
        <v>3827</v>
      </c>
      <c r="D704" s="23" t="s">
        <v>3824</v>
      </c>
      <c r="E704" s="49"/>
      <c r="F704" s="49"/>
      <c r="G704" s="49"/>
      <c r="H704" s="49"/>
      <c r="I704" s="49"/>
    </row>
    <row r="705">
      <c r="A705" s="23" t="s">
        <v>3828</v>
      </c>
      <c r="B705" s="23" t="s">
        <v>3829</v>
      </c>
      <c r="C705" s="49"/>
      <c r="D705" s="23" t="s">
        <v>3830</v>
      </c>
      <c r="E705" s="49"/>
      <c r="F705" s="49"/>
      <c r="G705" s="49"/>
      <c r="H705" s="49"/>
      <c r="I705" s="49"/>
    </row>
    <row r="706">
      <c r="A706" s="23" t="s">
        <v>3831</v>
      </c>
      <c r="B706" s="23" t="s">
        <v>3832</v>
      </c>
      <c r="C706" s="23" t="s">
        <v>1706</v>
      </c>
      <c r="D706" s="54" t="s">
        <v>1935</v>
      </c>
      <c r="E706" s="23" t="s">
        <v>3830</v>
      </c>
      <c r="F706" s="49"/>
      <c r="G706" s="49"/>
      <c r="H706" s="49"/>
      <c r="I706" s="49"/>
    </row>
    <row r="707">
      <c r="A707" s="23" t="s">
        <v>3833</v>
      </c>
      <c r="B707" s="23" t="s">
        <v>3834</v>
      </c>
      <c r="C707" s="23" t="s">
        <v>2369</v>
      </c>
      <c r="D707" s="23" t="s">
        <v>3830</v>
      </c>
      <c r="E707" s="49"/>
      <c r="F707" s="49"/>
      <c r="G707" s="49"/>
      <c r="H707" s="49"/>
      <c r="I707" s="49"/>
    </row>
    <row r="708">
      <c r="A708" s="23" t="s">
        <v>3835</v>
      </c>
      <c r="B708" s="23" t="s">
        <v>3836</v>
      </c>
      <c r="C708" s="23" t="s">
        <v>3837</v>
      </c>
      <c r="D708" s="23" t="s">
        <v>3830</v>
      </c>
      <c r="E708" s="49"/>
      <c r="F708" s="49"/>
      <c r="G708" s="49"/>
      <c r="H708" s="49"/>
      <c r="I708" s="49"/>
    </row>
    <row r="709">
      <c r="A709" s="23" t="s">
        <v>3838</v>
      </c>
      <c r="B709" s="23" t="s">
        <v>3839</v>
      </c>
      <c r="C709" s="49"/>
      <c r="D709" s="23" t="s">
        <v>3830</v>
      </c>
      <c r="E709" s="49"/>
      <c r="F709" s="49"/>
      <c r="G709" s="49"/>
      <c r="H709" s="49"/>
      <c r="I709" s="49"/>
    </row>
    <row r="710">
      <c r="A710" s="23" t="s">
        <v>3840</v>
      </c>
      <c r="B710" s="23" t="s">
        <v>3841</v>
      </c>
      <c r="C710" s="23" t="s">
        <v>3842</v>
      </c>
      <c r="D710" s="23" t="s">
        <v>3843</v>
      </c>
      <c r="E710" s="49"/>
      <c r="F710" s="49"/>
      <c r="G710" s="49"/>
      <c r="H710" s="49"/>
      <c r="I710" s="49"/>
    </row>
    <row r="711">
      <c r="A711" s="23" t="s">
        <v>3844</v>
      </c>
      <c r="B711" s="23" t="s">
        <v>3845</v>
      </c>
      <c r="C711" s="23" t="s">
        <v>3846</v>
      </c>
      <c r="D711" s="23" t="s">
        <v>3843</v>
      </c>
      <c r="E711" s="49"/>
      <c r="F711" s="49"/>
      <c r="G711" s="49"/>
      <c r="H711" s="49"/>
      <c r="I711" s="49"/>
    </row>
    <row r="712">
      <c r="A712" s="23" t="s">
        <v>3847</v>
      </c>
      <c r="B712" s="23" t="s">
        <v>3848</v>
      </c>
      <c r="C712" s="23" t="s">
        <v>2369</v>
      </c>
      <c r="D712" s="23" t="s">
        <v>3843</v>
      </c>
      <c r="E712" s="49"/>
      <c r="F712" s="49"/>
      <c r="G712" s="49"/>
      <c r="H712" s="49"/>
      <c r="I712" s="49"/>
    </row>
    <row r="713">
      <c r="A713" s="23" t="s">
        <v>3849</v>
      </c>
      <c r="B713" s="23" t="s">
        <v>3850</v>
      </c>
      <c r="C713" s="23" t="s">
        <v>3851</v>
      </c>
      <c r="D713" s="23" t="s">
        <v>3852</v>
      </c>
      <c r="E713" s="49"/>
      <c r="F713" s="49"/>
      <c r="G713" s="49"/>
      <c r="H713" s="49"/>
      <c r="I713" s="49"/>
    </row>
    <row r="714">
      <c r="A714" s="23" t="s">
        <v>3853</v>
      </c>
      <c r="B714" s="23" t="s">
        <v>3854</v>
      </c>
      <c r="C714" s="23" t="s">
        <v>3855</v>
      </c>
      <c r="D714" s="23" t="s">
        <v>3856</v>
      </c>
      <c r="E714" s="23" t="s">
        <v>3852</v>
      </c>
      <c r="F714" s="49"/>
      <c r="G714" s="49"/>
      <c r="H714" s="49"/>
      <c r="I714" s="49"/>
    </row>
    <row r="715">
      <c r="A715" s="23" t="s">
        <v>3857</v>
      </c>
      <c r="B715" s="23" t="s">
        <v>3858</v>
      </c>
      <c r="C715" s="23" t="s">
        <v>3859</v>
      </c>
      <c r="D715" s="54" t="s">
        <v>3860</v>
      </c>
      <c r="E715" s="23" t="s">
        <v>3861</v>
      </c>
      <c r="F715" s="49"/>
      <c r="G715" s="49"/>
      <c r="H715" s="49"/>
      <c r="I715" s="49"/>
    </row>
    <row r="716">
      <c r="A716" s="23" t="s">
        <v>3862</v>
      </c>
      <c r="B716" s="23" t="s">
        <v>3863</v>
      </c>
      <c r="C716" s="49"/>
      <c r="D716" s="23" t="s">
        <v>3861</v>
      </c>
      <c r="E716" s="49"/>
      <c r="F716" s="49"/>
      <c r="G716" s="49"/>
      <c r="H716" s="49"/>
      <c r="I716" s="49"/>
    </row>
    <row r="717">
      <c r="A717" s="23" t="s">
        <v>3864</v>
      </c>
      <c r="B717" s="23" t="s">
        <v>3865</v>
      </c>
      <c r="C717" s="49"/>
      <c r="D717" s="23" t="s">
        <v>3861</v>
      </c>
      <c r="E717" s="49"/>
      <c r="F717" s="49"/>
      <c r="G717" s="49"/>
      <c r="H717" s="49"/>
      <c r="I717" s="49"/>
    </row>
    <row r="718">
      <c r="A718" s="23" t="s">
        <v>3866</v>
      </c>
      <c r="B718" s="23" t="s">
        <v>3867</v>
      </c>
      <c r="C718" s="23" t="s">
        <v>3868</v>
      </c>
      <c r="D718" s="23" t="s">
        <v>3861</v>
      </c>
      <c r="E718" s="49"/>
      <c r="F718" s="49"/>
      <c r="G718" s="49"/>
      <c r="H718" s="49"/>
      <c r="I718" s="49"/>
    </row>
    <row r="719">
      <c r="A719" s="23" t="s">
        <v>3869</v>
      </c>
      <c r="B719" s="23" t="s">
        <v>3870</v>
      </c>
      <c r="C719" s="23" t="s">
        <v>2063</v>
      </c>
      <c r="D719" s="23" t="s">
        <v>3871</v>
      </c>
      <c r="E719" s="49"/>
      <c r="F719" s="49"/>
      <c r="G719" s="49"/>
      <c r="H719" s="49"/>
      <c r="I719" s="49"/>
    </row>
    <row r="720">
      <c r="A720" s="23" t="s">
        <v>3872</v>
      </c>
      <c r="B720" s="23" t="s">
        <v>3873</v>
      </c>
      <c r="C720" s="49"/>
      <c r="D720" s="23" t="s">
        <v>3871</v>
      </c>
      <c r="E720" s="49"/>
      <c r="F720" s="49"/>
      <c r="G720" s="49"/>
      <c r="H720" s="49"/>
      <c r="I720" s="49"/>
    </row>
    <row r="721">
      <c r="A721" s="23" t="s">
        <v>3874</v>
      </c>
      <c r="B721" s="23" t="s">
        <v>3875</v>
      </c>
      <c r="C721" s="49"/>
      <c r="D721" s="23" t="s">
        <v>3871</v>
      </c>
      <c r="E721" s="49"/>
      <c r="F721" s="49"/>
      <c r="G721" s="49"/>
      <c r="H721" s="49"/>
      <c r="I721" s="49"/>
    </row>
    <row r="722">
      <c r="A722" s="23" t="s">
        <v>3876</v>
      </c>
      <c r="B722" s="23" t="s">
        <v>3877</v>
      </c>
      <c r="C722" s="23" t="s">
        <v>2765</v>
      </c>
      <c r="D722" s="23" t="s">
        <v>3871</v>
      </c>
      <c r="E722" s="49"/>
      <c r="F722" s="49"/>
      <c r="G722" s="49"/>
      <c r="H722" s="49"/>
      <c r="I722" s="49"/>
    </row>
    <row r="723">
      <c r="A723" s="23" t="s">
        <v>3878</v>
      </c>
      <c r="B723" s="23" t="s">
        <v>3879</v>
      </c>
      <c r="C723" s="23" t="s">
        <v>3880</v>
      </c>
      <c r="D723" s="23" t="s">
        <v>3871</v>
      </c>
      <c r="E723" s="49"/>
      <c r="F723" s="49"/>
      <c r="G723" s="49"/>
      <c r="H723" s="49"/>
      <c r="I723" s="49"/>
    </row>
    <row r="724">
      <c r="A724" s="23" t="s">
        <v>3881</v>
      </c>
      <c r="B724" s="23" t="s">
        <v>3882</v>
      </c>
      <c r="C724" s="23" t="s">
        <v>3883</v>
      </c>
      <c r="D724" s="23" t="s">
        <v>3871</v>
      </c>
      <c r="E724" s="49"/>
      <c r="F724" s="49"/>
      <c r="G724" s="49"/>
      <c r="H724" s="49"/>
      <c r="I724" s="49"/>
    </row>
    <row r="725">
      <c r="A725" s="23" t="s">
        <v>3884</v>
      </c>
      <c r="B725" s="23" t="s">
        <v>3885</v>
      </c>
      <c r="C725" s="23" t="s">
        <v>3886</v>
      </c>
      <c r="D725" s="54" t="s">
        <v>1886</v>
      </c>
      <c r="E725" s="23" t="s">
        <v>3887</v>
      </c>
      <c r="F725" s="49"/>
      <c r="G725" s="49"/>
      <c r="H725" s="49"/>
      <c r="I725" s="49"/>
    </row>
    <row r="726">
      <c r="A726" s="23" t="s">
        <v>3888</v>
      </c>
      <c r="B726" s="23" t="s">
        <v>3889</v>
      </c>
      <c r="C726" s="49"/>
      <c r="D726" s="23" t="s">
        <v>3887</v>
      </c>
      <c r="E726" s="49"/>
      <c r="F726" s="49"/>
      <c r="G726" s="49"/>
      <c r="H726" s="49"/>
      <c r="I726" s="49"/>
    </row>
    <row r="727">
      <c r="A727" s="23" t="s">
        <v>3890</v>
      </c>
      <c r="B727" s="23" t="s">
        <v>3891</v>
      </c>
      <c r="C727" s="49"/>
      <c r="D727" s="23" t="s">
        <v>3887</v>
      </c>
      <c r="E727" s="49"/>
      <c r="F727" s="49"/>
      <c r="G727" s="49"/>
      <c r="H727" s="49"/>
      <c r="I727" s="49"/>
    </row>
    <row r="728">
      <c r="A728" s="23" t="s">
        <v>3892</v>
      </c>
      <c r="B728" s="23" t="s">
        <v>3893</v>
      </c>
      <c r="C728" s="49"/>
      <c r="D728" s="23" t="s">
        <v>3894</v>
      </c>
      <c r="E728" s="49"/>
      <c r="F728" s="49"/>
      <c r="G728" s="49"/>
      <c r="H728" s="49"/>
      <c r="I728" s="49"/>
    </row>
    <row r="729">
      <c r="A729" s="23" t="s">
        <v>3895</v>
      </c>
      <c r="B729" s="23" t="s">
        <v>3896</v>
      </c>
      <c r="C729" s="23" t="s">
        <v>3897</v>
      </c>
      <c r="D729" s="23" t="s">
        <v>3898</v>
      </c>
      <c r="E729" s="49"/>
      <c r="F729" s="49"/>
      <c r="G729" s="49"/>
      <c r="H729" s="49"/>
      <c r="I729" s="49"/>
    </row>
    <row r="730">
      <c r="A730" s="23" t="s">
        <v>3899</v>
      </c>
      <c r="B730" s="23" t="s">
        <v>3900</v>
      </c>
      <c r="C730" s="49"/>
      <c r="D730" s="23" t="s">
        <v>3898</v>
      </c>
      <c r="E730" s="49"/>
      <c r="F730" s="49"/>
      <c r="G730" s="49"/>
      <c r="H730" s="49"/>
      <c r="I730" s="49"/>
    </row>
    <row r="731">
      <c r="A731" s="23" t="s">
        <v>3901</v>
      </c>
      <c r="B731" s="23" t="s">
        <v>3902</v>
      </c>
      <c r="C731" s="49"/>
      <c r="D731" s="23" t="s">
        <v>3903</v>
      </c>
      <c r="E731" s="49"/>
      <c r="F731" s="49"/>
      <c r="G731" s="49"/>
      <c r="H731" s="49"/>
      <c r="I731" s="49"/>
    </row>
    <row r="732">
      <c r="A732" s="23" t="s">
        <v>3904</v>
      </c>
      <c r="B732" s="23" t="s">
        <v>3905</v>
      </c>
      <c r="C732" s="49"/>
      <c r="D732" s="23" t="s">
        <v>3906</v>
      </c>
      <c r="E732" s="49"/>
      <c r="F732" s="49"/>
      <c r="G732" s="49"/>
      <c r="H732" s="49"/>
      <c r="I732" s="49"/>
    </row>
    <row r="733">
      <c r="A733" s="23" t="s">
        <v>3907</v>
      </c>
      <c r="B733" s="23" t="s">
        <v>3908</v>
      </c>
      <c r="C733" s="49"/>
      <c r="D733" s="23" t="s">
        <v>3909</v>
      </c>
      <c r="E733" s="49"/>
      <c r="F733" s="49"/>
      <c r="G733" s="49"/>
      <c r="H733" s="49"/>
      <c r="I733" s="49"/>
    </row>
    <row r="734">
      <c r="A734" s="23" t="s">
        <v>3910</v>
      </c>
      <c r="B734" s="23" t="s">
        <v>3911</v>
      </c>
      <c r="C734" s="50" t="s">
        <v>3912</v>
      </c>
      <c r="D734" s="23" t="s">
        <v>3909</v>
      </c>
      <c r="E734" s="49"/>
      <c r="F734" s="49"/>
      <c r="G734" s="49"/>
      <c r="H734" s="49"/>
      <c r="I734" s="49"/>
    </row>
    <row r="735">
      <c r="A735" s="23" t="s">
        <v>4100</v>
      </c>
      <c r="B735" s="23" t="s">
        <v>4101</v>
      </c>
      <c r="C735" s="50" t="s">
        <v>4102</v>
      </c>
      <c r="D735" s="23" t="s">
        <v>3909</v>
      </c>
      <c r="E735" s="49"/>
      <c r="F735" s="49"/>
      <c r="G735" s="49"/>
      <c r="H735" s="49"/>
      <c r="I735" s="49"/>
    </row>
    <row r="736">
      <c r="A736" s="23" t="s">
        <v>4103</v>
      </c>
      <c r="B736" s="23" t="s">
        <v>4104</v>
      </c>
      <c r="C736" s="49"/>
      <c r="D736" s="23" t="s">
        <v>3909</v>
      </c>
      <c r="E736" s="49"/>
      <c r="F736" s="49"/>
      <c r="G736" s="49"/>
      <c r="H736" s="49"/>
      <c r="I736" s="49"/>
    </row>
    <row r="737">
      <c r="A737" s="23" t="s">
        <v>4105</v>
      </c>
      <c r="B737" s="23" t="s">
        <v>4106</v>
      </c>
      <c r="C737" s="49"/>
      <c r="D737" s="23" t="s">
        <v>4107</v>
      </c>
      <c r="E737" s="49"/>
      <c r="F737" s="49"/>
      <c r="G737" s="49"/>
      <c r="H737" s="49"/>
      <c r="I737" s="49"/>
    </row>
    <row r="738">
      <c r="A738" s="23" t="s">
        <v>4108</v>
      </c>
      <c r="B738" s="23" t="s">
        <v>4109</v>
      </c>
      <c r="C738" s="49"/>
      <c r="D738" s="23" t="s">
        <v>4110</v>
      </c>
      <c r="E738" s="49"/>
      <c r="F738" s="49"/>
      <c r="G738" s="49"/>
      <c r="H738" s="49"/>
      <c r="I738" s="49"/>
    </row>
    <row r="739">
      <c r="A739" s="23" t="s">
        <v>4111</v>
      </c>
      <c r="B739" s="23" t="s">
        <v>4112</v>
      </c>
      <c r="C739" s="23" t="s">
        <v>3298</v>
      </c>
      <c r="D739" s="23" t="s">
        <v>4110</v>
      </c>
      <c r="E739" s="49"/>
      <c r="F739" s="49"/>
      <c r="G739" s="49"/>
      <c r="H739" s="49"/>
      <c r="I739" s="49"/>
    </row>
    <row r="740">
      <c r="A740" s="23" t="s">
        <v>4113</v>
      </c>
      <c r="B740" s="23" t="s">
        <v>4114</v>
      </c>
      <c r="C740" s="23" t="s">
        <v>4115</v>
      </c>
      <c r="D740" s="54" t="s">
        <v>2290</v>
      </c>
      <c r="E740" s="23" t="s">
        <v>4116</v>
      </c>
      <c r="F740" s="49"/>
      <c r="G740" s="49"/>
      <c r="H740" s="49"/>
      <c r="I740" s="49"/>
    </row>
    <row r="741">
      <c r="A741" s="23" t="s">
        <v>4117</v>
      </c>
      <c r="B741" s="23" t="s">
        <v>4118</v>
      </c>
      <c r="C741" s="23" t="s">
        <v>4119</v>
      </c>
      <c r="D741" s="23" t="s">
        <v>4120</v>
      </c>
      <c r="E741" s="49"/>
      <c r="F741" s="49"/>
      <c r="G741" s="49"/>
      <c r="H741" s="49"/>
      <c r="I741" s="49"/>
    </row>
    <row r="742">
      <c r="A742" s="23" t="s">
        <v>4121</v>
      </c>
      <c r="B742" s="23" t="s">
        <v>4122</v>
      </c>
      <c r="C742" s="23" t="s">
        <v>726</v>
      </c>
      <c r="D742" s="23" t="s">
        <v>4120</v>
      </c>
      <c r="E742" s="49"/>
      <c r="F742" s="49"/>
      <c r="G742" s="49"/>
      <c r="H742" s="49"/>
      <c r="I742" s="49"/>
    </row>
    <row r="743">
      <c r="A743" s="23" t="s">
        <v>4123</v>
      </c>
      <c r="B743" s="23" t="s">
        <v>4124</v>
      </c>
      <c r="C743" s="23" t="s">
        <v>2743</v>
      </c>
      <c r="D743" s="54" t="s">
        <v>1935</v>
      </c>
      <c r="E743" s="23" t="s">
        <v>4125</v>
      </c>
      <c r="F743" s="49"/>
      <c r="G743" s="49"/>
      <c r="H743" s="49"/>
      <c r="I743" s="49"/>
    </row>
    <row r="744">
      <c r="A744" s="23" t="s">
        <v>4126</v>
      </c>
      <c r="B744" s="23" t="s">
        <v>4127</v>
      </c>
      <c r="C744" s="23" t="s">
        <v>2485</v>
      </c>
      <c r="D744" s="54" t="s">
        <v>1935</v>
      </c>
      <c r="E744" s="23" t="s">
        <v>4128</v>
      </c>
      <c r="F744" s="49"/>
      <c r="G744" s="49"/>
      <c r="H744" s="49"/>
      <c r="I744" s="49"/>
    </row>
    <row r="745">
      <c r="A745" s="23" t="s">
        <v>4129</v>
      </c>
      <c r="B745" s="23" t="s">
        <v>4130</v>
      </c>
      <c r="C745" s="49"/>
      <c r="D745" s="23" t="s">
        <v>4131</v>
      </c>
      <c r="E745" s="49"/>
      <c r="F745" s="49"/>
      <c r="G745" s="49"/>
      <c r="H745" s="49"/>
      <c r="I745" s="49"/>
    </row>
    <row r="746">
      <c r="A746" s="23" t="s">
        <v>4132</v>
      </c>
      <c r="B746" s="23" t="s">
        <v>4133</v>
      </c>
      <c r="C746" s="23" t="s">
        <v>4134</v>
      </c>
      <c r="D746" s="23" t="s">
        <v>4131</v>
      </c>
      <c r="E746" s="49"/>
      <c r="F746" s="49"/>
      <c r="G746" s="49"/>
      <c r="H746" s="49"/>
      <c r="I746" s="49"/>
    </row>
    <row r="747">
      <c r="A747" s="23" t="s">
        <v>4135</v>
      </c>
      <c r="B747" s="23" t="s">
        <v>4136</v>
      </c>
      <c r="C747" s="23" t="s">
        <v>2369</v>
      </c>
      <c r="D747" s="23" t="s">
        <v>4131</v>
      </c>
      <c r="E747" s="49"/>
      <c r="F747" s="49"/>
      <c r="G747" s="49"/>
      <c r="H747" s="49"/>
      <c r="I747" s="49"/>
    </row>
    <row r="748">
      <c r="A748" s="23" t="s">
        <v>4137</v>
      </c>
      <c r="B748" s="23" t="s">
        <v>4138</v>
      </c>
      <c r="C748" s="23" t="s">
        <v>2160</v>
      </c>
      <c r="D748" s="23" t="s">
        <v>2161</v>
      </c>
      <c r="E748" s="50" t="s">
        <v>4139</v>
      </c>
      <c r="F748" s="23" t="s">
        <v>4131</v>
      </c>
      <c r="G748" s="49"/>
      <c r="H748" s="49"/>
      <c r="I748" s="49"/>
    </row>
    <row r="749">
      <c r="A749" s="23" t="s">
        <v>4140</v>
      </c>
      <c r="B749" s="23" t="s">
        <v>4141</v>
      </c>
      <c r="C749" s="49"/>
      <c r="D749" s="23" t="s">
        <v>4142</v>
      </c>
      <c r="E749" s="49"/>
      <c r="F749" s="49"/>
      <c r="G749" s="49"/>
      <c r="H749" s="49"/>
      <c r="I749" s="49"/>
    </row>
    <row r="750">
      <c r="A750" s="23" t="s">
        <v>4143</v>
      </c>
      <c r="B750" s="23" t="s">
        <v>4144</v>
      </c>
      <c r="C750" s="23" t="s">
        <v>4145</v>
      </c>
      <c r="D750" s="23" t="s">
        <v>4146</v>
      </c>
      <c r="E750" s="49"/>
      <c r="F750" s="49"/>
      <c r="G750" s="49"/>
      <c r="H750" s="49"/>
      <c r="I750" s="49"/>
    </row>
    <row r="751">
      <c r="A751" s="23" t="s">
        <v>4147</v>
      </c>
      <c r="B751" s="23" t="s">
        <v>4148</v>
      </c>
      <c r="C751" s="23" t="s">
        <v>1656</v>
      </c>
      <c r="D751" s="23" t="s">
        <v>4149</v>
      </c>
      <c r="E751" s="49"/>
      <c r="F751" s="49"/>
      <c r="G751" s="49"/>
      <c r="H751" s="49"/>
      <c r="I751" s="49"/>
    </row>
    <row r="752">
      <c r="A752" s="23" t="s">
        <v>4150</v>
      </c>
      <c r="B752" s="23" t="s">
        <v>4151</v>
      </c>
      <c r="C752" s="49"/>
      <c r="D752" s="23" t="s">
        <v>4149</v>
      </c>
      <c r="E752" s="49"/>
      <c r="F752" s="49"/>
      <c r="G752" s="49"/>
      <c r="H752" s="49"/>
      <c r="I752" s="49"/>
    </row>
    <row r="753">
      <c r="A753" s="23" t="s">
        <v>4152</v>
      </c>
      <c r="B753" s="23" t="s">
        <v>4153</v>
      </c>
      <c r="C753" s="23" t="s">
        <v>713</v>
      </c>
      <c r="D753" s="23" t="s">
        <v>4149</v>
      </c>
      <c r="E753" s="49"/>
      <c r="F753" s="49"/>
      <c r="G753" s="49"/>
      <c r="H753" s="49"/>
      <c r="I753" s="49"/>
    </row>
    <row r="754">
      <c r="A754" s="23" t="s">
        <v>4154</v>
      </c>
      <c r="B754" s="23" t="s">
        <v>4155</v>
      </c>
      <c r="C754" s="23" t="s">
        <v>726</v>
      </c>
      <c r="D754" s="23" t="s">
        <v>4149</v>
      </c>
      <c r="E754" s="49"/>
      <c r="F754" s="49"/>
      <c r="G754" s="49"/>
      <c r="H754" s="49"/>
      <c r="I754" s="49"/>
    </row>
    <row r="755">
      <c r="A755" s="23" t="s">
        <v>4156</v>
      </c>
      <c r="B755" s="23" t="s">
        <v>4157</v>
      </c>
      <c r="C755" s="23" t="s">
        <v>4158</v>
      </c>
      <c r="D755" s="54" t="s">
        <v>4159</v>
      </c>
      <c r="E755" s="23" t="s">
        <v>4160</v>
      </c>
      <c r="F755" s="23" t="s">
        <v>4146</v>
      </c>
      <c r="G755" s="49"/>
      <c r="H755" s="49"/>
      <c r="I755" s="49"/>
    </row>
    <row r="756">
      <c r="A756" s="23" t="s">
        <v>4161</v>
      </c>
      <c r="B756" s="23" t="s">
        <v>4162</v>
      </c>
      <c r="C756" s="23" t="s">
        <v>4163</v>
      </c>
      <c r="D756" s="23" t="s">
        <v>4146</v>
      </c>
      <c r="E756" s="49"/>
      <c r="F756" s="49"/>
      <c r="G756" s="49"/>
      <c r="H756" s="49"/>
      <c r="I756" s="49"/>
    </row>
    <row r="757">
      <c r="A757" s="23" t="s">
        <v>4164</v>
      </c>
      <c r="B757" s="23" t="s">
        <v>4165</v>
      </c>
      <c r="C757" s="23" t="s">
        <v>4166</v>
      </c>
      <c r="D757" s="23" t="s">
        <v>4167</v>
      </c>
      <c r="E757" s="49"/>
      <c r="F757" s="49"/>
      <c r="G757" s="49"/>
      <c r="H757" s="49"/>
      <c r="I757" s="49"/>
    </row>
    <row r="758">
      <c r="A758" s="23" t="s">
        <v>4168</v>
      </c>
      <c r="B758" s="23" t="s">
        <v>4169</v>
      </c>
      <c r="C758" s="23" t="s">
        <v>4170</v>
      </c>
      <c r="D758" s="23" t="s">
        <v>4167</v>
      </c>
      <c r="E758" s="49"/>
      <c r="F758" s="49"/>
      <c r="G758" s="49"/>
      <c r="H758" s="49"/>
      <c r="I758" s="49"/>
    </row>
    <row r="759">
      <c r="A759" s="23" t="s">
        <v>4171</v>
      </c>
      <c r="B759" s="23" t="s">
        <v>4172</v>
      </c>
      <c r="C759" s="49"/>
      <c r="D759" s="23" t="s">
        <v>4173</v>
      </c>
      <c r="E759" s="49"/>
      <c r="F759" s="49"/>
      <c r="G759" s="49"/>
      <c r="H759" s="49"/>
      <c r="I759" s="49"/>
    </row>
    <row r="760">
      <c r="A760" s="23" t="s">
        <v>4174</v>
      </c>
      <c r="B760" s="23" t="s">
        <v>4175</v>
      </c>
      <c r="C760" s="23" t="s">
        <v>4176</v>
      </c>
      <c r="D760" s="23" t="s">
        <v>4173</v>
      </c>
      <c r="E760" s="49"/>
      <c r="F760" s="49"/>
      <c r="G760" s="49"/>
      <c r="H760" s="49"/>
      <c r="I760" s="49"/>
    </row>
    <row r="761">
      <c r="A761" s="23" t="s">
        <v>4177</v>
      </c>
      <c r="B761" s="23" t="s">
        <v>4178</v>
      </c>
      <c r="C761" s="23" t="s">
        <v>4179</v>
      </c>
      <c r="D761" s="23" t="s">
        <v>4180</v>
      </c>
      <c r="E761" s="49"/>
      <c r="F761" s="49"/>
      <c r="G761" s="49"/>
      <c r="H761" s="49"/>
      <c r="I761" s="49"/>
    </row>
    <row r="762">
      <c r="A762" s="23" t="s">
        <v>4181</v>
      </c>
      <c r="B762" s="23" t="s">
        <v>4182</v>
      </c>
      <c r="C762" s="49"/>
      <c r="D762" s="23" t="s">
        <v>4180</v>
      </c>
      <c r="E762" s="49"/>
      <c r="F762" s="49"/>
      <c r="G762" s="49"/>
      <c r="H762" s="49"/>
      <c r="I762" s="49"/>
    </row>
    <row r="763">
      <c r="A763" s="23" t="s">
        <v>4183</v>
      </c>
      <c r="B763" s="23" t="s">
        <v>4184</v>
      </c>
      <c r="C763" s="23" t="s">
        <v>4185</v>
      </c>
      <c r="D763" s="23" t="s">
        <v>4180</v>
      </c>
      <c r="E763" s="49"/>
      <c r="F763" s="49"/>
      <c r="G763" s="49"/>
      <c r="H763" s="49"/>
      <c r="I763" s="49"/>
    </row>
    <row r="764">
      <c r="A764" s="23" t="s">
        <v>4186</v>
      </c>
      <c r="B764" s="23" t="s">
        <v>4187</v>
      </c>
      <c r="C764" s="49"/>
      <c r="D764" s="23" t="s">
        <v>4180</v>
      </c>
      <c r="E764" s="49"/>
      <c r="F764" s="49"/>
      <c r="G764" s="49"/>
      <c r="H764" s="49"/>
      <c r="I764" s="49"/>
    </row>
    <row r="765">
      <c r="A765" s="23" t="s">
        <v>4188</v>
      </c>
      <c r="B765" s="23" t="s">
        <v>4189</v>
      </c>
      <c r="C765" s="23" t="s">
        <v>3182</v>
      </c>
      <c r="D765" s="23" t="s">
        <v>4190</v>
      </c>
      <c r="E765" s="49"/>
      <c r="F765" s="49"/>
      <c r="G765" s="49"/>
      <c r="H765" s="49"/>
      <c r="I765" s="49"/>
    </row>
    <row r="766">
      <c r="A766" s="23" t="s">
        <v>4191</v>
      </c>
      <c r="B766" s="23" t="s">
        <v>4192</v>
      </c>
      <c r="C766" s="49"/>
      <c r="D766" s="23" t="s">
        <v>4190</v>
      </c>
      <c r="E766" s="49"/>
      <c r="F766" s="49"/>
      <c r="G766" s="49"/>
      <c r="H766" s="49"/>
      <c r="I766" s="49"/>
    </row>
    <row r="767">
      <c r="A767" s="23" t="s">
        <v>4193</v>
      </c>
      <c r="B767" s="23" t="s">
        <v>4194</v>
      </c>
      <c r="C767" s="49"/>
      <c r="D767" s="23" t="s">
        <v>4190</v>
      </c>
      <c r="E767" s="49"/>
      <c r="F767" s="49"/>
      <c r="G767" s="49"/>
      <c r="H767" s="49"/>
      <c r="I767" s="49"/>
    </row>
    <row r="768">
      <c r="A768" s="23" t="s">
        <v>4195</v>
      </c>
      <c r="B768" s="23" t="s">
        <v>4196</v>
      </c>
      <c r="C768" s="49"/>
      <c r="D768" s="23" t="s">
        <v>4197</v>
      </c>
      <c r="E768" s="49"/>
      <c r="F768" s="49"/>
      <c r="G768" s="49"/>
      <c r="H768" s="49"/>
      <c r="I768" s="49"/>
    </row>
    <row r="769">
      <c r="A769" s="23" t="s">
        <v>4198</v>
      </c>
      <c r="B769" s="23" t="s">
        <v>4199</v>
      </c>
      <c r="C769" s="23" t="s">
        <v>4200</v>
      </c>
      <c r="D769" s="54" t="s">
        <v>4201</v>
      </c>
      <c r="E769" s="23" t="s">
        <v>4202</v>
      </c>
      <c r="F769" s="49"/>
      <c r="G769" s="49"/>
      <c r="H769" s="49"/>
      <c r="I769" s="49"/>
    </row>
    <row r="770">
      <c r="A770" s="23" t="s">
        <v>4203</v>
      </c>
      <c r="B770" s="23" t="s">
        <v>4204</v>
      </c>
      <c r="C770" s="49"/>
      <c r="D770" s="23" t="s">
        <v>4205</v>
      </c>
      <c r="E770" s="49"/>
      <c r="F770" s="49"/>
      <c r="G770" s="49"/>
      <c r="H770" s="49"/>
      <c r="I770" s="49"/>
    </row>
    <row r="771">
      <c r="A771" s="23" t="s">
        <v>4206</v>
      </c>
      <c r="B771" s="23" t="s">
        <v>4207</v>
      </c>
      <c r="C771" s="23" t="s">
        <v>4134</v>
      </c>
      <c r="D771" s="23" t="s">
        <v>4205</v>
      </c>
      <c r="E771" s="49"/>
      <c r="F771" s="49"/>
      <c r="G771" s="49"/>
      <c r="H771" s="49"/>
      <c r="I771" s="49"/>
    </row>
    <row r="772">
      <c r="A772" s="23" t="s">
        <v>4209</v>
      </c>
      <c r="B772" s="23" t="s">
        <v>4210</v>
      </c>
      <c r="C772" s="49"/>
      <c r="D772" s="23" t="s">
        <v>4205</v>
      </c>
      <c r="E772" s="49"/>
      <c r="F772" s="49"/>
      <c r="G772" s="49"/>
      <c r="H772" s="49"/>
      <c r="I772" s="49"/>
    </row>
    <row r="773">
      <c r="A773" s="23" t="s">
        <v>4211</v>
      </c>
      <c r="B773" s="23" t="s">
        <v>4212</v>
      </c>
      <c r="C773" s="49"/>
      <c r="D773" s="23" t="s">
        <v>4213</v>
      </c>
      <c r="E773" s="49"/>
      <c r="F773" s="49"/>
      <c r="G773" s="49"/>
      <c r="H773" s="49"/>
      <c r="I773" s="49"/>
    </row>
    <row r="774">
      <c r="A774" s="23" t="s">
        <v>4214</v>
      </c>
      <c r="B774" s="23" t="s">
        <v>4215</v>
      </c>
      <c r="C774" s="23" t="s">
        <v>4216</v>
      </c>
      <c r="D774" s="23" t="s">
        <v>4213</v>
      </c>
      <c r="E774" s="49"/>
      <c r="F774" s="49"/>
      <c r="G774" s="49"/>
      <c r="H774" s="49"/>
      <c r="I774" s="49"/>
    </row>
    <row r="775">
      <c r="A775" s="23" t="s">
        <v>4217</v>
      </c>
      <c r="B775" s="23" t="s">
        <v>4218</v>
      </c>
      <c r="C775" s="23" t="s">
        <v>4219</v>
      </c>
      <c r="D775" s="23" t="s">
        <v>4213</v>
      </c>
      <c r="E775" s="49"/>
      <c r="F775" s="49"/>
      <c r="G775" s="49"/>
      <c r="H775" s="49"/>
      <c r="I775" s="49"/>
    </row>
    <row r="776">
      <c r="A776" s="23" t="s">
        <v>4220</v>
      </c>
      <c r="B776" s="23" t="s">
        <v>4221</v>
      </c>
      <c r="C776" s="49"/>
      <c r="D776" s="23" t="s">
        <v>4213</v>
      </c>
      <c r="E776" s="49"/>
      <c r="F776" s="49"/>
      <c r="G776" s="49"/>
      <c r="H776" s="49"/>
      <c r="I776" s="49"/>
    </row>
    <row r="777">
      <c r="A777" s="23" t="s">
        <v>4222</v>
      </c>
      <c r="B777" s="23" t="s">
        <v>4223</v>
      </c>
      <c r="C777" s="49"/>
      <c r="D777" s="23" t="s">
        <v>4224</v>
      </c>
      <c r="E777" s="49"/>
      <c r="F777" s="49"/>
      <c r="G777" s="49"/>
      <c r="H777" s="49"/>
      <c r="I777" s="49"/>
    </row>
    <row r="778">
      <c r="A778" s="23" t="s">
        <v>4225</v>
      </c>
      <c r="B778" s="23" t="s">
        <v>4226</v>
      </c>
      <c r="C778" s="23" t="s">
        <v>4227</v>
      </c>
      <c r="D778" s="23" t="s">
        <v>4228</v>
      </c>
      <c r="E778" s="49"/>
      <c r="F778" s="49"/>
      <c r="G778" s="49"/>
      <c r="H778" s="49"/>
      <c r="I778" s="49"/>
    </row>
    <row r="779">
      <c r="A779" s="23" t="s">
        <v>4229</v>
      </c>
      <c r="B779" s="23" t="s">
        <v>4230</v>
      </c>
      <c r="C779" s="23" t="s">
        <v>4231</v>
      </c>
      <c r="D779" s="23" t="s">
        <v>4228</v>
      </c>
      <c r="E779" s="49"/>
      <c r="F779" s="49"/>
      <c r="G779" s="49"/>
      <c r="H779" s="49"/>
      <c r="I779" s="49"/>
    </row>
    <row r="780">
      <c r="A780" s="23" t="s">
        <v>4232</v>
      </c>
      <c r="B780" s="23" t="s">
        <v>4233</v>
      </c>
      <c r="C780" s="23" t="s">
        <v>4234</v>
      </c>
      <c r="D780" s="23" t="s">
        <v>4235</v>
      </c>
      <c r="E780" s="49"/>
      <c r="F780" s="49"/>
      <c r="G780" s="49"/>
      <c r="H780" s="49"/>
      <c r="I780" s="49"/>
    </row>
    <row r="781">
      <c r="A781" s="23" t="s">
        <v>4236</v>
      </c>
      <c r="B781" s="23" t="s">
        <v>4237</v>
      </c>
      <c r="C781" s="49"/>
      <c r="D781" s="23" t="s">
        <v>4238</v>
      </c>
      <c r="E781" s="49"/>
      <c r="F781" s="49"/>
      <c r="G781" s="49"/>
      <c r="H781" s="49"/>
      <c r="I781" s="49"/>
    </row>
    <row r="782">
      <c r="A782" s="23" t="s">
        <v>4239</v>
      </c>
      <c r="B782" s="23" t="s">
        <v>4240</v>
      </c>
      <c r="C782" s="49"/>
      <c r="D782" s="23" t="s">
        <v>4238</v>
      </c>
      <c r="E782" s="49"/>
      <c r="F782" s="49"/>
      <c r="G782" s="49"/>
      <c r="H782" s="49"/>
      <c r="I782" s="49"/>
    </row>
    <row r="783">
      <c r="A783" s="23" t="s">
        <v>4241</v>
      </c>
      <c r="B783" s="23" t="s">
        <v>4242</v>
      </c>
      <c r="C783" s="49"/>
      <c r="D783" s="23" t="s">
        <v>4238</v>
      </c>
      <c r="E783" s="49"/>
      <c r="F783" s="49"/>
      <c r="G783" s="49"/>
      <c r="H783" s="49"/>
      <c r="I783" s="49"/>
    </row>
    <row r="784">
      <c r="A784" s="23" t="s">
        <v>4243</v>
      </c>
      <c r="B784" s="23" t="s">
        <v>4244</v>
      </c>
      <c r="C784" s="49"/>
      <c r="D784" s="23" t="s">
        <v>4238</v>
      </c>
      <c r="E784" s="49"/>
      <c r="F784" s="49"/>
      <c r="G784" s="49"/>
      <c r="H784" s="49"/>
      <c r="I784" s="49"/>
    </row>
    <row r="785">
      <c r="A785" s="23" t="s">
        <v>4245</v>
      </c>
      <c r="B785" s="23" t="s">
        <v>4246</v>
      </c>
      <c r="C785" s="50" t="s">
        <v>4247</v>
      </c>
      <c r="D785" s="23" t="s">
        <v>4238</v>
      </c>
      <c r="E785" s="49"/>
      <c r="F785" s="49"/>
      <c r="G785" s="49"/>
      <c r="H785" s="49"/>
      <c r="I785" s="49"/>
    </row>
    <row r="786">
      <c r="A786" s="23" t="s">
        <v>4248</v>
      </c>
      <c r="B786" s="23" t="s">
        <v>4249</v>
      </c>
      <c r="C786" s="23" t="s">
        <v>4250</v>
      </c>
      <c r="D786" s="54" t="s">
        <v>1886</v>
      </c>
      <c r="E786" s="23" t="s">
        <v>4251</v>
      </c>
      <c r="F786" s="49"/>
      <c r="G786" s="49"/>
      <c r="H786" s="49"/>
      <c r="I786" s="49"/>
    </row>
    <row r="787">
      <c r="A787" s="23" t="s">
        <v>4252</v>
      </c>
      <c r="B787" s="23" t="s">
        <v>4253</v>
      </c>
      <c r="C787" s="23" t="s">
        <v>2160</v>
      </c>
      <c r="D787" s="23" t="s">
        <v>2161</v>
      </c>
      <c r="E787" s="23" t="s">
        <v>4254</v>
      </c>
      <c r="F787" s="49"/>
      <c r="G787" s="23" t="s">
        <v>4251</v>
      </c>
      <c r="H787" s="49"/>
      <c r="I787" s="49"/>
    </row>
    <row r="788">
      <c r="A788" s="23" t="s">
        <v>4255</v>
      </c>
      <c r="B788" s="23" t="s">
        <v>4256</v>
      </c>
      <c r="C788" s="50" t="s">
        <v>4257</v>
      </c>
      <c r="D788" s="23" t="s">
        <v>4251</v>
      </c>
      <c r="E788" s="49"/>
      <c r="F788" s="49"/>
      <c r="G788" s="49"/>
      <c r="H788" s="49"/>
      <c r="I788" s="49"/>
    </row>
    <row r="789">
      <c r="A789" s="23" t="s">
        <v>4260</v>
      </c>
      <c r="B789" s="23" t="s">
        <v>4261</v>
      </c>
      <c r="C789" s="23" t="s">
        <v>4262</v>
      </c>
      <c r="D789" s="23" t="s">
        <v>4251</v>
      </c>
      <c r="E789" s="49"/>
      <c r="F789" s="49"/>
      <c r="G789" s="49"/>
      <c r="H789" s="49"/>
      <c r="I789" s="49"/>
    </row>
    <row r="790">
      <c r="A790" s="23" t="s">
        <v>4263</v>
      </c>
      <c r="B790" s="23" t="s">
        <v>4264</v>
      </c>
      <c r="C790" s="23" t="s">
        <v>4265</v>
      </c>
      <c r="D790" s="54" t="s">
        <v>4266</v>
      </c>
      <c r="E790" s="23" t="s">
        <v>4251</v>
      </c>
      <c r="F790" s="49"/>
      <c r="G790" s="49"/>
      <c r="H790" s="49"/>
      <c r="I790" s="49"/>
    </row>
    <row r="791">
      <c r="A791" s="23" t="s">
        <v>4267</v>
      </c>
      <c r="B791" s="23" t="s">
        <v>4269</v>
      </c>
      <c r="C791" s="23" t="s">
        <v>4270</v>
      </c>
      <c r="D791" s="23" t="s">
        <v>4251</v>
      </c>
      <c r="E791" s="49"/>
      <c r="F791" s="49"/>
      <c r="G791" s="49"/>
      <c r="H791" s="49"/>
      <c r="I791" s="49"/>
    </row>
    <row r="792">
      <c r="A792" s="23" t="s">
        <v>4271</v>
      </c>
      <c r="B792" s="23" t="s">
        <v>4272</v>
      </c>
      <c r="C792" s="23" t="s">
        <v>4273</v>
      </c>
      <c r="D792" s="23" t="s">
        <v>4274</v>
      </c>
      <c r="E792" s="49"/>
      <c r="F792" s="49"/>
      <c r="G792" s="49"/>
      <c r="H792" s="49"/>
      <c r="I792" s="49"/>
    </row>
    <row r="793">
      <c r="A793" s="23" t="s">
        <v>4275</v>
      </c>
      <c r="B793" s="23" t="s">
        <v>4276</v>
      </c>
      <c r="C793" s="23" t="s">
        <v>1642</v>
      </c>
      <c r="D793" s="23" t="s">
        <v>4277</v>
      </c>
      <c r="E793" s="49"/>
      <c r="F793" s="49"/>
      <c r="G793" s="49"/>
      <c r="H793" s="49"/>
      <c r="I793" s="49"/>
    </row>
    <row r="794">
      <c r="A794" s="23" t="s">
        <v>4278</v>
      </c>
      <c r="B794" s="23" t="s">
        <v>4279</v>
      </c>
      <c r="C794" s="23" t="s">
        <v>3694</v>
      </c>
      <c r="D794" s="23" t="s">
        <v>4277</v>
      </c>
      <c r="E794" s="49"/>
      <c r="F794" s="49"/>
      <c r="G794" s="49"/>
      <c r="H794" s="49"/>
      <c r="I794" s="49"/>
    </row>
    <row r="795">
      <c r="A795" s="23" t="s">
        <v>4280</v>
      </c>
      <c r="B795" s="23" t="s">
        <v>4281</v>
      </c>
      <c r="C795" s="23" t="s">
        <v>4282</v>
      </c>
      <c r="D795" s="23" t="s">
        <v>4277</v>
      </c>
      <c r="E795" s="49"/>
      <c r="F795" s="49"/>
      <c r="G795" s="49"/>
      <c r="H795" s="49"/>
      <c r="I795" s="49"/>
    </row>
    <row r="796">
      <c r="A796" s="23" t="s">
        <v>4283</v>
      </c>
      <c r="B796" s="23" t="s">
        <v>4284</v>
      </c>
      <c r="C796" s="49"/>
      <c r="D796" s="23" t="s">
        <v>4277</v>
      </c>
      <c r="E796" s="49"/>
      <c r="F796" s="49"/>
      <c r="G796" s="49"/>
      <c r="H796" s="49"/>
      <c r="I796" s="49"/>
    </row>
    <row r="797">
      <c r="A797" s="23" t="s">
        <v>4285</v>
      </c>
      <c r="B797" s="23" t="s">
        <v>4286</v>
      </c>
      <c r="C797" s="23" t="s">
        <v>2316</v>
      </c>
      <c r="D797" s="23" t="s">
        <v>4277</v>
      </c>
      <c r="E797" s="49"/>
      <c r="F797" s="49"/>
      <c r="G797" s="49"/>
      <c r="H797" s="49"/>
      <c r="I797" s="49"/>
    </row>
    <row r="798">
      <c r="A798" s="23" t="s">
        <v>4289</v>
      </c>
      <c r="B798" s="23" t="s">
        <v>4290</v>
      </c>
      <c r="C798" s="49"/>
      <c r="D798" s="23" t="s">
        <v>4277</v>
      </c>
      <c r="E798" s="49"/>
      <c r="F798" s="49"/>
      <c r="G798" s="49"/>
      <c r="H798" s="49"/>
      <c r="I798" s="49"/>
    </row>
    <row r="799">
      <c r="A799" s="23" t="s">
        <v>4291</v>
      </c>
      <c r="B799" s="23" t="s">
        <v>4292</v>
      </c>
      <c r="C799" s="23" t="s">
        <v>4293</v>
      </c>
      <c r="D799" s="23" t="s">
        <v>4294</v>
      </c>
      <c r="E799" s="49"/>
      <c r="F799" s="49"/>
      <c r="G799" s="49"/>
      <c r="H799" s="49"/>
      <c r="I799" s="49"/>
    </row>
    <row r="800">
      <c r="A800" s="23" t="s">
        <v>4295</v>
      </c>
      <c r="B800" s="23" t="s">
        <v>4296</v>
      </c>
      <c r="C800" s="49"/>
      <c r="D800" s="23" t="s">
        <v>4294</v>
      </c>
      <c r="E800" s="49"/>
      <c r="F800" s="49"/>
      <c r="G800" s="49"/>
      <c r="H800" s="49"/>
      <c r="I800" s="49"/>
    </row>
    <row r="801">
      <c r="A801" s="23" t="s">
        <v>4297</v>
      </c>
      <c r="B801" s="23" t="s">
        <v>4298</v>
      </c>
      <c r="C801" s="23" t="s">
        <v>4299</v>
      </c>
      <c r="D801" s="23" t="s">
        <v>4300</v>
      </c>
      <c r="E801" s="49"/>
      <c r="F801" s="49"/>
      <c r="G801" s="49"/>
      <c r="H801" s="49"/>
      <c r="I801" s="49"/>
    </row>
    <row r="802">
      <c r="A802" s="23" t="s">
        <v>4301</v>
      </c>
      <c r="B802" s="23" t="s">
        <v>4302</v>
      </c>
      <c r="C802" s="23" t="s">
        <v>2743</v>
      </c>
      <c r="D802" s="23" t="s">
        <v>4300</v>
      </c>
      <c r="E802" s="49"/>
      <c r="F802" s="49"/>
      <c r="G802" s="49"/>
      <c r="H802" s="49"/>
      <c r="I802" s="49"/>
    </row>
    <row r="803">
      <c r="A803" s="23" t="s">
        <v>4303</v>
      </c>
      <c r="B803" s="23" t="s">
        <v>4304</v>
      </c>
      <c r="C803" s="49"/>
      <c r="D803" s="23" t="s">
        <v>4300</v>
      </c>
      <c r="E803" s="49"/>
      <c r="F803" s="49"/>
      <c r="G803" s="49"/>
      <c r="H803" s="49"/>
      <c r="I803" s="49"/>
    </row>
    <row r="804">
      <c r="A804" s="23" t="s">
        <v>4305</v>
      </c>
      <c r="B804" s="23" t="s">
        <v>4306</v>
      </c>
      <c r="C804" s="23" t="s">
        <v>4307</v>
      </c>
      <c r="D804" s="23" t="s">
        <v>4308</v>
      </c>
      <c r="E804" s="49"/>
      <c r="F804" s="49"/>
      <c r="G804" s="49"/>
      <c r="H804" s="49"/>
      <c r="I804" s="49"/>
    </row>
    <row r="805">
      <c r="A805" s="23" t="s">
        <v>4309</v>
      </c>
      <c r="B805" s="23" t="s">
        <v>4310</v>
      </c>
      <c r="C805" s="49"/>
      <c r="D805" s="23" t="s">
        <v>4308</v>
      </c>
      <c r="E805" s="49"/>
      <c r="F805" s="49"/>
      <c r="G805" s="49"/>
      <c r="H805" s="49"/>
      <c r="I805" s="49"/>
    </row>
    <row r="806">
      <c r="A806" s="23" t="s">
        <v>4311</v>
      </c>
      <c r="B806" s="23" t="s">
        <v>4312</v>
      </c>
      <c r="C806" s="23" t="s">
        <v>4313</v>
      </c>
      <c r="D806" s="23" t="s">
        <v>4308</v>
      </c>
      <c r="E806" s="49"/>
      <c r="F806" s="49"/>
      <c r="G806" s="49"/>
      <c r="H806" s="49"/>
      <c r="I806" s="49"/>
    </row>
    <row r="807">
      <c r="A807" s="23" t="s">
        <v>4314</v>
      </c>
      <c r="B807" s="23" t="s">
        <v>4315</v>
      </c>
      <c r="C807" s="23" t="s">
        <v>4316</v>
      </c>
      <c r="D807" s="54" t="s">
        <v>1886</v>
      </c>
      <c r="E807" s="23" t="s">
        <v>4308</v>
      </c>
      <c r="F807" s="49"/>
      <c r="G807" s="49"/>
      <c r="H807" s="49"/>
      <c r="I807" s="49"/>
    </row>
    <row r="808">
      <c r="A808" s="23" t="s">
        <v>4317</v>
      </c>
      <c r="B808" s="23" t="s">
        <v>4318</v>
      </c>
      <c r="C808" s="50" t="s">
        <v>4319</v>
      </c>
      <c r="D808" s="23" t="s">
        <v>4308</v>
      </c>
      <c r="E808" s="49"/>
      <c r="F808" s="49"/>
      <c r="G808" s="49"/>
      <c r="H808" s="49"/>
      <c r="I808" s="49"/>
    </row>
    <row r="809">
      <c r="A809" s="23" t="s">
        <v>4320</v>
      </c>
      <c r="B809" s="23" t="s">
        <v>4321</v>
      </c>
      <c r="C809" s="23" t="s">
        <v>4322</v>
      </c>
      <c r="D809" s="54" t="s">
        <v>4323</v>
      </c>
      <c r="E809" s="23" t="s">
        <v>4324</v>
      </c>
      <c r="F809" s="23" t="s">
        <v>4325</v>
      </c>
      <c r="G809" s="49"/>
      <c r="H809" s="49"/>
      <c r="I809" s="49"/>
    </row>
    <row r="810">
      <c r="A810" s="23" t="s">
        <v>4326</v>
      </c>
      <c r="B810" s="23" t="s">
        <v>4328</v>
      </c>
      <c r="C810" s="23" t="s">
        <v>4329</v>
      </c>
      <c r="D810" s="23" t="s">
        <v>4325</v>
      </c>
      <c r="E810" s="49"/>
      <c r="F810" s="49"/>
      <c r="G810" s="49"/>
      <c r="H810" s="49"/>
      <c r="I810" s="49"/>
    </row>
    <row r="811">
      <c r="A811" s="23" t="s">
        <v>4333</v>
      </c>
      <c r="B811" s="23" t="s">
        <v>4334</v>
      </c>
      <c r="C811" s="23" t="s">
        <v>4335</v>
      </c>
      <c r="D811" s="23" t="s">
        <v>4336</v>
      </c>
      <c r="E811" s="49"/>
      <c r="F811" s="49"/>
      <c r="G811" s="49"/>
      <c r="H811" s="49"/>
      <c r="I811" s="49"/>
    </row>
    <row r="812">
      <c r="A812" s="23" t="s">
        <v>4337</v>
      </c>
      <c r="B812" s="23" t="s">
        <v>4339</v>
      </c>
      <c r="C812" s="23" t="s">
        <v>4340</v>
      </c>
      <c r="D812" s="23" t="s">
        <v>4336</v>
      </c>
      <c r="E812" s="49"/>
      <c r="F812" s="49"/>
      <c r="G812" s="49"/>
      <c r="H812" s="49"/>
      <c r="I812" s="49"/>
    </row>
    <row r="813">
      <c r="A813" s="23" t="s">
        <v>4341</v>
      </c>
      <c r="B813" s="23" t="s">
        <v>4342</v>
      </c>
      <c r="C813" s="23" t="s">
        <v>4343</v>
      </c>
      <c r="D813" s="23" t="s">
        <v>826</v>
      </c>
      <c r="E813" s="54" t="s">
        <v>782</v>
      </c>
      <c r="F813" s="54" t="s">
        <v>4344</v>
      </c>
      <c r="G813" s="54" t="s">
        <v>4345</v>
      </c>
      <c r="H813" s="23" t="s">
        <v>4346</v>
      </c>
      <c r="I813" s="49"/>
    </row>
    <row r="814">
      <c r="A814" s="23" t="s">
        <v>4347</v>
      </c>
      <c r="B814" s="23" t="s">
        <v>4348</v>
      </c>
      <c r="C814" s="49"/>
      <c r="D814" s="23" t="s">
        <v>4346</v>
      </c>
      <c r="E814" s="49"/>
      <c r="F814" s="49"/>
      <c r="G814" s="49"/>
      <c r="H814" s="49"/>
      <c r="I814" s="49"/>
    </row>
    <row r="815">
      <c r="A815" s="23" t="s">
        <v>4349</v>
      </c>
      <c r="B815" s="23" t="s">
        <v>4350</v>
      </c>
      <c r="C815" s="23" t="s">
        <v>4351</v>
      </c>
      <c r="D815" s="23" t="s">
        <v>4352</v>
      </c>
      <c r="E815" s="49"/>
      <c r="F815" s="49"/>
      <c r="G815" s="49"/>
      <c r="H815" s="49"/>
      <c r="I815" s="49"/>
    </row>
    <row r="816">
      <c r="A816" s="23" t="s">
        <v>4353</v>
      </c>
      <c r="B816" s="23" t="s">
        <v>4354</v>
      </c>
      <c r="C816" s="49"/>
      <c r="D816" s="23" t="s">
        <v>4355</v>
      </c>
      <c r="E816" s="49"/>
      <c r="F816" s="49"/>
      <c r="G816" s="49"/>
      <c r="H816" s="49"/>
      <c r="I816" s="49"/>
    </row>
    <row r="817">
      <c r="A817" s="23" t="s">
        <v>4356</v>
      </c>
      <c r="B817" s="23" t="s">
        <v>4357</v>
      </c>
      <c r="C817" s="23" t="s">
        <v>4358</v>
      </c>
      <c r="D817" s="54" t="s">
        <v>4359</v>
      </c>
      <c r="E817" s="23" t="s">
        <v>4360</v>
      </c>
      <c r="F817" s="49"/>
      <c r="G817" s="49"/>
      <c r="H817" s="49"/>
      <c r="I817" s="49"/>
    </row>
    <row r="818">
      <c r="A818" s="23" t="s">
        <v>4361</v>
      </c>
      <c r="B818" s="23" t="s">
        <v>4362</v>
      </c>
      <c r="C818" s="23" t="s">
        <v>4363</v>
      </c>
      <c r="D818" s="54" t="s">
        <v>4364</v>
      </c>
      <c r="E818" s="23" t="s">
        <v>4360</v>
      </c>
      <c r="F818" s="49"/>
      <c r="G818" s="49"/>
      <c r="H818" s="49"/>
      <c r="I818" s="49"/>
    </row>
    <row r="819">
      <c r="A819" s="23" t="s">
        <v>4365</v>
      </c>
      <c r="B819" s="23" t="s">
        <v>4366</v>
      </c>
      <c r="C819" s="49"/>
      <c r="D819" s="23" t="s">
        <v>4367</v>
      </c>
      <c r="E819" s="49"/>
      <c r="F819" s="49"/>
      <c r="G819" s="49"/>
      <c r="H819" s="49"/>
      <c r="I819" s="49"/>
    </row>
    <row r="820">
      <c r="A820" s="23" t="s">
        <v>4368</v>
      </c>
      <c r="B820" s="23" t="s">
        <v>4369</v>
      </c>
      <c r="C820" s="23" t="s">
        <v>4370</v>
      </c>
      <c r="D820" s="23" t="s">
        <v>4367</v>
      </c>
      <c r="E820" s="49"/>
      <c r="F820" s="49"/>
      <c r="G820" s="49"/>
      <c r="H820" s="49"/>
      <c r="I820" s="49"/>
    </row>
    <row r="821">
      <c r="A821" s="23" t="s">
        <v>4371</v>
      </c>
      <c r="B821" s="23" t="s">
        <v>4372</v>
      </c>
      <c r="C821" s="23" t="s">
        <v>4373</v>
      </c>
      <c r="D821" s="23" t="s">
        <v>2161</v>
      </c>
      <c r="E821" s="23" t="s">
        <v>4374</v>
      </c>
      <c r="F821" s="23" t="s">
        <v>4375</v>
      </c>
      <c r="G821" s="23" t="s">
        <v>4367</v>
      </c>
      <c r="H821" s="49"/>
      <c r="I821" s="49"/>
    </row>
    <row r="822">
      <c r="A822" s="23" t="s">
        <v>4376</v>
      </c>
      <c r="B822" s="23" t="s">
        <v>4377</v>
      </c>
      <c r="C822" s="50" t="s">
        <v>4378</v>
      </c>
      <c r="D822" s="23" t="s">
        <v>4367</v>
      </c>
      <c r="E822" s="49"/>
      <c r="F822" s="49"/>
      <c r="G822" s="49"/>
      <c r="H822" s="49"/>
      <c r="I822" s="49"/>
    </row>
    <row r="823">
      <c r="A823" s="23" t="s">
        <v>4379</v>
      </c>
      <c r="B823" s="23" t="s">
        <v>4381</v>
      </c>
      <c r="C823" s="49"/>
      <c r="D823" s="23" t="s">
        <v>4367</v>
      </c>
      <c r="E823" s="49"/>
      <c r="F823" s="49"/>
      <c r="G823" s="49"/>
      <c r="H823" s="49"/>
      <c r="I823" s="49"/>
    </row>
    <row r="824">
      <c r="A824" s="23" t="s">
        <v>4383</v>
      </c>
      <c r="B824" s="23" t="s">
        <v>4384</v>
      </c>
      <c r="C824" s="49"/>
      <c r="D824" s="23" t="s">
        <v>4367</v>
      </c>
      <c r="E824" s="49"/>
      <c r="F824" s="49"/>
      <c r="G824" s="49"/>
      <c r="H824" s="49"/>
      <c r="I824" s="49"/>
    </row>
    <row r="825">
      <c r="A825" s="23" t="s">
        <v>4385</v>
      </c>
      <c r="B825" s="23" t="s">
        <v>4386</v>
      </c>
      <c r="C825" s="49"/>
      <c r="D825" s="23" t="s">
        <v>4387</v>
      </c>
      <c r="E825" s="49"/>
      <c r="F825" s="49"/>
      <c r="G825" s="49"/>
      <c r="H825" s="49"/>
      <c r="I825" s="49"/>
    </row>
    <row r="826">
      <c r="A826" s="23" t="s">
        <v>4388</v>
      </c>
      <c r="B826" s="23" t="s">
        <v>4389</v>
      </c>
      <c r="C826" s="23" t="s">
        <v>4390</v>
      </c>
      <c r="D826" s="23" t="s">
        <v>4387</v>
      </c>
      <c r="E826" s="49"/>
      <c r="F826" s="49"/>
      <c r="G826" s="49"/>
      <c r="H826" s="49"/>
      <c r="I826" s="49"/>
    </row>
    <row r="827">
      <c r="A827" s="23" t="s">
        <v>4393</v>
      </c>
      <c r="B827" s="23" t="s">
        <v>4394</v>
      </c>
      <c r="C827" s="49"/>
      <c r="D827" s="23" t="s">
        <v>4387</v>
      </c>
      <c r="E827" s="49"/>
      <c r="F827" s="49"/>
      <c r="G827" s="49"/>
      <c r="H827" s="49"/>
      <c r="I827" s="49"/>
    </row>
    <row r="828">
      <c r="A828" s="23" t="s">
        <v>4395</v>
      </c>
      <c r="B828" s="23" t="s">
        <v>4396</v>
      </c>
      <c r="C828" s="23" t="s">
        <v>2630</v>
      </c>
      <c r="D828" s="23" t="s">
        <v>4387</v>
      </c>
      <c r="E828" s="49"/>
      <c r="F828" s="49"/>
      <c r="G828" s="49"/>
      <c r="H828" s="49"/>
      <c r="I828" s="49"/>
    </row>
    <row r="829">
      <c r="A829" s="23" t="s">
        <v>4397</v>
      </c>
      <c r="B829" s="23" t="s">
        <v>4398</v>
      </c>
      <c r="C829" s="49"/>
      <c r="D829" s="23" t="s">
        <v>4399</v>
      </c>
      <c r="E829" s="49"/>
      <c r="F829" s="49"/>
      <c r="G829" s="49"/>
      <c r="H829" s="49"/>
      <c r="I829" s="49"/>
    </row>
    <row r="830">
      <c r="A830" s="23" t="s">
        <v>4400</v>
      </c>
      <c r="B830" s="23" t="s">
        <v>4401</v>
      </c>
      <c r="C830" s="49"/>
      <c r="D830" s="23" t="s">
        <v>4399</v>
      </c>
      <c r="E830" s="49"/>
      <c r="F830" s="49"/>
      <c r="G830" s="49"/>
      <c r="H830" s="49"/>
      <c r="I830" s="49"/>
    </row>
    <row r="831">
      <c r="A831" s="23" t="s">
        <v>4402</v>
      </c>
      <c r="B831" s="23" t="s">
        <v>4403</v>
      </c>
      <c r="C831" s="23" t="s">
        <v>4404</v>
      </c>
      <c r="D831" s="23" t="s">
        <v>4399</v>
      </c>
      <c r="E831" s="49"/>
      <c r="F831" s="49"/>
      <c r="G831" s="49"/>
      <c r="H831" s="49"/>
      <c r="I831" s="49"/>
    </row>
    <row r="832">
      <c r="A832" s="23" t="s">
        <v>4405</v>
      </c>
      <c r="B832" s="23" t="s">
        <v>4406</v>
      </c>
      <c r="C832" s="23" t="s">
        <v>4407</v>
      </c>
      <c r="D832" s="23" t="s">
        <v>4408</v>
      </c>
      <c r="E832" s="49"/>
      <c r="F832" s="49"/>
      <c r="G832" s="49"/>
      <c r="H832" s="49"/>
      <c r="I832" s="49"/>
    </row>
    <row r="833">
      <c r="A833" s="23" t="s">
        <v>4409</v>
      </c>
      <c r="B833" s="23" t="s">
        <v>4410</v>
      </c>
      <c r="C833" s="49"/>
      <c r="D833" s="23" t="s">
        <v>4408</v>
      </c>
      <c r="E833" s="49"/>
      <c r="F833" s="49"/>
      <c r="G833" s="49"/>
      <c r="H833" s="49"/>
      <c r="I833" s="49"/>
    </row>
    <row r="834">
      <c r="A834" s="23" t="s">
        <v>4411</v>
      </c>
      <c r="B834" s="23" t="s">
        <v>4412</v>
      </c>
      <c r="C834" s="49"/>
      <c r="D834" s="23" t="s">
        <v>4408</v>
      </c>
      <c r="E834" s="49"/>
      <c r="F834" s="49"/>
      <c r="G834" s="49"/>
      <c r="H834" s="49"/>
      <c r="I834" s="49"/>
    </row>
    <row r="835">
      <c r="A835" s="23" t="s">
        <v>4413</v>
      </c>
      <c r="B835" s="23" t="s">
        <v>4414</v>
      </c>
      <c r="C835" s="23" t="s">
        <v>4415</v>
      </c>
      <c r="D835" s="23" t="s">
        <v>4408</v>
      </c>
      <c r="E835" s="49"/>
      <c r="F835" s="49"/>
      <c r="G835" s="49"/>
      <c r="H835" s="49"/>
      <c r="I835" s="49"/>
    </row>
    <row r="836">
      <c r="A836" s="23" t="s">
        <v>4416</v>
      </c>
      <c r="B836" s="23" t="s">
        <v>4417</v>
      </c>
      <c r="C836" s="23" t="s">
        <v>4418</v>
      </c>
      <c r="D836" s="23" t="s">
        <v>4419</v>
      </c>
      <c r="E836" s="49"/>
      <c r="F836" s="49"/>
      <c r="G836" s="49"/>
      <c r="H836" s="49"/>
      <c r="I836" s="49"/>
    </row>
    <row r="837">
      <c r="A837" s="23" t="s">
        <v>4420</v>
      </c>
      <c r="B837" s="23" t="s">
        <v>4421</v>
      </c>
      <c r="C837" s="23" t="s">
        <v>4422</v>
      </c>
      <c r="D837" s="23" t="s">
        <v>4423</v>
      </c>
      <c r="E837" s="49"/>
      <c r="F837" s="49"/>
      <c r="G837" s="49"/>
      <c r="H837" s="49"/>
      <c r="I837" s="49"/>
    </row>
    <row r="838">
      <c r="A838" s="23" t="s">
        <v>4424</v>
      </c>
      <c r="B838" s="23" t="s">
        <v>4425</v>
      </c>
      <c r="C838" s="23" t="s">
        <v>4426</v>
      </c>
      <c r="D838" s="23" t="s">
        <v>4423</v>
      </c>
      <c r="E838" s="49"/>
      <c r="F838" s="49"/>
      <c r="G838" s="49"/>
      <c r="H838" s="49"/>
      <c r="I838" s="49"/>
    </row>
    <row r="839">
      <c r="A839" s="23" t="s">
        <v>4428</v>
      </c>
      <c r="B839" s="23" t="s">
        <v>4429</v>
      </c>
      <c r="C839" s="49"/>
      <c r="D839" s="23" t="s">
        <v>4430</v>
      </c>
      <c r="E839" s="49"/>
      <c r="F839" s="49"/>
      <c r="G839" s="49"/>
      <c r="H839" s="49"/>
      <c r="I839" s="49"/>
    </row>
    <row r="840">
      <c r="A840" s="23" t="s">
        <v>4431</v>
      </c>
      <c r="B840" s="23" t="s">
        <v>4432</v>
      </c>
      <c r="C840" s="23" t="s">
        <v>2765</v>
      </c>
      <c r="D840" s="23" t="s">
        <v>4430</v>
      </c>
      <c r="E840" s="49"/>
      <c r="F840" s="49"/>
      <c r="G840" s="49"/>
      <c r="H840" s="49"/>
      <c r="I840" s="49"/>
    </row>
    <row r="841">
      <c r="A841" s="23" t="s">
        <v>4433</v>
      </c>
      <c r="B841" s="23" t="s">
        <v>4434</v>
      </c>
      <c r="C841" s="23" t="s">
        <v>1547</v>
      </c>
      <c r="D841" s="23" t="s">
        <v>4435</v>
      </c>
      <c r="E841" s="49"/>
      <c r="F841" s="49"/>
      <c r="G841" s="49"/>
      <c r="H841" s="49"/>
      <c r="I841" s="49"/>
    </row>
    <row r="842">
      <c r="A842" s="23" t="s">
        <v>4436</v>
      </c>
      <c r="B842" s="23" t="s">
        <v>4437</v>
      </c>
      <c r="C842" s="23" t="s">
        <v>726</v>
      </c>
      <c r="D842" s="23" t="s">
        <v>4435</v>
      </c>
      <c r="E842" s="49"/>
      <c r="F842" s="49"/>
      <c r="G842" s="49"/>
      <c r="H842" s="49"/>
      <c r="I842" s="49"/>
    </row>
    <row r="843">
      <c r="A843" s="23" t="s">
        <v>4438</v>
      </c>
      <c r="B843" s="23" t="s">
        <v>4439</v>
      </c>
      <c r="C843" s="23" t="s">
        <v>4440</v>
      </c>
      <c r="D843" s="54" t="s">
        <v>4442</v>
      </c>
      <c r="E843" s="23" t="s">
        <v>4435</v>
      </c>
      <c r="F843" s="49"/>
      <c r="G843" s="49"/>
      <c r="H843" s="49"/>
      <c r="I843" s="49"/>
    </row>
    <row r="844">
      <c r="A844" s="23" t="s">
        <v>4444</v>
      </c>
      <c r="B844" s="23" t="s">
        <v>4445</v>
      </c>
      <c r="C844" s="23" t="s">
        <v>4446</v>
      </c>
      <c r="D844" s="23" t="s">
        <v>4447</v>
      </c>
      <c r="E844" s="49"/>
      <c r="F844" s="49"/>
      <c r="G844" s="49"/>
      <c r="H844" s="49"/>
      <c r="I844" s="49"/>
    </row>
    <row r="845">
      <c r="A845" s="23" t="s">
        <v>4449</v>
      </c>
      <c r="B845" s="23" t="s">
        <v>4450</v>
      </c>
      <c r="C845" s="49"/>
      <c r="D845" s="23" t="s">
        <v>4451</v>
      </c>
      <c r="E845" s="49"/>
      <c r="F845" s="49"/>
      <c r="G845" s="49"/>
      <c r="H845" s="49"/>
      <c r="I845" s="49"/>
    </row>
    <row r="846">
      <c r="A846" s="23" t="s">
        <v>4452</v>
      </c>
      <c r="B846" s="23" t="s">
        <v>4453</v>
      </c>
      <c r="C846" s="23" t="s">
        <v>4454</v>
      </c>
      <c r="D846" s="23" t="s">
        <v>4455</v>
      </c>
      <c r="E846" s="49"/>
      <c r="F846" s="49"/>
      <c r="G846" s="49"/>
      <c r="H846" s="49"/>
      <c r="I846" s="49"/>
    </row>
    <row r="847">
      <c r="A847" s="23" t="s">
        <v>4456</v>
      </c>
      <c r="B847" s="23" t="s">
        <v>4457</v>
      </c>
      <c r="C847" s="23" t="s">
        <v>4458</v>
      </c>
      <c r="D847" s="23" t="s">
        <v>4455</v>
      </c>
      <c r="E847" s="49"/>
      <c r="F847" s="49"/>
      <c r="G847" s="49"/>
      <c r="H847" s="49"/>
      <c r="I847" s="49"/>
    </row>
    <row r="848">
      <c r="A848" s="23" t="s">
        <v>4459</v>
      </c>
      <c r="B848" s="23" t="s">
        <v>4460</v>
      </c>
      <c r="C848" s="49"/>
      <c r="D848" s="23" t="s">
        <v>4455</v>
      </c>
      <c r="E848" s="49"/>
      <c r="F848" s="49"/>
      <c r="G848" s="49"/>
      <c r="H848" s="49"/>
      <c r="I848" s="49"/>
    </row>
    <row r="849">
      <c r="A849" s="23" t="s">
        <v>4461</v>
      </c>
      <c r="B849" s="23" t="s">
        <v>4462</v>
      </c>
      <c r="C849" s="49"/>
      <c r="D849" s="23" t="s">
        <v>4455</v>
      </c>
      <c r="E849" s="49"/>
      <c r="F849" s="49"/>
      <c r="G849" s="49"/>
      <c r="H849" s="49"/>
      <c r="I849" s="49"/>
    </row>
    <row r="850">
      <c r="A850" s="23" t="s">
        <v>4463</v>
      </c>
      <c r="B850" s="23" t="s">
        <v>4464</v>
      </c>
      <c r="C850" s="23" t="s">
        <v>4465</v>
      </c>
      <c r="D850" s="23" t="s">
        <v>4455</v>
      </c>
      <c r="E850" s="49"/>
      <c r="F850" s="49"/>
      <c r="G850" s="49"/>
      <c r="H850" s="49"/>
      <c r="I850" s="49"/>
    </row>
    <row r="851">
      <c r="A851" s="23" t="s">
        <v>4466</v>
      </c>
      <c r="B851" s="23" t="s">
        <v>4467</v>
      </c>
      <c r="C851" s="49"/>
      <c r="D851" s="23" t="s">
        <v>4455</v>
      </c>
      <c r="E851" s="49"/>
      <c r="F851" s="49"/>
      <c r="G851" s="49"/>
      <c r="H851" s="49"/>
      <c r="I851" s="49"/>
    </row>
    <row r="852">
      <c r="A852" s="23" t="s">
        <v>4468</v>
      </c>
      <c r="B852" s="23" t="s">
        <v>4469</v>
      </c>
      <c r="C852" s="23" t="s">
        <v>4470</v>
      </c>
      <c r="D852" s="23" t="s">
        <v>2161</v>
      </c>
      <c r="E852" s="23" t="s">
        <v>4471</v>
      </c>
      <c r="F852" s="49"/>
      <c r="G852" s="23" t="s">
        <v>4455</v>
      </c>
      <c r="H852" s="49"/>
      <c r="I852" s="49"/>
    </row>
    <row r="853">
      <c r="A853" s="23" t="s">
        <v>4472</v>
      </c>
      <c r="B853" s="23" t="s">
        <v>4473</v>
      </c>
      <c r="C853" s="23" t="s">
        <v>4474</v>
      </c>
      <c r="D853" s="23" t="s">
        <v>4455</v>
      </c>
      <c r="E853" s="49"/>
      <c r="F853" s="49"/>
      <c r="G853" s="49"/>
      <c r="H853" s="49"/>
      <c r="I853" s="49"/>
    </row>
    <row r="854">
      <c r="A854" s="23" t="s">
        <v>4475</v>
      </c>
      <c r="B854" s="23" t="s">
        <v>4476</v>
      </c>
      <c r="C854" s="49"/>
      <c r="D854" s="23" t="s">
        <v>4477</v>
      </c>
      <c r="E854" s="49"/>
      <c r="F854" s="49"/>
      <c r="G854" s="49"/>
      <c r="H854" s="49"/>
      <c r="I854" s="49"/>
    </row>
    <row r="855">
      <c r="A855" s="23" t="s">
        <v>4478</v>
      </c>
      <c r="B855" s="23" t="s">
        <v>4479</v>
      </c>
      <c r="C855" s="23" t="s">
        <v>4480</v>
      </c>
      <c r="D855" s="23" t="s">
        <v>4477</v>
      </c>
      <c r="E855" s="49"/>
      <c r="F855" s="49"/>
      <c r="G855" s="49"/>
      <c r="H855" s="49"/>
      <c r="I855" s="49"/>
    </row>
    <row r="856">
      <c r="A856" s="23" t="s">
        <v>4481</v>
      </c>
      <c r="B856" s="23" t="s">
        <v>4482</v>
      </c>
      <c r="C856" s="50" t="s">
        <v>4483</v>
      </c>
      <c r="D856" s="23" t="s">
        <v>4477</v>
      </c>
      <c r="E856" s="49"/>
      <c r="F856" s="49"/>
      <c r="G856" s="49"/>
      <c r="H856" s="49"/>
      <c r="I856" s="49"/>
    </row>
    <row r="857">
      <c r="A857" s="23" t="s">
        <v>4484</v>
      </c>
      <c r="B857" s="23" t="s">
        <v>4485</v>
      </c>
      <c r="C857" s="23" t="s">
        <v>4486</v>
      </c>
      <c r="D857" s="23" t="s">
        <v>4487</v>
      </c>
      <c r="E857" s="49"/>
      <c r="F857" s="49"/>
      <c r="G857" s="49"/>
      <c r="H857" s="49"/>
      <c r="I857" s="49"/>
    </row>
    <row r="858">
      <c r="A858" s="23" t="s">
        <v>4488</v>
      </c>
      <c r="B858" s="23" t="s">
        <v>4489</v>
      </c>
      <c r="C858" s="23" t="s">
        <v>4490</v>
      </c>
      <c r="D858" s="23" t="s">
        <v>4487</v>
      </c>
      <c r="E858" s="49"/>
      <c r="F858" s="49"/>
      <c r="G858" s="49"/>
      <c r="H858" s="49"/>
      <c r="I858" s="49"/>
    </row>
    <row r="859">
      <c r="A859" s="23" t="s">
        <v>4492</v>
      </c>
      <c r="B859" s="23" t="s">
        <v>4494</v>
      </c>
      <c r="C859" s="23" t="s">
        <v>4496</v>
      </c>
      <c r="D859" s="23" t="s">
        <v>4487</v>
      </c>
      <c r="E859" s="49"/>
      <c r="F859" s="49"/>
      <c r="G859" s="49"/>
      <c r="H859" s="49"/>
      <c r="I859" s="49"/>
    </row>
    <row r="860">
      <c r="A860" s="23" t="s">
        <v>4498</v>
      </c>
      <c r="B860" s="23" t="s">
        <v>4499</v>
      </c>
      <c r="C860" s="23" t="s">
        <v>4500</v>
      </c>
      <c r="D860" s="54" t="s">
        <v>4501</v>
      </c>
      <c r="E860" s="23" t="s">
        <v>4502</v>
      </c>
      <c r="F860" s="49"/>
      <c r="G860" s="49"/>
      <c r="H860" s="49"/>
      <c r="I860" s="49"/>
    </row>
    <row r="861">
      <c r="A861" s="23" t="s">
        <v>4503</v>
      </c>
      <c r="B861" s="23" t="s">
        <v>4504</v>
      </c>
      <c r="C861" s="23" t="s">
        <v>4505</v>
      </c>
      <c r="D861" s="23" t="s">
        <v>4502</v>
      </c>
      <c r="E861" s="49"/>
      <c r="F861" s="49"/>
      <c r="G861" s="49"/>
      <c r="H861" s="49"/>
      <c r="I861" s="49"/>
    </row>
    <row r="862">
      <c r="A862" s="23" t="s">
        <v>4506</v>
      </c>
      <c r="B862" s="23" t="s">
        <v>4507</v>
      </c>
      <c r="C862" s="49"/>
      <c r="D862" s="23" t="s">
        <v>4508</v>
      </c>
      <c r="E862" s="49"/>
      <c r="F862" s="49"/>
      <c r="G862" s="49"/>
      <c r="H862" s="49"/>
      <c r="I862" s="49"/>
    </row>
    <row r="863">
      <c r="A863" s="23" t="s">
        <v>4509</v>
      </c>
      <c r="B863" s="23" t="s">
        <v>4510</v>
      </c>
      <c r="C863" s="49"/>
      <c r="D863" s="23" t="s">
        <v>4508</v>
      </c>
      <c r="E863" s="49"/>
      <c r="F863" s="49"/>
      <c r="G863" s="49"/>
      <c r="H863" s="49"/>
      <c r="I863" s="49"/>
    </row>
    <row r="864">
      <c r="A864" s="23" t="s">
        <v>4511</v>
      </c>
      <c r="B864" s="23" t="s">
        <v>4512</v>
      </c>
      <c r="C864" s="23" t="s">
        <v>2743</v>
      </c>
      <c r="D864" s="23" t="s">
        <v>4508</v>
      </c>
      <c r="E864" s="49"/>
      <c r="F864" s="49"/>
      <c r="G864" s="49"/>
      <c r="H864" s="49"/>
      <c r="I864" s="49"/>
    </row>
    <row r="865">
      <c r="A865" s="23" t="s">
        <v>4513</v>
      </c>
      <c r="B865" s="23" t="s">
        <v>4514</v>
      </c>
      <c r="C865" s="23" t="s">
        <v>4515</v>
      </c>
      <c r="D865" s="23" t="s">
        <v>4516</v>
      </c>
      <c r="E865" s="49"/>
      <c r="F865" s="49"/>
      <c r="G865" s="49"/>
      <c r="H865" s="49"/>
      <c r="I865" s="49"/>
    </row>
    <row r="866">
      <c r="A866" s="23" t="s">
        <v>4517</v>
      </c>
      <c r="B866" s="23" t="s">
        <v>4518</v>
      </c>
      <c r="C866" s="23" t="s">
        <v>713</v>
      </c>
      <c r="D866" s="23" t="s">
        <v>4516</v>
      </c>
      <c r="E866" s="49"/>
      <c r="F866" s="49"/>
      <c r="G866" s="49"/>
      <c r="H866" s="49"/>
      <c r="I866" s="49"/>
    </row>
    <row r="867">
      <c r="A867" s="23" t="s">
        <v>4519</v>
      </c>
      <c r="B867" s="23" t="s">
        <v>4520</v>
      </c>
      <c r="C867" s="23" t="s">
        <v>4521</v>
      </c>
      <c r="D867" s="54" t="s">
        <v>1935</v>
      </c>
      <c r="E867" s="23" t="s">
        <v>4516</v>
      </c>
      <c r="F867" s="49"/>
      <c r="G867" s="49"/>
      <c r="H867" s="49"/>
      <c r="I867" s="49"/>
    </row>
    <row r="868">
      <c r="A868" s="23" t="s">
        <v>4522</v>
      </c>
      <c r="B868" s="23" t="s">
        <v>4523</v>
      </c>
      <c r="C868" s="23" t="s">
        <v>4524</v>
      </c>
      <c r="D868" s="23" t="s">
        <v>4516</v>
      </c>
      <c r="E868" s="49"/>
      <c r="F868" s="49"/>
      <c r="G868" s="49"/>
      <c r="H868" s="49"/>
      <c r="I868" s="49"/>
    </row>
    <row r="869">
      <c r="A869" s="23" t="s">
        <v>4525</v>
      </c>
      <c r="B869" s="23" t="s">
        <v>4526</v>
      </c>
      <c r="C869" s="49"/>
      <c r="D869" s="23" t="s">
        <v>4527</v>
      </c>
      <c r="E869" s="49"/>
      <c r="F869" s="49"/>
      <c r="G869" s="49"/>
      <c r="H869" s="49"/>
      <c r="I869" s="49"/>
    </row>
    <row r="870">
      <c r="A870" s="23" t="s">
        <v>4528</v>
      </c>
      <c r="B870" s="23" t="s">
        <v>4529</v>
      </c>
      <c r="C870" s="50" t="s">
        <v>4530</v>
      </c>
      <c r="D870" s="23" t="s">
        <v>4527</v>
      </c>
      <c r="E870" s="49"/>
      <c r="F870" s="49"/>
      <c r="G870" s="49"/>
      <c r="H870" s="49"/>
      <c r="I870" s="49"/>
    </row>
    <row r="871">
      <c r="A871" s="23" t="s">
        <v>4531</v>
      </c>
      <c r="B871" s="23" t="s">
        <v>4532</v>
      </c>
      <c r="C871" s="23" t="s">
        <v>2369</v>
      </c>
      <c r="D871" s="23" t="s">
        <v>4527</v>
      </c>
      <c r="E871" s="49"/>
      <c r="F871" s="49"/>
      <c r="G871" s="49"/>
      <c r="H871" s="49"/>
      <c r="I871" s="49"/>
    </row>
    <row r="872">
      <c r="A872" s="23" t="s">
        <v>4533</v>
      </c>
      <c r="B872" s="23" t="s">
        <v>4534</v>
      </c>
      <c r="C872" s="23" t="s">
        <v>3635</v>
      </c>
      <c r="D872" s="23" t="s">
        <v>4527</v>
      </c>
      <c r="E872" s="49"/>
      <c r="F872" s="49"/>
      <c r="G872" s="49"/>
      <c r="H872" s="49"/>
      <c r="I872" s="49"/>
    </row>
    <row r="873">
      <c r="A873" s="23" t="s">
        <v>4535</v>
      </c>
      <c r="B873" s="23" t="s">
        <v>4536</v>
      </c>
      <c r="C873" s="23" t="s">
        <v>4537</v>
      </c>
      <c r="D873" s="23" t="s">
        <v>4538</v>
      </c>
      <c r="E873" s="49"/>
      <c r="F873" s="49"/>
      <c r="G873" s="49"/>
      <c r="H873" s="49"/>
      <c r="I873" s="49"/>
    </row>
    <row r="874">
      <c r="A874" s="23" t="s">
        <v>4539</v>
      </c>
      <c r="B874" s="23" t="s">
        <v>4540</v>
      </c>
      <c r="C874" s="23" t="s">
        <v>713</v>
      </c>
      <c r="D874" s="23" t="s">
        <v>4538</v>
      </c>
      <c r="E874" s="49"/>
      <c r="F874" s="49"/>
      <c r="G874" s="49"/>
      <c r="H874" s="49"/>
      <c r="I874" s="49"/>
    </row>
    <row r="875">
      <c r="A875" s="23" t="s">
        <v>4541</v>
      </c>
      <c r="B875" s="23" t="s">
        <v>4542</v>
      </c>
      <c r="C875" s="23" t="s">
        <v>4543</v>
      </c>
      <c r="D875" s="23" t="s">
        <v>4544</v>
      </c>
      <c r="E875" s="49"/>
      <c r="F875" s="49"/>
      <c r="G875" s="49"/>
      <c r="H875" s="49"/>
      <c r="I875" s="49"/>
    </row>
    <row r="876">
      <c r="A876" s="23" t="s">
        <v>4545</v>
      </c>
      <c r="B876" s="23" t="s">
        <v>4546</v>
      </c>
      <c r="C876" s="23" t="s">
        <v>4547</v>
      </c>
      <c r="D876" s="23" t="s">
        <v>4544</v>
      </c>
      <c r="E876" s="49"/>
      <c r="F876" s="49"/>
      <c r="G876" s="49"/>
      <c r="H876" s="49"/>
      <c r="I876" s="49"/>
    </row>
    <row r="877">
      <c r="A877" s="23" t="s">
        <v>4548</v>
      </c>
      <c r="B877" s="23" t="s">
        <v>4549</v>
      </c>
      <c r="C877" s="23" t="s">
        <v>4550</v>
      </c>
      <c r="D877" s="23" t="s">
        <v>4544</v>
      </c>
      <c r="E877" s="49"/>
      <c r="F877" s="49"/>
      <c r="G877" s="49"/>
      <c r="H877" s="49"/>
      <c r="I877" s="49"/>
    </row>
    <row r="878">
      <c r="A878" s="23" t="s">
        <v>4551</v>
      </c>
      <c r="B878" s="23" t="s">
        <v>4552</v>
      </c>
      <c r="C878" s="50" t="s">
        <v>4553</v>
      </c>
      <c r="D878" s="23" t="s">
        <v>4554</v>
      </c>
      <c r="E878" s="49"/>
      <c r="F878" s="49"/>
      <c r="G878" s="49"/>
      <c r="H878" s="49"/>
      <c r="I878" s="49"/>
    </row>
    <row r="879">
      <c r="A879" s="23" t="s">
        <v>4555</v>
      </c>
      <c r="B879" s="23" t="s">
        <v>4556</v>
      </c>
      <c r="C879" s="23" t="s">
        <v>4557</v>
      </c>
      <c r="D879" s="23" t="s">
        <v>4554</v>
      </c>
      <c r="E879" s="49"/>
      <c r="F879" s="49"/>
      <c r="G879" s="49"/>
      <c r="H879" s="49"/>
      <c r="I879" s="49"/>
    </row>
    <row r="880">
      <c r="A880" s="23" t="s">
        <v>4560</v>
      </c>
      <c r="B880" s="23" t="s">
        <v>4561</v>
      </c>
      <c r="C880" s="23" t="s">
        <v>3467</v>
      </c>
      <c r="D880" s="23" t="s">
        <v>4562</v>
      </c>
      <c r="E880" s="49"/>
      <c r="F880" s="49"/>
      <c r="G880" s="49"/>
      <c r="H880" s="49"/>
      <c r="I880" s="49"/>
    </row>
    <row r="881">
      <c r="A881" s="23" t="s">
        <v>4563</v>
      </c>
      <c r="B881" s="23" t="s">
        <v>4564</v>
      </c>
      <c r="C881" s="49"/>
      <c r="D881" s="23" t="s">
        <v>4562</v>
      </c>
      <c r="E881" s="49"/>
      <c r="F881" s="49"/>
      <c r="G881" s="49"/>
      <c r="H881" s="49"/>
      <c r="I881" s="49"/>
    </row>
    <row r="882">
      <c r="A882" s="23" t="s">
        <v>4565</v>
      </c>
      <c r="B882" s="23" t="s">
        <v>4566</v>
      </c>
      <c r="C882" s="23" t="s">
        <v>726</v>
      </c>
      <c r="D882" s="23" t="s">
        <v>4562</v>
      </c>
      <c r="E882" s="49"/>
      <c r="F882" s="49"/>
      <c r="G882" s="49"/>
      <c r="H882" s="49"/>
      <c r="I882" s="49"/>
    </row>
    <row r="883">
      <c r="A883" s="23" t="s">
        <v>4567</v>
      </c>
      <c r="B883" s="23" t="s">
        <v>4568</v>
      </c>
      <c r="C883" s="23" t="s">
        <v>4569</v>
      </c>
      <c r="D883" s="23" t="s">
        <v>4562</v>
      </c>
      <c r="E883" s="49"/>
      <c r="F883" s="49"/>
      <c r="G883" s="49"/>
      <c r="H883" s="49"/>
      <c r="I883" s="49"/>
    </row>
    <row r="884">
      <c r="A884" s="23" t="s">
        <v>4570</v>
      </c>
      <c r="B884" s="23" t="s">
        <v>4571</v>
      </c>
      <c r="C884" s="23" t="s">
        <v>4572</v>
      </c>
      <c r="D884" s="23" t="s">
        <v>4562</v>
      </c>
      <c r="E884" s="49"/>
      <c r="F884" s="49"/>
      <c r="G884" s="49"/>
      <c r="H884" s="49"/>
      <c r="I884" s="49"/>
    </row>
    <row r="885">
      <c r="A885" s="23" t="s">
        <v>4573</v>
      </c>
      <c r="B885" s="23" t="s">
        <v>4574</v>
      </c>
      <c r="C885" s="49"/>
      <c r="D885" s="23" t="s">
        <v>4575</v>
      </c>
      <c r="E885" s="49"/>
      <c r="F885" s="49"/>
      <c r="G885" s="49"/>
      <c r="H885" s="49"/>
      <c r="I885" s="49"/>
    </row>
    <row r="886">
      <c r="A886" s="23" t="s">
        <v>4576</v>
      </c>
      <c r="B886" s="23" t="s">
        <v>4577</v>
      </c>
      <c r="C886" s="23" t="s">
        <v>4578</v>
      </c>
      <c r="D886" s="23" t="s">
        <v>4579</v>
      </c>
      <c r="E886" s="49"/>
      <c r="F886" s="49"/>
      <c r="G886" s="49"/>
      <c r="H886" s="49"/>
      <c r="I886" s="49"/>
    </row>
    <row r="887">
      <c r="A887" s="23" t="s">
        <v>4580</v>
      </c>
      <c r="B887" s="23" t="s">
        <v>4581</v>
      </c>
      <c r="C887" s="23" t="s">
        <v>713</v>
      </c>
      <c r="D887" s="54" t="s">
        <v>1935</v>
      </c>
      <c r="E887" s="23" t="s">
        <v>4579</v>
      </c>
      <c r="F887" s="49"/>
      <c r="G887" s="49"/>
      <c r="H887" s="49"/>
      <c r="I887" s="49"/>
    </row>
    <row r="888">
      <c r="A888" s="23" t="s">
        <v>4584</v>
      </c>
      <c r="B888" s="23" t="s">
        <v>4586</v>
      </c>
      <c r="C888" s="49"/>
      <c r="D888" s="23" t="s">
        <v>4579</v>
      </c>
      <c r="E888" s="49"/>
      <c r="F888" s="49"/>
      <c r="G888" s="49"/>
      <c r="H888" s="49"/>
      <c r="I888" s="49"/>
    </row>
    <row r="889">
      <c r="A889" s="23" t="s">
        <v>4587</v>
      </c>
      <c r="B889" s="23" t="s">
        <v>4594</v>
      </c>
      <c r="C889" s="23" t="s">
        <v>4595</v>
      </c>
      <c r="D889" s="54" t="s">
        <v>1935</v>
      </c>
      <c r="E889" s="23" t="s">
        <v>4579</v>
      </c>
      <c r="F889" s="49"/>
      <c r="G889" s="49"/>
      <c r="H889" s="49"/>
      <c r="I889" s="49"/>
    </row>
    <row r="890">
      <c r="A890" s="23" t="s">
        <v>4596</v>
      </c>
      <c r="B890" s="23" t="s">
        <v>4597</v>
      </c>
      <c r="C890" s="23" t="s">
        <v>4598</v>
      </c>
      <c r="D890" s="23" t="s">
        <v>4579</v>
      </c>
      <c r="E890" s="49"/>
      <c r="F890" s="49"/>
      <c r="G890" s="49"/>
      <c r="H890" s="49"/>
      <c r="I890" s="49"/>
    </row>
    <row r="891">
      <c r="A891" s="23" t="s">
        <v>4599</v>
      </c>
      <c r="B891" s="23" t="s">
        <v>4600</v>
      </c>
      <c r="C891" s="23" t="s">
        <v>2290</v>
      </c>
      <c r="D891" s="23" t="s">
        <v>4579</v>
      </c>
      <c r="E891" s="49"/>
      <c r="F891" s="49"/>
      <c r="G891" s="49"/>
      <c r="H891" s="49"/>
      <c r="I891" s="49"/>
    </row>
    <row r="892">
      <c r="A892" s="23" t="s">
        <v>4601</v>
      </c>
      <c r="B892" s="23" t="s">
        <v>4602</v>
      </c>
      <c r="C892" s="23" t="s">
        <v>4603</v>
      </c>
      <c r="D892" s="23" t="s">
        <v>4579</v>
      </c>
      <c r="E892" s="49"/>
      <c r="F892" s="49"/>
      <c r="G892" s="49"/>
      <c r="H892" s="49"/>
      <c r="I892" s="49"/>
    </row>
    <row r="893">
      <c r="A893" s="23" t="s">
        <v>4604</v>
      </c>
      <c r="B893" s="23" t="s">
        <v>4605</v>
      </c>
      <c r="C893" s="23" t="s">
        <v>4606</v>
      </c>
      <c r="D893" s="23" t="s">
        <v>4608</v>
      </c>
      <c r="E893" s="49"/>
      <c r="F893" s="49"/>
      <c r="G893" s="49"/>
      <c r="H893" s="49"/>
      <c r="I893" s="49"/>
    </row>
    <row r="894">
      <c r="A894" s="23" t="s">
        <v>4610</v>
      </c>
      <c r="B894" s="23" t="s">
        <v>4611</v>
      </c>
      <c r="C894" s="23" t="s">
        <v>4612</v>
      </c>
      <c r="D894" s="54" t="s">
        <v>2369</v>
      </c>
      <c r="E894" s="54" t="s">
        <v>4613</v>
      </c>
      <c r="F894" s="23" t="s">
        <v>4608</v>
      </c>
      <c r="G894" s="49"/>
      <c r="H894" s="49"/>
      <c r="I894" s="49"/>
    </row>
    <row r="895">
      <c r="A895" s="23" t="s">
        <v>4614</v>
      </c>
      <c r="B895" s="23" t="s">
        <v>4615</v>
      </c>
      <c r="C895" s="50" t="s">
        <v>4616</v>
      </c>
      <c r="D895" s="23" t="s">
        <v>4608</v>
      </c>
      <c r="E895" s="49"/>
      <c r="F895" s="49"/>
      <c r="G895" s="49"/>
      <c r="H895" s="49"/>
      <c r="I895" s="49"/>
    </row>
    <row r="896">
      <c r="A896" s="23" t="s">
        <v>4617</v>
      </c>
      <c r="B896" s="23" t="s">
        <v>4618</v>
      </c>
      <c r="C896" s="49"/>
      <c r="D896" s="23" t="s">
        <v>4619</v>
      </c>
      <c r="E896" s="49"/>
      <c r="F896" s="49"/>
      <c r="G896" s="49"/>
      <c r="H896" s="49"/>
      <c r="I896" s="49"/>
    </row>
    <row r="897">
      <c r="A897" s="23" t="s">
        <v>4620</v>
      </c>
      <c r="B897" s="23" t="s">
        <v>4621</v>
      </c>
      <c r="C897" s="23" t="s">
        <v>4622</v>
      </c>
      <c r="D897" s="23" t="s">
        <v>4619</v>
      </c>
      <c r="E897" s="49"/>
      <c r="F897" s="49"/>
      <c r="G897" s="49"/>
      <c r="H897" s="49"/>
      <c r="I897" s="49"/>
    </row>
    <row r="898">
      <c r="A898" s="23" t="s">
        <v>4623</v>
      </c>
      <c r="B898" s="23" t="s">
        <v>4625</v>
      </c>
      <c r="C898" s="23" t="s">
        <v>4626</v>
      </c>
      <c r="D898" s="23" t="s">
        <v>4619</v>
      </c>
      <c r="E898" s="49"/>
      <c r="F898" s="49"/>
      <c r="G898" s="49"/>
      <c r="H898" s="49"/>
      <c r="I898" s="49"/>
    </row>
    <row r="899">
      <c r="A899" s="23" t="s">
        <v>4628</v>
      </c>
      <c r="B899" s="23" t="s">
        <v>4629</v>
      </c>
      <c r="C899" s="23" t="s">
        <v>4630</v>
      </c>
      <c r="D899" s="54" t="s">
        <v>4631</v>
      </c>
      <c r="E899" s="23" t="s">
        <v>4619</v>
      </c>
      <c r="F899" s="49"/>
      <c r="G899" s="49"/>
      <c r="H899" s="49"/>
      <c r="I899" s="49"/>
    </row>
    <row r="900">
      <c r="A900" s="23" t="s">
        <v>4632</v>
      </c>
      <c r="B900" s="23" t="s">
        <v>4633</v>
      </c>
      <c r="C900" s="49"/>
      <c r="D900" s="23" t="s">
        <v>4619</v>
      </c>
      <c r="E900" s="49"/>
      <c r="F900" s="49"/>
      <c r="G900" s="49"/>
      <c r="H900" s="49"/>
      <c r="I900" s="49"/>
    </row>
    <row r="901">
      <c r="A901" s="23" t="s">
        <v>4634</v>
      </c>
      <c r="B901" s="23" t="s">
        <v>4635</v>
      </c>
      <c r="C901" s="50" t="s">
        <v>3796</v>
      </c>
      <c r="D901" s="23" t="s">
        <v>4619</v>
      </c>
      <c r="E901" s="49"/>
      <c r="F901" s="49"/>
      <c r="G901" s="49"/>
      <c r="H901" s="49"/>
      <c r="I901" s="49"/>
    </row>
    <row r="902">
      <c r="A902" s="23" t="s">
        <v>4636</v>
      </c>
      <c r="B902" s="23" t="s">
        <v>4637</v>
      </c>
      <c r="C902" s="23" t="s">
        <v>4638</v>
      </c>
      <c r="D902" s="23" t="s">
        <v>4639</v>
      </c>
      <c r="E902" s="49"/>
      <c r="F902" s="49"/>
      <c r="G902" s="49"/>
      <c r="H902" s="49"/>
      <c r="I902" s="49"/>
    </row>
    <row r="903">
      <c r="A903" s="23" t="s">
        <v>4641</v>
      </c>
      <c r="B903" s="23" t="s">
        <v>4642</v>
      </c>
      <c r="C903" s="49"/>
      <c r="D903" s="23" t="s">
        <v>4639</v>
      </c>
      <c r="E903" s="49"/>
      <c r="F903" s="49"/>
      <c r="G903" s="49"/>
      <c r="H903" s="49"/>
      <c r="I903" s="49"/>
    </row>
    <row r="904">
      <c r="A904" s="23" t="s">
        <v>4643</v>
      </c>
      <c r="B904" s="23" t="s">
        <v>4644</v>
      </c>
      <c r="C904" s="23" t="s">
        <v>4645</v>
      </c>
      <c r="D904" s="23" t="s">
        <v>4639</v>
      </c>
      <c r="E904" s="49"/>
      <c r="F904" s="49"/>
      <c r="G904" s="49"/>
      <c r="H904" s="49"/>
      <c r="I904" s="49"/>
    </row>
    <row r="905">
      <c r="A905" s="23" t="s">
        <v>4646</v>
      </c>
      <c r="B905" s="23" t="s">
        <v>4647</v>
      </c>
      <c r="C905" s="23" t="s">
        <v>1561</v>
      </c>
      <c r="D905" s="23" t="s">
        <v>4639</v>
      </c>
      <c r="E905" s="49"/>
      <c r="F905" s="49"/>
      <c r="G905" s="49"/>
      <c r="H905" s="49"/>
      <c r="I905" s="49"/>
    </row>
    <row r="906">
      <c r="A906" s="23" t="s">
        <v>4648</v>
      </c>
      <c r="B906" s="23" t="s">
        <v>4649</v>
      </c>
      <c r="C906" s="49"/>
      <c r="D906" s="23" t="s">
        <v>4639</v>
      </c>
      <c r="E906" s="49"/>
      <c r="F906" s="49"/>
      <c r="G906" s="49"/>
      <c r="H906" s="49"/>
      <c r="I906" s="49"/>
    </row>
    <row r="907">
      <c r="A907" s="23" t="s">
        <v>4651</v>
      </c>
      <c r="B907" s="23" t="s">
        <v>4652</v>
      </c>
      <c r="C907" s="49"/>
      <c r="D907" s="23" t="s">
        <v>4653</v>
      </c>
      <c r="E907" s="49"/>
      <c r="F907" s="49"/>
      <c r="G907" s="49"/>
      <c r="H907" s="49"/>
      <c r="I907" s="49"/>
    </row>
    <row r="908">
      <c r="A908" s="23" t="s">
        <v>4654</v>
      </c>
      <c r="B908" s="23" t="s">
        <v>4656</v>
      </c>
      <c r="C908" s="49"/>
      <c r="D908" s="23" t="s">
        <v>4653</v>
      </c>
      <c r="E908" s="49"/>
      <c r="F908" s="49"/>
      <c r="G908" s="49"/>
      <c r="H908" s="49"/>
      <c r="I908" s="49"/>
    </row>
    <row r="909">
      <c r="A909" s="23" t="s">
        <v>4658</v>
      </c>
      <c r="B909" s="23" t="s">
        <v>4660</v>
      </c>
      <c r="C909" s="23" t="s">
        <v>4661</v>
      </c>
      <c r="D909" s="23" t="s">
        <v>4653</v>
      </c>
      <c r="E909" s="49"/>
      <c r="F909" s="49"/>
      <c r="G909" s="49"/>
      <c r="H909" s="49"/>
      <c r="I909" s="49"/>
    </row>
    <row r="910">
      <c r="A910" s="23" t="s">
        <v>4663</v>
      </c>
      <c r="B910" s="23" t="s">
        <v>4664</v>
      </c>
      <c r="C910" s="23" t="s">
        <v>2160</v>
      </c>
      <c r="D910" s="23" t="s">
        <v>2161</v>
      </c>
      <c r="E910" s="50" t="s">
        <v>4665</v>
      </c>
      <c r="F910" s="23" t="s">
        <v>4653</v>
      </c>
      <c r="G910" s="49"/>
      <c r="H910" s="49"/>
      <c r="I910" s="49"/>
    </row>
    <row r="911">
      <c r="A911" s="23" t="s">
        <v>4667</v>
      </c>
      <c r="B911" s="23" t="s">
        <v>4668</v>
      </c>
      <c r="C911" s="49"/>
      <c r="D911" s="23" t="s">
        <v>4653</v>
      </c>
      <c r="E911" s="49"/>
      <c r="F911" s="49"/>
      <c r="G911" s="49"/>
      <c r="H911" s="49"/>
      <c r="I911" s="49"/>
    </row>
    <row r="912">
      <c r="A912" s="23" t="s">
        <v>4669</v>
      </c>
      <c r="B912" s="23" t="s">
        <v>4670</v>
      </c>
      <c r="C912" s="23" t="s">
        <v>4671</v>
      </c>
      <c r="D912" s="23" t="s">
        <v>4672</v>
      </c>
      <c r="E912" s="49"/>
      <c r="F912" s="49"/>
      <c r="G912" s="49"/>
      <c r="H912" s="49"/>
      <c r="I912" s="49"/>
    </row>
    <row r="913">
      <c r="A913" s="23" t="s">
        <v>4673</v>
      </c>
      <c r="B913" s="23" t="s">
        <v>4674</v>
      </c>
      <c r="C913" s="23" t="s">
        <v>4675</v>
      </c>
      <c r="D913" s="54" t="s">
        <v>4676</v>
      </c>
      <c r="E913" s="23" t="s">
        <v>4677</v>
      </c>
      <c r="F913" s="49"/>
      <c r="G913" s="49"/>
      <c r="H913" s="49"/>
      <c r="I913" s="49"/>
    </row>
    <row r="914">
      <c r="A914" s="23" t="s">
        <v>4678</v>
      </c>
      <c r="B914" s="23" t="s">
        <v>4679</v>
      </c>
      <c r="C914" s="23" t="s">
        <v>2369</v>
      </c>
      <c r="D914" s="23" t="s">
        <v>4677</v>
      </c>
      <c r="E914" s="49"/>
      <c r="F914" s="49"/>
      <c r="G914" s="49"/>
      <c r="H914" s="49"/>
      <c r="I914" s="49"/>
    </row>
    <row r="915">
      <c r="A915" s="23" t="s">
        <v>4680</v>
      </c>
      <c r="B915" s="23" t="s">
        <v>4681</v>
      </c>
      <c r="C915" s="23" t="s">
        <v>4682</v>
      </c>
      <c r="D915" s="23" t="s">
        <v>4683</v>
      </c>
      <c r="E915" s="49"/>
      <c r="F915" s="49"/>
      <c r="G915" s="49"/>
      <c r="H915" s="49"/>
      <c r="I915" s="49"/>
    </row>
    <row r="916">
      <c r="A916" s="23" t="s">
        <v>4684</v>
      </c>
      <c r="B916" s="23" t="s">
        <v>4685</v>
      </c>
      <c r="C916" s="49"/>
      <c r="D916" s="23" t="s">
        <v>4683</v>
      </c>
      <c r="E916" s="49"/>
      <c r="F916" s="49"/>
      <c r="G916" s="49"/>
      <c r="H916" s="49"/>
      <c r="I916" s="49"/>
    </row>
    <row r="917">
      <c r="A917" s="23" t="s">
        <v>4686</v>
      </c>
      <c r="B917" s="23" t="s">
        <v>4687</v>
      </c>
      <c r="C917" s="23" t="s">
        <v>4688</v>
      </c>
      <c r="D917" s="23" t="s">
        <v>4689</v>
      </c>
      <c r="E917" s="49"/>
      <c r="F917" s="49"/>
      <c r="G917" s="49"/>
      <c r="H917" s="49"/>
      <c r="I917" s="49"/>
    </row>
    <row r="918">
      <c r="A918" s="23" t="s">
        <v>4690</v>
      </c>
      <c r="B918" s="23" t="s">
        <v>4691</v>
      </c>
      <c r="C918" s="23" t="s">
        <v>4692</v>
      </c>
      <c r="D918" s="23" t="s">
        <v>4689</v>
      </c>
      <c r="E918" s="49"/>
      <c r="F918" s="49"/>
      <c r="G918" s="49"/>
      <c r="H918" s="49"/>
      <c r="I918" s="49"/>
    </row>
    <row r="919">
      <c r="A919" s="23" t="s">
        <v>4693</v>
      </c>
      <c r="B919" s="23" t="s">
        <v>4694</v>
      </c>
      <c r="C919" s="23" t="s">
        <v>4695</v>
      </c>
      <c r="D919" s="23" t="s">
        <v>4689</v>
      </c>
      <c r="E919" s="49"/>
      <c r="F919" s="49"/>
      <c r="G919" s="49"/>
      <c r="H919" s="49"/>
      <c r="I919" s="49"/>
    </row>
    <row r="920">
      <c r="A920" s="23" t="s">
        <v>4696</v>
      </c>
      <c r="B920" s="23" t="s">
        <v>4697</v>
      </c>
      <c r="C920" s="23" t="s">
        <v>4698</v>
      </c>
      <c r="D920" s="23" t="s">
        <v>4699</v>
      </c>
      <c r="E920" s="49"/>
      <c r="F920" s="49"/>
      <c r="G920" s="49"/>
      <c r="H920" s="49"/>
      <c r="I920" s="49"/>
    </row>
    <row r="921">
      <c r="A921" s="23" t="s">
        <v>4700</v>
      </c>
      <c r="B921" s="23" t="s">
        <v>4701</v>
      </c>
      <c r="C921" s="23" t="s">
        <v>4702</v>
      </c>
      <c r="D921" s="23" t="s">
        <v>4703</v>
      </c>
      <c r="E921" s="23" t="s">
        <v>4699</v>
      </c>
      <c r="F921" s="49"/>
      <c r="G921" s="49"/>
      <c r="H921" s="49"/>
      <c r="I921" s="49"/>
    </row>
    <row r="922">
      <c r="A922" s="23" t="s">
        <v>4704</v>
      </c>
      <c r="B922" s="23" t="s">
        <v>4705</v>
      </c>
      <c r="C922" s="23" t="s">
        <v>1615</v>
      </c>
      <c r="D922" s="23" t="s">
        <v>4699</v>
      </c>
      <c r="E922" s="49"/>
      <c r="F922" s="49"/>
      <c r="G922" s="49"/>
      <c r="H922" s="49"/>
      <c r="I922" s="49"/>
    </row>
    <row r="923">
      <c r="A923" s="23" t="s">
        <v>4706</v>
      </c>
      <c r="B923" s="23" t="s">
        <v>4707</v>
      </c>
      <c r="C923" s="23" t="s">
        <v>3635</v>
      </c>
      <c r="D923" s="23" t="s">
        <v>4699</v>
      </c>
      <c r="E923" s="49"/>
      <c r="F923" s="49"/>
      <c r="G923" s="49"/>
      <c r="H923" s="49"/>
      <c r="I923" s="49"/>
    </row>
    <row r="924">
      <c r="A924" s="23" t="s">
        <v>4709</v>
      </c>
      <c r="B924" s="23" t="s">
        <v>4710</v>
      </c>
      <c r="C924" s="23" t="s">
        <v>4711</v>
      </c>
      <c r="D924" s="23" t="s">
        <v>4699</v>
      </c>
      <c r="E924" s="49"/>
      <c r="F924" s="49"/>
      <c r="G924" s="49"/>
      <c r="H924" s="49"/>
      <c r="I924" s="49"/>
    </row>
    <row r="925">
      <c r="A925" s="23" t="s">
        <v>4712</v>
      </c>
      <c r="B925" s="23" t="s">
        <v>4713</v>
      </c>
      <c r="C925" s="23" t="s">
        <v>4714</v>
      </c>
      <c r="D925" s="23" t="s">
        <v>4715</v>
      </c>
      <c r="E925" s="49"/>
      <c r="F925" s="49"/>
      <c r="G925" s="49"/>
      <c r="H925" s="49"/>
      <c r="I925" s="49"/>
    </row>
    <row r="926">
      <c r="A926" s="23" t="s">
        <v>4716</v>
      </c>
      <c r="B926" s="23" t="s">
        <v>4717</v>
      </c>
      <c r="C926" s="23" t="s">
        <v>1924</v>
      </c>
      <c r="D926" s="23" t="s">
        <v>4715</v>
      </c>
      <c r="E926" s="49"/>
      <c r="F926" s="49"/>
      <c r="G926" s="49"/>
      <c r="H926" s="49"/>
      <c r="I926" s="49"/>
    </row>
    <row r="927">
      <c r="A927" s="23" t="s">
        <v>4718</v>
      </c>
      <c r="B927" s="23" t="s">
        <v>4719</v>
      </c>
      <c r="C927" s="23" t="s">
        <v>4720</v>
      </c>
      <c r="D927" s="23" t="s">
        <v>4715</v>
      </c>
      <c r="E927" s="49"/>
      <c r="F927" s="49"/>
      <c r="G927" s="49"/>
      <c r="H927" s="49"/>
      <c r="I927" s="49"/>
    </row>
    <row r="928">
      <c r="A928" s="23" t="s">
        <v>4721</v>
      </c>
      <c r="B928" s="23" t="s">
        <v>4722</v>
      </c>
      <c r="C928" s="49"/>
      <c r="D928" s="23" t="s">
        <v>4723</v>
      </c>
      <c r="E928" s="49"/>
      <c r="F928" s="49"/>
      <c r="G928" s="49"/>
      <c r="H928" s="49"/>
      <c r="I928" s="49"/>
    </row>
    <row r="929">
      <c r="A929" s="23" t="s">
        <v>4724</v>
      </c>
      <c r="B929" s="23" t="s">
        <v>4725</v>
      </c>
      <c r="C929" s="49"/>
      <c r="D929" s="23" t="s">
        <v>4723</v>
      </c>
      <c r="E929" s="49"/>
      <c r="F929" s="49"/>
      <c r="G929" s="49"/>
      <c r="H929" s="49"/>
      <c r="I929" s="49"/>
    </row>
    <row r="930">
      <c r="A930" s="23" t="s">
        <v>4726</v>
      </c>
      <c r="B930" s="23" t="s">
        <v>4727</v>
      </c>
      <c r="C930" s="23" t="s">
        <v>1656</v>
      </c>
      <c r="D930" s="23" t="s">
        <v>4723</v>
      </c>
      <c r="E930" s="49"/>
      <c r="F930" s="49"/>
      <c r="G930" s="49"/>
      <c r="H930" s="49"/>
      <c r="I930" s="49"/>
    </row>
    <row r="931">
      <c r="A931" s="23" t="s">
        <v>4728</v>
      </c>
      <c r="B931" s="23" t="s">
        <v>4729</v>
      </c>
      <c r="C931" s="23" t="s">
        <v>726</v>
      </c>
      <c r="D931" s="23" t="s">
        <v>4730</v>
      </c>
      <c r="E931" s="49"/>
      <c r="F931" s="49"/>
      <c r="G931" s="49"/>
      <c r="H931" s="49"/>
      <c r="I931" s="49"/>
    </row>
    <row r="932">
      <c r="A932" s="23" t="s">
        <v>4731</v>
      </c>
      <c r="B932" s="23" t="s">
        <v>4732</v>
      </c>
      <c r="C932" s="49"/>
      <c r="D932" s="23" t="s">
        <v>4730</v>
      </c>
      <c r="E932" s="49"/>
      <c r="F932" s="49"/>
      <c r="G932" s="49"/>
      <c r="H932" s="49"/>
      <c r="I932" s="49"/>
    </row>
    <row r="933">
      <c r="A933" s="23" t="s">
        <v>4733</v>
      </c>
      <c r="B933" s="23" t="s">
        <v>4734</v>
      </c>
      <c r="C933" s="23" t="s">
        <v>4735</v>
      </c>
      <c r="D933" s="23" t="s">
        <v>4730</v>
      </c>
      <c r="E933" s="49"/>
      <c r="F933" s="49"/>
      <c r="G933" s="49"/>
      <c r="H933" s="49"/>
      <c r="I933" s="49"/>
    </row>
    <row r="934">
      <c r="A934" s="23" t="s">
        <v>4736</v>
      </c>
      <c r="B934" s="23" t="s">
        <v>4737</v>
      </c>
      <c r="C934" s="49"/>
      <c r="D934" s="23" t="s">
        <v>4730</v>
      </c>
      <c r="E934" s="49"/>
      <c r="F934" s="49"/>
      <c r="G934" s="49"/>
      <c r="H934" s="49"/>
      <c r="I934" s="49"/>
    </row>
    <row r="935">
      <c r="A935" s="23" t="s">
        <v>4738</v>
      </c>
      <c r="B935" s="23" t="s">
        <v>4739</v>
      </c>
      <c r="C935" s="49"/>
      <c r="D935" s="23" t="s">
        <v>4740</v>
      </c>
      <c r="E935" s="49"/>
      <c r="F935" s="49"/>
      <c r="G935" s="49"/>
      <c r="H935" s="49"/>
      <c r="I935" s="49"/>
    </row>
    <row r="936">
      <c r="A936" s="23" t="s">
        <v>4741</v>
      </c>
      <c r="B936" s="23" t="s">
        <v>4742</v>
      </c>
      <c r="C936" s="23" t="s">
        <v>4743</v>
      </c>
      <c r="D936" s="23" t="s">
        <v>4740</v>
      </c>
      <c r="E936" s="49"/>
      <c r="F936" s="49"/>
      <c r="G936" s="49"/>
      <c r="H936" s="49"/>
      <c r="I936" s="49"/>
    </row>
    <row r="937">
      <c r="A937" s="23" t="s">
        <v>4744</v>
      </c>
      <c r="B937" s="23" t="s">
        <v>4745</v>
      </c>
      <c r="C937" s="49"/>
      <c r="D937" s="23" t="s">
        <v>4740</v>
      </c>
      <c r="E937" s="49"/>
      <c r="F937" s="49"/>
      <c r="G937" s="49"/>
      <c r="H937" s="49"/>
      <c r="I937" s="49"/>
    </row>
    <row r="938">
      <c r="A938" s="23" t="s">
        <v>4746</v>
      </c>
      <c r="B938" s="23" t="s">
        <v>4747</v>
      </c>
      <c r="C938" s="23" t="s">
        <v>4748</v>
      </c>
      <c r="D938" s="23" t="s">
        <v>4740</v>
      </c>
      <c r="E938" s="49"/>
      <c r="F938" s="49"/>
      <c r="G938" s="49"/>
      <c r="H938" s="49"/>
      <c r="I938" s="49"/>
    </row>
    <row r="939">
      <c r="A939" s="23" t="s">
        <v>4749</v>
      </c>
      <c r="B939" s="23" t="s">
        <v>4750</v>
      </c>
      <c r="C939" s="49"/>
      <c r="D939" s="23" t="s">
        <v>4751</v>
      </c>
      <c r="E939" s="49"/>
      <c r="F939" s="49"/>
      <c r="G939" s="49"/>
      <c r="H939" s="49"/>
      <c r="I939" s="49"/>
    </row>
    <row r="940">
      <c r="A940" s="23" t="s">
        <v>4752</v>
      </c>
      <c r="B940" s="23" t="s">
        <v>4753</v>
      </c>
      <c r="C940" s="23" t="s">
        <v>2416</v>
      </c>
      <c r="D940" s="23" t="s">
        <v>4751</v>
      </c>
      <c r="E940" s="49"/>
      <c r="F940" s="49"/>
      <c r="G940" s="49"/>
      <c r="H940" s="49"/>
      <c r="I940" s="49"/>
    </row>
    <row r="941">
      <c r="A941" s="23" t="s">
        <v>4754</v>
      </c>
      <c r="B941" s="23" t="s">
        <v>4755</v>
      </c>
      <c r="C941" s="23" t="s">
        <v>4757</v>
      </c>
      <c r="D941" s="23" t="s">
        <v>4751</v>
      </c>
      <c r="E941" s="49"/>
      <c r="F941" s="49"/>
      <c r="G941" s="49"/>
      <c r="H941" s="49"/>
      <c r="I941" s="49"/>
    </row>
    <row r="942">
      <c r="A942" s="23" t="s">
        <v>4759</v>
      </c>
      <c r="B942" s="23" t="s">
        <v>4760</v>
      </c>
      <c r="C942" s="23" t="s">
        <v>726</v>
      </c>
      <c r="D942" s="23" t="s">
        <v>4751</v>
      </c>
      <c r="E942" s="49"/>
      <c r="F942" s="49"/>
      <c r="G942" s="49"/>
      <c r="H942" s="49"/>
      <c r="I942" s="49"/>
    </row>
    <row r="943">
      <c r="A943" s="23" t="s">
        <v>4761</v>
      </c>
      <c r="B943" s="23" t="s">
        <v>4762</v>
      </c>
      <c r="C943" s="23" t="s">
        <v>4763</v>
      </c>
      <c r="D943" s="23" t="s">
        <v>4751</v>
      </c>
      <c r="E943" s="49"/>
      <c r="F943" s="49"/>
      <c r="G943" s="49"/>
      <c r="H943" s="49"/>
      <c r="I943" s="49"/>
    </row>
    <row r="944">
      <c r="A944" s="23" t="s">
        <v>4764</v>
      </c>
      <c r="B944" s="23" t="s">
        <v>4765</v>
      </c>
      <c r="C944" s="23" t="s">
        <v>4766</v>
      </c>
      <c r="D944" s="54" t="s">
        <v>1935</v>
      </c>
      <c r="E944" s="23" t="s">
        <v>4767</v>
      </c>
      <c r="F944" s="49"/>
      <c r="G944" s="49"/>
      <c r="H944" s="49"/>
      <c r="I944" s="49"/>
    </row>
    <row r="945">
      <c r="A945" s="23" t="s">
        <v>4768</v>
      </c>
      <c r="B945" s="23" t="s">
        <v>4769</v>
      </c>
      <c r="C945" s="23" t="s">
        <v>4770</v>
      </c>
      <c r="D945" s="54" t="s">
        <v>4771</v>
      </c>
      <c r="E945" s="23" t="s">
        <v>4767</v>
      </c>
      <c r="F945" s="49"/>
      <c r="G945" s="49"/>
      <c r="H945" s="49"/>
      <c r="I945" s="49"/>
    </row>
    <row r="946">
      <c r="A946" s="23" t="s">
        <v>4772</v>
      </c>
      <c r="B946" s="23" t="s">
        <v>4773</v>
      </c>
      <c r="C946" s="23" t="s">
        <v>4774</v>
      </c>
      <c r="D946" s="23" t="s">
        <v>4767</v>
      </c>
      <c r="E946" s="49"/>
      <c r="F946" s="49"/>
      <c r="G946" s="49"/>
      <c r="H946" s="49"/>
      <c r="I946" s="49"/>
    </row>
    <row r="947">
      <c r="A947" s="23" t="s">
        <v>4775</v>
      </c>
      <c r="B947" s="23" t="s">
        <v>4776</v>
      </c>
      <c r="C947" s="50" t="s">
        <v>3796</v>
      </c>
      <c r="D947" s="23" t="s">
        <v>4777</v>
      </c>
      <c r="E947" s="49"/>
      <c r="F947" s="49"/>
      <c r="G947" s="49"/>
      <c r="H947" s="49"/>
      <c r="I947" s="49"/>
    </row>
    <row r="948">
      <c r="A948" s="23" t="s">
        <v>4778</v>
      </c>
      <c r="B948" s="23" t="s">
        <v>4779</v>
      </c>
      <c r="C948" s="23" t="s">
        <v>4780</v>
      </c>
      <c r="D948" s="23" t="s">
        <v>4777</v>
      </c>
      <c r="E948" s="49"/>
      <c r="F948" s="49"/>
      <c r="G948" s="49"/>
      <c r="H948" s="49"/>
      <c r="I948" s="49"/>
    </row>
    <row r="949">
      <c r="A949" s="23" t="s">
        <v>4781</v>
      </c>
      <c r="B949" s="23" t="s">
        <v>4782</v>
      </c>
      <c r="C949" s="49"/>
      <c r="D949" s="23" t="s">
        <v>4777</v>
      </c>
      <c r="E949" s="49"/>
      <c r="F949" s="49"/>
      <c r="G949" s="49"/>
      <c r="H949" s="49"/>
      <c r="I949" s="49"/>
    </row>
    <row r="950">
      <c r="A950" s="23" t="s">
        <v>4783</v>
      </c>
      <c r="B950" s="23" t="s">
        <v>4784</v>
      </c>
      <c r="C950" s="49"/>
      <c r="D950" s="23" t="s">
        <v>4785</v>
      </c>
      <c r="E950" s="49"/>
      <c r="F950" s="49"/>
      <c r="G950" s="49"/>
      <c r="H950" s="49"/>
      <c r="I950" s="49"/>
    </row>
    <row r="951">
      <c r="A951" s="23" t="s">
        <v>4786</v>
      </c>
      <c r="B951" s="23" t="s">
        <v>4787</v>
      </c>
      <c r="C951" s="49"/>
      <c r="D951" s="23" t="s">
        <v>4785</v>
      </c>
      <c r="E951" s="49"/>
      <c r="F951" s="49"/>
      <c r="G951" s="49"/>
      <c r="H951" s="49"/>
      <c r="I951" s="49"/>
    </row>
    <row r="952">
      <c r="A952" s="23" t="s">
        <v>4788</v>
      </c>
      <c r="B952" s="23" t="s">
        <v>4789</v>
      </c>
      <c r="C952" s="23" t="s">
        <v>4790</v>
      </c>
      <c r="D952" s="23" t="s">
        <v>4785</v>
      </c>
      <c r="E952" s="49"/>
      <c r="F952" s="49"/>
      <c r="G952" s="49"/>
      <c r="H952" s="49"/>
      <c r="I952" s="49"/>
    </row>
    <row r="953">
      <c r="A953" s="23" t="s">
        <v>4791</v>
      </c>
      <c r="B953" s="23" t="s">
        <v>4792</v>
      </c>
      <c r="C953" s="23" t="s">
        <v>4793</v>
      </c>
      <c r="D953" s="23" t="s">
        <v>4785</v>
      </c>
      <c r="E953" s="49"/>
      <c r="F953" s="49"/>
      <c r="G953" s="49"/>
      <c r="H953" s="49"/>
      <c r="I953" s="49"/>
    </row>
    <row r="954">
      <c r="A954" s="23" t="s">
        <v>4794</v>
      </c>
      <c r="B954" s="23" t="s">
        <v>4795</v>
      </c>
      <c r="C954" s="23" t="s">
        <v>4630</v>
      </c>
      <c r="D954" s="54" t="s">
        <v>4631</v>
      </c>
      <c r="E954" s="23" t="s">
        <v>4785</v>
      </c>
      <c r="F954" s="49"/>
      <c r="G954" s="49"/>
      <c r="H954" s="49"/>
      <c r="I954" s="49"/>
    </row>
    <row r="955">
      <c r="A955" s="23" t="s">
        <v>4796</v>
      </c>
      <c r="B955" s="23" t="s">
        <v>4798</v>
      </c>
      <c r="C955" s="23" t="s">
        <v>4799</v>
      </c>
      <c r="D955" s="54" t="s">
        <v>4800</v>
      </c>
      <c r="E955" s="23" t="s">
        <v>4801</v>
      </c>
      <c r="F955" s="49"/>
      <c r="G955" s="49"/>
      <c r="H955" s="49"/>
      <c r="I955" s="49"/>
    </row>
    <row r="956">
      <c r="A956" s="23" t="s">
        <v>4803</v>
      </c>
      <c r="B956" s="23" t="s">
        <v>4805</v>
      </c>
      <c r="C956" s="23" t="s">
        <v>2290</v>
      </c>
      <c r="D956" s="54" t="s">
        <v>4806</v>
      </c>
      <c r="E956" s="23" t="s">
        <v>4801</v>
      </c>
      <c r="F956" s="49"/>
      <c r="G956" s="49"/>
      <c r="H956" s="49"/>
      <c r="I956" s="49"/>
    </row>
    <row r="957">
      <c r="A957" s="23" t="s">
        <v>4807</v>
      </c>
      <c r="B957" s="23" t="s">
        <v>4808</v>
      </c>
      <c r="C957" s="23" t="s">
        <v>4809</v>
      </c>
      <c r="D957" s="23" t="s">
        <v>4801</v>
      </c>
      <c r="E957" s="49"/>
      <c r="F957" s="49"/>
      <c r="G957" s="49"/>
      <c r="H957" s="49"/>
      <c r="I957" s="49"/>
    </row>
    <row r="958">
      <c r="A958" s="23" t="s">
        <v>4810</v>
      </c>
      <c r="B958" s="23" t="s">
        <v>4811</v>
      </c>
      <c r="C958" s="49"/>
      <c r="D958" s="23" t="s">
        <v>4812</v>
      </c>
      <c r="E958" s="49"/>
      <c r="F958" s="49"/>
      <c r="G958" s="49"/>
      <c r="H958" s="49"/>
      <c r="I958" s="49"/>
    </row>
    <row r="959">
      <c r="A959" s="23" t="s">
        <v>4813</v>
      </c>
      <c r="B959" s="23" t="s">
        <v>4814</v>
      </c>
      <c r="C959" s="49"/>
      <c r="D959" s="23" t="s">
        <v>4812</v>
      </c>
      <c r="E959" s="49"/>
      <c r="F959" s="49"/>
      <c r="G959" s="49"/>
      <c r="H959" s="49"/>
      <c r="I959" s="49"/>
    </row>
    <row r="960">
      <c r="A960" s="23" t="s">
        <v>4815</v>
      </c>
      <c r="B960" s="23" t="s">
        <v>4816</v>
      </c>
      <c r="C960" s="49"/>
      <c r="D960" s="23" t="s">
        <v>4812</v>
      </c>
      <c r="E960" s="49"/>
      <c r="F960" s="49"/>
      <c r="G960" s="49"/>
      <c r="H960" s="49"/>
      <c r="I960" s="49"/>
    </row>
    <row r="961">
      <c r="A961" s="23" t="s">
        <v>4817</v>
      </c>
      <c r="B961" s="23" t="s">
        <v>4818</v>
      </c>
      <c r="C961" s="23" t="s">
        <v>2308</v>
      </c>
      <c r="D961" s="23" t="s">
        <v>4812</v>
      </c>
      <c r="E961" s="49"/>
      <c r="F961" s="49"/>
      <c r="G961" s="49"/>
      <c r="H961" s="49"/>
      <c r="I961" s="49"/>
    </row>
    <row r="962">
      <c r="A962" s="23" t="s">
        <v>4819</v>
      </c>
      <c r="B962" s="23" t="s">
        <v>4820</v>
      </c>
      <c r="C962" s="49"/>
      <c r="D962" s="23" t="s">
        <v>4821</v>
      </c>
      <c r="E962" s="49"/>
      <c r="F962" s="49"/>
      <c r="G962" s="49"/>
      <c r="H962" s="49"/>
      <c r="I962" s="49"/>
    </row>
    <row r="963">
      <c r="A963" s="23" t="s">
        <v>4822</v>
      </c>
      <c r="B963" s="23" t="s">
        <v>4823</v>
      </c>
      <c r="C963" s="49"/>
      <c r="D963" s="23" t="s">
        <v>4824</v>
      </c>
      <c r="E963" s="49"/>
      <c r="F963" s="49"/>
      <c r="G963" s="49"/>
      <c r="H963" s="49"/>
      <c r="I963" s="49"/>
    </row>
    <row r="964">
      <c r="A964" s="23" t="s">
        <v>4825</v>
      </c>
      <c r="B964" s="23" t="s">
        <v>4826</v>
      </c>
      <c r="C964" s="23" t="s">
        <v>713</v>
      </c>
      <c r="D964" s="23" t="s">
        <v>4824</v>
      </c>
      <c r="E964" s="49"/>
      <c r="F964" s="49"/>
      <c r="G964" s="49"/>
      <c r="H964" s="49"/>
      <c r="I964" s="49"/>
    </row>
    <row r="965">
      <c r="A965" s="23" t="s">
        <v>4827</v>
      </c>
      <c r="B965" s="23" t="s">
        <v>4828</v>
      </c>
      <c r="C965" s="23" t="s">
        <v>4829</v>
      </c>
      <c r="D965" s="23" t="s">
        <v>4824</v>
      </c>
      <c r="E965" s="49"/>
      <c r="F965" s="49"/>
      <c r="G965" s="49"/>
      <c r="H965" s="49"/>
      <c r="I965" s="49"/>
    </row>
    <row r="966">
      <c r="A966" s="23" t="s">
        <v>4830</v>
      </c>
      <c r="B966" s="23" t="s">
        <v>4831</v>
      </c>
      <c r="C966" s="23" t="s">
        <v>4832</v>
      </c>
      <c r="D966" s="23" t="s">
        <v>2161</v>
      </c>
      <c r="E966" s="23" t="s">
        <v>4833</v>
      </c>
      <c r="F966" s="23" t="s">
        <v>4834</v>
      </c>
      <c r="G966" s="49"/>
      <c r="H966" s="49"/>
      <c r="I966" s="49"/>
    </row>
    <row r="967">
      <c r="A967" s="23" t="s">
        <v>4835</v>
      </c>
      <c r="B967" s="23" t="s">
        <v>4836</v>
      </c>
      <c r="C967" s="23" t="s">
        <v>4837</v>
      </c>
      <c r="D967" s="23" t="s">
        <v>4834</v>
      </c>
      <c r="E967" s="49"/>
      <c r="F967" s="49"/>
      <c r="G967" s="49"/>
      <c r="H967" s="49"/>
      <c r="I967" s="49"/>
    </row>
    <row r="968">
      <c r="A968" s="23" t="s">
        <v>4838</v>
      </c>
      <c r="B968" s="23" t="s">
        <v>4839</v>
      </c>
      <c r="C968" s="23" t="s">
        <v>4840</v>
      </c>
      <c r="D968" s="23" t="s">
        <v>4834</v>
      </c>
      <c r="E968" s="49"/>
      <c r="F968" s="49"/>
      <c r="G968" s="49"/>
      <c r="H968" s="49"/>
      <c r="I968" s="49"/>
    </row>
    <row r="969">
      <c r="A969" s="23" t="s">
        <v>4841</v>
      </c>
      <c r="B969" s="23" t="s">
        <v>4842</v>
      </c>
      <c r="C969" s="49"/>
      <c r="D969" s="23" t="s">
        <v>4843</v>
      </c>
      <c r="E969" s="49"/>
      <c r="F969" s="49"/>
      <c r="G969" s="49"/>
      <c r="H969" s="49"/>
      <c r="I969" s="49"/>
    </row>
    <row r="970">
      <c r="A970" s="23" t="s">
        <v>4845</v>
      </c>
      <c r="B970" s="23" t="s">
        <v>4848</v>
      </c>
      <c r="C970" s="50" t="s">
        <v>4850</v>
      </c>
      <c r="D970" s="23" t="s">
        <v>4843</v>
      </c>
      <c r="E970" s="49"/>
      <c r="F970" s="49"/>
      <c r="G970" s="49"/>
      <c r="H970" s="49"/>
      <c r="I970" s="49"/>
    </row>
    <row r="971">
      <c r="A971" s="23" t="s">
        <v>4851</v>
      </c>
      <c r="B971" s="23" t="s">
        <v>4852</v>
      </c>
      <c r="C971" s="23" t="s">
        <v>4853</v>
      </c>
      <c r="D971" s="23" t="s">
        <v>4843</v>
      </c>
      <c r="E971" s="49"/>
      <c r="F971" s="49"/>
      <c r="G971" s="49"/>
      <c r="H971" s="49"/>
      <c r="I971" s="49"/>
    </row>
    <row r="972">
      <c r="A972" s="23" t="s">
        <v>4854</v>
      </c>
      <c r="B972" s="23" t="s">
        <v>4855</v>
      </c>
      <c r="C972" s="23" t="s">
        <v>4856</v>
      </c>
      <c r="D972" s="54" t="s">
        <v>4857</v>
      </c>
      <c r="E972" s="49"/>
      <c r="F972" s="23" t="s">
        <v>4858</v>
      </c>
      <c r="G972" s="49"/>
      <c r="H972" s="49"/>
      <c r="I972" s="49"/>
    </row>
    <row r="973">
      <c r="A973" s="23" t="s">
        <v>4859</v>
      </c>
      <c r="B973" s="23" t="s">
        <v>4860</v>
      </c>
      <c r="C973" s="49"/>
      <c r="D973" s="23" t="s">
        <v>4858</v>
      </c>
      <c r="E973" s="49"/>
      <c r="F973" s="49"/>
      <c r="G973" s="49"/>
      <c r="H973" s="49"/>
      <c r="I973" s="49"/>
    </row>
    <row r="974">
      <c r="A974" s="23" t="s">
        <v>4861</v>
      </c>
      <c r="B974" s="23" t="s">
        <v>4862</v>
      </c>
      <c r="C974" s="23" t="s">
        <v>4863</v>
      </c>
      <c r="D974" s="23" t="s">
        <v>4858</v>
      </c>
      <c r="E974" s="49"/>
      <c r="F974" s="49"/>
      <c r="G974" s="49"/>
      <c r="H974" s="49"/>
      <c r="I974" s="49"/>
    </row>
    <row r="975">
      <c r="A975" s="23" t="s">
        <v>4864</v>
      </c>
      <c r="B975" s="23" t="s">
        <v>4865</v>
      </c>
      <c r="C975" s="23" t="s">
        <v>4866</v>
      </c>
      <c r="D975" s="23" t="s">
        <v>4858</v>
      </c>
      <c r="E975" s="49"/>
      <c r="F975" s="49"/>
      <c r="G975" s="49"/>
      <c r="H975" s="49"/>
      <c r="I975" s="49"/>
    </row>
    <row r="976">
      <c r="A976" s="23" t="s">
        <v>4867</v>
      </c>
      <c r="B976" s="23" t="s">
        <v>4868</v>
      </c>
      <c r="C976" s="23" t="s">
        <v>4869</v>
      </c>
      <c r="D976" s="23" t="s">
        <v>4858</v>
      </c>
      <c r="E976" s="49"/>
      <c r="F976" s="49"/>
      <c r="G976" s="49"/>
      <c r="H976" s="49"/>
      <c r="I976" s="49"/>
    </row>
    <row r="977">
      <c r="A977" s="23" t="s">
        <v>4870</v>
      </c>
      <c r="B977" s="23" t="s">
        <v>4871</v>
      </c>
      <c r="C977" s="23" t="s">
        <v>4872</v>
      </c>
      <c r="D977" s="23" t="s">
        <v>4858</v>
      </c>
      <c r="E977" s="49"/>
      <c r="F977" s="49"/>
      <c r="G977" s="49"/>
      <c r="H977" s="49"/>
      <c r="I977" s="49"/>
    </row>
    <row r="978">
      <c r="A978" s="23" t="s">
        <v>4873</v>
      </c>
      <c r="B978" s="23" t="s">
        <v>4874</v>
      </c>
      <c r="C978" s="23" t="s">
        <v>4875</v>
      </c>
      <c r="D978" s="23" t="s">
        <v>4876</v>
      </c>
      <c r="E978" s="49"/>
      <c r="F978" s="49"/>
      <c r="G978" s="49"/>
      <c r="H978" s="49"/>
      <c r="I978" s="49"/>
    </row>
    <row r="979">
      <c r="A979" s="23" t="s">
        <v>4877</v>
      </c>
      <c r="B979" s="23" t="s">
        <v>4878</v>
      </c>
      <c r="C979" s="49"/>
      <c r="D979" s="23" t="s">
        <v>4876</v>
      </c>
      <c r="E979" s="49"/>
      <c r="F979" s="49"/>
      <c r="G979" s="49"/>
      <c r="H979" s="49"/>
      <c r="I979" s="49"/>
    </row>
    <row r="980">
      <c r="A980" s="23" t="s">
        <v>4879</v>
      </c>
      <c r="B980" s="23" t="s">
        <v>4885</v>
      </c>
      <c r="C980" s="49"/>
      <c r="D980" s="23" t="s">
        <v>4886</v>
      </c>
      <c r="E980" s="49"/>
      <c r="F980" s="49"/>
      <c r="G980" s="49"/>
      <c r="H980" s="49"/>
      <c r="I980" s="49"/>
    </row>
    <row r="981">
      <c r="A981" s="23" t="s">
        <v>4887</v>
      </c>
      <c r="B981" s="23" t="s">
        <v>4888</v>
      </c>
      <c r="C981" s="23" t="s">
        <v>4889</v>
      </c>
      <c r="D981" s="23" t="s">
        <v>4886</v>
      </c>
      <c r="E981" s="49"/>
      <c r="F981" s="49"/>
      <c r="G981" s="49"/>
      <c r="H981" s="49"/>
      <c r="I981" s="49"/>
    </row>
    <row r="982">
      <c r="A982" s="23" t="s">
        <v>4890</v>
      </c>
      <c r="B982" s="23" t="s">
        <v>4891</v>
      </c>
      <c r="C982" s="23" t="s">
        <v>4892</v>
      </c>
      <c r="D982" s="23" t="s">
        <v>4886</v>
      </c>
      <c r="E982" s="49"/>
      <c r="F982" s="49"/>
      <c r="G982" s="49"/>
      <c r="H982" s="49"/>
      <c r="I982" s="49"/>
    </row>
    <row r="983">
      <c r="A983" s="23" t="s">
        <v>4893</v>
      </c>
      <c r="B983" s="23" t="s">
        <v>4894</v>
      </c>
      <c r="C983" s="49"/>
      <c r="D983" s="23" t="s">
        <v>4886</v>
      </c>
      <c r="E983" s="49"/>
      <c r="F983" s="49"/>
      <c r="G983" s="49"/>
      <c r="H983" s="49"/>
      <c r="I983" s="49"/>
    </row>
    <row r="984">
      <c r="A984" s="23" t="s">
        <v>4895</v>
      </c>
      <c r="B984" s="23" t="s">
        <v>4896</v>
      </c>
      <c r="C984" s="23" t="s">
        <v>1561</v>
      </c>
      <c r="D984" s="23" t="s">
        <v>4886</v>
      </c>
      <c r="E984" s="49"/>
      <c r="F984" s="49"/>
      <c r="G984" s="49"/>
      <c r="H984" s="49"/>
      <c r="I984" s="49"/>
    </row>
    <row r="985">
      <c r="A985" s="23" t="s">
        <v>4897</v>
      </c>
      <c r="B985" s="23" t="s">
        <v>4899</v>
      </c>
      <c r="C985" s="49"/>
      <c r="D985" s="23" t="s">
        <v>4901</v>
      </c>
      <c r="E985" s="49"/>
      <c r="F985" s="49"/>
      <c r="G985" s="49"/>
      <c r="H985" s="49"/>
      <c r="I985" s="49"/>
    </row>
    <row r="986">
      <c r="A986" s="23" t="s">
        <v>4902</v>
      </c>
      <c r="B986" s="23" t="s">
        <v>4903</v>
      </c>
      <c r="C986" s="49"/>
      <c r="D986" s="23" t="s">
        <v>4901</v>
      </c>
      <c r="E986" s="49"/>
      <c r="F986" s="49"/>
      <c r="G986" s="49"/>
      <c r="H986" s="49"/>
      <c r="I986" s="49"/>
    </row>
    <row r="987">
      <c r="A987" s="23" t="s">
        <v>4904</v>
      </c>
      <c r="B987" s="23" t="s">
        <v>4905</v>
      </c>
      <c r="C987" s="23" t="s">
        <v>713</v>
      </c>
      <c r="D987" s="23" t="s">
        <v>4901</v>
      </c>
      <c r="E987" s="49"/>
      <c r="F987" s="49"/>
      <c r="G987" s="49"/>
      <c r="H987" s="49"/>
      <c r="I987" s="49"/>
    </row>
    <row r="988">
      <c r="A988" s="23" t="s">
        <v>4906</v>
      </c>
      <c r="B988" s="23" t="s">
        <v>4907</v>
      </c>
      <c r="C988" s="23" t="s">
        <v>4908</v>
      </c>
      <c r="D988" s="23" t="s">
        <v>4901</v>
      </c>
      <c r="E988" s="49"/>
      <c r="F988" s="49"/>
      <c r="G988" s="49"/>
      <c r="H988" s="49"/>
      <c r="I988" s="49"/>
    </row>
    <row r="989">
      <c r="A989" s="23" t="s">
        <v>4909</v>
      </c>
      <c r="B989" s="23" t="s">
        <v>4910</v>
      </c>
      <c r="C989" s="23" t="s">
        <v>1976</v>
      </c>
      <c r="D989" s="23" t="s">
        <v>4901</v>
      </c>
      <c r="E989" s="49"/>
      <c r="F989" s="49"/>
      <c r="G989" s="49"/>
      <c r="H989" s="49"/>
      <c r="I989" s="49"/>
    </row>
    <row r="990">
      <c r="A990" s="23" t="s">
        <v>4911</v>
      </c>
      <c r="B990" s="23" t="s">
        <v>4912</v>
      </c>
      <c r="C990" s="23" t="s">
        <v>4913</v>
      </c>
      <c r="D990" s="23" t="s">
        <v>4901</v>
      </c>
      <c r="E990" s="49"/>
      <c r="F990" s="49"/>
      <c r="G990" s="49"/>
      <c r="H990" s="49"/>
      <c r="I990" s="49"/>
    </row>
    <row r="991">
      <c r="A991" s="23" t="s">
        <v>4914</v>
      </c>
      <c r="B991" s="23" t="s">
        <v>4915</v>
      </c>
      <c r="C991" s="23" t="s">
        <v>4916</v>
      </c>
      <c r="D991" s="23" t="s">
        <v>4901</v>
      </c>
      <c r="E991" s="49"/>
      <c r="F991" s="49"/>
      <c r="G991" s="49"/>
      <c r="H991" s="49"/>
      <c r="I991" s="49"/>
    </row>
    <row r="992">
      <c r="A992" s="23" t="s">
        <v>4917</v>
      </c>
      <c r="B992" s="23" t="s">
        <v>4918</v>
      </c>
      <c r="C992" s="23" t="s">
        <v>2369</v>
      </c>
      <c r="D992" s="23" t="s">
        <v>4901</v>
      </c>
      <c r="E992" s="49"/>
      <c r="F992" s="49"/>
      <c r="G992" s="49"/>
      <c r="H992" s="49"/>
      <c r="I992" s="49"/>
    </row>
    <row r="993">
      <c r="A993" s="23" t="s">
        <v>4919</v>
      </c>
      <c r="B993" s="23" t="s">
        <v>4920</v>
      </c>
      <c r="C993" s="50" t="s">
        <v>4921</v>
      </c>
      <c r="D993" s="23" t="s">
        <v>4922</v>
      </c>
      <c r="E993" s="49"/>
      <c r="F993" s="49"/>
      <c r="G993" s="49"/>
      <c r="H993" s="49"/>
      <c r="I993" s="49"/>
    </row>
    <row r="994">
      <c r="A994" s="23" t="s">
        <v>4923</v>
      </c>
      <c r="B994" s="23" t="s">
        <v>4924</v>
      </c>
      <c r="C994" s="49"/>
      <c r="D994" s="23" t="s">
        <v>4922</v>
      </c>
      <c r="E994" s="49"/>
      <c r="F994" s="49"/>
      <c r="G994" s="49"/>
      <c r="H994" s="49"/>
      <c r="I994" s="49"/>
    </row>
    <row r="995">
      <c r="A995" s="23" t="s">
        <v>4925</v>
      </c>
      <c r="B995" s="23" t="s">
        <v>4926</v>
      </c>
      <c r="C995" s="49"/>
      <c r="D995" s="23" t="s">
        <v>4922</v>
      </c>
      <c r="E995" s="49"/>
      <c r="F995" s="49"/>
      <c r="G995" s="49"/>
      <c r="H995" s="49"/>
      <c r="I995" s="49"/>
    </row>
    <row r="996">
      <c r="A996" s="23" t="s">
        <v>4927</v>
      </c>
      <c r="B996" s="23" t="s">
        <v>4928</v>
      </c>
      <c r="C996" s="23" t="s">
        <v>4929</v>
      </c>
      <c r="D996" s="23" t="s">
        <v>4922</v>
      </c>
      <c r="E996" s="49"/>
      <c r="F996" s="49"/>
      <c r="G996" s="49"/>
      <c r="H996" s="49"/>
      <c r="I996" s="49"/>
    </row>
    <row r="997">
      <c r="A997" s="23" t="s">
        <v>4930</v>
      </c>
      <c r="B997" s="23" t="s">
        <v>4931</v>
      </c>
      <c r="C997" s="23" t="s">
        <v>4932</v>
      </c>
      <c r="D997" s="23" t="s">
        <v>4922</v>
      </c>
      <c r="E997" s="49"/>
      <c r="F997" s="49"/>
      <c r="G997" s="49"/>
      <c r="H997" s="49"/>
      <c r="I997" s="49"/>
    </row>
    <row r="998">
      <c r="A998" s="23" t="s">
        <v>4933</v>
      </c>
      <c r="B998" s="23" t="s">
        <v>4934</v>
      </c>
      <c r="C998" s="23" t="s">
        <v>4935</v>
      </c>
      <c r="D998" s="23" t="s">
        <v>4936</v>
      </c>
      <c r="E998" s="49"/>
      <c r="F998" s="49"/>
      <c r="G998" s="49"/>
      <c r="H998" s="49"/>
      <c r="I998" s="49"/>
    </row>
    <row r="999">
      <c r="A999" s="23" t="s">
        <v>4937</v>
      </c>
      <c r="B999" s="23" t="s">
        <v>4939</v>
      </c>
      <c r="C999" s="23" t="s">
        <v>726</v>
      </c>
      <c r="D999" s="23" t="s">
        <v>4936</v>
      </c>
      <c r="E999" s="49"/>
      <c r="F999" s="49"/>
      <c r="G999" s="49"/>
      <c r="H999" s="49"/>
      <c r="I999" s="49"/>
    </row>
    <row r="1000">
      <c r="A1000" s="23" t="s">
        <v>4941</v>
      </c>
      <c r="B1000" s="23" t="s">
        <v>4942</v>
      </c>
      <c r="C1000" s="49"/>
      <c r="D1000" s="23" t="s">
        <v>4936</v>
      </c>
      <c r="E1000" s="49"/>
      <c r="F1000" s="49"/>
      <c r="G1000" s="49"/>
      <c r="H1000" s="49"/>
      <c r="I1000" s="49"/>
    </row>
  </sheetData>
  <hyperlinks>
    <hyperlink r:id="rId1" ref="C5"/>
    <hyperlink r:id="rId2" ref="C30"/>
    <hyperlink r:id="rId3" ref="C65"/>
    <hyperlink r:id="rId4" ref="C77"/>
    <hyperlink r:id="rId5" ref="C95"/>
    <hyperlink r:id="rId6" ref="C100"/>
    <hyperlink r:id="rId7" ref="C103"/>
    <hyperlink r:id="rId8" ref="C108"/>
    <hyperlink r:id="rId9" ref="C117"/>
    <hyperlink r:id="rId10" ref="C144"/>
    <hyperlink r:id="rId11" ref="C173"/>
    <hyperlink r:id="rId12" ref="E187"/>
    <hyperlink r:id="rId13" ref="C205"/>
    <hyperlink r:id="rId14" ref="C244"/>
    <hyperlink r:id="rId15" ref="C284"/>
    <hyperlink r:id="rId16" ref="C294"/>
    <hyperlink r:id="rId17" ref="C307"/>
    <hyperlink r:id="rId18" ref="C310"/>
    <hyperlink r:id="rId19" ref="E339"/>
    <hyperlink r:id="rId20" ref="C365"/>
    <hyperlink r:id="rId21" ref="D387"/>
    <hyperlink r:id="rId22" ref="C468"/>
    <hyperlink r:id="rId23" ref="C482"/>
    <hyperlink r:id="rId24" ref="C504"/>
    <hyperlink r:id="rId25" ref="E550"/>
    <hyperlink r:id="rId26" ref="E570"/>
    <hyperlink r:id="rId27" ref="E600"/>
    <hyperlink r:id="rId28" ref="C604"/>
    <hyperlink r:id="rId29" ref="E605"/>
    <hyperlink r:id="rId30" ref="C617"/>
    <hyperlink r:id="rId31" ref="C628"/>
    <hyperlink r:id="rId32" ref="C641"/>
    <hyperlink r:id="rId33" ref="C683"/>
    <hyperlink r:id="rId34" ref="C694"/>
    <hyperlink r:id="rId35" ref="C734"/>
    <hyperlink r:id="rId36" ref="C735"/>
    <hyperlink r:id="rId37" ref="E748"/>
    <hyperlink r:id="rId38" ref="C785"/>
    <hyperlink r:id="rId39" ref="C788"/>
    <hyperlink r:id="rId40" ref="C808"/>
    <hyperlink r:id="rId41" ref="C822"/>
    <hyperlink r:id="rId42" ref="C856"/>
    <hyperlink r:id="rId43" ref="C870"/>
    <hyperlink r:id="rId44" ref="C878"/>
    <hyperlink r:id="rId45" ref="C895"/>
    <hyperlink r:id="rId46" ref="C901"/>
    <hyperlink r:id="rId47" ref="E910"/>
    <hyperlink r:id="rId48" ref="C947"/>
    <hyperlink r:id="rId49" ref="C970"/>
    <hyperlink r:id="rId50" ref="C993"/>
  </hyperlinks>
  <drawing r:id="rId5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/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/>
      <c r="AV1" s="3" t="s">
        <v>3</v>
      </c>
      <c r="AW1" s="3" t="s">
        <v>4</v>
      </c>
      <c r="AX1" s="3" t="s">
        <v>5</v>
      </c>
      <c r="AY1" s="3" t="s">
        <v>6</v>
      </c>
      <c r="AZ1" s="3" t="s">
        <v>7</v>
      </c>
      <c r="BA1" s="3" t="s">
        <v>8</v>
      </c>
      <c r="BB1" s="3" t="s">
        <v>9</v>
      </c>
      <c r="BC1" s="3" t="s">
        <v>10</v>
      </c>
      <c r="BD1" s="3" t="s">
        <v>11</v>
      </c>
      <c r="BE1" s="3" t="s">
        <v>12</v>
      </c>
      <c r="BF1" s="3" t="s">
        <v>13</v>
      </c>
      <c r="BG1" s="3" t="s">
        <v>14</v>
      </c>
      <c r="BH1" s="3" t="s">
        <v>15</v>
      </c>
      <c r="BI1" s="3" t="s">
        <v>17</v>
      </c>
      <c r="BJ1" s="3" t="s">
        <v>18</v>
      </c>
      <c r="BK1" s="3" t="s">
        <v>19</v>
      </c>
      <c r="BL1" s="3" t="s">
        <v>20</v>
      </c>
      <c r="BM1" s="3" t="s">
        <v>22</v>
      </c>
      <c r="BN1" s="3" t="s">
        <v>23</v>
      </c>
      <c r="BO1" s="3" t="s">
        <v>24</v>
      </c>
      <c r="BP1" s="3" t="s">
        <v>25</v>
      </c>
      <c r="BQ1" s="3" t="s">
        <v>26</v>
      </c>
      <c r="BR1" s="3" t="s">
        <v>27</v>
      </c>
      <c r="BS1" s="3" t="s">
        <v>28</v>
      </c>
      <c r="BT1" s="3" t="s">
        <v>29</v>
      </c>
      <c r="BU1" s="3" t="s">
        <v>30</v>
      </c>
      <c r="BV1" s="3" t="s">
        <v>31</v>
      </c>
      <c r="BW1" s="3" t="s">
        <v>32</v>
      </c>
      <c r="BX1" s="3" t="s">
        <v>33</v>
      </c>
      <c r="BY1" s="3" t="s">
        <v>34</v>
      </c>
      <c r="BZ1" s="3" t="s">
        <v>35</v>
      </c>
      <c r="CA1" s="3" t="s">
        <v>36</v>
      </c>
      <c r="CB1" s="3" t="s">
        <v>37</v>
      </c>
      <c r="CC1" s="3" t="s">
        <v>38</v>
      </c>
      <c r="CD1" s="3" t="s">
        <v>39</v>
      </c>
      <c r="CE1" s="3" t="s">
        <v>40</v>
      </c>
      <c r="CF1" s="3" t="s">
        <v>42</v>
      </c>
      <c r="CG1" s="3" t="s">
        <v>43</v>
      </c>
      <c r="CH1" s="3" t="s">
        <v>44</v>
      </c>
      <c r="CI1" s="3" t="s">
        <v>45</v>
      </c>
      <c r="CJ1" s="3" t="s">
        <v>46</v>
      </c>
      <c r="CK1" s="3" t="s">
        <v>47</v>
      </c>
      <c r="CL1" s="3" t="s">
        <v>48</v>
      </c>
      <c r="CM1" s="3" t="s">
        <v>49</v>
      </c>
      <c r="CN1" s="3" t="s">
        <v>50</v>
      </c>
      <c r="CO1" s="3"/>
      <c r="CP1" s="3" t="s">
        <v>3</v>
      </c>
      <c r="CQ1" s="3" t="s">
        <v>4</v>
      </c>
      <c r="CR1" s="3" t="s">
        <v>5</v>
      </c>
      <c r="CS1" s="3" t="s">
        <v>6</v>
      </c>
      <c r="CT1" s="3" t="s">
        <v>7</v>
      </c>
      <c r="CU1" s="3" t="s">
        <v>8</v>
      </c>
      <c r="CV1" s="3" t="s">
        <v>9</v>
      </c>
      <c r="CW1" s="3" t="s">
        <v>10</v>
      </c>
      <c r="CX1" s="3" t="s">
        <v>11</v>
      </c>
      <c r="CY1" s="3" t="s">
        <v>12</v>
      </c>
      <c r="CZ1" s="3" t="s">
        <v>13</v>
      </c>
      <c r="DA1" s="3" t="s">
        <v>14</v>
      </c>
      <c r="DB1" s="3" t="s">
        <v>15</v>
      </c>
      <c r="DC1" s="3" t="s">
        <v>17</v>
      </c>
      <c r="DD1" s="3" t="s">
        <v>18</v>
      </c>
      <c r="DE1" s="3" t="s">
        <v>19</v>
      </c>
      <c r="DF1" s="3" t="s">
        <v>20</v>
      </c>
      <c r="DG1" s="3" t="s">
        <v>22</v>
      </c>
      <c r="DH1" s="3" t="s">
        <v>23</v>
      </c>
      <c r="DI1" s="3" t="s">
        <v>24</v>
      </c>
      <c r="DJ1" s="3" t="s">
        <v>25</v>
      </c>
      <c r="DK1" s="3" t="s">
        <v>26</v>
      </c>
      <c r="DL1" s="3" t="s">
        <v>27</v>
      </c>
      <c r="DM1" s="3" t="s">
        <v>28</v>
      </c>
      <c r="DN1" s="3" t="s">
        <v>29</v>
      </c>
      <c r="DO1" s="3" t="s">
        <v>30</v>
      </c>
      <c r="DP1" s="3" t="s">
        <v>31</v>
      </c>
      <c r="DQ1" s="3" t="s">
        <v>32</v>
      </c>
      <c r="DR1" s="3" t="s">
        <v>33</v>
      </c>
      <c r="DS1" s="3" t="s">
        <v>34</v>
      </c>
      <c r="DT1" s="3" t="s">
        <v>35</v>
      </c>
      <c r="DU1" s="3" t="s">
        <v>36</v>
      </c>
      <c r="DV1" s="3" t="s">
        <v>37</v>
      </c>
      <c r="DW1" s="3" t="s">
        <v>38</v>
      </c>
      <c r="DX1" s="3" t="s">
        <v>39</v>
      </c>
      <c r="DY1" s="3" t="s">
        <v>40</v>
      </c>
      <c r="DZ1" s="3" t="s">
        <v>42</v>
      </c>
      <c r="EA1" s="3" t="s">
        <v>43</v>
      </c>
      <c r="EB1" s="3" t="s">
        <v>44</v>
      </c>
      <c r="EC1" s="3" t="s">
        <v>45</v>
      </c>
      <c r="ED1" s="3" t="s">
        <v>46</v>
      </c>
      <c r="EE1" s="3" t="s">
        <v>47</v>
      </c>
      <c r="EF1" s="3" t="s">
        <v>48</v>
      </c>
      <c r="EG1" s="3" t="s">
        <v>49</v>
      </c>
      <c r="EH1" s="3" t="s">
        <v>50</v>
      </c>
    </row>
    <row r="2">
      <c r="A2" s="3" t="s">
        <v>3</v>
      </c>
      <c r="B2" s="9" t="str">
        <f t="shared" ref="B2:AT2" si="1">IF(CP2&lt;0.05,AV2,"NA")</f>
        <v>1</v>
      </c>
      <c r="C2" s="11" t="str">
        <f t="shared" si="1"/>
        <v>NA</v>
      </c>
      <c r="D2" s="9" t="str">
        <f t="shared" si="1"/>
        <v>-0.16577</v>
      </c>
      <c r="E2" s="9" t="str">
        <f t="shared" si="1"/>
        <v>-0.16951</v>
      </c>
      <c r="F2" s="9" t="str">
        <f t="shared" si="1"/>
        <v>0.931276</v>
      </c>
      <c r="G2" s="9" t="str">
        <f t="shared" si="1"/>
        <v>0.999484</v>
      </c>
      <c r="H2" s="9" t="str">
        <f t="shared" si="1"/>
        <v>0.999484</v>
      </c>
      <c r="I2" s="9" t="str">
        <f t="shared" si="1"/>
        <v>-0.16577</v>
      </c>
      <c r="J2" s="9" t="str">
        <f t="shared" si="1"/>
        <v>-0.16577</v>
      </c>
      <c r="K2" s="9" t="str">
        <f t="shared" si="1"/>
        <v>-0.16962</v>
      </c>
      <c r="L2" s="9" t="str">
        <f t="shared" si="1"/>
        <v>-0.16962</v>
      </c>
      <c r="M2" s="9" t="str">
        <f t="shared" si="1"/>
        <v>-0.14432</v>
      </c>
      <c r="N2" s="9" t="str">
        <f t="shared" si="1"/>
        <v>-0.14442</v>
      </c>
      <c r="O2" s="11" t="str">
        <f t="shared" si="1"/>
        <v>NA</v>
      </c>
      <c r="P2" s="11" t="str">
        <f t="shared" si="1"/>
        <v>NA</v>
      </c>
      <c r="Q2" s="9" t="str">
        <f t="shared" si="1"/>
        <v>0.232785</v>
      </c>
      <c r="R2" s="9" t="str">
        <f t="shared" si="1"/>
        <v>0.232574</v>
      </c>
      <c r="S2" s="9" t="str">
        <f t="shared" si="1"/>
        <v>0.14571</v>
      </c>
      <c r="T2" s="9" t="str">
        <f t="shared" si="1"/>
        <v>0.287874</v>
      </c>
      <c r="U2" s="11" t="str">
        <f t="shared" si="1"/>
        <v>NA</v>
      </c>
      <c r="V2" s="11" t="str">
        <f t="shared" si="1"/>
        <v>NA</v>
      </c>
      <c r="W2" s="11" t="str">
        <f t="shared" si="1"/>
        <v>NA</v>
      </c>
      <c r="X2" s="11" t="str">
        <f t="shared" si="1"/>
        <v>NA</v>
      </c>
      <c r="Y2" s="11" t="str">
        <f t="shared" si="1"/>
        <v>NA</v>
      </c>
      <c r="Z2" s="11" t="str">
        <f t="shared" si="1"/>
        <v>NA</v>
      </c>
      <c r="AA2" s="11" t="str">
        <f t="shared" si="1"/>
        <v>NA</v>
      </c>
      <c r="AB2" s="11" t="str">
        <f t="shared" si="1"/>
        <v>NA</v>
      </c>
      <c r="AC2" s="11" t="str">
        <f t="shared" si="1"/>
        <v>NA</v>
      </c>
      <c r="AD2" s="11" t="str">
        <f t="shared" si="1"/>
        <v>NA</v>
      </c>
      <c r="AE2" s="9" t="str">
        <f t="shared" si="1"/>
        <v>-0.24167</v>
      </c>
      <c r="AF2" s="11" t="str">
        <f t="shared" si="1"/>
        <v>NA</v>
      </c>
      <c r="AG2" s="11" t="str">
        <f t="shared" si="1"/>
        <v>NA</v>
      </c>
      <c r="AH2" s="11" t="str">
        <f t="shared" si="1"/>
        <v>NA</v>
      </c>
      <c r="AI2" s="11" t="str">
        <f t="shared" si="1"/>
        <v>NA</v>
      </c>
      <c r="AJ2" s="11" t="str">
        <f t="shared" si="1"/>
        <v>NA</v>
      </c>
      <c r="AK2" s="11" t="str">
        <f t="shared" si="1"/>
        <v>NA</v>
      </c>
      <c r="AL2" s="11" t="str">
        <f t="shared" si="1"/>
        <v>NA</v>
      </c>
      <c r="AM2" s="11" t="str">
        <f t="shared" si="1"/>
        <v>NA</v>
      </c>
      <c r="AN2" s="11" t="str">
        <f t="shared" si="1"/>
        <v>NA</v>
      </c>
      <c r="AO2" s="11" t="str">
        <f t="shared" si="1"/>
        <v>NA</v>
      </c>
      <c r="AP2" s="11" t="str">
        <f t="shared" si="1"/>
        <v>NA</v>
      </c>
      <c r="AQ2" s="11" t="str">
        <f t="shared" si="1"/>
        <v>NA</v>
      </c>
      <c r="AR2" s="11" t="str">
        <f t="shared" si="1"/>
        <v>NA</v>
      </c>
      <c r="AS2" s="11" t="str">
        <f t="shared" si="1"/>
        <v>NA</v>
      </c>
      <c r="AT2" s="11" t="str">
        <f t="shared" si="1"/>
        <v>NA</v>
      </c>
      <c r="AU2" s="3"/>
      <c r="AV2" s="3">
        <v>1.0</v>
      </c>
      <c r="AW2" s="3">
        <v>0.062249</v>
      </c>
      <c r="AX2" s="3">
        <v>-0.16577</v>
      </c>
      <c r="AY2" s="3">
        <v>-0.16951</v>
      </c>
      <c r="AZ2" s="3">
        <v>0.931276</v>
      </c>
      <c r="BA2" s="3">
        <v>0.999484</v>
      </c>
      <c r="BB2" s="3">
        <v>0.999484</v>
      </c>
      <c r="BC2" s="3">
        <v>-0.16577</v>
      </c>
      <c r="BD2" s="3">
        <v>-0.16577</v>
      </c>
      <c r="BE2" s="3">
        <v>-0.16962</v>
      </c>
      <c r="BF2" s="3">
        <v>-0.16962</v>
      </c>
      <c r="BG2" s="3">
        <v>-0.14432</v>
      </c>
      <c r="BH2" s="3">
        <v>-0.14442</v>
      </c>
      <c r="BI2" s="3">
        <v>0.033936</v>
      </c>
      <c r="BJ2" s="3">
        <v>0.033936</v>
      </c>
      <c r="BK2" s="3">
        <v>0.232785</v>
      </c>
      <c r="BL2" s="3">
        <v>0.232574</v>
      </c>
      <c r="BM2" s="3">
        <v>0.14571</v>
      </c>
      <c r="BN2" s="3">
        <v>0.287874</v>
      </c>
      <c r="BO2" s="3">
        <v>0.031422</v>
      </c>
      <c r="BP2" s="3">
        <v>-0.07922</v>
      </c>
      <c r="BQ2" s="3">
        <v>-0.12318</v>
      </c>
      <c r="BR2" s="3">
        <v>-0.19793</v>
      </c>
      <c r="BS2" s="3">
        <v>0.004792</v>
      </c>
      <c r="BT2" s="3">
        <v>0.004792</v>
      </c>
      <c r="BU2" s="3">
        <v>-0.11559</v>
      </c>
      <c r="BV2" s="3">
        <v>-0.08089</v>
      </c>
      <c r="BW2" s="3">
        <v>-0.05211</v>
      </c>
      <c r="BX2" s="3">
        <v>-0.08169</v>
      </c>
      <c r="BY2" s="3">
        <v>-0.24167</v>
      </c>
      <c r="BZ2" s="3">
        <v>-0.15347</v>
      </c>
      <c r="CA2" s="3">
        <v>-0.10118</v>
      </c>
      <c r="CB2" s="3">
        <v>-0.14415</v>
      </c>
      <c r="CC2" s="3">
        <v>-0.17695</v>
      </c>
      <c r="CD2" s="3">
        <v>-0.11806</v>
      </c>
      <c r="CE2" s="3">
        <v>-0.10982</v>
      </c>
      <c r="CF2" s="3">
        <v>-0.18102</v>
      </c>
      <c r="CG2" s="3">
        <v>-0.16069</v>
      </c>
      <c r="CH2" s="3">
        <v>-0.1492</v>
      </c>
      <c r="CI2" s="3">
        <v>-0.11495</v>
      </c>
      <c r="CJ2" s="3">
        <v>-0.11904</v>
      </c>
      <c r="CK2" s="3">
        <v>-0.08146</v>
      </c>
      <c r="CL2" s="3">
        <v>-0.12259</v>
      </c>
      <c r="CM2" s="3">
        <v>-0.03544</v>
      </c>
      <c r="CN2" s="3">
        <v>0.001507</v>
      </c>
      <c r="CO2" s="3"/>
      <c r="CP2" s="3"/>
      <c r="CQ2" s="3">
        <v>0.382419</v>
      </c>
      <c r="CR2" s="3">
        <v>0.019288</v>
      </c>
      <c r="CS2" s="3">
        <v>0.016689</v>
      </c>
      <c r="CT2" s="3">
        <v>0.0</v>
      </c>
      <c r="CU2" s="3">
        <v>0.0</v>
      </c>
      <c r="CV2" s="3">
        <v>0.0</v>
      </c>
      <c r="CW2" s="3">
        <v>0.019288</v>
      </c>
      <c r="CX2" s="3">
        <v>0.019288</v>
      </c>
      <c r="CY2" s="3">
        <v>0.016616</v>
      </c>
      <c r="CZ2" s="3">
        <v>0.016616</v>
      </c>
      <c r="DA2" s="3">
        <v>0.041986</v>
      </c>
      <c r="DB2" s="3">
        <v>0.04183</v>
      </c>
      <c r="DC2" s="3">
        <v>0.63418</v>
      </c>
      <c r="DD2" s="3">
        <v>0.63418</v>
      </c>
      <c r="DE2" s="3">
        <v>9.37E-4</v>
      </c>
      <c r="DF2" s="3">
        <v>9.48E-4</v>
      </c>
      <c r="DG2" s="3">
        <v>0.040022</v>
      </c>
      <c r="DH2" s="14">
        <v>3.74E-5</v>
      </c>
      <c r="DI2" s="3">
        <v>0.698863</v>
      </c>
      <c r="DJ2" s="3">
        <v>0.266013</v>
      </c>
      <c r="DK2" s="3">
        <v>0.273262</v>
      </c>
      <c r="DL2" s="3">
        <v>0.074663</v>
      </c>
      <c r="DM2" s="3">
        <v>0.965916</v>
      </c>
      <c r="DN2" s="3">
        <v>0.965916</v>
      </c>
      <c r="DO2" s="3">
        <v>0.301095</v>
      </c>
      <c r="DP2" s="3">
        <v>0.470023</v>
      </c>
      <c r="DQ2" s="3">
        <v>0.641941</v>
      </c>
      <c r="DR2" s="3">
        <v>0.465638</v>
      </c>
      <c r="DS2" s="3">
        <v>0.028715</v>
      </c>
      <c r="DT2" s="3">
        <v>0.168655</v>
      </c>
      <c r="DU2" s="3">
        <v>0.365759</v>
      </c>
      <c r="DV2" s="3">
        <v>0.196349</v>
      </c>
      <c r="DW2" s="3">
        <v>0.324572</v>
      </c>
      <c r="DX2" s="3">
        <v>0.512901</v>
      </c>
      <c r="DY2" s="3">
        <v>0.542936</v>
      </c>
      <c r="DZ2" s="3">
        <v>0.313389</v>
      </c>
      <c r="EA2" s="3">
        <v>0.371686</v>
      </c>
      <c r="EB2" s="3">
        <v>0.407284</v>
      </c>
      <c r="EC2" s="3">
        <v>0.524127</v>
      </c>
      <c r="ED2" s="3">
        <v>0.509363</v>
      </c>
      <c r="EE2" s="3">
        <v>0.652251</v>
      </c>
      <c r="EF2" s="3">
        <v>0.496737</v>
      </c>
      <c r="EG2" s="3">
        <v>0.844756</v>
      </c>
      <c r="EH2" s="3">
        <v>0.99336</v>
      </c>
    </row>
    <row r="3">
      <c r="A3" s="3" t="s">
        <v>4</v>
      </c>
      <c r="B3" s="11" t="str">
        <f t="shared" ref="B3:AT3" si="2">IF(CP3&lt;0.05,AV3,"NA")</f>
        <v>NA</v>
      </c>
      <c r="C3" s="9" t="str">
        <f t="shared" si="2"/>
        <v>1</v>
      </c>
      <c r="D3" s="9" t="str">
        <f t="shared" si="2"/>
        <v>0.6564</v>
      </c>
      <c r="E3" s="9" t="str">
        <f t="shared" si="2"/>
        <v>0.609409</v>
      </c>
      <c r="F3" s="11" t="str">
        <f t="shared" si="2"/>
        <v>NA</v>
      </c>
      <c r="G3" s="11" t="str">
        <f t="shared" si="2"/>
        <v>NA</v>
      </c>
      <c r="H3" s="11" t="str">
        <f t="shared" si="2"/>
        <v>NA</v>
      </c>
      <c r="I3" s="9" t="str">
        <f t="shared" si="2"/>
        <v>0.6564</v>
      </c>
      <c r="J3" s="9" t="str">
        <f t="shared" si="2"/>
        <v>0.6564</v>
      </c>
      <c r="K3" s="9" t="str">
        <f t="shared" si="2"/>
        <v>0.609501</v>
      </c>
      <c r="L3" s="9" t="str">
        <f t="shared" si="2"/>
        <v>0.609501</v>
      </c>
      <c r="M3" s="9" t="str">
        <f t="shared" si="2"/>
        <v>0.698137</v>
      </c>
      <c r="N3" s="9" t="str">
        <f t="shared" si="2"/>
        <v>0.698058</v>
      </c>
      <c r="O3" s="9" t="str">
        <f t="shared" si="2"/>
        <v>0.993673</v>
      </c>
      <c r="P3" s="9" t="str">
        <f t="shared" si="2"/>
        <v>0.993673</v>
      </c>
      <c r="Q3" s="9" t="str">
        <f t="shared" si="2"/>
        <v>0.665842</v>
      </c>
      <c r="R3" s="9" t="str">
        <f t="shared" si="2"/>
        <v>0.667421</v>
      </c>
      <c r="S3" s="9" t="str">
        <f t="shared" si="2"/>
        <v>0.817254</v>
      </c>
      <c r="T3" s="9" t="str">
        <f t="shared" si="2"/>
        <v>0.590781</v>
      </c>
      <c r="U3" s="9" t="str">
        <f t="shared" si="2"/>
        <v>-0.33179</v>
      </c>
      <c r="V3" s="9" t="str">
        <f t="shared" si="2"/>
        <v>0.434804</v>
      </c>
      <c r="W3" s="11" t="str">
        <f t="shared" si="2"/>
        <v>NA</v>
      </c>
      <c r="X3" s="11" t="str">
        <f t="shared" si="2"/>
        <v>NA</v>
      </c>
      <c r="Y3" s="9" t="str">
        <f t="shared" si="2"/>
        <v>0.301688</v>
      </c>
      <c r="Z3" s="9" t="str">
        <f t="shared" si="2"/>
        <v>0.301688</v>
      </c>
      <c r="AA3" s="11" t="str">
        <f t="shared" si="2"/>
        <v>NA</v>
      </c>
      <c r="AB3" s="11" t="str">
        <f t="shared" si="2"/>
        <v>NA</v>
      </c>
      <c r="AC3" s="11" t="str">
        <f t="shared" si="2"/>
        <v>NA</v>
      </c>
      <c r="AD3" s="11" t="str">
        <f t="shared" si="2"/>
        <v>NA</v>
      </c>
      <c r="AE3" s="11" t="str">
        <f t="shared" si="2"/>
        <v>NA</v>
      </c>
      <c r="AF3" s="11" t="str">
        <f t="shared" si="2"/>
        <v>NA</v>
      </c>
      <c r="AG3" s="11" t="str">
        <f t="shared" si="2"/>
        <v>NA</v>
      </c>
      <c r="AH3" s="9" t="str">
        <f t="shared" si="2"/>
        <v>0.217436</v>
      </c>
      <c r="AI3" s="11" t="str">
        <f t="shared" si="2"/>
        <v>NA</v>
      </c>
      <c r="AJ3" s="11" t="str">
        <f t="shared" si="2"/>
        <v>NA</v>
      </c>
      <c r="AK3" s="11" t="str">
        <f t="shared" si="2"/>
        <v>NA</v>
      </c>
      <c r="AL3" s="11" t="str">
        <f t="shared" si="2"/>
        <v>NA</v>
      </c>
      <c r="AM3" s="11" t="str">
        <f t="shared" si="2"/>
        <v>NA</v>
      </c>
      <c r="AN3" s="11" t="str">
        <f t="shared" si="2"/>
        <v>NA</v>
      </c>
      <c r="AO3" s="11" t="str">
        <f t="shared" si="2"/>
        <v>NA</v>
      </c>
      <c r="AP3" s="11" t="str">
        <f t="shared" si="2"/>
        <v>NA</v>
      </c>
      <c r="AQ3" s="11" t="str">
        <f t="shared" si="2"/>
        <v>NA</v>
      </c>
      <c r="AR3" s="11" t="str">
        <f t="shared" si="2"/>
        <v>NA</v>
      </c>
      <c r="AS3" s="11" t="str">
        <f t="shared" si="2"/>
        <v>NA</v>
      </c>
      <c r="AT3" s="11" t="str">
        <f t="shared" si="2"/>
        <v>NA</v>
      </c>
      <c r="AU3" s="3"/>
      <c r="AV3" s="3">
        <v>0.062249</v>
      </c>
      <c r="AW3" s="3">
        <v>1.0</v>
      </c>
      <c r="AX3" s="3">
        <v>0.6564</v>
      </c>
      <c r="AY3" s="3">
        <v>0.609409</v>
      </c>
      <c r="AZ3" s="3">
        <v>0.072988</v>
      </c>
      <c r="BA3" s="3">
        <v>0.046479</v>
      </c>
      <c r="BB3" s="3">
        <v>0.046479</v>
      </c>
      <c r="BC3" s="3">
        <v>0.6564</v>
      </c>
      <c r="BD3" s="3">
        <v>0.6564</v>
      </c>
      <c r="BE3" s="3">
        <v>0.609501</v>
      </c>
      <c r="BF3" s="3">
        <v>0.609501</v>
      </c>
      <c r="BG3" s="3">
        <v>0.698137</v>
      </c>
      <c r="BH3" s="3">
        <v>0.698058</v>
      </c>
      <c r="BI3" s="3">
        <v>0.993673</v>
      </c>
      <c r="BJ3" s="3">
        <v>0.993673</v>
      </c>
      <c r="BK3" s="3">
        <v>0.665842</v>
      </c>
      <c r="BL3" s="3">
        <v>0.667421</v>
      </c>
      <c r="BM3" s="3">
        <v>0.817254</v>
      </c>
      <c r="BN3" s="3">
        <v>0.590781</v>
      </c>
      <c r="BO3" s="3">
        <v>-0.33179</v>
      </c>
      <c r="BP3" s="3">
        <v>0.434804</v>
      </c>
      <c r="BQ3" s="3">
        <v>0.129698</v>
      </c>
      <c r="BR3" s="3">
        <v>0.116189</v>
      </c>
      <c r="BS3" s="3">
        <v>0.301688</v>
      </c>
      <c r="BT3" s="3">
        <v>0.301688</v>
      </c>
      <c r="BU3" s="3">
        <v>0.0962</v>
      </c>
      <c r="BV3" s="3">
        <v>0.152572</v>
      </c>
      <c r="BW3" s="3">
        <v>0.087967</v>
      </c>
      <c r="BX3" s="3">
        <v>0.124952</v>
      </c>
      <c r="BY3" s="3">
        <v>-0.01946</v>
      </c>
      <c r="BZ3" s="3">
        <v>0.095438</v>
      </c>
      <c r="CA3" s="3">
        <v>0.104714</v>
      </c>
      <c r="CB3" s="3">
        <v>0.217436</v>
      </c>
      <c r="CC3" s="3">
        <v>0.035592</v>
      </c>
      <c r="CD3" s="3">
        <v>-0.01652</v>
      </c>
      <c r="CE3" s="3">
        <v>0.027287</v>
      </c>
      <c r="CF3" s="3">
        <v>-0.06263</v>
      </c>
      <c r="CG3" s="3">
        <v>0.074715</v>
      </c>
      <c r="CH3" s="3">
        <v>-0.05828</v>
      </c>
      <c r="CI3" s="3">
        <v>0.001619</v>
      </c>
      <c r="CJ3" s="3">
        <v>-0.07013</v>
      </c>
      <c r="CK3" s="3">
        <v>0.068497</v>
      </c>
      <c r="CL3" s="3">
        <v>-0.04625</v>
      </c>
      <c r="CM3" s="3">
        <v>-0.03222</v>
      </c>
      <c r="CN3" s="3">
        <v>0.224846</v>
      </c>
      <c r="CO3" s="3"/>
      <c r="CP3" s="3">
        <v>0.382419</v>
      </c>
      <c r="CQ3" s="3"/>
      <c r="CR3" s="3">
        <v>0.0</v>
      </c>
      <c r="CS3" s="3">
        <v>0.0</v>
      </c>
      <c r="CT3" s="3">
        <v>0.3056</v>
      </c>
      <c r="CU3" s="3">
        <v>0.514469</v>
      </c>
      <c r="CV3" s="3">
        <v>0.514469</v>
      </c>
      <c r="CW3" s="3">
        <v>0.0</v>
      </c>
      <c r="CX3" s="3">
        <v>0.0</v>
      </c>
      <c r="CY3" s="3">
        <v>0.0</v>
      </c>
      <c r="CZ3" s="3">
        <v>0.0</v>
      </c>
      <c r="DA3" s="3">
        <v>0.0</v>
      </c>
      <c r="DB3" s="3">
        <v>0.0</v>
      </c>
      <c r="DC3" s="3">
        <v>0.0</v>
      </c>
      <c r="DD3" s="3">
        <v>0.0</v>
      </c>
      <c r="DE3" s="3">
        <v>0.0</v>
      </c>
      <c r="DF3" s="3">
        <v>0.0</v>
      </c>
      <c r="DG3" s="3">
        <v>0.0</v>
      </c>
      <c r="DH3" s="3">
        <v>0.0</v>
      </c>
      <c r="DI3" s="14">
        <v>2.63E-5</v>
      </c>
      <c r="DJ3" s="14">
        <v>1.39E-10</v>
      </c>
      <c r="DK3" s="3">
        <v>0.248493</v>
      </c>
      <c r="DL3" s="3">
        <v>0.298566</v>
      </c>
      <c r="DM3" s="3">
        <v>0.005879</v>
      </c>
      <c r="DN3" s="3">
        <v>0.005879</v>
      </c>
      <c r="DO3" s="3">
        <v>0.389927</v>
      </c>
      <c r="DP3" s="3">
        <v>0.171183</v>
      </c>
      <c r="DQ3" s="3">
        <v>0.431942</v>
      </c>
      <c r="DR3" s="3">
        <v>0.263348</v>
      </c>
      <c r="DS3" s="3">
        <v>0.862217</v>
      </c>
      <c r="DT3" s="3">
        <v>0.393709</v>
      </c>
      <c r="DU3" s="3">
        <v>0.349147</v>
      </c>
      <c r="DV3" s="3">
        <v>0.049729</v>
      </c>
      <c r="DW3" s="3">
        <v>0.844109</v>
      </c>
      <c r="DX3" s="3">
        <v>0.927307</v>
      </c>
      <c r="DY3" s="3">
        <v>0.880183</v>
      </c>
      <c r="DZ3" s="3">
        <v>0.72917</v>
      </c>
      <c r="EA3" s="3">
        <v>0.679434</v>
      </c>
      <c r="EB3" s="3">
        <v>0.747354</v>
      </c>
      <c r="EC3" s="3">
        <v>0.992865</v>
      </c>
      <c r="ED3" s="3">
        <v>0.698154</v>
      </c>
      <c r="EE3" s="3">
        <v>0.704866</v>
      </c>
      <c r="EF3" s="3">
        <v>0.798263</v>
      </c>
      <c r="EG3" s="3">
        <v>0.858721</v>
      </c>
      <c r="EH3" s="3">
        <v>0.208385</v>
      </c>
    </row>
    <row r="4">
      <c r="A4" s="3" t="s">
        <v>5</v>
      </c>
      <c r="B4" s="9" t="str">
        <f t="shared" ref="B4:AT4" si="3">IF(CP4&lt;0.05,AV4,"NA")</f>
        <v>-0.16577</v>
      </c>
      <c r="C4" s="9" t="str">
        <f t="shared" si="3"/>
        <v>0.6564</v>
      </c>
      <c r="D4" s="9" t="str">
        <f t="shared" si="3"/>
        <v>1</v>
      </c>
      <c r="E4" s="9" t="str">
        <f t="shared" si="3"/>
        <v>0.983921</v>
      </c>
      <c r="F4" s="9" t="str">
        <f t="shared" si="3"/>
        <v>-0.14217</v>
      </c>
      <c r="G4" s="9" t="str">
        <f t="shared" si="3"/>
        <v>-0.17743</v>
      </c>
      <c r="H4" s="9" t="str">
        <f t="shared" si="3"/>
        <v>-0.17743</v>
      </c>
      <c r="I4" s="9" t="str">
        <f t="shared" si="3"/>
        <v>1</v>
      </c>
      <c r="J4" s="9" t="str">
        <f t="shared" si="3"/>
        <v>1</v>
      </c>
      <c r="K4" s="9" t="str">
        <f t="shared" si="3"/>
        <v>0.983892</v>
      </c>
      <c r="L4" s="9" t="str">
        <f t="shared" si="3"/>
        <v>0.983892</v>
      </c>
      <c r="M4" s="9" t="str">
        <f t="shared" si="3"/>
        <v>0.829764</v>
      </c>
      <c r="N4" s="9" t="str">
        <f t="shared" si="3"/>
        <v>0.82974</v>
      </c>
      <c r="O4" s="9" t="str">
        <f t="shared" si="3"/>
        <v>0.676623</v>
      </c>
      <c r="P4" s="9" t="str">
        <f t="shared" si="3"/>
        <v>0.676623</v>
      </c>
      <c r="Q4" s="9" t="str">
        <f t="shared" si="3"/>
        <v>0.287194</v>
      </c>
      <c r="R4" s="9" t="str">
        <f t="shared" si="3"/>
        <v>0.290083</v>
      </c>
      <c r="S4" s="9" t="str">
        <f t="shared" si="3"/>
        <v>0.369475</v>
      </c>
      <c r="T4" s="9" t="str">
        <f t="shared" si="3"/>
        <v>0.208425</v>
      </c>
      <c r="U4" s="11" t="str">
        <f t="shared" si="3"/>
        <v>NA</v>
      </c>
      <c r="V4" s="9" t="str">
        <f t="shared" si="3"/>
        <v>0.340038</v>
      </c>
      <c r="W4" s="9" t="str">
        <f t="shared" si="3"/>
        <v>0.232719</v>
      </c>
      <c r="X4" s="9" t="str">
        <f t="shared" si="3"/>
        <v>0.286878</v>
      </c>
      <c r="Y4" s="9" t="str">
        <f t="shared" si="3"/>
        <v>0.257864</v>
      </c>
      <c r="Z4" s="9" t="str">
        <f t="shared" si="3"/>
        <v>0.257864</v>
      </c>
      <c r="AA4" s="11" t="str">
        <f t="shared" si="3"/>
        <v>NA</v>
      </c>
      <c r="AB4" s="9" t="str">
        <f t="shared" si="3"/>
        <v>0.318271</v>
      </c>
      <c r="AC4" s="9" t="str">
        <f t="shared" si="3"/>
        <v>0.256616</v>
      </c>
      <c r="AD4" s="9" t="str">
        <f t="shared" si="3"/>
        <v>0.276587</v>
      </c>
      <c r="AE4" s="9" t="str">
        <f t="shared" si="3"/>
        <v>0.222702</v>
      </c>
      <c r="AF4" s="9" t="str">
        <f t="shared" si="3"/>
        <v>0.256491</v>
      </c>
      <c r="AG4" s="9" t="str">
        <f t="shared" si="3"/>
        <v>0.253335</v>
      </c>
      <c r="AH4" s="9" t="str">
        <f t="shared" si="3"/>
        <v>0.325466</v>
      </c>
      <c r="AI4" s="11" t="str">
        <f t="shared" si="3"/>
        <v>NA</v>
      </c>
      <c r="AJ4" s="11" t="str">
        <f t="shared" si="3"/>
        <v>NA</v>
      </c>
      <c r="AK4" s="11" t="str">
        <f t="shared" si="3"/>
        <v>NA</v>
      </c>
      <c r="AL4" s="11" t="str">
        <f t="shared" si="3"/>
        <v>NA</v>
      </c>
      <c r="AM4" s="11" t="str">
        <f t="shared" si="3"/>
        <v>NA</v>
      </c>
      <c r="AN4" s="11" t="str">
        <f t="shared" si="3"/>
        <v>NA</v>
      </c>
      <c r="AO4" s="11" t="str">
        <f t="shared" si="3"/>
        <v>NA</v>
      </c>
      <c r="AP4" s="11" t="str">
        <f t="shared" si="3"/>
        <v>NA</v>
      </c>
      <c r="AQ4" s="11" t="str">
        <f t="shared" si="3"/>
        <v>NA</v>
      </c>
      <c r="AR4" s="11" t="str">
        <f t="shared" si="3"/>
        <v>NA</v>
      </c>
      <c r="AS4" s="11" t="str">
        <f t="shared" si="3"/>
        <v>NA</v>
      </c>
      <c r="AT4" s="11" t="str">
        <f t="shared" si="3"/>
        <v>NA</v>
      </c>
      <c r="AU4" s="3"/>
      <c r="AV4" s="3">
        <v>-0.16577</v>
      </c>
      <c r="AW4" s="3">
        <v>0.6564</v>
      </c>
      <c r="AX4" s="3">
        <v>1.0</v>
      </c>
      <c r="AY4" s="3">
        <v>0.983921</v>
      </c>
      <c r="AZ4" s="3">
        <v>-0.14217</v>
      </c>
      <c r="BA4" s="3">
        <v>-0.17743</v>
      </c>
      <c r="BB4" s="3">
        <v>-0.17743</v>
      </c>
      <c r="BC4" s="3">
        <v>1.0</v>
      </c>
      <c r="BD4" s="3">
        <v>1.0</v>
      </c>
      <c r="BE4" s="3">
        <v>0.983892</v>
      </c>
      <c r="BF4" s="3">
        <v>0.983892</v>
      </c>
      <c r="BG4" s="3">
        <v>0.829764</v>
      </c>
      <c r="BH4" s="3">
        <v>0.82974</v>
      </c>
      <c r="BI4" s="3">
        <v>0.676623</v>
      </c>
      <c r="BJ4" s="3">
        <v>0.676623</v>
      </c>
      <c r="BK4" s="3">
        <v>0.287194</v>
      </c>
      <c r="BL4" s="3">
        <v>0.290083</v>
      </c>
      <c r="BM4" s="3">
        <v>0.369475</v>
      </c>
      <c r="BN4" s="3">
        <v>0.208425</v>
      </c>
      <c r="BO4" s="3">
        <v>-0.02217</v>
      </c>
      <c r="BP4" s="3">
        <v>0.340038</v>
      </c>
      <c r="BQ4" s="3">
        <v>0.232719</v>
      </c>
      <c r="BR4" s="3">
        <v>0.286878</v>
      </c>
      <c r="BS4" s="3">
        <v>0.257864</v>
      </c>
      <c r="BT4" s="3">
        <v>0.257864</v>
      </c>
      <c r="BU4" s="3">
        <v>0.166135</v>
      </c>
      <c r="BV4" s="3">
        <v>0.318271</v>
      </c>
      <c r="BW4" s="3">
        <v>0.256616</v>
      </c>
      <c r="BX4" s="3">
        <v>0.276587</v>
      </c>
      <c r="BY4" s="3">
        <v>0.222702</v>
      </c>
      <c r="BZ4" s="3">
        <v>0.256491</v>
      </c>
      <c r="CA4" s="3">
        <v>0.253335</v>
      </c>
      <c r="CB4" s="3">
        <v>0.325466</v>
      </c>
      <c r="CC4" s="3">
        <v>0.137911</v>
      </c>
      <c r="CD4" s="3">
        <v>0.095636</v>
      </c>
      <c r="CE4" s="3">
        <v>0.139126</v>
      </c>
      <c r="CF4" s="3">
        <v>0.115323</v>
      </c>
      <c r="CG4" s="3">
        <v>0.144837</v>
      </c>
      <c r="CH4" s="3">
        <v>0.114278</v>
      </c>
      <c r="CI4" s="3">
        <v>0.183235</v>
      </c>
      <c r="CJ4" s="3">
        <v>0.068338</v>
      </c>
      <c r="CK4" s="3">
        <v>0.11664</v>
      </c>
      <c r="CL4" s="3">
        <v>0.080254</v>
      </c>
      <c r="CM4" s="3">
        <v>0.072502</v>
      </c>
      <c r="CN4" s="3">
        <v>0.127418</v>
      </c>
      <c r="CO4" s="3"/>
      <c r="CP4" s="3">
        <v>0.019288</v>
      </c>
      <c r="CQ4" s="3">
        <v>0.0</v>
      </c>
      <c r="CR4" s="3"/>
      <c r="CS4" s="3">
        <v>0.0</v>
      </c>
      <c r="CT4" s="3">
        <v>0.045165</v>
      </c>
      <c r="CU4" s="3">
        <v>0.012171</v>
      </c>
      <c r="CV4" s="3">
        <v>0.012171</v>
      </c>
      <c r="CW4" s="3">
        <v>0.0</v>
      </c>
      <c r="CX4" s="3">
        <v>0.0</v>
      </c>
      <c r="CY4" s="3">
        <v>0.0</v>
      </c>
      <c r="CZ4" s="3">
        <v>0.0</v>
      </c>
      <c r="DA4" s="3">
        <v>0.0</v>
      </c>
      <c r="DB4" s="3">
        <v>0.0</v>
      </c>
      <c r="DC4" s="3">
        <v>0.0</v>
      </c>
      <c r="DD4" s="3">
        <v>0.0</v>
      </c>
      <c r="DE4" s="14">
        <v>3.91E-5</v>
      </c>
      <c r="DF4" s="14">
        <v>3.24E-5</v>
      </c>
      <c r="DG4" s="14">
        <v>7.85E-8</v>
      </c>
      <c r="DH4" s="3">
        <v>0.003135</v>
      </c>
      <c r="DI4" s="3">
        <v>0.784908</v>
      </c>
      <c r="DJ4" s="14">
        <v>8.93E-7</v>
      </c>
      <c r="DK4" s="3">
        <v>0.036553</v>
      </c>
      <c r="DL4" s="3">
        <v>0.008973</v>
      </c>
      <c r="DM4" s="3">
        <v>0.01934</v>
      </c>
      <c r="DN4" s="3">
        <v>0.01934</v>
      </c>
      <c r="DO4" s="3">
        <v>0.135775</v>
      </c>
      <c r="DP4" s="3">
        <v>0.003568</v>
      </c>
      <c r="DQ4" s="3">
        <v>0.019955</v>
      </c>
      <c r="DR4" s="3">
        <v>0.011889</v>
      </c>
      <c r="DS4" s="3">
        <v>0.044323</v>
      </c>
      <c r="DT4" s="3">
        <v>0.020017</v>
      </c>
      <c r="DU4" s="3">
        <v>0.021651</v>
      </c>
      <c r="DV4" s="3">
        <v>0.002848</v>
      </c>
      <c r="DW4" s="3">
        <v>0.444058</v>
      </c>
      <c r="DX4" s="3">
        <v>0.596516</v>
      </c>
      <c r="DY4" s="3">
        <v>0.440014</v>
      </c>
      <c r="DZ4" s="3">
        <v>0.522775</v>
      </c>
      <c r="EA4" s="3">
        <v>0.421284</v>
      </c>
      <c r="EB4" s="3">
        <v>0.526575</v>
      </c>
      <c r="EC4" s="3">
        <v>0.3074</v>
      </c>
      <c r="ED4" s="3">
        <v>0.705521</v>
      </c>
      <c r="EE4" s="3">
        <v>0.518006</v>
      </c>
      <c r="EF4" s="3">
        <v>0.657067</v>
      </c>
      <c r="EG4" s="3">
        <v>0.688447</v>
      </c>
      <c r="EH4" s="3">
        <v>0.479801</v>
      </c>
    </row>
    <row r="5">
      <c r="A5" s="3" t="s">
        <v>6</v>
      </c>
      <c r="B5" s="9" t="str">
        <f t="shared" ref="B5:AT5" si="4">IF(CP5&lt;0.05,AV5,"NA")</f>
        <v>-0.16951</v>
      </c>
      <c r="C5" s="9" t="str">
        <f t="shared" si="4"/>
        <v>0.609409</v>
      </c>
      <c r="D5" s="9" t="str">
        <f t="shared" si="4"/>
        <v>0.983921</v>
      </c>
      <c r="E5" s="9" t="str">
        <f t="shared" si="4"/>
        <v>1</v>
      </c>
      <c r="F5" s="9" t="str">
        <f t="shared" si="4"/>
        <v>-0.14351</v>
      </c>
      <c r="G5" s="9" t="str">
        <f t="shared" si="4"/>
        <v>-0.18054</v>
      </c>
      <c r="H5" s="9" t="str">
        <f t="shared" si="4"/>
        <v>-0.18054</v>
      </c>
      <c r="I5" s="9" t="str">
        <f t="shared" si="4"/>
        <v>0.983921</v>
      </c>
      <c r="J5" s="9" t="str">
        <f t="shared" si="4"/>
        <v>0.983921</v>
      </c>
      <c r="K5" s="9" t="str">
        <f t="shared" si="4"/>
        <v>0.999998</v>
      </c>
      <c r="L5" s="9" t="str">
        <f t="shared" si="4"/>
        <v>0.999998</v>
      </c>
      <c r="M5" s="9" t="str">
        <f t="shared" si="4"/>
        <v>0.740618</v>
      </c>
      <c r="N5" s="9" t="str">
        <f t="shared" si="4"/>
        <v>0.740588</v>
      </c>
      <c r="O5" s="9" t="str">
        <f t="shared" si="4"/>
        <v>0.627946</v>
      </c>
      <c r="P5" s="9" t="str">
        <f t="shared" si="4"/>
        <v>0.627946</v>
      </c>
      <c r="Q5" s="9" t="str">
        <f t="shared" si="4"/>
        <v>0.274147</v>
      </c>
      <c r="R5" s="9" t="str">
        <f t="shared" si="4"/>
        <v>0.277379</v>
      </c>
      <c r="S5" s="9" t="str">
        <f t="shared" si="4"/>
        <v>0.317736</v>
      </c>
      <c r="T5" s="9" t="str">
        <f t="shared" si="4"/>
        <v>0.196167</v>
      </c>
      <c r="U5" s="9" t="str">
        <f t="shared" si="4"/>
        <v>0.176163</v>
      </c>
      <c r="V5" s="9" t="str">
        <f t="shared" si="4"/>
        <v>0.219397</v>
      </c>
      <c r="W5" s="9" t="str">
        <f t="shared" si="4"/>
        <v>0.258473</v>
      </c>
      <c r="X5" s="9" t="str">
        <f t="shared" si="4"/>
        <v>0.318799</v>
      </c>
      <c r="Y5" s="9" t="str">
        <f t="shared" si="4"/>
        <v>0.276583</v>
      </c>
      <c r="Z5" s="9" t="str">
        <f t="shared" si="4"/>
        <v>0.276583</v>
      </c>
      <c r="AA5" s="11" t="str">
        <f t="shared" si="4"/>
        <v>NA</v>
      </c>
      <c r="AB5" s="9" t="str">
        <f t="shared" si="4"/>
        <v>0.343219</v>
      </c>
      <c r="AC5" s="9" t="str">
        <f t="shared" si="4"/>
        <v>0.289329</v>
      </c>
      <c r="AD5" s="9" t="str">
        <f t="shared" si="4"/>
        <v>0.307084</v>
      </c>
      <c r="AE5" s="9" t="str">
        <f t="shared" si="4"/>
        <v>0.264695</v>
      </c>
      <c r="AF5" s="9" t="str">
        <f t="shared" si="4"/>
        <v>0.299642</v>
      </c>
      <c r="AG5" s="9" t="str">
        <f t="shared" si="4"/>
        <v>0.294478</v>
      </c>
      <c r="AH5" s="9" t="str">
        <f t="shared" si="4"/>
        <v>0.347007</v>
      </c>
      <c r="AI5" s="11" t="str">
        <f t="shared" si="4"/>
        <v>NA</v>
      </c>
      <c r="AJ5" s="11" t="str">
        <f t="shared" si="4"/>
        <v>NA</v>
      </c>
      <c r="AK5" s="11" t="str">
        <f t="shared" si="4"/>
        <v>NA</v>
      </c>
      <c r="AL5" s="11" t="str">
        <f t="shared" si="4"/>
        <v>NA</v>
      </c>
      <c r="AM5" s="11" t="str">
        <f t="shared" si="4"/>
        <v>NA</v>
      </c>
      <c r="AN5" s="11" t="str">
        <f t="shared" si="4"/>
        <v>NA</v>
      </c>
      <c r="AO5" s="11" t="str">
        <f t="shared" si="4"/>
        <v>NA</v>
      </c>
      <c r="AP5" s="11" t="str">
        <f t="shared" si="4"/>
        <v>NA</v>
      </c>
      <c r="AQ5" s="11" t="str">
        <f t="shared" si="4"/>
        <v>NA</v>
      </c>
      <c r="AR5" s="11" t="str">
        <f t="shared" si="4"/>
        <v>NA</v>
      </c>
      <c r="AS5" s="11" t="str">
        <f t="shared" si="4"/>
        <v>NA</v>
      </c>
      <c r="AT5" s="11" t="str">
        <f t="shared" si="4"/>
        <v>NA</v>
      </c>
      <c r="AU5" s="3"/>
      <c r="AV5" s="3">
        <v>-0.16951</v>
      </c>
      <c r="AW5" s="3">
        <v>0.609409</v>
      </c>
      <c r="AX5" s="3">
        <v>0.983921</v>
      </c>
      <c r="AY5" s="3">
        <v>1.0</v>
      </c>
      <c r="AZ5" s="3">
        <v>-0.14351</v>
      </c>
      <c r="BA5" s="3">
        <v>-0.18054</v>
      </c>
      <c r="BB5" s="3">
        <v>-0.18054</v>
      </c>
      <c r="BC5" s="3">
        <v>0.983921</v>
      </c>
      <c r="BD5" s="3">
        <v>0.983921</v>
      </c>
      <c r="BE5" s="3">
        <v>0.999998</v>
      </c>
      <c r="BF5" s="3">
        <v>0.999998</v>
      </c>
      <c r="BG5" s="3">
        <v>0.740618</v>
      </c>
      <c r="BH5" s="3">
        <v>0.740588</v>
      </c>
      <c r="BI5" s="3">
        <v>0.627946</v>
      </c>
      <c r="BJ5" s="3">
        <v>0.627946</v>
      </c>
      <c r="BK5" s="3">
        <v>0.274147</v>
      </c>
      <c r="BL5" s="3">
        <v>0.277379</v>
      </c>
      <c r="BM5" s="3">
        <v>0.317736</v>
      </c>
      <c r="BN5" s="3">
        <v>0.196167</v>
      </c>
      <c r="BO5" s="3">
        <v>0.176163</v>
      </c>
      <c r="BP5" s="3">
        <v>0.219397</v>
      </c>
      <c r="BQ5" s="3">
        <v>0.258473</v>
      </c>
      <c r="BR5" s="3">
        <v>0.318799</v>
      </c>
      <c r="BS5" s="3">
        <v>0.276583</v>
      </c>
      <c r="BT5" s="3">
        <v>0.276583</v>
      </c>
      <c r="BU5" s="3">
        <v>0.181541</v>
      </c>
      <c r="BV5" s="3">
        <v>0.343219</v>
      </c>
      <c r="BW5" s="3">
        <v>0.289329</v>
      </c>
      <c r="BX5" s="3">
        <v>0.307084</v>
      </c>
      <c r="BY5" s="3">
        <v>0.264695</v>
      </c>
      <c r="BZ5" s="3">
        <v>0.299642</v>
      </c>
      <c r="CA5" s="3">
        <v>0.294478</v>
      </c>
      <c r="CB5" s="3">
        <v>0.347007</v>
      </c>
      <c r="CC5" s="3">
        <v>0.160081</v>
      </c>
      <c r="CD5" s="3">
        <v>0.124664</v>
      </c>
      <c r="CE5" s="3">
        <v>0.163723</v>
      </c>
      <c r="CF5" s="3">
        <v>0.138095</v>
      </c>
      <c r="CG5" s="3">
        <v>0.162565</v>
      </c>
      <c r="CH5" s="3">
        <v>0.135156</v>
      </c>
      <c r="CI5" s="3">
        <v>0.197161</v>
      </c>
      <c r="CJ5" s="3">
        <v>0.083797</v>
      </c>
      <c r="CK5" s="3">
        <v>0.142043</v>
      </c>
      <c r="CL5" s="3">
        <v>0.110242</v>
      </c>
      <c r="CM5" s="3">
        <v>0.097799</v>
      </c>
      <c r="CN5" s="3">
        <v>0.144149</v>
      </c>
      <c r="CO5" s="3"/>
      <c r="CP5" s="3">
        <v>0.016689</v>
      </c>
      <c r="CQ5" s="3">
        <v>0.0</v>
      </c>
      <c r="CR5" s="3">
        <v>0.0</v>
      </c>
      <c r="CS5" s="3"/>
      <c r="CT5" s="3">
        <v>0.043164</v>
      </c>
      <c r="CU5" s="3">
        <v>0.010718</v>
      </c>
      <c r="CV5" s="3">
        <v>0.010718</v>
      </c>
      <c r="CW5" s="3">
        <v>0.0</v>
      </c>
      <c r="CX5" s="3">
        <v>0.0</v>
      </c>
      <c r="CY5" s="3">
        <v>0.0</v>
      </c>
      <c r="CZ5" s="3">
        <v>0.0</v>
      </c>
      <c r="DA5" s="3">
        <v>0.0</v>
      </c>
      <c r="DB5" s="3">
        <v>0.0</v>
      </c>
      <c r="DC5" s="3">
        <v>0.0</v>
      </c>
      <c r="DD5" s="3">
        <v>0.0</v>
      </c>
      <c r="DE5" s="14">
        <v>8.92E-5</v>
      </c>
      <c r="DF5" s="14">
        <v>7.3E-5</v>
      </c>
      <c r="DG5" s="14">
        <v>4.81E-6</v>
      </c>
      <c r="DH5" s="3">
        <v>0.005489</v>
      </c>
      <c r="DI5" s="3">
        <v>0.028857</v>
      </c>
      <c r="DJ5" s="3">
        <v>0.001849</v>
      </c>
      <c r="DK5" s="3">
        <v>0.019815</v>
      </c>
      <c r="DL5" s="3">
        <v>0.00351</v>
      </c>
      <c r="DM5" s="3">
        <v>0.01189</v>
      </c>
      <c r="DN5" s="3">
        <v>0.01189</v>
      </c>
      <c r="DO5" s="3">
        <v>0.10262</v>
      </c>
      <c r="DP5" s="3">
        <v>0.001595</v>
      </c>
      <c r="DQ5" s="3">
        <v>0.008379</v>
      </c>
      <c r="DR5" s="3">
        <v>0.005013</v>
      </c>
      <c r="DS5" s="3">
        <v>0.016255</v>
      </c>
      <c r="DT5" s="3">
        <v>0.006241</v>
      </c>
      <c r="DU5" s="3">
        <v>0.007242</v>
      </c>
      <c r="DV5" s="3">
        <v>0.001404</v>
      </c>
      <c r="DW5" s="3">
        <v>0.373521</v>
      </c>
      <c r="DX5" s="3">
        <v>0.489422</v>
      </c>
      <c r="DY5" s="3">
        <v>0.362602</v>
      </c>
      <c r="DZ5" s="3">
        <v>0.443445</v>
      </c>
      <c r="EA5" s="3">
        <v>0.366053</v>
      </c>
      <c r="EB5" s="3">
        <v>0.453299</v>
      </c>
      <c r="EC5" s="3">
        <v>0.271431</v>
      </c>
      <c r="ED5" s="3">
        <v>0.64291</v>
      </c>
      <c r="EE5" s="3">
        <v>0.43039</v>
      </c>
      <c r="EF5" s="3">
        <v>0.54137</v>
      </c>
      <c r="EG5" s="3">
        <v>0.588197</v>
      </c>
      <c r="EH5" s="3">
        <v>0.423516</v>
      </c>
    </row>
    <row r="6">
      <c r="A6" s="3" t="s">
        <v>7</v>
      </c>
      <c r="B6" s="9" t="str">
        <f t="shared" ref="B6:AT6" si="5">IF(CP6&lt;0.05,AV6,"NA")</f>
        <v>0.931276</v>
      </c>
      <c r="C6" s="11" t="str">
        <f t="shared" si="5"/>
        <v>NA</v>
      </c>
      <c r="D6" s="9" t="str">
        <f t="shared" si="5"/>
        <v>-0.14217</v>
      </c>
      <c r="E6" s="9" t="str">
        <f t="shared" si="5"/>
        <v>-0.14351</v>
      </c>
      <c r="F6" s="9" t="str">
        <f t="shared" si="5"/>
        <v>1</v>
      </c>
      <c r="G6" s="9" t="str">
        <f t="shared" si="5"/>
        <v>0.931908</v>
      </c>
      <c r="H6" s="9" t="str">
        <f t="shared" si="5"/>
        <v>0.931908</v>
      </c>
      <c r="I6" s="9" t="str">
        <f t="shared" si="5"/>
        <v>-0.14217</v>
      </c>
      <c r="J6" s="9" t="str">
        <f t="shared" si="5"/>
        <v>-0.14217</v>
      </c>
      <c r="K6" s="9" t="str">
        <f t="shared" si="5"/>
        <v>-0.14362</v>
      </c>
      <c r="L6" s="9" t="str">
        <f t="shared" si="5"/>
        <v>-0.14362</v>
      </c>
      <c r="M6" s="11" t="str">
        <f t="shared" si="5"/>
        <v>NA</v>
      </c>
      <c r="N6" s="11" t="str">
        <f t="shared" si="5"/>
        <v>NA</v>
      </c>
      <c r="O6" s="11" t="str">
        <f t="shared" si="5"/>
        <v>NA</v>
      </c>
      <c r="P6" s="11" t="str">
        <f t="shared" si="5"/>
        <v>NA</v>
      </c>
      <c r="Q6" s="9" t="str">
        <f t="shared" si="5"/>
        <v>0.270736</v>
      </c>
      <c r="R6" s="9" t="str">
        <f t="shared" si="5"/>
        <v>0.270007</v>
      </c>
      <c r="S6" s="9" t="str">
        <f t="shared" si="5"/>
        <v>0.150663</v>
      </c>
      <c r="T6" s="9" t="str">
        <f t="shared" si="5"/>
        <v>0.3322</v>
      </c>
      <c r="U6" s="11" t="str">
        <f t="shared" si="5"/>
        <v>NA</v>
      </c>
      <c r="V6" s="11" t="str">
        <f t="shared" si="5"/>
        <v>NA</v>
      </c>
      <c r="W6" s="11" t="str">
        <f t="shared" si="5"/>
        <v>NA</v>
      </c>
      <c r="X6" s="11" t="str">
        <f t="shared" si="5"/>
        <v>NA</v>
      </c>
      <c r="Y6" s="11" t="str">
        <f t="shared" si="5"/>
        <v>NA</v>
      </c>
      <c r="Z6" s="11" t="str">
        <f t="shared" si="5"/>
        <v>NA</v>
      </c>
      <c r="AA6" s="11" t="str">
        <f t="shared" si="5"/>
        <v>NA</v>
      </c>
      <c r="AB6" s="11" t="str">
        <f t="shared" si="5"/>
        <v>NA</v>
      </c>
      <c r="AC6" s="11" t="str">
        <f t="shared" si="5"/>
        <v>NA</v>
      </c>
      <c r="AD6" s="11" t="str">
        <f t="shared" si="5"/>
        <v>NA</v>
      </c>
      <c r="AE6" s="11" t="str">
        <f t="shared" si="5"/>
        <v>NA</v>
      </c>
      <c r="AF6" s="11" t="str">
        <f t="shared" si="5"/>
        <v>NA</v>
      </c>
      <c r="AG6" s="11" t="str">
        <f t="shared" si="5"/>
        <v>NA</v>
      </c>
      <c r="AH6" s="11" t="str">
        <f t="shared" si="5"/>
        <v>NA</v>
      </c>
      <c r="AI6" s="11" t="str">
        <f t="shared" si="5"/>
        <v>NA</v>
      </c>
      <c r="AJ6" s="11" t="str">
        <f t="shared" si="5"/>
        <v>NA</v>
      </c>
      <c r="AK6" s="11" t="str">
        <f t="shared" si="5"/>
        <v>NA</v>
      </c>
      <c r="AL6" s="11" t="str">
        <f t="shared" si="5"/>
        <v>NA</v>
      </c>
      <c r="AM6" s="11" t="str">
        <f t="shared" si="5"/>
        <v>NA</v>
      </c>
      <c r="AN6" s="11" t="str">
        <f t="shared" si="5"/>
        <v>NA</v>
      </c>
      <c r="AO6" s="11" t="str">
        <f t="shared" si="5"/>
        <v>NA</v>
      </c>
      <c r="AP6" s="11" t="str">
        <f t="shared" si="5"/>
        <v>NA</v>
      </c>
      <c r="AQ6" s="11" t="str">
        <f t="shared" si="5"/>
        <v>NA</v>
      </c>
      <c r="AR6" s="11" t="str">
        <f t="shared" si="5"/>
        <v>NA</v>
      </c>
      <c r="AS6" s="11" t="str">
        <f t="shared" si="5"/>
        <v>NA</v>
      </c>
      <c r="AT6" s="11" t="str">
        <f t="shared" si="5"/>
        <v>NA</v>
      </c>
      <c r="AU6" s="3"/>
      <c r="AV6" s="3">
        <v>0.931276</v>
      </c>
      <c r="AW6" s="3">
        <v>0.072988</v>
      </c>
      <c r="AX6" s="3">
        <v>-0.14217</v>
      </c>
      <c r="AY6" s="3">
        <v>-0.14351</v>
      </c>
      <c r="AZ6" s="3">
        <v>1.0</v>
      </c>
      <c r="BA6" s="3">
        <v>0.931908</v>
      </c>
      <c r="BB6" s="3">
        <v>0.931908</v>
      </c>
      <c r="BC6" s="3">
        <v>-0.14217</v>
      </c>
      <c r="BD6" s="3">
        <v>-0.14217</v>
      </c>
      <c r="BE6" s="3">
        <v>-0.14362</v>
      </c>
      <c r="BF6" s="3">
        <v>-0.14362</v>
      </c>
      <c r="BG6" s="3">
        <v>-0.11838</v>
      </c>
      <c r="BH6" s="3">
        <v>-0.11848</v>
      </c>
      <c r="BI6" s="3">
        <v>0.043508</v>
      </c>
      <c r="BJ6" s="3">
        <v>0.043508</v>
      </c>
      <c r="BK6" s="3">
        <v>0.270736</v>
      </c>
      <c r="BL6" s="3">
        <v>0.270007</v>
      </c>
      <c r="BM6" s="3">
        <v>0.150663</v>
      </c>
      <c r="BN6" s="3">
        <v>0.3322</v>
      </c>
      <c r="BO6" s="3">
        <v>0.025539</v>
      </c>
      <c r="BP6" s="3">
        <v>-0.05698</v>
      </c>
      <c r="BQ6" s="3">
        <v>-0.03854</v>
      </c>
      <c r="BR6" s="3">
        <v>-0.09796</v>
      </c>
      <c r="BS6" s="3">
        <v>0.146275</v>
      </c>
      <c r="BT6" s="3">
        <v>0.146275</v>
      </c>
      <c r="BU6" s="3">
        <v>-0.03392</v>
      </c>
      <c r="BV6" s="3">
        <v>-0.03734</v>
      </c>
      <c r="BW6" s="3">
        <v>0.005236</v>
      </c>
      <c r="BX6" s="3">
        <v>-0.02673</v>
      </c>
      <c r="BY6" s="3">
        <v>-0.16033</v>
      </c>
      <c r="BZ6" s="3">
        <v>-0.0512</v>
      </c>
      <c r="CA6" s="3">
        <v>-0.07827</v>
      </c>
      <c r="CB6" s="3">
        <v>-0.04279</v>
      </c>
      <c r="CC6" s="3">
        <v>0.12432</v>
      </c>
      <c r="CD6" s="3">
        <v>0.163436</v>
      </c>
      <c r="CE6" s="3">
        <v>0.179962</v>
      </c>
      <c r="CF6" s="3">
        <v>0.119448</v>
      </c>
      <c r="CG6" s="3">
        <v>0.156254</v>
      </c>
      <c r="CH6" s="3">
        <v>0.162538</v>
      </c>
      <c r="CI6" s="3">
        <v>0.197521</v>
      </c>
      <c r="CJ6" s="3">
        <v>0.204637</v>
      </c>
      <c r="CK6" s="3">
        <v>0.210204</v>
      </c>
      <c r="CL6" s="3">
        <v>0.136499</v>
      </c>
      <c r="CM6" s="3">
        <v>0.257196</v>
      </c>
      <c r="CN6" s="3">
        <v>0.326805</v>
      </c>
      <c r="CO6" s="3"/>
      <c r="CP6" s="3">
        <v>0.0</v>
      </c>
      <c r="CQ6" s="3">
        <v>0.3056</v>
      </c>
      <c r="CR6" s="3">
        <v>0.045165</v>
      </c>
      <c r="CS6" s="3">
        <v>0.043164</v>
      </c>
      <c r="CT6" s="3"/>
      <c r="CU6" s="3">
        <v>0.0</v>
      </c>
      <c r="CV6" s="3">
        <v>0.0</v>
      </c>
      <c r="CW6" s="3">
        <v>0.045165</v>
      </c>
      <c r="CX6" s="3">
        <v>0.045165</v>
      </c>
      <c r="CY6" s="3">
        <v>0.042991</v>
      </c>
      <c r="CZ6" s="3">
        <v>0.042991</v>
      </c>
      <c r="DA6" s="3">
        <v>0.095861</v>
      </c>
      <c r="DB6" s="3">
        <v>0.095562</v>
      </c>
      <c r="DC6" s="3">
        <v>0.541739</v>
      </c>
      <c r="DD6" s="3">
        <v>0.541739</v>
      </c>
      <c r="DE6" s="3">
        <v>1.1E-4</v>
      </c>
      <c r="DF6" s="3">
        <v>1.15E-4</v>
      </c>
      <c r="DG6" s="3">
        <v>0.03366</v>
      </c>
      <c r="DH6" s="14">
        <v>1.64E-6</v>
      </c>
      <c r="DI6" s="3">
        <v>0.753219</v>
      </c>
      <c r="DJ6" s="3">
        <v>0.424096</v>
      </c>
      <c r="DK6" s="3">
        <v>0.732661</v>
      </c>
      <c r="DL6" s="3">
        <v>0.381286</v>
      </c>
      <c r="DM6" s="3">
        <v>0.189755</v>
      </c>
      <c r="DN6" s="3">
        <v>0.189755</v>
      </c>
      <c r="DO6" s="3">
        <v>0.76227</v>
      </c>
      <c r="DP6" s="3">
        <v>0.739095</v>
      </c>
      <c r="DQ6" s="3">
        <v>0.962762</v>
      </c>
      <c r="DR6" s="3">
        <v>0.811594</v>
      </c>
      <c r="DS6" s="3">
        <v>0.150186</v>
      </c>
      <c r="DT6" s="3">
        <v>0.647777</v>
      </c>
      <c r="DU6" s="3">
        <v>0.484584</v>
      </c>
      <c r="DV6" s="3">
        <v>0.702652</v>
      </c>
      <c r="DW6" s="3">
        <v>0.490628</v>
      </c>
      <c r="DX6" s="3">
        <v>0.363456</v>
      </c>
      <c r="DY6" s="3">
        <v>0.31627</v>
      </c>
      <c r="DZ6" s="3">
        <v>0.507912</v>
      </c>
      <c r="EA6" s="3">
        <v>0.385203</v>
      </c>
      <c r="EB6" s="3">
        <v>0.366134</v>
      </c>
      <c r="EC6" s="3">
        <v>0.27054</v>
      </c>
      <c r="ED6" s="3">
        <v>0.253302</v>
      </c>
      <c r="EE6" s="3">
        <v>0.240337</v>
      </c>
      <c r="EF6" s="3">
        <v>0.448782</v>
      </c>
      <c r="EG6" s="3">
        <v>0.148473</v>
      </c>
      <c r="EH6" s="3">
        <v>0.063411</v>
      </c>
    </row>
    <row r="7">
      <c r="A7" s="3" t="s">
        <v>8</v>
      </c>
      <c r="B7" s="9" t="str">
        <f t="shared" ref="B7:AT7" si="6">IF(CP7&lt;0.05,AV7,"NA")</f>
        <v>0.999484</v>
      </c>
      <c r="C7" s="11" t="str">
        <f t="shared" si="6"/>
        <v>NA</v>
      </c>
      <c r="D7" s="9" t="str">
        <f t="shared" si="6"/>
        <v>-0.17743</v>
      </c>
      <c r="E7" s="9" t="str">
        <f t="shared" si="6"/>
        <v>-0.18054</v>
      </c>
      <c r="F7" s="9" t="str">
        <f t="shared" si="6"/>
        <v>0.931908</v>
      </c>
      <c r="G7" s="9" t="str">
        <f t="shared" si="6"/>
        <v>1</v>
      </c>
      <c r="H7" s="9" t="str">
        <f t="shared" si="6"/>
        <v>1</v>
      </c>
      <c r="I7" s="9" t="str">
        <f t="shared" si="6"/>
        <v>-0.17743</v>
      </c>
      <c r="J7" s="9" t="str">
        <f t="shared" si="6"/>
        <v>-0.17743</v>
      </c>
      <c r="K7" s="9" t="str">
        <f t="shared" si="6"/>
        <v>-0.18065</v>
      </c>
      <c r="L7" s="9" t="str">
        <f t="shared" si="6"/>
        <v>-0.18065</v>
      </c>
      <c r="M7" s="9" t="str">
        <f t="shared" si="6"/>
        <v>-0.15665</v>
      </c>
      <c r="N7" s="9" t="str">
        <f t="shared" si="6"/>
        <v>-0.15676</v>
      </c>
      <c r="O7" s="11" t="str">
        <f t="shared" si="6"/>
        <v>NA</v>
      </c>
      <c r="P7" s="11" t="str">
        <f t="shared" si="6"/>
        <v>NA</v>
      </c>
      <c r="Q7" s="9" t="str">
        <f t="shared" si="6"/>
        <v>0.223767</v>
      </c>
      <c r="R7" s="9" t="str">
        <f t="shared" si="6"/>
        <v>0.223636</v>
      </c>
      <c r="S7" s="11" t="str">
        <f t="shared" si="6"/>
        <v>NA</v>
      </c>
      <c r="T7" s="9" t="str">
        <f t="shared" si="6"/>
        <v>0.280883</v>
      </c>
      <c r="U7" s="11" t="str">
        <f t="shared" si="6"/>
        <v>NA</v>
      </c>
      <c r="V7" s="11" t="str">
        <f t="shared" si="6"/>
        <v>NA</v>
      </c>
      <c r="W7" s="11" t="str">
        <f t="shared" si="6"/>
        <v>NA</v>
      </c>
      <c r="X7" s="11" t="str">
        <f t="shared" si="6"/>
        <v>NA</v>
      </c>
      <c r="Y7" s="11" t="str">
        <f t="shared" si="6"/>
        <v>NA</v>
      </c>
      <c r="Z7" s="11" t="str">
        <f t="shared" si="6"/>
        <v>NA</v>
      </c>
      <c r="AA7" s="11" t="str">
        <f t="shared" si="6"/>
        <v>NA</v>
      </c>
      <c r="AB7" s="11" t="str">
        <f t="shared" si="6"/>
        <v>NA</v>
      </c>
      <c r="AC7" s="11" t="str">
        <f t="shared" si="6"/>
        <v>NA</v>
      </c>
      <c r="AD7" s="11" t="str">
        <f t="shared" si="6"/>
        <v>NA</v>
      </c>
      <c r="AE7" s="9" t="str">
        <f t="shared" si="6"/>
        <v>-0.24385</v>
      </c>
      <c r="AF7" s="11" t="str">
        <f t="shared" si="6"/>
        <v>NA</v>
      </c>
      <c r="AG7" s="11" t="str">
        <f t="shared" si="6"/>
        <v>NA</v>
      </c>
      <c r="AH7" s="11" t="str">
        <f t="shared" si="6"/>
        <v>NA</v>
      </c>
      <c r="AI7" s="11" t="str">
        <f t="shared" si="6"/>
        <v>NA</v>
      </c>
      <c r="AJ7" s="11" t="str">
        <f t="shared" si="6"/>
        <v>NA</v>
      </c>
      <c r="AK7" s="11" t="str">
        <f t="shared" si="6"/>
        <v>NA</v>
      </c>
      <c r="AL7" s="11" t="str">
        <f t="shared" si="6"/>
        <v>NA</v>
      </c>
      <c r="AM7" s="11" t="str">
        <f t="shared" si="6"/>
        <v>NA</v>
      </c>
      <c r="AN7" s="11" t="str">
        <f t="shared" si="6"/>
        <v>NA</v>
      </c>
      <c r="AO7" s="11" t="str">
        <f t="shared" si="6"/>
        <v>NA</v>
      </c>
      <c r="AP7" s="11" t="str">
        <f t="shared" si="6"/>
        <v>NA</v>
      </c>
      <c r="AQ7" s="11" t="str">
        <f t="shared" si="6"/>
        <v>NA</v>
      </c>
      <c r="AR7" s="11" t="str">
        <f t="shared" si="6"/>
        <v>NA</v>
      </c>
      <c r="AS7" s="11" t="str">
        <f t="shared" si="6"/>
        <v>NA</v>
      </c>
      <c r="AT7" s="11" t="str">
        <f t="shared" si="6"/>
        <v>NA</v>
      </c>
      <c r="AU7" s="3"/>
      <c r="AV7" s="3">
        <v>0.999484</v>
      </c>
      <c r="AW7" s="3">
        <v>0.046479</v>
      </c>
      <c r="AX7" s="3">
        <v>-0.17743</v>
      </c>
      <c r="AY7" s="3">
        <v>-0.18054</v>
      </c>
      <c r="AZ7" s="3">
        <v>0.931908</v>
      </c>
      <c r="BA7" s="3">
        <v>1.0</v>
      </c>
      <c r="BB7" s="3">
        <v>1.0</v>
      </c>
      <c r="BC7" s="3">
        <v>-0.17743</v>
      </c>
      <c r="BD7" s="3">
        <v>-0.17743</v>
      </c>
      <c r="BE7" s="3">
        <v>-0.18065</v>
      </c>
      <c r="BF7" s="3">
        <v>-0.18065</v>
      </c>
      <c r="BG7" s="3">
        <v>-0.15665</v>
      </c>
      <c r="BH7" s="3">
        <v>-0.15676</v>
      </c>
      <c r="BI7" s="3">
        <v>0.018162</v>
      </c>
      <c r="BJ7" s="3">
        <v>0.018162</v>
      </c>
      <c r="BK7" s="3">
        <v>0.223767</v>
      </c>
      <c r="BL7" s="3">
        <v>0.223636</v>
      </c>
      <c r="BM7" s="3">
        <v>0.133794</v>
      </c>
      <c r="BN7" s="3">
        <v>0.280883</v>
      </c>
      <c r="BO7" s="3">
        <v>0.035863</v>
      </c>
      <c r="BP7" s="3">
        <v>-0.08593</v>
      </c>
      <c r="BQ7" s="3">
        <v>-0.12475</v>
      </c>
      <c r="BR7" s="3">
        <v>-0.20265</v>
      </c>
      <c r="BS7" s="3">
        <v>-0.00117</v>
      </c>
      <c r="BT7" s="3">
        <v>-0.00117</v>
      </c>
      <c r="BU7" s="3">
        <v>-0.11689</v>
      </c>
      <c r="BV7" s="3">
        <v>-0.08783</v>
      </c>
      <c r="BW7" s="3">
        <v>-0.05371</v>
      </c>
      <c r="BX7" s="3">
        <v>-0.08394</v>
      </c>
      <c r="BY7" s="3">
        <v>-0.24385</v>
      </c>
      <c r="BZ7" s="3">
        <v>-0.15591</v>
      </c>
      <c r="CA7" s="3">
        <v>-0.10661</v>
      </c>
      <c r="CB7" s="3">
        <v>-0.15082</v>
      </c>
      <c r="CC7" s="3">
        <v>-0.18319</v>
      </c>
      <c r="CD7" s="3">
        <v>-0.12223</v>
      </c>
      <c r="CE7" s="3">
        <v>-0.11518</v>
      </c>
      <c r="CF7" s="3">
        <v>-0.18559</v>
      </c>
      <c r="CG7" s="3">
        <v>-0.167</v>
      </c>
      <c r="CH7" s="3">
        <v>-0.15166</v>
      </c>
      <c r="CI7" s="3">
        <v>-0.11711</v>
      </c>
      <c r="CJ7" s="3">
        <v>-0.12156</v>
      </c>
      <c r="CK7" s="3">
        <v>-0.08836</v>
      </c>
      <c r="CL7" s="3">
        <v>-0.12572</v>
      </c>
      <c r="CM7" s="3">
        <v>-0.03923</v>
      </c>
      <c r="CN7" s="3">
        <v>-0.0082</v>
      </c>
      <c r="CO7" s="3"/>
      <c r="CP7" s="3">
        <v>0.0</v>
      </c>
      <c r="CQ7" s="3">
        <v>0.514469</v>
      </c>
      <c r="CR7" s="3">
        <v>0.012171</v>
      </c>
      <c r="CS7" s="3">
        <v>0.010718</v>
      </c>
      <c r="CT7" s="3">
        <v>0.0</v>
      </c>
      <c r="CU7" s="3"/>
      <c r="CV7" s="3">
        <v>0.0</v>
      </c>
      <c r="CW7" s="3">
        <v>0.012171</v>
      </c>
      <c r="CX7" s="3">
        <v>0.012171</v>
      </c>
      <c r="CY7" s="3">
        <v>0.010667</v>
      </c>
      <c r="CZ7" s="3">
        <v>0.010667</v>
      </c>
      <c r="DA7" s="3">
        <v>0.027134</v>
      </c>
      <c r="DB7" s="3">
        <v>0.02703</v>
      </c>
      <c r="DC7" s="3">
        <v>0.799021</v>
      </c>
      <c r="DD7" s="3">
        <v>0.799021</v>
      </c>
      <c r="DE7" s="3">
        <v>0.001487</v>
      </c>
      <c r="DF7" s="3">
        <v>0.001497</v>
      </c>
      <c r="DG7" s="3">
        <v>0.059568</v>
      </c>
      <c r="DH7" s="14">
        <v>5.85E-5</v>
      </c>
      <c r="DI7" s="3">
        <v>0.658806</v>
      </c>
      <c r="DJ7" s="3">
        <v>0.22752</v>
      </c>
      <c r="DK7" s="3">
        <v>0.26714</v>
      </c>
      <c r="DL7" s="3">
        <v>0.067861</v>
      </c>
      <c r="DM7" s="3">
        <v>0.991709</v>
      </c>
      <c r="DN7" s="3">
        <v>0.991709</v>
      </c>
      <c r="DO7" s="3">
        <v>0.295621</v>
      </c>
      <c r="DP7" s="3">
        <v>0.432685</v>
      </c>
      <c r="DQ7" s="3">
        <v>0.631736</v>
      </c>
      <c r="DR7" s="3">
        <v>0.453382</v>
      </c>
      <c r="DS7" s="3">
        <v>0.027265</v>
      </c>
      <c r="DT7" s="3">
        <v>0.16191</v>
      </c>
      <c r="DU7" s="3">
        <v>0.340451</v>
      </c>
      <c r="DV7" s="3">
        <v>0.1762</v>
      </c>
      <c r="DW7" s="3">
        <v>0.307518</v>
      </c>
      <c r="DX7" s="3">
        <v>0.498008</v>
      </c>
      <c r="DY7" s="3">
        <v>0.52331</v>
      </c>
      <c r="DZ7" s="3">
        <v>0.30111</v>
      </c>
      <c r="EA7" s="3">
        <v>0.352941</v>
      </c>
      <c r="EB7" s="3">
        <v>0.399513</v>
      </c>
      <c r="EC7" s="3">
        <v>0.516311</v>
      </c>
      <c r="ED7" s="3">
        <v>0.500383</v>
      </c>
      <c r="EE7" s="3">
        <v>0.624873</v>
      </c>
      <c r="EF7" s="3">
        <v>0.485726</v>
      </c>
      <c r="EG7" s="3">
        <v>0.828387</v>
      </c>
      <c r="EH7" s="3">
        <v>0.96386</v>
      </c>
    </row>
    <row r="8">
      <c r="A8" s="3" t="s">
        <v>9</v>
      </c>
      <c r="B8" s="9" t="str">
        <f t="shared" ref="B8:AT8" si="7">IF(CP8&lt;0.05,AV8,"NA")</f>
        <v>0.999484</v>
      </c>
      <c r="C8" s="11" t="str">
        <f t="shared" si="7"/>
        <v>NA</v>
      </c>
      <c r="D8" s="9" t="str">
        <f t="shared" si="7"/>
        <v>-0.17743</v>
      </c>
      <c r="E8" s="9" t="str">
        <f t="shared" si="7"/>
        <v>-0.18054</v>
      </c>
      <c r="F8" s="9" t="str">
        <f t="shared" si="7"/>
        <v>0.931908</v>
      </c>
      <c r="G8" s="9" t="str">
        <f t="shared" si="7"/>
        <v>1</v>
      </c>
      <c r="H8" s="9" t="str">
        <f t="shared" si="7"/>
        <v>1</v>
      </c>
      <c r="I8" s="9" t="str">
        <f t="shared" si="7"/>
        <v>-0.17743</v>
      </c>
      <c r="J8" s="9" t="str">
        <f t="shared" si="7"/>
        <v>-0.17743</v>
      </c>
      <c r="K8" s="9" t="str">
        <f t="shared" si="7"/>
        <v>-0.18065</v>
      </c>
      <c r="L8" s="9" t="str">
        <f t="shared" si="7"/>
        <v>-0.18065</v>
      </c>
      <c r="M8" s="9" t="str">
        <f t="shared" si="7"/>
        <v>-0.15665</v>
      </c>
      <c r="N8" s="9" t="str">
        <f t="shared" si="7"/>
        <v>-0.15676</v>
      </c>
      <c r="O8" s="11" t="str">
        <f t="shared" si="7"/>
        <v>NA</v>
      </c>
      <c r="P8" s="11" t="str">
        <f t="shared" si="7"/>
        <v>NA</v>
      </c>
      <c r="Q8" s="9" t="str">
        <f t="shared" si="7"/>
        <v>0.223767</v>
      </c>
      <c r="R8" s="9" t="str">
        <f t="shared" si="7"/>
        <v>0.223636</v>
      </c>
      <c r="S8" s="11" t="str">
        <f t="shared" si="7"/>
        <v>NA</v>
      </c>
      <c r="T8" s="9" t="str">
        <f t="shared" si="7"/>
        <v>0.280883</v>
      </c>
      <c r="U8" s="11" t="str">
        <f t="shared" si="7"/>
        <v>NA</v>
      </c>
      <c r="V8" s="11" t="str">
        <f t="shared" si="7"/>
        <v>NA</v>
      </c>
      <c r="W8" s="11" t="str">
        <f t="shared" si="7"/>
        <v>NA</v>
      </c>
      <c r="X8" s="11" t="str">
        <f t="shared" si="7"/>
        <v>NA</v>
      </c>
      <c r="Y8" s="11" t="str">
        <f t="shared" si="7"/>
        <v>NA</v>
      </c>
      <c r="Z8" s="11" t="str">
        <f t="shared" si="7"/>
        <v>NA</v>
      </c>
      <c r="AA8" s="11" t="str">
        <f t="shared" si="7"/>
        <v>NA</v>
      </c>
      <c r="AB8" s="11" t="str">
        <f t="shared" si="7"/>
        <v>NA</v>
      </c>
      <c r="AC8" s="11" t="str">
        <f t="shared" si="7"/>
        <v>NA</v>
      </c>
      <c r="AD8" s="11" t="str">
        <f t="shared" si="7"/>
        <v>NA</v>
      </c>
      <c r="AE8" s="9" t="str">
        <f t="shared" si="7"/>
        <v>-0.24385</v>
      </c>
      <c r="AF8" s="11" t="str">
        <f t="shared" si="7"/>
        <v>NA</v>
      </c>
      <c r="AG8" s="11" t="str">
        <f t="shared" si="7"/>
        <v>NA</v>
      </c>
      <c r="AH8" s="11" t="str">
        <f t="shared" si="7"/>
        <v>NA</v>
      </c>
      <c r="AI8" s="11" t="str">
        <f t="shared" si="7"/>
        <v>NA</v>
      </c>
      <c r="AJ8" s="11" t="str">
        <f t="shared" si="7"/>
        <v>NA</v>
      </c>
      <c r="AK8" s="11" t="str">
        <f t="shared" si="7"/>
        <v>NA</v>
      </c>
      <c r="AL8" s="11" t="str">
        <f t="shared" si="7"/>
        <v>NA</v>
      </c>
      <c r="AM8" s="11" t="str">
        <f t="shared" si="7"/>
        <v>NA</v>
      </c>
      <c r="AN8" s="11" t="str">
        <f t="shared" si="7"/>
        <v>NA</v>
      </c>
      <c r="AO8" s="11" t="str">
        <f t="shared" si="7"/>
        <v>NA</v>
      </c>
      <c r="AP8" s="11" t="str">
        <f t="shared" si="7"/>
        <v>NA</v>
      </c>
      <c r="AQ8" s="11" t="str">
        <f t="shared" si="7"/>
        <v>NA</v>
      </c>
      <c r="AR8" s="11" t="str">
        <f t="shared" si="7"/>
        <v>NA</v>
      </c>
      <c r="AS8" s="11" t="str">
        <f t="shared" si="7"/>
        <v>NA</v>
      </c>
      <c r="AT8" s="11" t="str">
        <f t="shared" si="7"/>
        <v>NA</v>
      </c>
      <c r="AU8" s="3"/>
      <c r="AV8" s="3">
        <v>0.999484</v>
      </c>
      <c r="AW8" s="3">
        <v>0.046479</v>
      </c>
      <c r="AX8" s="3">
        <v>-0.17743</v>
      </c>
      <c r="AY8" s="3">
        <v>-0.18054</v>
      </c>
      <c r="AZ8" s="3">
        <v>0.931908</v>
      </c>
      <c r="BA8" s="3">
        <v>1.0</v>
      </c>
      <c r="BB8" s="3">
        <v>1.0</v>
      </c>
      <c r="BC8" s="3">
        <v>-0.17743</v>
      </c>
      <c r="BD8" s="3">
        <v>-0.17743</v>
      </c>
      <c r="BE8" s="3">
        <v>-0.18065</v>
      </c>
      <c r="BF8" s="3">
        <v>-0.18065</v>
      </c>
      <c r="BG8" s="3">
        <v>-0.15665</v>
      </c>
      <c r="BH8" s="3">
        <v>-0.15676</v>
      </c>
      <c r="BI8" s="3">
        <v>0.018162</v>
      </c>
      <c r="BJ8" s="3">
        <v>0.018162</v>
      </c>
      <c r="BK8" s="3">
        <v>0.223767</v>
      </c>
      <c r="BL8" s="3">
        <v>0.223636</v>
      </c>
      <c r="BM8" s="3">
        <v>0.133794</v>
      </c>
      <c r="BN8" s="3">
        <v>0.280883</v>
      </c>
      <c r="BO8" s="3">
        <v>0.035863</v>
      </c>
      <c r="BP8" s="3">
        <v>-0.08593</v>
      </c>
      <c r="BQ8" s="3">
        <v>-0.12475</v>
      </c>
      <c r="BR8" s="3">
        <v>-0.20265</v>
      </c>
      <c r="BS8" s="3">
        <v>-0.00117</v>
      </c>
      <c r="BT8" s="3">
        <v>-0.00117</v>
      </c>
      <c r="BU8" s="3">
        <v>-0.11689</v>
      </c>
      <c r="BV8" s="3">
        <v>-0.08783</v>
      </c>
      <c r="BW8" s="3">
        <v>-0.05371</v>
      </c>
      <c r="BX8" s="3">
        <v>-0.08394</v>
      </c>
      <c r="BY8" s="3">
        <v>-0.24385</v>
      </c>
      <c r="BZ8" s="3">
        <v>-0.15591</v>
      </c>
      <c r="CA8" s="3">
        <v>-0.10661</v>
      </c>
      <c r="CB8" s="3">
        <v>-0.15082</v>
      </c>
      <c r="CC8" s="3">
        <v>-0.18319</v>
      </c>
      <c r="CD8" s="3">
        <v>-0.12223</v>
      </c>
      <c r="CE8" s="3">
        <v>-0.11518</v>
      </c>
      <c r="CF8" s="3">
        <v>-0.18559</v>
      </c>
      <c r="CG8" s="3">
        <v>-0.167</v>
      </c>
      <c r="CH8" s="3">
        <v>-0.15166</v>
      </c>
      <c r="CI8" s="3">
        <v>-0.11711</v>
      </c>
      <c r="CJ8" s="3">
        <v>-0.12156</v>
      </c>
      <c r="CK8" s="3">
        <v>-0.08836</v>
      </c>
      <c r="CL8" s="3">
        <v>-0.12572</v>
      </c>
      <c r="CM8" s="3">
        <v>-0.03923</v>
      </c>
      <c r="CN8" s="3">
        <v>-0.0082</v>
      </c>
      <c r="CO8" s="3"/>
      <c r="CP8" s="3">
        <v>0.0</v>
      </c>
      <c r="CQ8" s="3">
        <v>0.514469</v>
      </c>
      <c r="CR8" s="3">
        <v>0.012171</v>
      </c>
      <c r="CS8" s="3">
        <v>0.010718</v>
      </c>
      <c r="CT8" s="3">
        <v>0.0</v>
      </c>
      <c r="CU8" s="3">
        <v>0.0</v>
      </c>
      <c r="CV8" s="3"/>
      <c r="CW8" s="3">
        <v>0.012171</v>
      </c>
      <c r="CX8" s="3">
        <v>0.012171</v>
      </c>
      <c r="CY8" s="3">
        <v>0.010667</v>
      </c>
      <c r="CZ8" s="3">
        <v>0.010667</v>
      </c>
      <c r="DA8" s="3">
        <v>0.027134</v>
      </c>
      <c r="DB8" s="3">
        <v>0.02703</v>
      </c>
      <c r="DC8" s="3">
        <v>0.799021</v>
      </c>
      <c r="DD8" s="3">
        <v>0.799021</v>
      </c>
      <c r="DE8" s="3">
        <v>0.001487</v>
      </c>
      <c r="DF8" s="3">
        <v>0.001497</v>
      </c>
      <c r="DG8" s="3">
        <v>0.059568</v>
      </c>
      <c r="DH8" s="14">
        <v>5.85E-5</v>
      </c>
      <c r="DI8" s="3">
        <v>0.658806</v>
      </c>
      <c r="DJ8" s="3">
        <v>0.22752</v>
      </c>
      <c r="DK8" s="3">
        <v>0.26714</v>
      </c>
      <c r="DL8" s="3">
        <v>0.067861</v>
      </c>
      <c r="DM8" s="3">
        <v>0.991709</v>
      </c>
      <c r="DN8" s="3">
        <v>0.991709</v>
      </c>
      <c r="DO8" s="3">
        <v>0.295621</v>
      </c>
      <c r="DP8" s="3">
        <v>0.432685</v>
      </c>
      <c r="DQ8" s="3">
        <v>0.631736</v>
      </c>
      <c r="DR8" s="3">
        <v>0.453382</v>
      </c>
      <c r="DS8" s="3">
        <v>0.027265</v>
      </c>
      <c r="DT8" s="3">
        <v>0.16191</v>
      </c>
      <c r="DU8" s="3">
        <v>0.340451</v>
      </c>
      <c r="DV8" s="3">
        <v>0.1762</v>
      </c>
      <c r="DW8" s="3">
        <v>0.307518</v>
      </c>
      <c r="DX8" s="3">
        <v>0.498008</v>
      </c>
      <c r="DY8" s="3">
        <v>0.52331</v>
      </c>
      <c r="DZ8" s="3">
        <v>0.30111</v>
      </c>
      <c r="EA8" s="3">
        <v>0.352941</v>
      </c>
      <c r="EB8" s="3">
        <v>0.399513</v>
      </c>
      <c r="EC8" s="3">
        <v>0.516311</v>
      </c>
      <c r="ED8" s="3">
        <v>0.500383</v>
      </c>
      <c r="EE8" s="3">
        <v>0.624873</v>
      </c>
      <c r="EF8" s="3">
        <v>0.485726</v>
      </c>
      <c r="EG8" s="3">
        <v>0.828387</v>
      </c>
      <c r="EH8" s="3">
        <v>0.96386</v>
      </c>
    </row>
    <row r="9">
      <c r="A9" s="3" t="s">
        <v>10</v>
      </c>
      <c r="B9" s="9" t="str">
        <f t="shared" ref="B9:AT9" si="8">IF(CP9&lt;0.05,AV9,"NA")</f>
        <v>-0.16577</v>
      </c>
      <c r="C9" s="9" t="str">
        <f t="shared" si="8"/>
        <v>0.6564</v>
      </c>
      <c r="D9" s="9" t="str">
        <f t="shared" si="8"/>
        <v>1</v>
      </c>
      <c r="E9" s="9" t="str">
        <f t="shared" si="8"/>
        <v>0.983921</v>
      </c>
      <c r="F9" s="9" t="str">
        <f t="shared" si="8"/>
        <v>-0.14217</v>
      </c>
      <c r="G9" s="9" t="str">
        <f t="shared" si="8"/>
        <v>-0.17743</v>
      </c>
      <c r="H9" s="9" t="str">
        <f t="shared" si="8"/>
        <v>-0.17743</v>
      </c>
      <c r="I9" s="9" t="str">
        <f t="shared" si="8"/>
        <v>1</v>
      </c>
      <c r="J9" s="9" t="str">
        <f t="shared" si="8"/>
        <v>1</v>
      </c>
      <c r="K9" s="9" t="str">
        <f t="shared" si="8"/>
        <v>0.983892</v>
      </c>
      <c r="L9" s="9" t="str">
        <f t="shared" si="8"/>
        <v>0.983892</v>
      </c>
      <c r="M9" s="9" t="str">
        <f t="shared" si="8"/>
        <v>0.829764</v>
      </c>
      <c r="N9" s="9" t="str">
        <f t="shared" si="8"/>
        <v>0.82974</v>
      </c>
      <c r="O9" s="9" t="str">
        <f t="shared" si="8"/>
        <v>0.676623</v>
      </c>
      <c r="P9" s="9" t="str">
        <f t="shared" si="8"/>
        <v>0.676623</v>
      </c>
      <c r="Q9" s="9" t="str">
        <f t="shared" si="8"/>
        <v>0.287194</v>
      </c>
      <c r="R9" s="9" t="str">
        <f t="shared" si="8"/>
        <v>0.290083</v>
      </c>
      <c r="S9" s="9" t="str">
        <f t="shared" si="8"/>
        <v>0.369475</v>
      </c>
      <c r="T9" s="9" t="str">
        <f t="shared" si="8"/>
        <v>0.208425</v>
      </c>
      <c r="U9" s="11" t="str">
        <f t="shared" si="8"/>
        <v>NA</v>
      </c>
      <c r="V9" s="9" t="str">
        <f t="shared" si="8"/>
        <v>0.340038</v>
      </c>
      <c r="W9" s="9" t="str">
        <f t="shared" si="8"/>
        <v>0.232719</v>
      </c>
      <c r="X9" s="9" t="str">
        <f t="shared" si="8"/>
        <v>0.286878</v>
      </c>
      <c r="Y9" s="9" t="str">
        <f t="shared" si="8"/>
        <v>0.257864</v>
      </c>
      <c r="Z9" s="9" t="str">
        <f t="shared" si="8"/>
        <v>0.257864</v>
      </c>
      <c r="AA9" s="11" t="str">
        <f t="shared" si="8"/>
        <v>NA</v>
      </c>
      <c r="AB9" s="9" t="str">
        <f t="shared" si="8"/>
        <v>0.318271</v>
      </c>
      <c r="AC9" s="9" t="str">
        <f t="shared" si="8"/>
        <v>0.256616</v>
      </c>
      <c r="AD9" s="9" t="str">
        <f t="shared" si="8"/>
        <v>0.276587</v>
      </c>
      <c r="AE9" s="9" t="str">
        <f t="shared" si="8"/>
        <v>0.222702</v>
      </c>
      <c r="AF9" s="9" t="str">
        <f t="shared" si="8"/>
        <v>0.256491</v>
      </c>
      <c r="AG9" s="9" t="str">
        <f t="shared" si="8"/>
        <v>0.253335</v>
      </c>
      <c r="AH9" s="9" t="str">
        <f t="shared" si="8"/>
        <v>0.325466</v>
      </c>
      <c r="AI9" s="11" t="str">
        <f t="shared" si="8"/>
        <v>NA</v>
      </c>
      <c r="AJ9" s="11" t="str">
        <f t="shared" si="8"/>
        <v>NA</v>
      </c>
      <c r="AK9" s="11" t="str">
        <f t="shared" si="8"/>
        <v>NA</v>
      </c>
      <c r="AL9" s="11" t="str">
        <f t="shared" si="8"/>
        <v>NA</v>
      </c>
      <c r="AM9" s="11" t="str">
        <f t="shared" si="8"/>
        <v>NA</v>
      </c>
      <c r="AN9" s="11" t="str">
        <f t="shared" si="8"/>
        <v>NA</v>
      </c>
      <c r="AO9" s="11" t="str">
        <f t="shared" si="8"/>
        <v>NA</v>
      </c>
      <c r="AP9" s="11" t="str">
        <f t="shared" si="8"/>
        <v>NA</v>
      </c>
      <c r="AQ9" s="11" t="str">
        <f t="shared" si="8"/>
        <v>NA</v>
      </c>
      <c r="AR9" s="11" t="str">
        <f t="shared" si="8"/>
        <v>NA</v>
      </c>
      <c r="AS9" s="11" t="str">
        <f t="shared" si="8"/>
        <v>NA</v>
      </c>
      <c r="AT9" s="11" t="str">
        <f t="shared" si="8"/>
        <v>NA</v>
      </c>
      <c r="AU9" s="3"/>
      <c r="AV9" s="3">
        <v>-0.16577</v>
      </c>
      <c r="AW9" s="3">
        <v>0.6564</v>
      </c>
      <c r="AX9" s="3">
        <v>1.0</v>
      </c>
      <c r="AY9" s="3">
        <v>0.983921</v>
      </c>
      <c r="AZ9" s="3">
        <v>-0.14217</v>
      </c>
      <c r="BA9" s="3">
        <v>-0.17743</v>
      </c>
      <c r="BB9" s="3">
        <v>-0.17743</v>
      </c>
      <c r="BC9" s="3">
        <v>1.0</v>
      </c>
      <c r="BD9" s="3">
        <v>1.0</v>
      </c>
      <c r="BE9" s="3">
        <v>0.983892</v>
      </c>
      <c r="BF9" s="3">
        <v>0.983892</v>
      </c>
      <c r="BG9" s="3">
        <v>0.829764</v>
      </c>
      <c r="BH9" s="3">
        <v>0.82974</v>
      </c>
      <c r="BI9" s="3">
        <v>0.676623</v>
      </c>
      <c r="BJ9" s="3">
        <v>0.676623</v>
      </c>
      <c r="BK9" s="3">
        <v>0.287194</v>
      </c>
      <c r="BL9" s="3">
        <v>0.290083</v>
      </c>
      <c r="BM9" s="3">
        <v>0.369475</v>
      </c>
      <c r="BN9" s="3">
        <v>0.208425</v>
      </c>
      <c r="BO9" s="3">
        <v>-0.02217</v>
      </c>
      <c r="BP9" s="3">
        <v>0.340038</v>
      </c>
      <c r="BQ9" s="3">
        <v>0.232719</v>
      </c>
      <c r="BR9" s="3">
        <v>0.286878</v>
      </c>
      <c r="BS9" s="3">
        <v>0.257864</v>
      </c>
      <c r="BT9" s="3">
        <v>0.257864</v>
      </c>
      <c r="BU9" s="3">
        <v>0.166135</v>
      </c>
      <c r="BV9" s="3">
        <v>0.318271</v>
      </c>
      <c r="BW9" s="3">
        <v>0.256616</v>
      </c>
      <c r="BX9" s="3">
        <v>0.276587</v>
      </c>
      <c r="BY9" s="3">
        <v>0.222702</v>
      </c>
      <c r="BZ9" s="3">
        <v>0.256491</v>
      </c>
      <c r="CA9" s="3">
        <v>0.253335</v>
      </c>
      <c r="CB9" s="3">
        <v>0.325466</v>
      </c>
      <c r="CC9" s="3">
        <v>0.137911</v>
      </c>
      <c r="CD9" s="3">
        <v>0.095636</v>
      </c>
      <c r="CE9" s="3">
        <v>0.139126</v>
      </c>
      <c r="CF9" s="3">
        <v>0.115323</v>
      </c>
      <c r="CG9" s="3">
        <v>0.144837</v>
      </c>
      <c r="CH9" s="3">
        <v>0.114278</v>
      </c>
      <c r="CI9" s="3">
        <v>0.183235</v>
      </c>
      <c r="CJ9" s="3">
        <v>0.068338</v>
      </c>
      <c r="CK9" s="3">
        <v>0.11664</v>
      </c>
      <c r="CL9" s="3">
        <v>0.080254</v>
      </c>
      <c r="CM9" s="3">
        <v>0.072502</v>
      </c>
      <c r="CN9" s="3">
        <v>0.127418</v>
      </c>
      <c r="CO9" s="3"/>
      <c r="CP9" s="3">
        <v>0.019288</v>
      </c>
      <c r="CQ9" s="3">
        <v>0.0</v>
      </c>
      <c r="CR9" s="3">
        <v>0.0</v>
      </c>
      <c r="CS9" s="3">
        <v>0.0</v>
      </c>
      <c r="CT9" s="3">
        <v>0.045165</v>
      </c>
      <c r="CU9" s="3">
        <v>0.012171</v>
      </c>
      <c r="CV9" s="3">
        <v>0.012171</v>
      </c>
      <c r="CW9" s="3"/>
      <c r="CX9" s="3">
        <v>0.0</v>
      </c>
      <c r="CY9" s="3">
        <v>0.0</v>
      </c>
      <c r="CZ9" s="3">
        <v>0.0</v>
      </c>
      <c r="DA9" s="3">
        <v>0.0</v>
      </c>
      <c r="DB9" s="3">
        <v>0.0</v>
      </c>
      <c r="DC9" s="3">
        <v>0.0</v>
      </c>
      <c r="DD9" s="3">
        <v>0.0</v>
      </c>
      <c r="DE9" s="14">
        <v>3.91E-5</v>
      </c>
      <c r="DF9" s="14">
        <v>3.24E-5</v>
      </c>
      <c r="DG9" s="14">
        <v>7.85E-8</v>
      </c>
      <c r="DH9" s="3">
        <v>0.003135</v>
      </c>
      <c r="DI9" s="3">
        <v>0.784908</v>
      </c>
      <c r="DJ9" s="14">
        <v>8.93E-7</v>
      </c>
      <c r="DK9" s="3">
        <v>0.036553</v>
      </c>
      <c r="DL9" s="3">
        <v>0.008973</v>
      </c>
      <c r="DM9" s="3">
        <v>0.01934</v>
      </c>
      <c r="DN9" s="3">
        <v>0.01934</v>
      </c>
      <c r="DO9" s="3">
        <v>0.135775</v>
      </c>
      <c r="DP9" s="3">
        <v>0.003568</v>
      </c>
      <c r="DQ9" s="3">
        <v>0.019955</v>
      </c>
      <c r="DR9" s="3">
        <v>0.011889</v>
      </c>
      <c r="DS9" s="3">
        <v>0.044323</v>
      </c>
      <c r="DT9" s="3">
        <v>0.020017</v>
      </c>
      <c r="DU9" s="3">
        <v>0.021651</v>
      </c>
      <c r="DV9" s="3">
        <v>0.002848</v>
      </c>
      <c r="DW9" s="3">
        <v>0.444058</v>
      </c>
      <c r="DX9" s="3">
        <v>0.596516</v>
      </c>
      <c r="DY9" s="3">
        <v>0.440014</v>
      </c>
      <c r="DZ9" s="3">
        <v>0.522775</v>
      </c>
      <c r="EA9" s="3">
        <v>0.421284</v>
      </c>
      <c r="EB9" s="3">
        <v>0.526575</v>
      </c>
      <c r="EC9" s="3">
        <v>0.3074</v>
      </c>
      <c r="ED9" s="3">
        <v>0.705521</v>
      </c>
      <c r="EE9" s="3">
        <v>0.518006</v>
      </c>
      <c r="EF9" s="3">
        <v>0.657067</v>
      </c>
      <c r="EG9" s="3">
        <v>0.688447</v>
      </c>
      <c r="EH9" s="3">
        <v>0.479801</v>
      </c>
    </row>
    <row r="10">
      <c r="A10" s="3" t="s">
        <v>11</v>
      </c>
      <c r="B10" s="9" t="str">
        <f t="shared" ref="B10:AT10" si="9">IF(CP10&lt;0.05,AV10,"NA")</f>
        <v>-0.16577</v>
      </c>
      <c r="C10" s="9" t="str">
        <f t="shared" si="9"/>
        <v>0.6564</v>
      </c>
      <c r="D10" s="9" t="str">
        <f t="shared" si="9"/>
        <v>1</v>
      </c>
      <c r="E10" s="9" t="str">
        <f t="shared" si="9"/>
        <v>0.983921</v>
      </c>
      <c r="F10" s="9" t="str">
        <f t="shared" si="9"/>
        <v>-0.14217</v>
      </c>
      <c r="G10" s="9" t="str">
        <f t="shared" si="9"/>
        <v>-0.17743</v>
      </c>
      <c r="H10" s="9" t="str">
        <f t="shared" si="9"/>
        <v>-0.17743</v>
      </c>
      <c r="I10" s="9" t="str">
        <f t="shared" si="9"/>
        <v>1</v>
      </c>
      <c r="J10" s="9" t="str">
        <f t="shared" si="9"/>
        <v>1</v>
      </c>
      <c r="K10" s="9" t="str">
        <f t="shared" si="9"/>
        <v>0.983892</v>
      </c>
      <c r="L10" s="9" t="str">
        <f t="shared" si="9"/>
        <v>0.983892</v>
      </c>
      <c r="M10" s="9" t="str">
        <f t="shared" si="9"/>
        <v>0.829764</v>
      </c>
      <c r="N10" s="9" t="str">
        <f t="shared" si="9"/>
        <v>0.82974</v>
      </c>
      <c r="O10" s="9" t="str">
        <f t="shared" si="9"/>
        <v>0.676623</v>
      </c>
      <c r="P10" s="9" t="str">
        <f t="shared" si="9"/>
        <v>0.676623</v>
      </c>
      <c r="Q10" s="9" t="str">
        <f t="shared" si="9"/>
        <v>0.287194</v>
      </c>
      <c r="R10" s="9" t="str">
        <f t="shared" si="9"/>
        <v>0.290083</v>
      </c>
      <c r="S10" s="9" t="str">
        <f t="shared" si="9"/>
        <v>0.369475</v>
      </c>
      <c r="T10" s="9" t="str">
        <f t="shared" si="9"/>
        <v>0.208425</v>
      </c>
      <c r="U10" s="11" t="str">
        <f t="shared" si="9"/>
        <v>NA</v>
      </c>
      <c r="V10" s="9" t="str">
        <f t="shared" si="9"/>
        <v>0.340038</v>
      </c>
      <c r="W10" s="9" t="str">
        <f t="shared" si="9"/>
        <v>0.232719</v>
      </c>
      <c r="X10" s="9" t="str">
        <f t="shared" si="9"/>
        <v>0.286878</v>
      </c>
      <c r="Y10" s="9" t="str">
        <f t="shared" si="9"/>
        <v>0.257864</v>
      </c>
      <c r="Z10" s="9" t="str">
        <f t="shared" si="9"/>
        <v>0.257864</v>
      </c>
      <c r="AA10" s="11" t="str">
        <f t="shared" si="9"/>
        <v>NA</v>
      </c>
      <c r="AB10" s="9" t="str">
        <f t="shared" si="9"/>
        <v>0.318271</v>
      </c>
      <c r="AC10" s="9" t="str">
        <f t="shared" si="9"/>
        <v>0.256616</v>
      </c>
      <c r="AD10" s="9" t="str">
        <f t="shared" si="9"/>
        <v>0.276587</v>
      </c>
      <c r="AE10" s="9" t="str">
        <f t="shared" si="9"/>
        <v>0.222702</v>
      </c>
      <c r="AF10" s="9" t="str">
        <f t="shared" si="9"/>
        <v>0.256491</v>
      </c>
      <c r="AG10" s="9" t="str">
        <f t="shared" si="9"/>
        <v>0.253335</v>
      </c>
      <c r="AH10" s="9" t="str">
        <f t="shared" si="9"/>
        <v>0.325466</v>
      </c>
      <c r="AI10" s="11" t="str">
        <f t="shared" si="9"/>
        <v>NA</v>
      </c>
      <c r="AJ10" s="11" t="str">
        <f t="shared" si="9"/>
        <v>NA</v>
      </c>
      <c r="AK10" s="11" t="str">
        <f t="shared" si="9"/>
        <v>NA</v>
      </c>
      <c r="AL10" s="11" t="str">
        <f t="shared" si="9"/>
        <v>NA</v>
      </c>
      <c r="AM10" s="11" t="str">
        <f t="shared" si="9"/>
        <v>NA</v>
      </c>
      <c r="AN10" s="11" t="str">
        <f t="shared" si="9"/>
        <v>NA</v>
      </c>
      <c r="AO10" s="11" t="str">
        <f t="shared" si="9"/>
        <v>NA</v>
      </c>
      <c r="AP10" s="11" t="str">
        <f t="shared" si="9"/>
        <v>NA</v>
      </c>
      <c r="AQ10" s="11" t="str">
        <f t="shared" si="9"/>
        <v>NA</v>
      </c>
      <c r="AR10" s="11" t="str">
        <f t="shared" si="9"/>
        <v>NA</v>
      </c>
      <c r="AS10" s="11" t="str">
        <f t="shared" si="9"/>
        <v>NA</v>
      </c>
      <c r="AT10" s="11" t="str">
        <f t="shared" si="9"/>
        <v>NA</v>
      </c>
      <c r="AU10" s="3"/>
      <c r="AV10" s="3">
        <v>-0.16577</v>
      </c>
      <c r="AW10" s="3">
        <v>0.6564</v>
      </c>
      <c r="AX10" s="3">
        <v>1.0</v>
      </c>
      <c r="AY10" s="3">
        <v>0.983921</v>
      </c>
      <c r="AZ10" s="3">
        <v>-0.14217</v>
      </c>
      <c r="BA10" s="3">
        <v>-0.17743</v>
      </c>
      <c r="BB10" s="3">
        <v>-0.17743</v>
      </c>
      <c r="BC10" s="3">
        <v>1.0</v>
      </c>
      <c r="BD10" s="3">
        <v>1.0</v>
      </c>
      <c r="BE10" s="3">
        <v>0.983892</v>
      </c>
      <c r="BF10" s="3">
        <v>0.983892</v>
      </c>
      <c r="BG10" s="3">
        <v>0.829764</v>
      </c>
      <c r="BH10" s="3">
        <v>0.82974</v>
      </c>
      <c r="BI10" s="3">
        <v>0.676623</v>
      </c>
      <c r="BJ10" s="3">
        <v>0.676623</v>
      </c>
      <c r="BK10" s="3">
        <v>0.287194</v>
      </c>
      <c r="BL10" s="3">
        <v>0.290083</v>
      </c>
      <c r="BM10" s="3">
        <v>0.369475</v>
      </c>
      <c r="BN10" s="3">
        <v>0.208425</v>
      </c>
      <c r="BO10" s="3">
        <v>-0.02217</v>
      </c>
      <c r="BP10" s="3">
        <v>0.340038</v>
      </c>
      <c r="BQ10" s="3">
        <v>0.232719</v>
      </c>
      <c r="BR10" s="3">
        <v>0.286878</v>
      </c>
      <c r="BS10" s="3">
        <v>0.257864</v>
      </c>
      <c r="BT10" s="3">
        <v>0.257864</v>
      </c>
      <c r="BU10" s="3">
        <v>0.166135</v>
      </c>
      <c r="BV10" s="3">
        <v>0.318271</v>
      </c>
      <c r="BW10" s="3">
        <v>0.256616</v>
      </c>
      <c r="BX10" s="3">
        <v>0.276587</v>
      </c>
      <c r="BY10" s="3">
        <v>0.222702</v>
      </c>
      <c r="BZ10" s="3">
        <v>0.256491</v>
      </c>
      <c r="CA10" s="3">
        <v>0.253335</v>
      </c>
      <c r="CB10" s="3">
        <v>0.325466</v>
      </c>
      <c r="CC10" s="3">
        <v>0.137911</v>
      </c>
      <c r="CD10" s="3">
        <v>0.095636</v>
      </c>
      <c r="CE10" s="3">
        <v>0.139126</v>
      </c>
      <c r="CF10" s="3">
        <v>0.115323</v>
      </c>
      <c r="CG10" s="3">
        <v>0.144837</v>
      </c>
      <c r="CH10" s="3">
        <v>0.114278</v>
      </c>
      <c r="CI10" s="3">
        <v>0.183235</v>
      </c>
      <c r="CJ10" s="3">
        <v>0.068338</v>
      </c>
      <c r="CK10" s="3">
        <v>0.11664</v>
      </c>
      <c r="CL10" s="3">
        <v>0.080254</v>
      </c>
      <c r="CM10" s="3">
        <v>0.072502</v>
      </c>
      <c r="CN10" s="3">
        <v>0.127418</v>
      </c>
      <c r="CO10" s="3"/>
      <c r="CP10" s="3">
        <v>0.019288</v>
      </c>
      <c r="CQ10" s="3">
        <v>0.0</v>
      </c>
      <c r="CR10" s="3">
        <v>0.0</v>
      </c>
      <c r="CS10" s="3">
        <v>0.0</v>
      </c>
      <c r="CT10" s="3">
        <v>0.045165</v>
      </c>
      <c r="CU10" s="3">
        <v>0.012171</v>
      </c>
      <c r="CV10" s="3">
        <v>0.012171</v>
      </c>
      <c r="CW10" s="3">
        <v>0.0</v>
      </c>
      <c r="CX10" s="3"/>
      <c r="CY10" s="3">
        <v>0.0</v>
      </c>
      <c r="CZ10" s="3">
        <v>0.0</v>
      </c>
      <c r="DA10" s="3">
        <v>0.0</v>
      </c>
      <c r="DB10" s="3">
        <v>0.0</v>
      </c>
      <c r="DC10" s="3">
        <v>0.0</v>
      </c>
      <c r="DD10" s="3">
        <v>0.0</v>
      </c>
      <c r="DE10" s="14">
        <v>3.91E-5</v>
      </c>
      <c r="DF10" s="14">
        <v>3.24E-5</v>
      </c>
      <c r="DG10" s="14">
        <v>7.85E-8</v>
      </c>
      <c r="DH10" s="3">
        <v>0.003135</v>
      </c>
      <c r="DI10" s="3">
        <v>0.784908</v>
      </c>
      <c r="DJ10" s="14">
        <v>8.93E-7</v>
      </c>
      <c r="DK10" s="3">
        <v>0.036553</v>
      </c>
      <c r="DL10" s="3">
        <v>0.008973</v>
      </c>
      <c r="DM10" s="3">
        <v>0.01934</v>
      </c>
      <c r="DN10" s="3">
        <v>0.01934</v>
      </c>
      <c r="DO10" s="3">
        <v>0.135775</v>
      </c>
      <c r="DP10" s="3">
        <v>0.003568</v>
      </c>
      <c r="DQ10" s="3">
        <v>0.019955</v>
      </c>
      <c r="DR10" s="3">
        <v>0.011889</v>
      </c>
      <c r="DS10" s="3">
        <v>0.044323</v>
      </c>
      <c r="DT10" s="3">
        <v>0.020017</v>
      </c>
      <c r="DU10" s="3">
        <v>0.021651</v>
      </c>
      <c r="DV10" s="3">
        <v>0.002848</v>
      </c>
      <c r="DW10" s="3">
        <v>0.444058</v>
      </c>
      <c r="DX10" s="3">
        <v>0.596516</v>
      </c>
      <c r="DY10" s="3">
        <v>0.440014</v>
      </c>
      <c r="DZ10" s="3">
        <v>0.522775</v>
      </c>
      <c r="EA10" s="3">
        <v>0.421284</v>
      </c>
      <c r="EB10" s="3">
        <v>0.526575</v>
      </c>
      <c r="EC10" s="3">
        <v>0.3074</v>
      </c>
      <c r="ED10" s="3">
        <v>0.705521</v>
      </c>
      <c r="EE10" s="3">
        <v>0.518006</v>
      </c>
      <c r="EF10" s="3">
        <v>0.657067</v>
      </c>
      <c r="EG10" s="3">
        <v>0.688447</v>
      </c>
      <c r="EH10" s="3">
        <v>0.479801</v>
      </c>
    </row>
    <row r="11">
      <c r="A11" s="3" t="s">
        <v>12</v>
      </c>
      <c r="B11" s="9" t="str">
        <f t="shared" ref="B11:AT11" si="10">IF(CP11&lt;0.05,AV11,"NA")</f>
        <v>-0.16962</v>
      </c>
      <c r="C11" s="9" t="str">
        <f t="shared" si="10"/>
        <v>0.609501</v>
      </c>
      <c r="D11" s="9" t="str">
        <f t="shared" si="10"/>
        <v>0.983892</v>
      </c>
      <c r="E11" s="9" t="str">
        <f t="shared" si="10"/>
        <v>0.999998</v>
      </c>
      <c r="F11" s="9" t="str">
        <f t="shared" si="10"/>
        <v>-0.14362</v>
      </c>
      <c r="G11" s="9" t="str">
        <f t="shared" si="10"/>
        <v>-0.18065</v>
      </c>
      <c r="H11" s="9" t="str">
        <f t="shared" si="10"/>
        <v>-0.18065</v>
      </c>
      <c r="I11" s="9" t="str">
        <f t="shared" si="10"/>
        <v>0.983892</v>
      </c>
      <c r="J11" s="9" t="str">
        <f t="shared" si="10"/>
        <v>0.983892</v>
      </c>
      <c r="K11" s="9" t="str">
        <f t="shared" si="10"/>
        <v>1</v>
      </c>
      <c r="L11" s="9" t="str">
        <f t="shared" si="10"/>
        <v>1</v>
      </c>
      <c r="M11" s="9" t="str">
        <f t="shared" si="10"/>
        <v>0.740454</v>
      </c>
      <c r="N11" s="9" t="str">
        <f t="shared" si="10"/>
        <v>0.740424</v>
      </c>
      <c r="O11" s="9" t="str">
        <f t="shared" si="10"/>
        <v>0.62801</v>
      </c>
      <c r="P11" s="9" t="str">
        <f t="shared" si="10"/>
        <v>0.62801</v>
      </c>
      <c r="Q11" s="9" t="str">
        <f t="shared" si="10"/>
        <v>0.274179</v>
      </c>
      <c r="R11" s="9" t="str">
        <f t="shared" si="10"/>
        <v>0.277414</v>
      </c>
      <c r="S11" s="9" t="str">
        <f t="shared" si="10"/>
        <v>0.317771</v>
      </c>
      <c r="T11" s="9" t="str">
        <f t="shared" si="10"/>
        <v>0.196194</v>
      </c>
      <c r="U11" s="9" t="str">
        <f t="shared" si="10"/>
        <v>0.17624</v>
      </c>
      <c r="V11" s="9" t="str">
        <f t="shared" si="10"/>
        <v>0.21915</v>
      </c>
      <c r="W11" s="9" t="str">
        <f t="shared" si="10"/>
        <v>0.258473</v>
      </c>
      <c r="X11" s="9" t="str">
        <f t="shared" si="10"/>
        <v>0.318799</v>
      </c>
      <c r="Y11" s="9" t="str">
        <f t="shared" si="10"/>
        <v>0.276583</v>
      </c>
      <c r="Z11" s="9" t="str">
        <f t="shared" si="10"/>
        <v>0.276583</v>
      </c>
      <c r="AA11" s="11" t="str">
        <f t="shared" si="10"/>
        <v>NA</v>
      </c>
      <c r="AB11" s="9" t="str">
        <f t="shared" si="10"/>
        <v>0.343219</v>
      </c>
      <c r="AC11" s="9" t="str">
        <f t="shared" si="10"/>
        <v>0.289329</v>
      </c>
      <c r="AD11" s="9" t="str">
        <f t="shared" si="10"/>
        <v>0.307084</v>
      </c>
      <c r="AE11" s="9" t="str">
        <f t="shared" si="10"/>
        <v>0.264695</v>
      </c>
      <c r="AF11" s="9" t="str">
        <f t="shared" si="10"/>
        <v>0.299642</v>
      </c>
      <c r="AG11" s="9" t="str">
        <f t="shared" si="10"/>
        <v>0.294478</v>
      </c>
      <c r="AH11" s="9" t="str">
        <f t="shared" si="10"/>
        <v>0.347007</v>
      </c>
      <c r="AI11" s="11" t="str">
        <f t="shared" si="10"/>
        <v>NA</v>
      </c>
      <c r="AJ11" s="11" t="str">
        <f t="shared" si="10"/>
        <v>NA</v>
      </c>
      <c r="AK11" s="11" t="str">
        <f t="shared" si="10"/>
        <v>NA</v>
      </c>
      <c r="AL11" s="11" t="str">
        <f t="shared" si="10"/>
        <v>NA</v>
      </c>
      <c r="AM11" s="11" t="str">
        <f t="shared" si="10"/>
        <v>NA</v>
      </c>
      <c r="AN11" s="11" t="str">
        <f t="shared" si="10"/>
        <v>NA</v>
      </c>
      <c r="AO11" s="11" t="str">
        <f t="shared" si="10"/>
        <v>NA</v>
      </c>
      <c r="AP11" s="11" t="str">
        <f t="shared" si="10"/>
        <v>NA</v>
      </c>
      <c r="AQ11" s="11" t="str">
        <f t="shared" si="10"/>
        <v>NA</v>
      </c>
      <c r="AR11" s="11" t="str">
        <f t="shared" si="10"/>
        <v>NA</v>
      </c>
      <c r="AS11" s="11" t="str">
        <f t="shared" si="10"/>
        <v>NA</v>
      </c>
      <c r="AT11" s="11" t="str">
        <f t="shared" si="10"/>
        <v>NA</v>
      </c>
      <c r="AU11" s="3"/>
      <c r="AV11" s="3">
        <v>-0.16962</v>
      </c>
      <c r="AW11" s="3">
        <v>0.609501</v>
      </c>
      <c r="AX11" s="3">
        <v>0.983892</v>
      </c>
      <c r="AY11" s="3">
        <v>0.999998</v>
      </c>
      <c r="AZ11" s="3">
        <v>-0.14362</v>
      </c>
      <c r="BA11" s="3">
        <v>-0.18065</v>
      </c>
      <c r="BB11" s="3">
        <v>-0.18065</v>
      </c>
      <c r="BC11" s="3">
        <v>0.983892</v>
      </c>
      <c r="BD11" s="3">
        <v>0.983892</v>
      </c>
      <c r="BE11" s="3">
        <v>1.0</v>
      </c>
      <c r="BF11" s="3">
        <v>1.0</v>
      </c>
      <c r="BG11" s="3">
        <v>0.740454</v>
      </c>
      <c r="BH11" s="3">
        <v>0.740424</v>
      </c>
      <c r="BI11" s="3">
        <v>0.62801</v>
      </c>
      <c r="BJ11" s="3">
        <v>0.62801</v>
      </c>
      <c r="BK11" s="3">
        <v>0.274179</v>
      </c>
      <c r="BL11" s="3">
        <v>0.277414</v>
      </c>
      <c r="BM11" s="3">
        <v>0.317771</v>
      </c>
      <c r="BN11" s="3">
        <v>0.196194</v>
      </c>
      <c r="BO11" s="3">
        <v>0.17624</v>
      </c>
      <c r="BP11" s="3">
        <v>0.21915</v>
      </c>
      <c r="BQ11" s="3">
        <v>0.258473</v>
      </c>
      <c r="BR11" s="3">
        <v>0.318799</v>
      </c>
      <c r="BS11" s="3">
        <v>0.276583</v>
      </c>
      <c r="BT11" s="3">
        <v>0.276583</v>
      </c>
      <c r="BU11" s="3">
        <v>0.181541</v>
      </c>
      <c r="BV11" s="3">
        <v>0.343219</v>
      </c>
      <c r="BW11" s="3">
        <v>0.289329</v>
      </c>
      <c r="BX11" s="3">
        <v>0.307084</v>
      </c>
      <c r="BY11" s="3">
        <v>0.264695</v>
      </c>
      <c r="BZ11" s="3">
        <v>0.299642</v>
      </c>
      <c r="CA11" s="3">
        <v>0.294478</v>
      </c>
      <c r="CB11" s="3">
        <v>0.347007</v>
      </c>
      <c r="CC11" s="3">
        <v>0.160081</v>
      </c>
      <c r="CD11" s="3">
        <v>0.124664</v>
      </c>
      <c r="CE11" s="3">
        <v>0.163723</v>
      </c>
      <c r="CF11" s="3">
        <v>0.138095</v>
      </c>
      <c r="CG11" s="3">
        <v>0.162565</v>
      </c>
      <c r="CH11" s="3">
        <v>0.135156</v>
      </c>
      <c r="CI11" s="3">
        <v>0.197161</v>
      </c>
      <c r="CJ11" s="3">
        <v>0.083797</v>
      </c>
      <c r="CK11" s="3">
        <v>0.142043</v>
      </c>
      <c r="CL11" s="3">
        <v>0.110242</v>
      </c>
      <c r="CM11" s="3">
        <v>0.097799</v>
      </c>
      <c r="CN11" s="3">
        <v>0.144149</v>
      </c>
      <c r="CO11" s="3"/>
      <c r="CP11" s="3">
        <v>0.016616</v>
      </c>
      <c r="CQ11" s="3">
        <v>0.0</v>
      </c>
      <c r="CR11" s="3">
        <v>0.0</v>
      </c>
      <c r="CS11" s="3">
        <v>0.0</v>
      </c>
      <c r="CT11" s="3">
        <v>0.042991</v>
      </c>
      <c r="CU11" s="3">
        <v>0.010667</v>
      </c>
      <c r="CV11" s="3">
        <v>0.010667</v>
      </c>
      <c r="CW11" s="3">
        <v>0.0</v>
      </c>
      <c r="CX11" s="3">
        <v>0.0</v>
      </c>
      <c r="CY11" s="3"/>
      <c r="CZ11" s="3">
        <v>0.0</v>
      </c>
      <c r="DA11" s="3">
        <v>0.0</v>
      </c>
      <c r="DB11" s="3">
        <v>0.0</v>
      </c>
      <c r="DC11" s="3">
        <v>0.0</v>
      </c>
      <c r="DD11" s="3">
        <v>0.0</v>
      </c>
      <c r="DE11" s="14">
        <v>8.9E-5</v>
      </c>
      <c r="DF11" s="14">
        <v>7.28E-5</v>
      </c>
      <c r="DG11" s="14">
        <v>4.79E-6</v>
      </c>
      <c r="DH11" s="3">
        <v>0.005482</v>
      </c>
      <c r="DI11" s="3">
        <v>0.028786</v>
      </c>
      <c r="DJ11" s="3">
        <v>0.001871</v>
      </c>
      <c r="DK11" s="3">
        <v>0.019815</v>
      </c>
      <c r="DL11" s="3">
        <v>0.00351</v>
      </c>
      <c r="DM11" s="3">
        <v>0.01189</v>
      </c>
      <c r="DN11" s="3">
        <v>0.01189</v>
      </c>
      <c r="DO11" s="3">
        <v>0.10262</v>
      </c>
      <c r="DP11" s="3">
        <v>0.001595</v>
      </c>
      <c r="DQ11" s="3">
        <v>0.008379</v>
      </c>
      <c r="DR11" s="3">
        <v>0.005013</v>
      </c>
      <c r="DS11" s="3">
        <v>0.016255</v>
      </c>
      <c r="DT11" s="3">
        <v>0.006241</v>
      </c>
      <c r="DU11" s="3">
        <v>0.007242</v>
      </c>
      <c r="DV11" s="3">
        <v>0.001404</v>
      </c>
      <c r="DW11" s="3">
        <v>0.373521</v>
      </c>
      <c r="DX11" s="3">
        <v>0.489422</v>
      </c>
      <c r="DY11" s="3">
        <v>0.362602</v>
      </c>
      <c r="DZ11" s="3">
        <v>0.443445</v>
      </c>
      <c r="EA11" s="3">
        <v>0.366053</v>
      </c>
      <c r="EB11" s="3">
        <v>0.453299</v>
      </c>
      <c r="EC11" s="3">
        <v>0.271431</v>
      </c>
      <c r="ED11" s="3">
        <v>0.64291</v>
      </c>
      <c r="EE11" s="3">
        <v>0.43039</v>
      </c>
      <c r="EF11" s="3">
        <v>0.54137</v>
      </c>
      <c r="EG11" s="3">
        <v>0.588197</v>
      </c>
      <c r="EH11" s="3">
        <v>0.423516</v>
      </c>
    </row>
    <row r="12">
      <c r="A12" s="3" t="s">
        <v>13</v>
      </c>
      <c r="B12" s="9" t="str">
        <f t="shared" ref="B12:AT12" si="11">IF(CP12&lt;0.05,AV12,"NA")</f>
        <v>-0.16962</v>
      </c>
      <c r="C12" s="9" t="str">
        <f t="shared" si="11"/>
        <v>0.609501</v>
      </c>
      <c r="D12" s="9" t="str">
        <f t="shared" si="11"/>
        <v>0.983892</v>
      </c>
      <c r="E12" s="9" t="str">
        <f t="shared" si="11"/>
        <v>0.999998</v>
      </c>
      <c r="F12" s="9" t="str">
        <f t="shared" si="11"/>
        <v>-0.14362</v>
      </c>
      <c r="G12" s="9" t="str">
        <f t="shared" si="11"/>
        <v>-0.18065</v>
      </c>
      <c r="H12" s="9" t="str">
        <f t="shared" si="11"/>
        <v>-0.18065</v>
      </c>
      <c r="I12" s="9" t="str">
        <f t="shared" si="11"/>
        <v>0.983892</v>
      </c>
      <c r="J12" s="9" t="str">
        <f t="shared" si="11"/>
        <v>0.983892</v>
      </c>
      <c r="K12" s="9" t="str">
        <f t="shared" si="11"/>
        <v>1</v>
      </c>
      <c r="L12" s="9" t="str">
        <f t="shared" si="11"/>
        <v>1</v>
      </c>
      <c r="M12" s="9" t="str">
        <f t="shared" si="11"/>
        <v>0.740454</v>
      </c>
      <c r="N12" s="9" t="str">
        <f t="shared" si="11"/>
        <v>0.740424</v>
      </c>
      <c r="O12" s="9" t="str">
        <f t="shared" si="11"/>
        <v>0.62801</v>
      </c>
      <c r="P12" s="9" t="str">
        <f t="shared" si="11"/>
        <v>0.62801</v>
      </c>
      <c r="Q12" s="9" t="str">
        <f t="shared" si="11"/>
        <v>0.274179</v>
      </c>
      <c r="R12" s="9" t="str">
        <f t="shared" si="11"/>
        <v>0.277414</v>
      </c>
      <c r="S12" s="9" t="str">
        <f t="shared" si="11"/>
        <v>0.317771</v>
      </c>
      <c r="T12" s="9" t="str">
        <f t="shared" si="11"/>
        <v>0.196194</v>
      </c>
      <c r="U12" s="9" t="str">
        <f t="shared" si="11"/>
        <v>0.17624</v>
      </c>
      <c r="V12" s="9" t="str">
        <f t="shared" si="11"/>
        <v>0.21915</v>
      </c>
      <c r="W12" s="9" t="str">
        <f t="shared" si="11"/>
        <v>0.258473</v>
      </c>
      <c r="X12" s="9" t="str">
        <f t="shared" si="11"/>
        <v>0.318799</v>
      </c>
      <c r="Y12" s="9" t="str">
        <f t="shared" si="11"/>
        <v>0.276583</v>
      </c>
      <c r="Z12" s="9" t="str">
        <f t="shared" si="11"/>
        <v>0.276583</v>
      </c>
      <c r="AA12" s="11" t="str">
        <f t="shared" si="11"/>
        <v>NA</v>
      </c>
      <c r="AB12" s="9" t="str">
        <f t="shared" si="11"/>
        <v>0.343219</v>
      </c>
      <c r="AC12" s="9" t="str">
        <f t="shared" si="11"/>
        <v>0.289329</v>
      </c>
      <c r="AD12" s="9" t="str">
        <f t="shared" si="11"/>
        <v>0.307084</v>
      </c>
      <c r="AE12" s="9" t="str">
        <f t="shared" si="11"/>
        <v>0.264695</v>
      </c>
      <c r="AF12" s="9" t="str">
        <f t="shared" si="11"/>
        <v>0.299642</v>
      </c>
      <c r="AG12" s="9" t="str">
        <f t="shared" si="11"/>
        <v>0.294478</v>
      </c>
      <c r="AH12" s="9" t="str">
        <f t="shared" si="11"/>
        <v>0.347007</v>
      </c>
      <c r="AI12" s="11" t="str">
        <f t="shared" si="11"/>
        <v>NA</v>
      </c>
      <c r="AJ12" s="11" t="str">
        <f t="shared" si="11"/>
        <v>NA</v>
      </c>
      <c r="AK12" s="11" t="str">
        <f t="shared" si="11"/>
        <v>NA</v>
      </c>
      <c r="AL12" s="11" t="str">
        <f t="shared" si="11"/>
        <v>NA</v>
      </c>
      <c r="AM12" s="11" t="str">
        <f t="shared" si="11"/>
        <v>NA</v>
      </c>
      <c r="AN12" s="11" t="str">
        <f t="shared" si="11"/>
        <v>NA</v>
      </c>
      <c r="AO12" s="11" t="str">
        <f t="shared" si="11"/>
        <v>NA</v>
      </c>
      <c r="AP12" s="11" t="str">
        <f t="shared" si="11"/>
        <v>NA</v>
      </c>
      <c r="AQ12" s="11" t="str">
        <f t="shared" si="11"/>
        <v>NA</v>
      </c>
      <c r="AR12" s="11" t="str">
        <f t="shared" si="11"/>
        <v>NA</v>
      </c>
      <c r="AS12" s="11" t="str">
        <f t="shared" si="11"/>
        <v>NA</v>
      </c>
      <c r="AT12" s="11" t="str">
        <f t="shared" si="11"/>
        <v>NA</v>
      </c>
      <c r="AU12" s="3"/>
      <c r="AV12" s="3">
        <v>-0.16962</v>
      </c>
      <c r="AW12" s="3">
        <v>0.609501</v>
      </c>
      <c r="AX12" s="3">
        <v>0.983892</v>
      </c>
      <c r="AY12" s="3">
        <v>0.999998</v>
      </c>
      <c r="AZ12" s="3">
        <v>-0.14362</v>
      </c>
      <c r="BA12" s="3">
        <v>-0.18065</v>
      </c>
      <c r="BB12" s="3">
        <v>-0.18065</v>
      </c>
      <c r="BC12" s="3">
        <v>0.983892</v>
      </c>
      <c r="BD12" s="3">
        <v>0.983892</v>
      </c>
      <c r="BE12" s="3">
        <v>1.0</v>
      </c>
      <c r="BF12" s="3">
        <v>1.0</v>
      </c>
      <c r="BG12" s="3">
        <v>0.740454</v>
      </c>
      <c r="BH12" s="3">
        <v>0.740424</v>
      </c>
      <c r="BI12" s="3">
        <v>0.62801</v>
      </c>
      <c r="BJ12" s="3">
        <v>0.62801</v>
      </c>
      <c r="BK12" s="3">
        <v>0.274179</v>
      </c>
      <c r="BL12" s="3">
        <v>0.277414</v>
      </c>
      <c r="BM12" s="3">
        <v>0.317771</v>
      </c>
      <c r="BN12" s="3">
        <v>0.196194</v>
      </c>
      <c r="BO12" s="3">
        <v>0.17624</v>
      </c>
      <c r="BP12" s="3">
        <v>0.21915</v>
      </c>
      <c r="BQ12" s="3">
        <v>0.258473</v>
      </c>
      <c r="BR12" s="3">
        <v>0.318799</v>
      </c>
      <c r="BS12" s="3">
        <v>0.276583</v>
      </c>
      <c r="BT12" s="3">
        <v>0.276583</v>
      </c>
      <c r="BU12" s="3">
        <v>0.181541</v>
      </c>
      <c r="BV12" s="3">
        <v>0.343219</v>
      </c>
      <c r="BW12" s="3">
        <v>0.289329</v>
      </c>
      <c r="BX12" s="3">
        <v>0.307084</v>
      </c>
      <c r="BY12" s="3">
        <v>0.264695</v>
      </c>
      <c r="BZ12" s="3">
        <v>0.299642</v>
      </c>
      <c r="CA12" s="3">
        <v>0.294478</v>
      </c>
      <c r="CB12" s="3">
        <v>0.347007</v>
      </c>
      <c r="CC12" s="3">
        <v>0.160081</v>
      </c>
      <c r="CD12" s="3">
        <v>0.124664</v>
      </c>
      <c r="CE12" s="3">
        <v>0.163723</v>
      </c>
      <c r="CF12" s="3">
        <v>0.138095</v>
      </c>
      <c r="CG12" s="3">
        <v>0.162565</v>
      </c>
      <c r="CH12" s="3">
        <v>0.135156</v>
      </c>
      <c r="CI12" s="3">
        <v>0.197161</v>
      </c>
      <c r="CJ12" s="3">
        <v>0.083797</v>
      </c>
      <c r="CK12" s="3">
        <v>0.142043</v>
      </c>
      <c r="CL12" s="3">
        <v>0.110242</v>
      </c>
      <c r="CM12" s="3">
        <v>0.097799</v>
      </c>
      <c r="CN12" s="3">
        <v>0.144149</v>
      </c>
      <c r="CO12" s="3"/>
      <c r="CP12" s="3">
        <v>0.016616</v>
      </c>
      <c r="CQ12" s="3">
        <v>0.0</v>
      </c>
      <c r="CR12" s="3">
        <v>0.0</v>
      </c>
      <c r="CS12" s="3">
        <v>0.0</v>
      </c>
      <c r="CT12" s="3">
        <v>0.042991</v>
      </c>
      <c r="CU12" s="3">
        <v>0.010667</v>
      </c>
      <c r="CV12" s="3">
        <v>0.010667</v>
      </c>
      <c r="CW12" s="3">
        <v>0.0</v>
      </c>
      <c r="CX12" s="3">
        <v>0.0</v>
      </c>
      <c r="CY12" s="3">
        <v>0.0</v>
      </c>
      <c r="CZ12" s="3"/>
      <c r="DA12" s="3">
        <v>0.0</v>
      </c>
      <c r="DB12" s="3">
        <v>0.0</v>
      </c>
      <c r="DC12" s="3">
        <v>0.0</v>
      </c>
      <c r="DD12" s="3">
        <v>0.0</v>
      </c>
      <c r="DE12" s="14">
        <v>8.9E-5</v>
      </c>
      <c r="DF12" s="14">
        <v>7.28E-5</v>
      </c>
      <c r="DG12" s="14">
        <v>4.79E-6</v>
      </c>
      <c r="DH12" s="3">
        <v>0.005482</v>
      </c>
      <c r="DI12" s="3">
        <v>0.028786</v>
      </c>
      <c r="DJ12" s="3">
        <v>0.001871</v>
      </c>
      <c r="DK12" s="3">
        <v>0.019815</v>
      </c>
      <c r="DL12" s="3">
        <v>0.00351</v>
      </c>
      <c r="DM12" s="3">
        <v>0.01189</v>
      </c>
      <c r="DN12" s="3">
        <v>0.01189</v>
      </c>
      <c r="DO12" s="3">
        <v>0.10262</v>
      </c>
      <c r="DP12" s="3">
        <v>0.001595</v>
      </c>
      <c r="DQ12" s="3">
        <v>0.008379</v>
      </c>
      <c r="DR12" s="3">
        <v>0.005013</v>
      </c>
      <c r="DS12" s="3">
        <v>0.016255</v>
      </c>
      <c r="DT12" s="3">
        <v>0.006241</v>
      </c>
      <c r="DU12" s="3">
        <v>0.007242</v>
      </c>
      <c r="DV12" s="3">
        <v>0.001404</v>
      </c>
      <c r="DW12" s="3">
        <v>0.373521</v>
      </c>
      <c r="DX12" s="3">
        <v>0.489422</v>
      </c>
      <c r="DY12" s="3">
        <v>0.362602</v>
      </c>
      <c r="DZ12" s="3">
        <v>0.443445</v>
      </c>
      <c r="EA12" s="3">
        <v>0.366053</v>
      </c>
      <c r="EB12" s="3">
        <v>0.453299</v>
      </c>
      <c r="EC12" s="3">
        <v>0.271431</v>
      </c>
      <c r="ED12" s="3">
        <v>0.64291</v>
      </c>
      <c r="EE12" s="3">
        <v>0.43039</v>
      </c>
      <c r="EF12" s="3">
        <v>0.54137</v>
      </c>
      <c r="EG12" s="3">
        <v>0.588197</v>
      </c>
      <c r="EH12" s="3">
        <v>0.423516</v>
      </c>
    </row>
    <row r="13">
      <c r="A13" s="3" t="s">
        <v>14</v>
      </c>
      <c r="B13" s="9" t="str">
        <f t="shared" ref="B13:AT13" si="12">IF(CP13&lt;0.05,AV13,"NA")</f>
        <v>-0.14432</v>
      </c>
      <c r="C13" s="9" t="str">
        <f t="shared" si="12"/>
        <v>0.698137</v>
      </c>
      <c r="D13" s="9" t="str">
        <f t="shared" si="12"/>
        <v>0.829764</v>
      </c>
      <c r="E13" s="9" t="str">
        <f t="shared" si="12"/>
        <v>0.740618</v>
      </c>
      <c r="F13" s="11" t="str">
        <f t="shared" si="12"/>
        <v>NA</v>
      </c>
      <c r="G13" s="9" t="str">
        <f t="shared" si="12"/>
        <v>-0.15665</v>
      </c>
      <c r="H13" s="9" t="str">
        <f t="shared" si="12"/>
        <v>-0.15665</v>
      </c>
      <c r="I13" s="9" t="str">
        <f t="shared" si="12"/>
        <v>0.829764</v>
      </c>
      <c r="J13" s="9" t="str">
        <f t="shared" si="12"/>
        <v>0.829764</v>
      </c>
      <c r="K13" s="9" t="str">
        <f t="shared" si="12"/>
        <v>0.740454</v>
      </c>
      <c r="L13" s="9" t="str">
        <f t="shared" si="12"/>
        <v>0.740454</v>
      </c>
      <c r="M13" s="9" t="str">
        <f t="shared" si="12"/>
        <v>1</v>
      </c>
      <c r="N13" s="9" t="str">
        <f t="shared" si="12"/>
        <v>0.999999</v>
      </c>
      <c r="O13" s="9" t="str">
        <f t="shared" si="12"/>
        <v>0.723246</v>
      </c>
      <c r="P13" s="9" t="str">
        <f t="shared" si="12"/>
        <v>0.723246</v>
      </c>
      <c r="Q13" s="9" t="str">
        <f t="shared" si="12"/>
        <v>0.294856</v>
      </c>
      <c r="R13" s="9" t="str">
        <f t="shared" si="12"/>
        <v>0.295648</v>
      </c>
      <c r="S13" s="9" t="str">
        <f t="shared" si="12"/>
        <v>0.528696</v>
      </c>
      <c r="T13" s="9" t="str">
        <f t="shared" si="12"/>
        <v>0.241869</v>
      </c>
      <c r="U13" s="9" t="str">
        <f t="shared" si="12"/>
        <v>-0.6816</v>
      </c>
      <c r="V13" s="9" t="str">
        <f t="shared" si="12"/>
        <v>0.769987</v>
      </c>
      <c r="W13" s="11" t="str">
        <f t="shared" si="12"/>
        <v>NA</v>
      </c>
      <c r="X13" s="11" t="str">
        <f t="shared" si="12"/>
        <v>NA</v>
      </c>
      <c r="Y13" s="11" t="str">
        <f t="shared" si="12"/>
        <v>NA</v>
      </c>
      <c r="Z13" s="11" t="str">
        <f t="shared" si="12"/>
        <v>NA</v>
      </c>
      <c r="AA13" s="11" t="str">
        <f t="shared" si="12"/>
        <v>NA</v>
      </c>
      <c r="AB13" s="9" t="str">
        <f t="shared" si="12"/>
        <v>0.218007</v>
      </c>
      <c r="AC13" s="11" t="str">
        <f t="shared" si="12"/>
        <v>NA</v>
      </c>
      <c r="AD13" s="11" t="str">
        <f t="shared" si="12"/>
        <v>NA</v>
      </c>
      <c r="AE13" s="11" t="str">
        <f t="shared" si="12"/>
        <v>NA</v>
      </c>
      <c r="AF13" s="11" t="str">
        <f t="shared" si="12"/>
        <v>NA</v>
      </c>
      <c r="AG13" s="11" t="str">
        <f t="shared" si="12"/>
        <v>NA</v>
      </c>
      <c r="AH13" s="11" t="str">
        <f t="shared" si="12"/>
        <v>NA</v>
      </c>
      <c r="AI13" s="11" t="str">
        <f t="shared" si="12"/>
        <v>NA</v>
      </c>
      <c r="AJ13" s="11" t="str">
        <f t="shared" si="12"/>
        <v>NA</v>
      </c>
      <c r="AK13" s="11" t="str">
        <f t="shared" si="12"/>
        <v>NA</v>
      </c>
      <c r="AL13" s="11" t="str">
        <f t="shared" si="12"/>
        <v>NA</v>
      </c>
      <c r="AM13" s="11" t="str">
        <f t="shared" si="12"/>
        <v>NA</v>
      </c>
      <c r="AN13" s="11" t="str">
        <f t="shared" si="12"/>
        <v>NA</v>
      </c>
      <c r="AO13" s="11" t="str">
        <f t="shared" si="12"/>
        <v>NA</v>
      </c>
      <c r="AP13" s="11" t="str">
        <f t="shared" si="12"/>
        <v>NA</v>
      </c>
      <c r="AQ13" s="11" t="str">
        <f t="shared" si="12"/>
        <v>NA</v>
      </c>
      <c r="AR13" s="11" t="str">
        <f t="shared" si="12"/>
        <v>NA</v>
      </c>
      <c r="AS13" s="11" t="str">
        <f t="shared" si="12"/>
        <v>NA</v>
      </c>
      <c r="AT13" s="11" t="str">
        <f t="shared" si="12"/>
        <v>NA</v>
      </c>
      <c r="AU13" s="3"/>
      <c r="AV13" s="3">
        <v>-0.14432</v>
      </c>
      <c r="AW13" s="3">
        <v>0.698137</v>
      </c>
      <c r="AX13" s="3">
        <v>0.829764</v>
      </c>
      <c r="AY13" s="3">
        <v>0.740618</v>
      </c>
      <c r="AZ13" s="3">
        <v>-0.11838</v>
      </c>
      <c r="BA13" s="3">
        <v>-0.15665</v>
      </c>
      <c r="BB13" s="3">
        <v>-0.15665</v>
      </c>
      <c r="BC13" s="3">
        <v>0.829764</v>
      </c>
      <c r="BD13" s="3">
        <v>0.829764</v>
      </c>
      <c r="BE13" s="3">
        <v>0.740454</v>
      </c>
      <c r="BF13" s="3">
        <v>0.740454</v>
      </c>
      <c r="BG13" s="3">
        <v>1.0</v>
      </c>
      <c r="BH13" s="3">
        <v>0.999999</v>
      </c>
      <c r="BI13" s="3">
        <v>0.723246</v>
      </c>
      <c r="BJ13" s="3">
        <v>0.723246</v>
      </c>
      <c r="BK13" s="3">
        <v>0.294856</v>
      </c>
      <c r="BL13" s="3">
        <v>0.295648</v>
      </c>
      <c r="BM13" s="3">
        <v>0.528696</v>
      </c>
      <c r="BN13" s="3">
        <v>0.241869</v>
      </c>
      <c r="BO13" s="3">
        <v>-0.6816</v>
      </c>
      <c r="BP13" s="3">
        <v>0.769987</v>
      </c>
      <c r="BQ13" s="3">
        <v>0.139097</v>
      </c>
      <c r="BR13" s="3">
        <v>0.162694</v>
      </c>
      <c r="BS13" s="3">
        <v>0.144538</v>
      </c>
      <c r="BT13" s="3">
        <v>0.144538</v>
      </c>
      <c r="BU13" s="3">
        <v>0.075857</v>
      </c>
      <c r="BV13" s="3">
        <v>0.218007</v>
      </c>
      <c r="BW13" s="3">
        <v>0.114831</v>
      </c>
      <c r="BX13" s="3">
        <v>0.149418</v>
      </c>
      <c r="BY13" s="3">
        <v>0.126974</v>
      </c>
      <c r="BZ13" s="3">
        <v>0.111677</v>
      </c>
      <c r="CA13" s="3">
        <v>0.127605</v>
      </c>
      <c r="CB13" s="3">
        <v>0.203401</v>
      </c>
      <c r="CC13" s="3">
        <v>0.096487</v>
      </c>
      <c r="CD13" s="3">
        <v>0.065548</v>
      </c>
      <c r="CE13" s="3">
        <v>0.069976</v>
      </c>
      <c r="CF13" s="3">
        <v>0.098513</v>
      </c>
      <c r="CG13" s="3">
        <v>0.105591</v>
      </c>
      <c r="CH13" s="3">
        <v>0.095487</v>
      </c>
      <c r="CI13" s="3">
        <v>0.164241</v>
      </c>
      <c r="CJ13" s="3">
        <v>0.048552</v>
      </c>
      <c r="CK13" s="3">
        <v>0.027601</v>
      </c>
      <c r="CL13" s="3">
        <v>0.049905</v>
      </c>
      <c r="CM13" s="3">
        <v>0.067853</v>
      </c>
      <c r="CN13" s="3">
        <v>0.027959</v>
      </c>
      <c r="CO13" s="3"/>
      <c r="CP13" s="3">
        <v>0.041986</v>
      </c>
      <c r="CQ13" s="3">
        <v>0.0</v>
      </c>
      <c r="CR13" s="3">
        <v>0.0</v>
      </c>
      <c r="CS13" s="3">
        <v>0.0</v>
      </c>
      <c r="CT13" s="3">
        <v>0.095861</v>
      </c>
      <c r="CU13" s="3">
        <v>0.027134</v>
      </c>
      <c r="CV13" s="3">
        <v>0.027134</v>
      </c>
      <c r="CW13" s="3">
        <v>0.0</v>
      </c>
      <c r="CX13" s="3">
        <v>0.0</v>
      </c>
      <c r="CY13" s="3">
        <v>0.0</v>
      </c>
      <c r="CZ13" s="3">
        <v>0.0</v>
      </c>
      <c r="DA13" s="3"/>
      <c r="DB13" s="3">
        <v>0.0</v>
      </c>
      <c r="DC13" s="3">
        <v>0.0</v>
      </c>
      <c r="DD13" s="3">
        <v>0.0</v>
      </c>
      <c r="DE13" s="14">
        <v>2.36E-5</v>
      </c>
      <c r="DF13" s="14">
        <v>2.24E-5</v>
      </c>
      <c r="DG13" s="14">
        <v>8.88E-16</v>
      </c>
      <c r="DH13" s="3">
        <v>5.78E-4</v>
      </c>
      <c r="DI13" s="3">
        <v>0.0</v>
      </c>
      <c r="DJ13" s="3">
        <v>0.0</v>
      </c>
      <c r="DK13" s="3">
        <v>0.215551</v>
      </c>
      <c r="DL13" s="3">
        <v>0.144184</v>
      </c>
      <c r="DM13" s="3">
        <v>0.195123</v>
      </c>
      <c r="DN13" s="3">
        <v>0.195123</v>
      </c>
      <c r="DO13" s="3">
        <v>0.498187</v>
      </c>
      <c r="DP13" s="3">
        <v>0.049118</v>
      </c>
      <c r="DQ13" s="3">
        <v>0.30429</v>
      </c>
      <c r="DR13" s="3">
        <v>0.18031</v>
      </c>
      <c r="DS13" s="3">
        <v>0.25564</v>
      </c>
      <c r="DT13" s="3">
        <v>0.317851</v>
      </c>
      <c r="DU13" s="3">
        <v>0.253269</v>
      </c>
      <c r="DV13" s="3">
        <v>0.066832</v>
      </c>
      <c r="DW13" s="3">
        <v>0.593235</v>
      </c>
      <c r="DX13" s="3">
        <v>0.71704</v>
      </c>
      <c r="DY13" s="3">
        <v>0.698789</v>
      </c>
      <c r="DZ13" s="3">
        <v>0.585461</v>
      </c>
      <c r="EA13" s="3">
        <v>0.558667</v>
      </c>
      <c r="EB13" s="3">
        <v>0.59709</v>
      </c>
      <c r="EC13" s="3">
        <v>0.361065</v>
      </c>
      <c r="ED13" s="3">
        <v>0.788458</v>
      </c>
      <c r="EE13" s="3">
        <v>0.878816</v>
      </c>
      <c r="EF13" s="3">
        <v>0.782703</v>
      </c>
      <c r="EG13" s="3">
        <v>0.707521</v>
      </c>
      <c r="EH13" s="3">
        <v>0.877255</v>
      </c>
    </row>
    <row r="14">
      <c r="A14" s="3" t="s">
        <v>15</v>
      </c>
      <c r="B14" s="9" t="str">
        <f t="shared" ref="B14:AT14" si="13">IF(CP14&lt;0.05,AV14,"NA")</f>
        <v>-0.14442</v>
      </c>
      <c r="C14" s="9" t="str">
        <f t="shared" si="13"/>
        <v>0.698058</v>
      </c>
      <c r="D14" s="9" t="str">
        <f t="shared" si="13"/>
        <v>0.82974</v>
      </c>
      <c r="E14" s="9" t="str">
        <f t="shared" si="13"/>
        <v>0.740588</v>
      </c>
      <c r="F14" s="11" t="str">
        <f t="shared" si="13"/>
        <v>NA</v>
      </c>
      <c r="G14" s="9" t="str">
        <f t="shared" si="13"/>
        <v>-0.15676</v>
      </c>
      <c r="H14" s="9" t="str">
        <f t="shared" si="13"/>
        <v>-0.15676</v>
      </c>
      <c r="I14" s="9" t="str">
        <f t="shared" si="13"/>
        <v>0.82974</v>
      </c>
      <c r="J14" s="9" t="str">
        <f t="shared" si="13"/>
        <v>0.82974</v>
      </c>
      <c r="K14" s="9" t="str">
        <f t="shared" si="13"/>
        <v>0.740424</v>
      </c>
      <c r="L14" s="9" t="str">
        <f t="shared" si="13"/>
        <v>0.740424</v>
      </c>
      <c r="M14" s="9" t="str">
        <f t="shared" si="13"/>
        <v>0.999999</v>
      </c>
      <c r="N14" s="9" t="str">
        <f t="shared" si="13"/>
        <v>1</v>
      </c>
      <c r="O14" s="9" t="str">
        <f t="shared" si="13"/>
        <v>0.723185</v>
      </c>
      <c r="P14" s="9" t="str">
        <f t="shared" si="13"/>
        <v>0.723185</v>
      </c>
      <c r="Q14" s="9" t="str">
        <f t="shared" si="13"/>
        <v>0.29466</v>
      </c>
      <c r="R14" s="9" t="str">
        <f t="shared" si="13"/>
        <v>0.295457</v>
      </c>
      <c r="S14" s="9" t="str">
        <f t="shared" si="13"/>
        <v>0.52864</v>
      </c>
      <c r="T14" s="9" t="str">
        <f t="shared" si="13"/>
        <v>0.24169</v>
      </c>
      <c r="U14" s="9" t="str">
        <f t="shared" si="13"/>
        <v>-0.6816</v>
      </c>
      <c r="V14" s="9" t="str">
        <f t="shared" si="13"/>
        <v>0.769985</v>
      </c>
      <c r="W14" s="11" t="str">
        <f t="shared" si="13"/>
        <v>NA</v>
      </c>
      <c r="X14" s="11" t="str">
        <f t="shared" si="13"/>
        <v>NA</v>
      </c>
      <c r="Y14" s="11" t="str">
        <f t="shared" si="13"/>
        <v>NA</v>
      </c>
      <c r="Z14" s="11" t="str">
        <f t="shared" si="13"/>
        <v>NA</v>
      </c>
      <c r="AA14" s="11" t="str">
        <f t="shared" si="13"/>
        <v>NA</v>
      </c>
      <c r="AB14" s="9" t="str">
        <f t="shared" si="13"/>
        <v>0.217469</v>
      </c>
      <c r="AC14" s="11" t="str">
        <f t="shared" si="13"/>
        <v>NA</v>
      </c>
      <c r="AD14" s="11" t="str">
        <f t="shared" si="13"/>
        <v>NA</v>
      </c>
      <c r="AE14" s="11" t="str">
        <f t="shared" si="13"/>
        <v>NA</v>
      </c>
      <c r="AF14" s="11" t="str">
        <f t="shared" si="13"/>
        <v>NA</v>
      </c>
      <c r="AG14" s="11" t="str">
        <f t="shared" si="13"/>
        <v>NA</v>
      </c>
      <c r="AH14" s="11" t="str">
        <f t="shared" si="13"/>
        <v>NA</v>
      </c>
      <c r="AI14" s="11" t="str">
        <f t="shared" si="13"/>
        <v>NA</v>
      </c>
      <c r="AJ14" s="11" t="str">
        <f t="shared" si="13"/>
        <v>NA</v>
      </c>
      <c r="AK14" s="11" t="str">
        <f t="shared" si="13"/>
        <v>NA</v>
      </c>
      <c r="AL14" s="11" t="str">
        <f t="shared" si="13"/>
        <v>NA</v>
      </c>
      <c r="AM14" s="11" t="str">
        <f t="shared" si="13"/>
        <v>NA</v>
      </c>
      <c r="AN14" s="11" t="str">
        <f t="shared" si="13"/>
        <v>NA</v>
      </c>
      <c r="AO14" s="11" t="str">
        <f t="shared" si="13"/>
        <v>NA</v>
      </c>
      <c r="AP14" s="11" t="str">
        <f t="shared" si="13"/>
        <v>NA</v>
      </c>
      <c r="AQ14" s="11" t="str">
        <f t="shared" si="13"/>
        <v>NA</v>
      </c>
      <c r="AR14" s="11" t="str">
        <f t="shared" si="13"/>
        <v>NA</v>
      </c>
      <c r="AS14" s="11" t="str">
        <f t="shared" si="13"/>
        <v>NA</v>
      </c>
      <c r="AT14" s="11" t="str">
        <f t="shared" si="13"/>
        <v>NA</v>
      </c>
      <c r="AU14" s="3"/>
      <c r="AV14" s="3">
        <v>-0.14442</v>
      </c>
      <c r="AW14" s="3">
        <v>0.698058</v>
      </c>
      <c r="AX14" s="3">
        <v>0.82974</v>
      </c>
      <c r="AY14" s="3">
        <v>0.740588</v>
      </c>
      <c r="AZ14" s="3">
        <v>-0.11848</v>
      </c>
      <c r="BA14" s="3">
        <v>-0.15676</v>
      </c>
      <c r="BB14" s="3">
        <v>-0.15676</v>
      </c>
      <c r="BC14" s="3">
        <v>0.82974</v>
      </c>
      <c r="BD14" s="3">
        <v>0.82974</v>
      </c>
      <c r="BE14" s="3">
        <v>0.740424</v>
      </c>
      <c r="BF14" s="3">
        <v>0.740424</v>
      </c>
      <c r="BG14" s="3">
        <v>0.999999</v>
      </c>
      <c r="BH14" s="3">
        <v>1.0</v>
      </c>
      <c r="BI14" s="3">
        <v>0.723185</v>
      </c>
      <c r="BJ14" s="3">
        <v>0.723185</v>
      </c>
      <c r="BK14" s="3">
        <v>0.29466</v>
      </c>
      <c r="BL14" s="3">
        <v>0.295457</v>
      </c>
      <c r="BM14" s="3">
        <v>0.52864</v>
      </c>
      <c r="BN14" s="3">
        <v>0.24169</v>
      </c>
      <c r="BO14" s="3">
        <v>-0.6816</v>
      </c>
      <c r="BP14" s="3">
        <v>0.769985</v>
      </c>
      <c r="BQ14" s="3">
        <v>0.138585</v>
      </c>
      <c r="BR14" s="3">
        <v>0.162168</v>
      </c>
      <c r="BS14" s="3">
        <v>0.144071</v>
      </c>
      <c r="BT14" s="3">
        <v>0.144071</v>
      </c>
      <c r="BU14" s="3">
        <v>0.075137</v>
      </c>
      <c r="BV14" s="3">
        <v>0.217469</v>
      </c>
      <c r="BW14" s="3">
        <v>0.114549</v>
      </c>
      <c r="BX14" s="3">
        <v>0.149003</v>
      </c>
      <c r="BY14" s="3">
        <v>0.126745</v>
      </c>
      <c r="BZ14" s="3">
        <v>0.111155</v>
      </c>
      <c r="CA14" s="3">
        <v>0.12705</v>
      </c>
      <c r="CB14" s="3">
        <v>0.202874</v>
      </c>
      <c r="CC14" s="3">
        <v>0.096487</v>
      </c>
      <c r="CD14" s="3">
        <v>0.065548</v>
      </c>
      <c r="CE14" s="3">
        <v>0.069976</v>
      </c>
      <c r="CF14" s="3">
        <v>0.098513</v>
      </c>
      <c r="CG14" s="3">
        <v>0.105591</v>
      </c>
      <c r="CH14" s="3">
        <v>0.095487</v>
      </c>
      <c r="CI14" s="3">
        <v>0.164241</v>
      </c>
      <c r="CJ14" s="3">
        <v>0.048552</v>
      </c>
      <c r="CK14" s="3">
        <v>0.027601</v>
      </c>
      <c r="CL14" s="3">
        <v>0.049905</v>
      </c>
      <c r="CM14" s="3">
        <v>0.067853</v>
      </c>
      <c r="CN14" s="3">
        <v>0.027959</v>
      </c>
      <c r="CO14" s="3"/>
      <c r="CP14" s="3">
        <v>0.04183</v>
      </c>
      <c r="CQ14" s="3">
        <v>0.0</v>
      </c>
      <c r="CR14" s="3">
        <v>0.0</v>
      </c>
      <c r="CS14" s="3">
        <v>0.0</v>
      </c>
      <c r="CT14" s="3">
        <v>0.095562</v>
      </c>
      <c r="CU14" s="3">
        <v>0.02703</v>
      </c>
      <c r="CV14" s="3">
        <v>0.02703</v>
      </c>
      <c r="CW14" s="3">
        <v>0.0</v>
      </c>
      <c r="CX14" s="3">
        <v>0.0</v>
      </c>
      <c r="CY14" s="3">
        <v>0.0</v>
      </c>
      <c r="CZ14" s="3">
        <v>0.0</v>
      </c>
      <c r="DA14" s="3">
        <v>0.0</v>
      </c>
      <c r="DB14" s="3"/>
      <c r="DC14" s="3">
        <v>0.0</v>
      </c>
      <c r="DD14" s="3">
        <v>0.0</v>
      </c>
      <c r="DE14" s="14">
        <v>2.39E-5</v>
      </c>
      <c r="DF14" s="14">
        <v>2.27E-5</v>
      </c>
      <c r="DG14" s="14">
        <v>8.88E-16</v>
      </c>
      <c r="DH14" s="3">
        <v>5.84E-4</v>
      </c>
      <c r="DI14" s="3">
        <v>0.0</v>
      </c>
      <c r="DJ14" s="3">
        <v>0.0</v>
      </c>
      <c r="DK14" s="3">
        <v>0.217262</v>
      </c>
      <c r="DL14" s="3">
        <v>0.145503</v>
      </c>
      <c r="DM14" s="3">
        <v>0.196587</v>
      </c>
      <c r="DN14" s="3">
        <v>0.196587</v>
      </c>
      <c r="DO14" s="3">
        <v>0.502283</v>
      </c>
      <c r="DP14" s="3">
        <v>0.049694</v>
      </c>
      <c r="DQ14" s="3">
        <v>0.305486</v>
      </c>
      <c r="DR14" s="3">
        <v>0.181536</v>
      </c>
      <c r="DS14" s="3">
        <v>0.256507</v>
      </c>
      <c r="DT14" s="3">
        <v>0.320135</v>
      </c>
      <c r="DU14" s="3">
        <v>0.255356</v>
      </c>
      <c r="DV14" s="3">
        <v>0.067556</v>
      </c>
      <c r="DW14" s="3">
        <v>0.593235</v>
      </c>
      <c r="DX14" s="3">
        <v>0.71704</v>
      </c>
      <c r="DY14" s="3">
        <v>0.698789</v>
      </c>
      <c r="DZ14" s="3">
        <v>0.585461</v>
      </c>
      <c r="EA14" s="3">
        <v>0.558667</v>
      </c>
      <c r="EB14" s="3">
        <v>0.59709</v>
      </c>
      <c r="EC14" s="3">
        <v>0.361065</v>
      </c>
      <c r="ED14" s="3">
        <v>0.788458</v>
      </c>
      <c r="EE14" s="3">
        <v>0.878816</v>
      </c>
      <c r="EF14" s="3">
        <v>0.782703</v>
      </c>
      <c r="EG14" s="3">
        <v>0.707521</v>
      </c>
      <c r="EH14" s="3">
        <v>0.877255</v>
      </c>
    </row>
    <row r="15">
      <c r="A15" s="3" t="s">
        <v>17</v>
      </c>
      <c r="B15" s="11" t="str">
        <f t="shared" ref="B15:AT15" si="14">IF(CP15&lt;0.05,AV15,"NA")</f>
        <v>NA</v>
      </c>
      <c r="C15" s="9" t="str">
        <f t="shared" si="14"/>
        <v>0.993673</v>
      </c>
      <c r="D15" s="9" t="str">
        <f t="shared" si="14"/>
        <v>0.676623</v>
      </c>
      <c r="E15" s="9" t="str">
        <f t="shared" si="14"/>
        <v>0.627946</v>
      </c>
      <c r="F15" s="11" t="str">
        <f t="shared" si="14"/>
        <v>NA</v>
      </c>
      <c r="G15" s="11" t="str">
        <f t="shared" si="14"/>
        <v>NA</v>
      </c>
      <c r="H15" s="11" t="str">
        <f t="shared" si="14"/>
        <v>NA</v>
      </c>
      <c r="I15" s="9" t="str">
        <f t="shared" si="14"/>
        <v>0.676623</v>
      </c>
      <c r="J15" s="9" t="str">
        <f t="shared" si="14"/>
        <v>0.676623</v>
      </c>
      <c r="K15" s="9" t="str">
        <f t="shared" si="14"/>
        <v>0.62801</v>
      </c>
      <c r="L15" s="9" t="str">
        <f t="shared" si="14"/>
        <v>0.62801</v>
      </c>
      <c r="M15" s="9" t="str">
        <f t="shared" si="14"/>
        <v>0.723246</v>
      </c>
      <c r="N15" s="9" t="str">
        <f t="shared" si="14"/>
        <v>0.723185</v>
      </c>
      <c r="O15" s="9" t="str">
        <f t="shared" si="14"/>
        <v>1</v>
      </c>
      <c r="P15" s="9" t="str">
        <f t="shared" si="14"/>
        <v>1</v>
      </c>
      <c r="Q15" s="9" t="str">
        <f t="shared" si="14"/>
        <v>0.603763</v>
      </c>
      <c r="R15" s="9" t="str">
        <f t="shared" si="14"/>
        <v>0.605314</v>
      </c>
      <c r="S15" s="9" t="str">
        <f t="shared" si="14"/>
        <v>0.824627</v>
      </c>
      <c r="T15" s="9" t="str">
        <f t="shared" si="14"/>
        <v>0.533505</v>
      </c>
      <c r="U15" s="9" t="str">
        <f t="shared" si="14"/>
        <v>-0.34456</v>
      </c>
      <c r="V15" s="9" t="str">
        <f t="shared" si="14"/>
        <v>0.459693</v>
      </c>
      <c r="W15" s="11" t="str">
        <f t="shared" si="14"/>
        <v>NA</v>
      </c>
      <c r="X15" s="11" t="str">
        <f t="shared" si="14"/>
        <v>NA</v>
      </c>
      <c r="Y15" s="9" t="str">
        <f t="shared" si="14"/>
        <v>0.323841</v>
      </c>
      <c r="Z15" s="9" t="str">
        <f t="shared" si="14"/>
        <v>0.323841</v>
      </c>
      <c r="AA15" s="11" t="str">
        <f t="shared" si="14"/>
        <v>NA</v>
      </c>
      <c r="AB15" s="11" t="str">
        <f t="shared" si="14"/>
        <v>NA</v>
      </c>
      <c r="AC15" s="11" t="str">
        <f t="shared" si="14"/>
        <v>NA</v>
      </c>
      <c r="AD15" s="11" t="str">
        <f t="shared" si="14"/>
        <v>NA</v>
      </c>
      <c r="AE15" s="11" t="str">
        <f t="shared" si="14"/>
        <v>NA</v>
      </c>
      <c r="AF15" s="11" t="str">
        <f t="shared" si="14"/>
        <v>NA</v>
      </c>
      <c r="AG15" s="11" t="str">
        <f t="shared" si="14"/>
        <v>NA</v>
      </c>
      <c r="AH15" s="9" t="str">
        <f t="shared" si="14"/>
        <v>0.225535</v>
      </c>
      <c r="AI15" s="11" t="str">
        <f t="shared" si="14"/>
        <v>NA</v>
      </c>
      <c r="AJ15" s="11" t="str">
        <f t="shared" si="14"/>
        <v>NA</v>
      </c>
      <c r="AK15" s="11" t="str">
        <f t="shared" si="14"/>
        <v>NA</v>
      </c>
      <c r="AL15" s="11" t="str">
        <f t="shared" si="14"/>
        <v>NA</v>
      </c>
      <c r="AM15" s="11" t="str">
        <f t="shared" si="14"/>
        <v>NA</v>
      </c>
      <c r="AN15" s="11" t="str">
        <f t="shared" si="14"/>
        <v>NA</v>
      </c>
      <c r="AO15" s="11" t="str">
        <f t="shared" si="14"/>
        <v>NA</v>
      </c>
      <c r="AP15" s="11" t="str">
        <f t="shared" si="14"/>
        <v>NA</v>
      </c>
      <c r="AQ15" s="11" t="str">
        <f t="shared" si="14"/>
        <v>NA</v>
      </c>
      <c r="AR15" s="11" t="str">
        <f t="shared" si="14"/>
        <v>NA</v>
      </c>
      <c r="AS15" s="11" t="str">
        <f t="shared" si="14"/>
        <v>NA</v>
      </c>
      <c r="AT15" s="11" t="str">
        <f t="shared" si="14"/>
        <v>NA</v>
      </c>
      <c r="AU15" s="3"/>
      <c r="AV15" s="3">
        <v>0.033936</v>
      </c>
      <c r="AW15" s="3">
        <v>0.993673</v>
      </c>
      <c r="AX15" s="3">
        <v>0.676623</v>
      </c>
      <c r="AY15" s="3">
        <v>0.627946</v>
      </c>
      <c r="AZ15" s="3">
        <v>0.043508</v>
      </c>
      <c r="BA15" s="3">
        <v>0.018162</v>
      </c>
      <c r="BB15" s="3">
        <v>0.018162</v>
      </c>
      <c r="BC15" s="3">
        <v>0.676623</v>
      </c>
      <c r="BD15" s="3">
        <v>0.676623</v>
      </c>
      <c r="BE15" s="3">
        <v>0.62801</v>
      </c>
      <c r="BF15" s="3">
        <v>0.62801</v>
      </c>
      <c r="BG15" s="3">
        <v>0.723246</v>
      </c>
      <c r="BH15" s="3">
        <v>0.723185</v>
      </c>
      <c r="BI15" s="3">
        <v>1.0</v>
      </c>
      <c r="BJ15" s="3">
        <v>1.0</v>
      </c>
      <c r="BK15" s="3">
        <v>0.603763</v>
      </c>
      <c r="BL15" s="3">
        <v>0.605314</v>
      </c>
      <c r="BM15" s="3">
        <v>0.824627</v>
      </c>
      <c r="BN15" s="3">
        <v>0.533505</v>
      </c>
      <c r="BO15" s="3">
        <v>-0.34456</v>
      </c>
      <c r="BP15" s="3">
        <v>0.459693</v>
      </c>
      <c r="BQ15" s="3">
        <v>0.164261</v>
      </c>
      <c r="BR15" s="3">
        <v>0.135706</v>
      </c>
      <c r="BS15" s="3">
        <v>0.323841</v>
      </c>
      <c r="BT15" s="3">
        <v>0.323841</v>
      </c>
      <c r="BU15" s="3">
        <v>0.130336</v>
      </c>
      <c r="BV15" s="3">
        <v>0.178117</v>
      </c>
      <c r="BW15" s="3">
        <v>0.119596</v>
      </c>
      <c r="BX15" s="3">
        <v>0.156529</v>
      </c>
      <c r="BY15" s="3">
        <v>0.005121</v>
      </c>
      <c r="BZ15" s="3">
        <v>0.118118</v>
      </c>
      <c r="CA15" s="3">
        <v>0.131579</v>
      </c>
      <c r="CB15" s="3">
        <v>0.225535</v>
      </c>
      <c r="CC15" s="3">
        <v>0.043014</v>
      </c>
      <c r="CD15" s="3">
        <v>-0.016</v>
      </c>
      <c r="CE15" s="3">
        <v>0.031975</v>
      </c>
      <c r="CF15" s="3">
        <v>-0.05295</v>
      </c>
      <c r="CG15" s="3">
        <v>0.077615</v>
      </c>
      <c r="CH15" s="3">
        <v>-0.05371</v>
      </c>
      <c r="CI15" s="3">
        <v>0.012053</v>
      </c>
      <c r="CJ15" s="3">
        <v>-0.0615</v>
      </c>
      <c r="CK15" s="3">
        <v>0.068497</v>
      </c>
      <c r="CL15" s="3">
        <v>-0.04625</v>
      </c>
      <c r="CM15" s="3">
        <v>-0.04208</v>
      </c>
      <c r="CN15" s="3">
        <v>0.224176</v>
      </c>
      <c r="CO15" s="3"/>
      <c r="CP15" s="3">
        <v>0.63418</v>
      </c>
      <c r="CQ15" s="3">
        <v>0.0</v>
      </c>
      <c r="CR15" s="3">
        <v>0.0</v>
      </c>
      <c r="CS15" s="3">
        <v>0.0</v>
      </c>
      <c r="CT15" s="3">
        <v>0.541739</v>
      </c>
      <c r="CU15" s="3">
        <v>0.799021</v>
      </c>
      <c r="CV15" s="3">
        <v>0.799021</v>
      </c>
      <c r="CW15" s="3">
        <v>0.0</v>
      </c>
      <c r="CX15" s="3">
        <v>0.0</v>
      </c>
      <c r="CY15" s="3">
        <v>0.0</v>
      </c>
      <c r="CZ15" s="3">
        <v>0.0</v>
      </c>
      <c r="DA15" s="3">
        <v>0.0</v>
      </c>
      <c r="DB15" s="3">
        <v>0.0</v>
      </c>
      <c r="DC15" s="3"/>
      <c r="DD15" s="3">
        <v>0.0</v>
      </c>
      <c r="DE15" s="3">
        <v>0.0</v>
      </c>
      <c r="DF15" s="3">
        <v>0.0</v>
      </c>
      <c r="DG15" s="3">
        <v>0.0</v>
      </c>
      <c r="DH15" s="14">
        <v>4.44E-16</v>
      </c>
      <c r="DI15" s="14">
        <v>1.21E-5</v>
      </c>
      <c r="DJ15" s="14">
        <v>8.49E-12</v>
      </c>
      <c r="DK15" s="3">
        <v>0.142827</v>
      </c>
      <c r="DL15" s="3">
        <v>0.224122</v>
      </c>
      <c r="DM15" s="3">
        <v>0.002998</v>
      </c>
      <c r="DN15" s="3">
        <v>0.002998</v>
      </c>
      <c r="DO15" s="3">
        <v>0.243165</v>
      </c>
      <c r="DP15" s="3">
        <v>0.109379</v>
      </c>
      <c r="DQ15" s="3">
        <v>0.284527</v>
      </c>
      <c r="DR15" s="3">
        <v>0.160217</v>
      </c>
      <c r="DS15" s="3">
        <v>0.963579</v>
      </c>
      <c r="DT15" s="3">
        <v>0.290564</v>
      </c>
      <c r="DU15" s="3">
        <v>0.238664</v>
      </c>
      <c r="DV15" s="3">
        <v>0.041621</v>
      </c>
      <c r="DW15" s="3">
        <v>0.812128</v>
      </c>
      <c r="DX15" s="3">
        <v>0.929597</v>
      </c>
      <c r="DY15" s="3">
        <v>0.859789</v>
      </c>
      <c r="DZ15" s="3">
        <v>0.769785</v>
      </c>
      <c r="EA15" s="3">
        <v>0.667689</v>
      </c>
      <c r="EB15" s="3">
        <v>0.766569</v>
      </c>
      <c r="EC15" s="3">
        <v>0.946924</v>
      </c>
      <c r="ED15" s="3">
        <v>0.733867</v>
      </c>
      <c r="EE15" s="3">
        <v>0.704866</v>
      </c>
      <c r="EF15" s="3">
        <v>0.798263</v>
      </c>
      <c r="EG15" s="3">
        <v>0.816155</v>
      </c>
      <c r="EH15" s="3">
        <v>0.209779</v>
      </c>
    </row>
    <row r="16">
      <c r="A16" s="3" t="s">
        <v>18</v>
      </c>
      <c r="B16" s="11" t="str">
        <f t="shared" ref="B16:AT16" si="15">IF(CP16&lt;0.05,AV16,"NA")</f>
        <v>NA</v>
      </c>
      <c r="C16" s="9" t="str">
        <f t="shared" si="15"/>
        <v>0.993673</v>
      </c>
      <c r="D16" s="9" t="str">
        <f t="shared" si="15"/>
        <v>0.676623</v>
      </c>
      <c r="E16" s="9" t="str">
        <f t="shared" si="15"/>
        <v>0.627946</v>
      </c>
      <c r="F16" s="11" t="str">
        <f t="shared" si="15"/>
        <v>NA</v>
      </c>
      <c r="G16" s="11" t="str">
        <f t="shared" si="15"/>
        <v>NA</v>
      </c>
      <c r="H16" s="11" t="str">
        <f t="shared" si="15"/>
        <v>NA</v>
      </c>
      <c r="I16" s="9" t="str">
        <f t="shared" si="15"/>
        <v>0.676623</v>
      </c>
      <c r="J16" s="9" t="str">
        <f t="shared" si="15"/>
        <v>0.676623</v>
      </c>
      <c r="K16" s="9" t="str">
        <f t="shared" si="15"/>
        <v>0.62801</v>
      </c>
      <c r="L16" s="9" t="str">
        <f t="shared" si="15"/>
        <v>0.62801</v>
      </c>
      <c r="M16" s="9" t="str">
        <f t="shared" si="15"/>
        <v>0.723246</v>
      </c>
      <c r="N16" s="9" t="str">
        <f t="shared" si="15"/>
        <v>0.723185</v>
      </c>
      <c r="O16" s="9" t="str">
        <f t="shared" si="15"/>
        <v>1</v>
      </c>
      <c r="P16" s="9" t="str">
        <f t="shared" si="15"/>
        <v>1</v>
      </c>
      <c r="Q16" s="9" t="str">
        <f t="shared" si="15"/>
        <v>0.603763</v>
      </c>
      <c r="R16" s="9" t="str">
        <f t="shared" si="15"/>
        <v>0.605314</v>
      </c>
      <c r="S16" s="9" t="str">
        <f t="shared" si="15"/>
        <v>0.824627</v>
      </c>
      <c r="T16" s="9" t="str">
        <f t="shared" si="15"/>
        <v>0.533505</v>
      </c>
      <c r="U16" s="9" t="str">
        <f t="shared" si="15"/>
        <v>-0.34456</v>
      </c>
      <c r="V16" s="9" t="str">
        <f t="shared" si="15"/>
        <v>0.459693</v>
      </c>
      <c r="W16" s="11" t="str">
        <f t="shared" si="15"/>
        <v>NA</v>
      </c>
      <c r="X16" s="11" t="str">
        <f t="shared" si="15"/>
        <v>NA</v>
      </c>
      <c r="Y16" s="9" t="str">
        <f t="shared" si="15"/>
        <v>0.323841</v>
      </c>
      <c r="Z16" s="9" t="str">
        <f t="shared" si="15"/>
        <v>0.323841</v>
      </c>
      <c r="AA16" s="11" t="str">
        <f t="shared" si="15"/>
        <v>NA</v>
      </c>
      <c r="AB16" s="11" t="str">
        <f t="shared" si="15"/>
        <v>NA</v>
      </c>
      <c r="AC16" s="11" t="str">
        <f t="shared" si="15"/>
        <v>NA</v>
      </c>
      <c r="AD16" s="11" t="str">
        <f t="shared" si="15"/>
        <v>NA</v>
      </c>
      <c r="AE16" s="11" t="str">
        <f t="shared" si="15"/>
        <v>NA</v>
      </c>
      <c r="AF16" s="11" t="str">
        <f t="shared" si="15"/>
        <v>NA</v>
      </c>
      <c r="AG16" s="11" t="str">
        <f t="shared" si="15"/>
        <v>NA</v>
      </c>
      <c r="AH16" s="9" t="str">
        <f t="shared" si="15"/>
        <v>0.225535</v>
      </c>
      <c r="AI16" s="11" t="str">
        <f t="shared" si="15"/>
        <v>NA</v>
      </c>
      <c r="AJ16" s="11" t="str">
        <f t="shared" si="15"/>
        <v>NA</v>
      </c>
      <c r="AK16" s="11" t="str">
        <f t="shared" si="15"/>
        <v>NA</v>
      </c>
      <c r="AL16" s="11" t="str">
        <f t="shared" si="15"/>
        <v>NA</v>
      </c>
      <c r="AM16" s="11" t="str">
        <f t="shared" si="15"/>
        <v>NA</v>
      </c>
      <c r="AN16" s="11" t="str">
        <f t="shared" si="15"/>
        <v>NA</v>
      </c>
      <c r="AO16" s="11" t="str">
        <f t="shared" si="15"/>
        <v>NA</v>
      </c>
      <c r="AP16" s="11" t="str">
        <f t="shared" si="15"/>
        <v>NA</v>
      </c>
      <c r="AQ16" s="11" t="str">
        <f t="shared" si="15"/>
        <v>NA</v>
      </c>
      <c r="AR16" s="11" t="str">
        <f t="shared" si="15"/>
        <v>NA</v>
      </c>
      <c r="AS16" s="11" t="str">
        <f t="shared" si="15"/>
        <v>NA</v>
      </c>
      <c r="AT16" s="11" t="str">
        <f t="shared" si="15"/>
        <v>NA</v>
      </c>
      <c r="AU16" s="3"/>
      <c r="AV16" s="3">
        <v>0.033936</v>
      </c>
      <c r="AW16" s="3">
        <v>0.993673</v>
      </c>
      <c r="AX16" s="3">
        <v>0.676623</v>
      </c>
      <c r="AY16" s="3">
        <v>0.627946</v>
      </c>
      <c r="AZ16" s="3">
        <v>0.043508</v>
      </c>
      <c r="BA16" s="3">
        <v>0.018162</v>
      </c>
      <c r="BB16" s="3">
        <v>0.018162</v>
      </c>
      <c r="BC16" s="3">
        <v>0.676623</v>
      </c>
      <c r="BD16" s="3">
        <v>0.676623</v>
      </c>
      <c r="BE16" s="3">
        <v>0.62801</v>
      </c>
      <c r="BF16" s="3">
        <v>0.62801</v>
      </c>
      <c r="BG16" s="3">
        <v>0.723246</v>
      </c>
      <c r="BH16" s="3">
        <v>0.723185</v>
      </c>
      <c r="BI16" s="3">
        <v>1.0</v>
      </c>
      <c r="BJ16" s="3">
        <v>1.0</v>
      </c>
      <c r="BK16" s="3">
        <v>0.603763</v>
      </c>
      <c r="BL16" s="3">
        <v>0.605314</v>
      </c>
      <c r="BM16" s="3">
        <v>0.824627</v>
      </c>
      <c r="BN16" s="3">
        <v>0.533505</v>
      </c>
      <c r="BO16" s="3">
        <v>-0.34456</v>
      </c>
      <c r="BP16" s="3">
        <v>0.459693</v>
      </c>
      <c r="BQ16" s="3">
        <v>0.164261</v>
      </c>
      <c r="BR16" s="3">
        <v>0.135706</v>
      </c>
      <c r="BS16" s="3">
        <v>0.323841</v>
      </c>
      <c r="BT16" s="3">
        <v>0.323841</v>
      </c>
      <c r="BU16" s="3">
        <v>0.130336</v>
      </c>
      <c r="BV16" s="3">
        <v>0.178117</v>
      </c>
      <c r="BW16" s="3">
        <v>0.119596</v>
      </c>
      <c r="BX16" s="3">
        <v>0.156529</v>
      </c>
      <c r="BY16" s="3">
        <v>0.005121</v>
      </c>
      <c r="BZ16" s="3">
        <v>0.118118</v>
      </c>
      <c r="CA16" s="3">
        <v>0.131579</v>
      </c>
      <c r="CB16" s="3">
        <v>0.225535</v>
      </c>
      <c r="CC16" s="3">
        <v>0.043014</v>
      </c>
      <c r="CD16" s="3">
        <v>-0.016</v>
      </c>
      <c r="CE16" s="3">
        <v>0.031975</v>
      </c>
      <c r="CF16" s="3">
        <v>-0.05295</v>
      </c>
      <c r="CG16" s="3">
        <v>0.077615</v>
      </c>
      <c r="CH16" s="3">
        <v>-0.05371</v>
      </c>
      <c r="CI16" s="3">
        <v>0.012053</v>
      </c>
      <c r="CJ16" s="3">
        <v>-0.0615</v>
      </c>
      <c r="CK16" s="3">
        <v>0.068497</v>
      </c>
      <c r="CL16" s="3">
        <v>-0.04625</v>
      </c>
      <c r="CM16" s="3">
        <v>-0.04208</v>
      </c>
      <c r="CN16" s="3">
        <v>0.224176</v>
      </c>
      <c r="CO16" s="3"/>
      <c r="CP16" s="3">
        <v>0.63418</v>
      </c>
      <c r="CQ16" s="3">
        <v>0.0</v>
      </c>
      <c r="CR16" s="3">
        <v>0.0</v>
      </c>
      <c r="CS16" s="3">
        <v>0.0</v>
      </c>
      <c r="CT16" s="3">
        <v>0.541739</v>
      </c>
      <c r="CU16" s="3">
        <v>0.799021</v>
      </c>
      <c r="CV16" s="3">
        <v>0.799021</v>
      </c>
      <c r="CW16" s="3">
        <v>0.0</v>
      </c>
      <c r="CX16" s="3">
        <v>0.0</v>
      </c>
      <c r="CY16" s="3">
        <v>0.0</v>
      </c>
      <c r="CZ16" s="3">
        <v>0.0</v>
      </c>
      <c r="DA16" s="3">
        <v>0.0</v>
      </c>
      <c r="DB16" s="3">
        <v>0.0</v>
      </c>
      <c r="DC16" s="3">
        <v>0.0</v>
      </c>
      <c r="DD16" s="3"/>
      <c r="DE16" s="3">
        <v>0.0</v>
      </c>
      <c r="DF16" s="3">
        <v>0.0</v>
      </c>
      <c r="DG16" s="3">
        <v>0.0</v>
      </c>
      <c r="DH16" s="14">
        <v>4.44E-16</v>
      </c>
      <c r="DI16" s="14">
        <v>1.21E-5</v>
      </c>
      <c r="DJ16" s="14">
        <v>8.49E-12</v>
      </c>
      <c r="DK16" s="3">
        <v>0.142827</v>
      </c>
      <c r="DL16" s="3">
        <v>0.224122</v>
      </c>
      <c r="DM16" s="3">
        <v>0.002998</v>
      </c>
      <c r="DN16" s="3">
        <v>0.002998</v>
      </c>
      <c r="DO16" s="3">
        <v>0.243165</v>
      </c>
      <c r="DP16" s="3">
        <v>0.109379</v>
      </c>
      <c r="DQ16" s="3">
        <v>0.284527</v>
      </c>
      <c r="DR16" s="3">
        <v>0.160217</v>
      </c>
      <c r="DS16" s="3">
        <v>0.963579</v>
      </c>
      <c r="DT16" s="3">
        <v>0.290564</v>
      </c>
      <c r="DU16" s="3">
        <v>0.238664</v>
      </c>
      <c r="DV16" s="3">
        <v>0.041621</v>
      </c>
      <c r="DW16" s="3">
        <v>0.812128</v>
      </c>
      <c r="DX16" s="3">
        <v>0.929597</v>
      </c>
      <c r="DY16" s="3">
        <v>0.859789</v>
      </c>
      <c r="DZ16" s="3">
        <v>0.769785</v>
      </c>
      <c r="EA16" s="3">
        <v>0.667689</v>
      </c>
      <c r="EB16" s="3">
        <v>0.766569</v>
      </c>
      <c r="EC16" s="3">
        <v>0.946924</v>
      </c>
      <c r="ED16" s="3">
        <v>0.733867</v>
      </c>
      <c r="EE16" s="3">
        <v>0.704866</v>
      </c>
      <c r="EF16" s="3">
        <v>0.798263</v>
      </c>
      <c r="EG16" s="3">
        <v>0.816155</v>
      </c>
      <c r="EH16" s="3">
        <v>0.209779</v>
      </c>
    </row>
    <row r="17">
      <c r="A17" s="3" t="s">
        <v>19</v>
      </c>
      <c r="B17" s="9" t="str">
        <f t="shared" ref="B17:AT17" si="16">IF(CP17&lt;0.05,AV17,"NA")</f>
        <v>0.232785</v>
      </c>
      <c r="C17" s="9" t="str">
        <f t="shared" si="16"/>
        <v>0.665842</v>
      </c>
      <c r="D17" s="9" t="str">
        <f t="shared" si="16"/>
        <v>0.287194</v>
      </c>
      <c r="E17" s="9" t="str">
        <f t="shared" si="16"/>
        <v>0.274147</v>
      </c>
      <c r="F17" s="9" t="str">
        <f t="shared" si="16"/>
        <v>0.270736</v>
      </c>
      <c r="G17" s="9" t="str">
        <f t="shared" si="16"/>
        <v>0.223767</v>
      </c>
      <c r="H17" s="9" t="str">
        <f t="shared" si="16"/>
        <v>0.223767</v>
      </c>
      <c r="I17" s="9" t="str">
        <f t="shared" si="16"/>
        <v>0.287194</v>
      </c>
      <c r="J17" s="9" t="str">
        <f t="shared" si="16"/>
        <v>0.287194</v>
      </c>
      <c r="K17" s="9" t="str">
        <f t="shared" si="16"/>
        <v>0.274179</v>
      </c>
      <c r="L17" s="9" t="str">
        <f t="shared" si="16"/>
        <v>0.274179</v>
      </c>
      <c r="M17" s="9" t="str">
        <f t="shared" si="16"/>
        <v>0.294856</v>
      </c>
      <c r="N17" s="9" t="str">
        <f t="shared" si="16"/>
        <v>0.29466</v>
      </c>
      <c r="O17" s="9" t="str">
        <f t="shared" si="16"/>
        <v>0.603763</v>
      </c>
      <c r="P17" s="9" t="str">
        <f t="shared" si="16"/>
        <v>0.603763</v>
      </c>
      <c r="Q17" s="9" t="str">
        <f t="shared" si="16"/>
        <v>1</v>
      </c>
      <c r="R17" s="9" t="str">
        <f t="shared" si="16"/>
        <v>0.999176</v>
      </c>
      <c r="S17" s="9" t="str">
        <f t="shared" si="16"/>
        <v>0.552101</v>
      </c>
      <c r="T17" s="9" t="str">
        <f t="shared" si="16"/>
        <v>0.939425</v>
      </c>
      <c r="U17" s="11" t="str">
        <f t="shared" si="16"/>
        <v>NA</v>
      </c>
      <c r="V17" s="9" t="str">
        <f t="shared" si="16"/>
        <v>0.160881</v>
      </c>
      <c r="W17" s="11" t="str">
        <f t="shared" si="16"/>
        <v>NA</v>
      </c>
      <c r="X17" s="11" t="str">
        <f t="shared" si="16"/>
        <v>NA</v>
      </c>
      <c r="Y17" s="9" t="str">
        <f t="shared" si="16"/>
        <v>0.247578</v>
      </c>
      <c r="Z17" s="9" t="str">
        <f t="shared" si="16"/>
        <v>0.247578</v>
      </c>
      <c r="AA17" s="11" t="str">
        <f t="shared" si="16"/>
        <v>NA</v>
      </c>
      <c r="AB17" s="11" t="str">
        <f t="shared" si="16"/>
        <v>NA</v>
      </c>
      <c r="AC17" s="11" t="str">
        <f t="shared" si="16"/>
        <v>NA</v>
      </c>
      <c r="AD17" s="11" t="str">
        <f t="shared" si="16"/>
        <v>NA</v>
      </c>
      <c r="AE17" s="11" t="str">
        <f t="shared" si="16"/>
        <v>NA</v>
      </c>
      <c r="AF17" s="11" t="str">
        <f t="shared" si="16"/>
        <v>NA</v>
      </c>
      <c r="AG17" s="11" t="str">
        <f t="shared" si="16"/>
        <v>NA</v>
      </c>
      <c r="AH17" s="9" t="str">
        <f t="shared" si="16"/>
        <v>0.230453</v>
      </c>
      <c r="AI17" s="11" t="str">
        <f t="shared" si="16"/>
        <v>NA</v>
      </c>
      <c r="AJ17" s="11" t="str">
        <f t="shared" si="16"/>
        <v>NA</v>
      </c>
      <c r="AK17" s="11" t="str">
        <f t="shared" si="16"/>
        <v>NA</v>
      </c>
      <c r="AL17" s="11" t="str">
        <f t="shared" si="16"/>
        <v>NA</v>
      </c>
      <c r="AM17" s="11" t="str">
        <f t="shared" si="16"/>
        <v>NA</v>
      </c>
      <c r="AN17" s="11" t="str">
        <f t="shared" si="16"/>
        <v>NA</v>
      </c>
      <c r="AO17" s="11" t="str">
        <f t="shared" si="16"/>
        <v>NA</v>
      </c>
      <c r="AP17" s="11" t="str">
        <f t="shared" si="16"/>
        <v>NA</v>
      </c>
      <c r="AQ17" s="11" t="str">
        <f t="shared" si="16"/>
        <v>NA</v>
      </c>
      <c r="AR17" s="11" t="str">
        <f t="shared" si="16"/>
        <v>NA</v>
      </c>
      <c r="AS17" s="11" t="str">
        <f t="shared" si="16"/>
        <v>NA</v>
      </c>
      <c r="AT17" s="9" t="str">
        <f t="shared" si="16"/>
        <v>0.401425</v>
      </c>
      <c r="AU17" s="3"/>
      <c r="AV17" s="3">
        <v>0.232785</v>
      </c>
      <c r="AW17" s="3">
        <v>0.665842</v>
      </c>
      <c r="AX17" s="3">
        <v>0.287194</v>
      </c>
      <c r="AY17" s="3">
        <v>0.274147</v>
      </c>
      <c r="AZ17" s="3">
        <v>0.270736</v>
      </c>
      <c r="BA17" s="3">
        <v>0.223767</v>
      </c>
      <c r="BB17" s="3">
        <v>0.223767</v>
      </c>
      <c r="BC17" s="3">
        <v>0.287194</v>
      </c>
      <c r="BD17" s="3">
        <v>0.287194</v>
      </c>
      <c r="BE17" s="3">
        <v>0.274179</v>
      </c>
      <c r="BF17" s="3">
        <v>0.274179</v>
      </c>
      <c r="BG17" s="3">
        <v>0.294856</v>
      </c>
      <c r="BH17" s="3">
        <v>0.29466</v>
      </c>
      <c r="BI17" s="3">
        <v>0.603763</v>
      </c>
      <c r="BJ17" s="3">
        <v>0.603763</v>
      </c>
      <c r="BK17" s="3">
        <v>1.0</v>
      </c>
      <c r="BL17" s="3">
        <v>0.999176</v>
      </c>
      <c r="BM17" s="3">
        <v>0.552101</v>
      </c>
      <c r="BN17" s="3">
        <v>0.939425</v>
      </c>
      <c r="BO17" s="3">
        <v>-0.12442</v>
      </c>
      <c r="BP17" s="3">
        <v>0.160881</v>
      </c>
      <c r="BQ17" s="3">
        <v>0.036479</v>
      </c>
      <c r="BR17" s="3">
        <v>0.093925</v>
      </c>
      <c r="BS17" s="3">
        <v>0.247578</v>
      </c>
      <c r="BT17" s="3">
        <v>0.247578</v>
      </c>
      <c r="BU17" s="3">
        <v>0.010184</v>
      </c>
      <c r="BV17" s="3">
        <v>0.053058</v>
      </c>
      <c r="BW17" s="3">
        <v>0.003956</v>
      </c>
      <c r="BX17" s="3">
        <v>0.040171</v>
      </c>
      <c r="BY17" s="3">
        <v>-0.08593</v>
      </c>
      <c r="BZ17" s="3">
        <v>0.069058</v>
      </c>
      <c r="CA17" s="3">
        <v>0.05983</v>
      </c>
      <c r="CB17" s="3">
        <v>0.230453</v>
      </c>
      <c r="CC17" s="3">
        <v>0.164112</v>
      </c>
      <c r="CD17" s="3">
        <v>0.138613</v>
      </c>
      <c r="CE17" s="3">
        <v>0.117879</v>
      </c>
      <c r="CF17" s="3">
        <v>0.003786</v>
      </c>
      <c r="CG17" s="3">
        <v>0.239121</v>
      </c>
      <c r="CH17" s="3">
        <v>0.007028</v>
      </c>
      <c r="CI17" s="3">
        <v>0.03007</v>
      </c>
      <c r="CJ17" s="3">
        <v>0.023038</v>
      </c>
      <c r="CK17" s="3">
        <v>0.214777</v>
      </c>
      <c r="CL17" s="3">
        <v>0.114347</v>
      </c>
      <c r="CM17" s="3">
        <v>0.152999</v>
      </c>
      <c r="CN17" s="3">
        <v>0.401425</v>
      </c>
      <c r="CO17" s="3"/>
      <c r="CP17" s="3">
        <v>9.37E-4</v>
      </c>
      <c r="CQ17" s="3">
        <v>0.0</v>
      </c>
      <c r="CR17" s="14">
        <v>3.91E-5</v>
      </c>
      <c r="CS17" s="14">
        <v>8.92E-5</v>
      </c>
      <c r="CT17" s="3">
        <v>1.1E-4</v>
      </c>
      <c r="CU17" s="3">
        <v>0.001487</v>
      </c>
      <c r="CV17" s="3">
        <v>0.001487</v>
      </c>
      <c r="CW17" s="14">
        <v>3.91E-5</v>
      </c>
      <c r="CX17" s="14">
        <v>3.91E-5</v>
      </c>
      <c r="CY17" s="14">
        <v>8.9E-5</v>
      </c>
      <c r="CZ17" s="14">
        <v>8.9E-5</v>
      </c>
      <c r="DA17" s="14">
        <v>2.36E-5</v>
      </c>
      <c r="DB17" s="14">
        <v>2.39E-5</v>
      </c>
      <c r="DC17" s="3">
        <v>0.0</v>
      </c>
      <c r="DD17" s="3">
        <v>0.0</v>
      </c>
      <c r="DE17" s="3"/>
      <c r="DF17" s="3">
        <v>0.0</v>
      </c>
      <c r="DG17" s="3">
        <v>0.0</v>
      </c>
      <c r="DH17" s="3">
        <v>0.0</v>
      </c>
      <c r="DI17" s="3">
        <v>0.124188</v>
      </c>
      <c r="DJ17" s="3">
        <v>0.023206</v>
      </c>
      <c r="DK17" s="3">
        <v>0.746454</v>
      </c>
      <c r="DL17" s="3">
        <v>0.401288</v>
      </c>
      <c r="DM17" s="3">
        <v>0.024927</v>
      </c>
      <c r="DN17" s="3">
        <v>0.024927</v>
      </c>
      <c r="DO17" s="3">
        <v>0.927647</v>
      </c>
      <c r="DP17" s="3">
        <v>0.635917</v>
      </c>
      <c r="DQ17" s="3">
        <v>0.971861</v>
      </c>
      <c r="DR17" s="3">
        <v>0.720098</v>
      </c>
      <c r="DS17" s="3">
        <v>0.442743</v>
      </c>
      <c r="DT17" s="3">
        <v>0.537577</v>
      </c>
      <c r="DU17" s="3">
        <v>0.593381</v>
      </c>
      <c r="DV17" s="3">
        <v>0.037258</v>
      </c>
      <c r="DW17" s="3">
        <v>0.361448</v>
      </c>
      <c r="DX17" s="3">
        <v>0.441718</v>
      </c>
      <c r="DY17" s="3">
        <v>0.51354</v>
      </c>
      <c r="DZ17" s="3">
        <v>0.983319</v>
      </c>
      <c r="EA17" s="3">
        <v>0.180175</v>
      </c>
      <c r="EB17" s="3">
        <v>0.969039</v>
      </c>
      <c r="EC17" s="3">
        <v>0.868068</v>
      </c>
      <c r="ED17" s="3">
        <v>0.898735</v>
      </c>
      <c r="EE17" s="3">
        <v>0.230024</v>
      </c>
      <c r="EF17" s="3">
        <v>0.526323</v>
      </c>
      <c r="EG17" s="3">
        <v>0.395301</v>
      </c>
      <c r="EH17" s="3">
        <v>0.020589</v>
      </c>
    </row>
    <row r="18">
      <c r="A18" s="3" t="s">
        <v>20</v>
      </c>
      <c r="B18" s="9" t="str">
        <f t="shared" ref="B18:AT18" si="17">IF(CP18&lt;0.05,AV18,"NA")</f>
        <v>0.232574</v>
      </c>
      <c r="C18" s="9" t="str">
        <f t="shared" si="17"/>
        <v>0.667421</v>
      </c>
      <c r="D18" s="9" t="str">
        <f t="shared" si="17"/>
        <v>0.290083</v>
      </c>
      <c r="E18" s="9" t="str">
        <f t="shared" si="17"/>
        <v>0.277379</v>
      </c>
      <c r="F18" s="9" t="str">
        <f t="shared" si="17"/>
        <v>0.270007</v>
      </c>
      <c r="G18" s="9" t="str">
        <f t="shared" si="17"/>
        <v>0.223636</v>
      </c>
      <c r="H18" s="9" t="str">
        <f t="shared" si="17"/>
        <v>0.223636</v>
      </c>
      <c r="I18" s="9" t="str">
        <f t="shared" si="17"/>
        <v>0.290083</v>
      </c>
      <c r="J18" s="9" t="str">
        <f t="shared" si="17"/>
        <v>0.290083</v>
      </c>
      <c r="K18" s="9" t="str">
        <f t="shared" si="17"/>
        <v>0.277414</v>
      </c>
      <c r="L18" s="9" t="str">
        <f t="shared" si="17"/>
        <v>0.277414</v>
      </c>
      <c r="M18" s="9" t="str">
        <f t="shared" si="17"/>
        <v>0.295648</v>
      </c>
      <c r="N18" s="9" t="str">
        <f t="shared" si="17"/>
        <v>0.295457</v>
      </c>
      <c r="O18" s="9" t="str">
        <f t="shared" si="17"/>
        <v>0.605314</v>
      </c>
      <c r="P18" s="9" t="str">
        <f t="shared" si="17"/>
        <v>0.605314</v>
      </c>
      <c r="Q18" s="9" t="str">
        <f t="shared" si="17"/>
        <v>0.999176</v>
      </c>
      <c r="R18" s="9" t="str">
        <f t="shared" si="17"/>
        <v>1</v>
      </c>
      <c r="S18" s="9" t="str">
        <f t="shared" si="17"/>
        <v>0.549907</v>
      </c>
      <c r="T18" s="9" t="str">
        <f t="shared" si="17"/>
        <v>0.937945</v>
      </c>
      <c r="U18" s="11" t="str">
        <f t="shared" si="17"/>
        <v>NA</v>
      </c>
      <c r="V18" s="9" t="str">
        <f t="shared" si="17"/>
        <v>0.15658</v>
      </c>
      <c r="W18" s="11" t="str">
        <f t="shared" si="17"/>
        <v>NA</v>
      </c>
      <c r="X18" s="11" t="str">
        <f t="shared" si="17"/>
        <v>NA</v>
      </c>
      <c r="Y18" s="9" t="str">
        <f t="shared" si="17"/>
        <v>0.247578</v>
      </c>
      <c r="Z18" s="9" t="str">
        <f t="shared" si="17"/>
        <v>0.247578</v>
      </c>
      <c r="AA18" s="11" t="str">
        <f t="shared" si="17"/>
        <v>NA</v>
      </c>
      <c r="AB18" s="11" t="str">
        <f t="shared" si="17"/>
        <v>NA</v>
      </c>
      <c r="AC18" s="11" t="str">
        <f t="shared" si="17"/>
        <v>NA</v>
      </c>
      <c r="AD18" s="11" t="str">
        <f t="shared" si="17"/>
        <v>NA</v>
      </c>
      <c r="AE18" s="11" t="str">
        <f t="shared" si="17"/>
        <v>NA</v>
      </c>
      <c r="AF18" s="11" t="str">
        <f t="shared" si="17"/>
        <v>NA</v>
      </c>
      <c r="AG18" s="11" t="str">
        <f t="shared" si="17"/>
        <v>NA</v>
      </c>
      <c r="AH18" s="9" t="str">
        <f t="shared" si="17"/>
        <v>0.230453</v>
      </c>
      <c r="AI18" s="11" t="str">
        <f t="shared" si="17"/>
        <v>NA</v>
      </c>
      <c r="AJ18" s="11" t="str">
        <f t="shared" si="17"/>
        <v>NA</v>
      </c>
      <c r="AK18" s="11" t="str">
        <f t="shared" si="17"/>
        <v>NA</v>
      </c>
      <c r="AL18" s="11" t="str">
        <f t="shared" si="17"/>
        <v>NA</v>
      </c>
      <c r="AM18" s="11" t="str">
        <f t="shared" si="17"/>
        <v>NA</v>
      </c>
      <c r="AN18" s="11" t="str">
        <f t="shared" si="17"/>
        <v>NA</v>
      </c>
      <c r="AO18" s="11" t="str">
        <f t="shared" si="17"/>
        <v>NA</v>
      </c>
      <c r="AP18" s="11" t="str">
        <f t="shared" si="17"/>
        <v>NA</v>
      </c>
      <c r="AQ18" s="11" t="str">
        <f t="shared" si="17"/>
        <v>NA</v>
      </c>
      <c r="AR18" s="11" t="str">
        <f t="shared" si="17"/>
        <v>NA</v>
      </c>
      <c r="AS18" s="11" t="str">
        <f t="shared" si="17"/>
        <v>NA</v>
      </c>
      <c r="AT18" s="9" t="str">
        <f t="shared" si="17"/>
        <v>0.401425</v>
      </c>
      <c r="AU18" s="3"/>
      <c r="AV18" s="3">
        <v>0.232574</v>
      </c>
      <c r="AW18" s="3">
        <v>0.667421</v>
      </c>
      <c r="AX18" s="3">
        <v>0.290083</v>
      </c>
      <c r="AY18" s="3">
        <v>0.277379</v>
      </c>
      <c r="AZ18" s="3">
        <v>0.270007</v>
      </c>
      <c r="BA18" s="3">
        <v>0.223636</v>
      </c>
      <c r="BB18" s="3">
        <v>0.223636</v>
      </c>
      <c r="BC18" s="3">
        <v>0.290083</v>
      </c>
      <c r="BD18" s="3">
        <v>0.290083</v>
      </c>
      <c r="BE18" s="3">
        <v>0.277414</v>
      </c>
      <c r="BF18" s="3">
        <v>0.277414</v>
      </c>
      <c r="BG18" s="3">
        <v>0.295648</v>
      </c>
      <c r="BH18" s="3">
        <v>0.295457</v>
      </c>
      <c r="BI18" s="3">
        <v>0.605314</v>
      </c>
      <c r="BJ18" s="3">
        <v>0.605314</v>
      </c>
      <c r="BK18" s="3">
        <v>0.999176</v>
      </c>
      <c r="BL18" s="3">
        <v>1.0</v>
      </c>
      <c r="BM18" s="3">
        <v>0.549907</v>
      </c>
      <c r="BN18" s="3">
        <v>0.937945</v>
      </c>
      <c r="BO18" s="3">
        <v>-0.12368</v>
      </c>
      <c r="BP18" s="3">
        <v>0.15658</v>
      </c>
      <c r="BQ18" s="3">
        <v>0.036479</v>
      </c>
      <c r="BR18" s="3">
        <v>0.093925</v>
      </c>
      <c r="BS18" s="3">
        <v>0.247578</v>
      </c>
      <c r="BT18" s="3">
        <v>0.247578</v>
      </c>
      <c r="BU18" s="3">
        <v>0.010184</v>
      </c>
      <c r="BV18" s="3">
        <v>0.053058</v>
      </c>
      <c r="BW18" s="3">
        <v>0.003956</v>
      </c>
      <c r="BX18" s="3">
        <v>0.040171</v>
      </c>
      <c r="BY18" s="3">
        <v>-0.08593</v>
      </c>
      <c r="BZ18" s="3">
        <v>0.069058</v>
      </c>
      <c r="CA18" s="3">
        <v>0.05983</v>
      </c>
      <c r="CB18" s="3">
        <v>0.230453</v>
      </c>
      <c r="CC18" s="3">
        <v>0.164112</v>
      </c>
      <c r="CD18" s="3">
        <v>0.138613</v>
      </c>
      <c r="CE18" s="3">
        <v>0.117879</v>
      </c>
      <c r="CF18" s="3">
        <v>0.003786</v>
      </c>
      <c r="CG18" s="3">
        <v>0.239121</v>
      </c>
      <c r="CH18" s="3">
        <v>0.007028</v>
      </c>
      <c r="CI18" s="3">
        <v>0.03007</v>
      </c>
      <c r="CJ18" s="3">
        <v>0.023038</v>
      </c>
      <c r="CK18" s="3">
        <v>0.214777</v>
      </c>
      <c r="CL18" s="3">
        <v>0.114347</v>
      </c>
      <c r="CM18" s="3">
        <v>0.152999</v>
      </c>
      <c r="CN18" s="3">
        <v>0.401425</v>
      </c>
      <c r="CO18" s="3"/>
      <c r="CP18" s="3">
        <v>9.48E-4</v>
      </c>
      <c r="CQ18" s="3">
        <v>0.0</v>
      </c>
      <c r="CR18" s="14">
        <v>3.24E-5</v>
      </c>
      <c r="CS18" s="14">
        <v>7.3E-5</v>
      </c>
      <c r="CT18" s="3">
        <v>1.15E-4</v>
      </c>
      <c r="CU18" s="3">
        <v>0.001497</v>
      </c>
      <c r="CV18" s="3">
        <v>0.001497</v>
      </c>
      <c r="CW18" s="14">
        <v>3.24E-5</v>
      </c>
      <c r="CX18" s="14">
        <v>3.24E-5</v>
      </c>
      <c r="CY18" s="14">
        <v>7.28E-5</v>
      </c>
      <c r="CZ18" s="14">
        <v>7.28E-5</v>
      </c>
      <c r="DA18" s="14">
        <v>2.24E-5</v>
      </c>
      <c r="DB18" s="14">
        <v>2.27E-5</v>
      </c>
      <c r="DC18" s="3">
        <v>0.0</v>
      </c>
      <c r="DD18" s="3">
        <v>0.0</v>
      </c>
      <c r="DE18" s="3">
        <v>0.0</v>
      </c>
      <c r="DF18" s="3"/>
      <c r="DG18" s="3">
        <v>0.0</v>
      </c>
      <c r="DH18" s="3">
        <v>0.0</v>
      </c>
      <c r="DI18" s="3">
        <v>0.126452</v>
      </c>
      <c r="DJ18" s="3">
        <v>0.027206</v>
      </c>
      <c r="DK18" s="3">
        <v>0.746454</v>
      </c>
      <c r="DL18" s="3">
        <v>0.401288</v>
      </c>
      <c r="DM18" s="3">
        <v>0.024927</v>
      </c>
      <c r="DN18" s="3">
        <v>0.024927</v>
      </c>
      <c r="DO18" s="3">
        <v>0.927647</v>
      </c>
      <c r="DP18" s="3">
        <v>0.635917</v>
      </c>
      <c r="DQ18" s="3">
        <v>0.971861</v>
      </c>
      <c r="DR18" s="3">
        <v>0.720098</v>
      </c>
      <c r="DS18" s="3">
        <v>0.442743</v>
      </c>
      <c r="DT18" s="3">
        <v>0.537577</v>
      </c>
      <c r="DU18" s="3">
        <v>0.593381</v>
      </c>
      <c r="DV18" s="3">
        <v>0.037258</v>
      </c>
      <c r="DW18" s="3">
        <v>0.361448</v>
      </c>
      <c r="DX18" s="3">
        <v>0.441718</v>
      </c>
      <c r="DY18" s="3">
        <v>0.51354</v>
      </c>
      <c r="DZ18" s="3">
        <v>0.983319</v>
      </c>
      <c r="EA18" s="3">
        <v>0.180175</v>
      </c>
      <c r="EB18" s="3">
        <v>0.969039</v>
      </c>
      <c r="EC18" s="3">
        <v>0.868068</v>
      </c>
      <c r="ED18" s="3">
        <v>0.898735</v>
      </c>
      <c r="EE18" s="3">
        <v>0.230024</v>
      </c>
      <c r="EF18" s="3">
        <v>0.526323</v>
      </c>
      <c r="EG18" s="3">
        <v>0.395301</v>
      </c>
      <c r="EH18" s="3">
        <v>0.020589</v>
      </c>
    </row>
    <row r="19">
      <c r="A19" s="3" t="s">
        <v>22</v>
      </c>
      <c r="B19" s="9" t="str">
        <f t="shared" ref="B19:AT19" si="18">IF(CP19&lt;0.05,AV19,"NA")</f>
        <v>0.14571</v>
      </c>
      <c r="C19" s="9" t="str">
        <f t="shared" si="18"/>
        <v>0.817254</v>
      </c>
      <c r="D19" s="9" t="str">
        <f t="shared" si="18"/>
        <v>0.369475</v>
      </c>
      <c r="E19" s="9" t="str">
        <f t="shared" si="18"/>
        <v>0.317736</v>
      </c>
      <c r="F19" s="9" t="str">
        <f t="shared" si="18"/>
        <v>0.150663</v>
      </c>
      <c r="G19" s="11" t="str">
        <f t="shared" si="18"/>
        <v>NA</v>
      </c>
      <c r="H19" s="11" t="str">
        <f t="shared" si="18"/>
        <v>NA</v>
      </c>
      <c r="I19" s="9" t="str">
        <f t="shared" si="18"/>
        <v>0.369475</v>
      </c>
      <c r="J19" s="9" t="str">
        <f t="shared" si="18"/>
        <v>0.369475</v>
      </c>
      <c r="K19" s="9" t="str">
        <f t="shared" si="18"/>
        <v>0.317771</v>
      </c>
      <c r="L19" s="9" t="str">
        <f t="shared" si="18"/>
        <v>0.317771</v>
      </c>
      <c r="M19" s="9" t="str">
        <f t="shared" si="18"/>
        <v>0.528696</v>
      </c>
      <c r="N19" s="9" t="str">
        <f t="shared" si="18"/>
        <v>0.52864</v>
      </c>
      <c r="O19" s="9" t="str">
        <f t="shared" si="18"/>
        <v>0.824627</v>
      </c>
      <c r="P19" s="9" t="str">
        <f t="shared" si="18"/>
        <v>0.824627</v>
      </c>
      <c r="Q19" s="9" t="str">
        <f t="shared" si="18"/>
        <v>0.552101</v>
      </c>
      <c r="R19" s="9" t="str">
        <f t="shared" si="18"/>
        <v>0.549907</v>
      </c>
      <c r="S19" s="9" t="str">
        <f t="shared" si="18"/>
        <v>1</v>
      </c>
      <c r="T19" s="9" t="str">
        <f t="shared" si="18"/>
        <v>0.593188</v>
      </c>
      <c r="U19" s="9" t="str">
        <f t="shared" si="18"/>
        <v>-0.41424</v>
      </c>
      <c r="V19" s="9" t="str">
        <f t="shared" si="18"/>
        <v>0.489294</v>
      </c>
      <c r="W19" s="11" t="str">
        <f t="shared" si="18"/>
        <v>NA</v>
      </c>
      <c r="X19" s="11" t="str">
        <f t="shared" si="18"/>
        <v>NA</v>
      </c>
      <c r="Y19" s="9" t="str">
        <f t="shared" si="18"/>
        <v>0.309004</v>
      </c>
      <c r="Z19" s="9" t="str">
        <f t="shared" si="18"/>
        <v>0.309004</v>
      </c>
      <c r="AA19" s="11" t="str">
        <f t="shared" si="18"/>
        <v>NA</v>
      </c>
      <c r="AB19" s="11" t="str">
        <f t="shared" si="18"/>
        <v>NA</v>
      </c>
      <c r="AC19" s="11" t="str">
        <f t="shared" si="18"/>
        <v>NA</v>
      </c>
      <c r="AD19" s="11" t="str">
        <f t="shared" si="18"/>
        <v>NA</v>
      </c>
      <c r="AE19" s="11" t="str">
        <f t="shared" si="18"/>
        <v>NA</v>
      </c>
      <c r="AF19" s="11" t="str">
        <f t="shared" si="18"/>
        <v>NA</v>
      </c>
      <c r="AG19" s="11" t="str">
        <f t="shared" si="18"/>
        <v>NA</v>
      </c>
      <c r="AH19" s="11" t="str">
        <f t="shared" si="18"/>
        <v>NA</v>
      </c>
      <c r="AI19" s="11" t="str">
        <f t="shared" si="18"/>
        <v>NA</v>
      </c>
      <c r="AJ19" s="11" t="str">
        <f t="shared" si="18"/>
        <v>NA</v>
      </c>
      <c r="AK19" s="11" t="str">
        <f t="shared" si="18"/>
        <v>NA</v>
      </c>
      <c r="AL19" s="11" t="str">
        <f t="shared" si="18"/>
        <v>NA</v>
      </c>
      <c r="AM19" s="11" t="str">
        <f t="shared" si="18"/>
        <v>NA</v>
      </c>
      <c r="AN19" s="11" t="str">
        <f t="shared" si="18"/>
        <v>NA</v>
      </c>
      <c r="AO19" s="11" t="str">
        <f t="shared" si="18"/>
        <v>NA</v>
      </c>
      <c r="AP19" s="11" t="str">
        <f t="shared" si="18"/>
        <v>NA</v>
      </c>
      <c r="AQ19" s="11" t="str">
        <f t="shared" si="18"/>
        <v>NA</v>
      </c>
      <c r="AR19" s="11" t="str">
        <f t="shared" si="18"/>
        <v>NA</v>
      </c>
      <c r="AS19" s="11" t="str">
        <f t="shared" si="18"/>
        <v>NA</v>
      </c>
      <c r="AT19" s="11" t="str">
        <f t="shared" si="18"/>
        <v>NA</v>
      </c>
      <c r="AU19" s="3"/>
      <c r="AV19" s="3">
        <v>0.14571</v>
      </c>
      <c r="AW19" s="3">
        <v>0.817254</v>
      </c>
      <c r="AX19" s="3">
        <v>0.369475</v>
      </c>
      <c r="AY19" s="3">
        <v>0.317736</v>
      </c>
      <c r="AZ19" s="3">
        <v>0.150663</v>
      </c>
      <c r="BA19" s="3">
        <v>0.133794</v>
      </c>
      <c r="BB19" s="3">
        <v>0.133794</v>
      </c>
      <c r="BC19" s="3">
        <v>0.369475</v>
      </c>
      <c r="BD19" s="3">
        <v>0.369475</v>
      </c>
      <c r="BE19" s="3">
        <v>0.317771</v>
      </c>
      <c r="BF19" s="3">
        <v>0.317771</v>
      </c>
      <c r="BG19" s="3">
        <v>0.528696</v>
      </c>
      <c r="BH19" s="3">
        <v>0.52864</v>
      </c>
      <c r="BI19" s="3">
        <v>0.824627</v>
      </c>
      <c r="BJ19" s="3">
        <v>0.824627</v>
      </c>
      <c r="BK19" s="3">
        <v>0.552101</v>
      </c>
      <c r="BL19" s="3">
        <v>0.549907</v>
      </c>
      <c r="BM19" s="3">
        <v>1.0</v>
      </c>
      <c r="BN19" s="3">
        <v>0.593188</v>
      </c>
      <c r="BO19" s="3">
        <v>-0.41424</v>
      </c>
      <c r="BP19" s="3">
        <v>0.489294</v>
      </c>
      <c r="BQ19" s="3">
        <v>0.128847</v>
      </c>
      <c r="BR19" s="3">
        <v>0.04067</v>
      </c>
      <c r="BS19" s="3">
        <v>0.309004</v>
      </c>
      <c r="BT19" s="3">
        <v>0.309004</v>
      </c>
      <c r="BU19" s="3">
        <v>0.104539</v>
      </c>
      <c r="BV19" s="3">
        <v>0.087105</v>
      </c>
      <c r="BW19" s="3">
        <v>0.041078</v>
      </c>
      <c r="BX19" s="3">
        <v>0.088013</v>
      </c>
      <c r="BY19" s="3">
        <v>-0.07635</v>
      </c>
      <c r="BZ19" s="3">
        <v>0.027</v>
      </c>
      <c r="CA19" s="3">
        <v>0.011442</v>
      </c>
      <c r="CB19" s="3">
        <v>0.136629</v>
      </c>
      <c r="CC19" s="3">
        <v>0.055759</v>
      </c>
      <c r="CD19" s="3">
        <v>0.041735</v>
      </c>
      <c r="CE19" s="3">
        <v>0.025366</v>
      </c>
      <c r="CF19" s="3">
        <v>-0.08929</v>
      </c>
      <c r="CG19" s="3">
        <v>0.101258</v>
      </c>
      <c r="CH19" s="3">
        <v>-0.07321</v>
      </c>
      <c r="CI19" s="3">
        <v>0.012325</v>
      </c>
      <c r="CJ19" s="3">
        <v>-0.05557</v>
      </c>
      <c r="CK19" s="3">
        <v>0.098555</v>
      </c>
      <c r="CL19" s="3">
        <v>0.01513</v>
      </c>
      <c r="CM19" s="3">
        <v>-0.00825</v>
      </c>
      <c r="CN19" s="3">
        <v>0.260466</v>
      </c>
      <c r="CO19" s="3"/>
      <c r="CP19" s="3">
        <v>0.040022</v>
      </c>
      <c r="CQ19" s="3">
        <v>0.0</v>
      </c>
      <c r="CR19" s="14">
        <v>7.85E-8</v>
      </c>
      <c r="CS19" s="14">
        <v>4.81E-6</v>
      </c>
      <c r="CT19" s="3">
        <v>0.03366</v>
      </c>
      <c r="CU19" s="3">
        <v>0.059568</v>
      </c>
      <c r="CV19" s="3">
        <v>0.059568</v>
      </c>
      <c r="CW19" s="14">
        <v>7.85E-8</v>
      </c>
      <c r="CX19" s="14">
        <v>7.85E-8</v>
      </c>
      <c r="CY19" s="14">
        <v>4.79E-6</v>
      </c>
      <c r="CZ19" s="14">
        <v>4.79E-6</v>
      </c>
      <c r="DA19" s="14">
        <v>8.88E-16</v>
      </c>
      <c r="DB19" s="14">
        <v>8.88E-16</v>
      </c>
      <c r="DC19" s="3">
        <v>0.0</v>
      </c>
      <c r="DD19" s="3">
        <v>0.0</v>
      </c>
      <c r="DE19" s="3">
        <v>0.0</v>
      </c>
      <c r="DF19" s="3">
        <v>0.0</v>
      </c>
      <c r="DG19" s="3"/>
      <c r="DH19" s="3">
        <v>0.0</v>
      </c>
      <c r="DI19" s="14">
        <v>9.26E-8</v>
      </c>
      <c r="DJ19" s="14">
        <v>2.25E-13</v>
      </c>
      <c r="DK19" s="3">
        <v>0.251636</v>
      </c>
      <c r="DL19" s="3">
        <v>0.716769</v>
      </c>
      <c r="DM19" s="3">
        <v>0.004733</v>
      </c>
      <c r="DN19" s="3">
        <v>0.004733</v>
      </c>
      <c r="DO19" s="3">
        <v>0.349957</v>
      </c>
      <c r="DP19" s="3">
        <v>0.436486</v>
      </c>
      <c r="DQ19" s="3">
        <v>0.714049</v>
      </c>
      <c r="DR19" s="3">
        <v>0.431701</v>
      </c>
      <c r="DS19" s="3">
        <v>0.49537</v>
      </c>
      <c r="DT19" s="3">
        <v>0.809721</v>
      </c>
      <c r="DU19" s="3">
        <v>0.918734</v>
      </c>
      <c r="DV19" s="3">
        <v>0.220958</v>
      </c>
      <c r="DW19" s="3">
        <v>0.757928</v>
      </c>
      <c r="DX19" s="3">
        <v>0.81762</v>
      </c>
      <c r="DY19" s="3">
        <v>0.888564</v>
      </c>
      <c r="DZ19" s="3">
        <v>0.621194</v>
      </c>
      <c r="EA19" s="3">
        <v>0.575004</v>
      </c>
      <c r="EB19" s="3">
        <v>0.685572</v>
      </c>
      <c r="EC19" s="3">
        <v>0.945728</v>
      </c>
      <c r="ED19" s="3">
        <v>0.758708</v>
      </c>
      <c r="EE19" s="3">
        <v>0.585303</v>
      </c>
      <c r="EF19" s="3">
        <v>0.933398</v>
      </c>
      <c r="EG19" s="3">
        <v>0.963674</v>
      </c>
      <c r="EH19" s="3">
        <v>0.143201</v>
      </c>
    </row>
    <row r="20">
      <c r="A20" s="3" t="s">
        <v>23</v>
      </c>
      <c r="B20" s="9" t="str">
        <f t="shared" ref="B20:AT20" si="19">IF(CP20&lt;0.05,AV20,"NA")</f>
        <v>0.287874</v>
      </c>
      <c r="C20" s="9" t="str">
        <f t="shared" si="19"/>
        <v>0.590781</v>
      </c>
      <c r="D20" s="9" t="str">
        <f t="shared" si="19"/>
        <v>0.208425</v>
      </c>
      <c r="E20" s="9" t="str">
        <f t="shared" si="19"/>
        <v>0.196167</v>
      </c>
      <c r="F20" s="9" t="str">
        <f t="shared" si="19"/>
        <v>0.3322</v>
      </c>
      <c r="G20" s="9" t="str">
        <f t="shared" si="19"/>
        <v>0.280883</v>
      </c>
      <c r="H20" s="9" t="str">
        <f t="shared" si="19"/>
        <v>0.280883</v>
      </c>
      <c r="I20" s="9" t="str">
        <f t="shared" si="19"/>
        <v>0.208425</v>
      </c>
      <c r="J20" s="9" t="str">
        <f t="shared" si="19"/>
        <v>0.208425</v>
      </c>
      <c r="K20" s="9" t="str">
        <f t="shared" si="19"/>
        <v>0.196194</v>
      </c>
      <c r="L20" s="9" t="str">
        <f t="shared" si="19"/>
        <v>0.196194</v>
      </c>
      <c r="M20" s="9" t="str">
        <f t="shared" si="19"/>
        <v>0.241869</v>
      </c>
      <c r="N20" s="9" t="str">
        <f t="shared" si="19"/>
        <v>0.24169</v>
      </c>
      <c r="O20" s="9" t="str">
        <f t="shared" si="19"/>
        <v>0.533505</v>
      </c>
      <c r="P20" s="9" t="str">
        <f t="shared" si="19"/>
        <v>0.533505</v>
      </c>
      <c r="Q20" s="9" t="str">
        <f t="shared" si="19"/>
        <v>0.939425</v>
      </c>
      <c r="R20" s="9" t="str">
        <f t="shared" si="19"/>
        <v>0.937945</v>
      </c>
      <c r="S20" s="9" t="str">
        <f t="shared" si="19"/>
        <v>0.593188</v>
      </c>
      <c r="T20" s="9" t="str">
        <f t="shared" si="19"/>
        <v>1</v>
      </c>
      <c r="U20" s="11" t="str">
        <f t="shared" si="19"/>
        <v>NA</v>
      </c>
      <c r="V20" s="9" t="str">
        <f t="shared" si="19"/>
        <v>0.151535</v>
      </c>
      <c r="W20" s="11" t="str">
        <f t="shared" si="19"/>
        <v>NA</v>
      </c>
      <c r="X20" s="11" t="str">
        <f t="shared" si="19"/>
        <v>NA</v>
      </c>
      <c r="Y20" s="11" t="str">
        <f t="shared" si="19"/>
        <v>NA</v>
      </c>
      <c r="Z20" s="11" t="str">
        <f t="shared" si="19"/>
        <v>NA</v>
      </c>
      <c r="AA20" s="11" t="str">
        <f t="shared" si="19"/>
        <v>NA</v>
      </c>
      <c r="AB20" s="11" t="str">
        <f t="shared" si="19"/>
        <v>NA</v>
      </c>
      <c r="AC20" s="11" t="str">
        <f t="shared" si="19"/>
        <v>NA</v>
      </c>
      <c r="AD20" s="11" t="str">
        <f t="shared" si="19"/>
        <v>NA</v>
      </c>
      <c r="AE20" s="11" t="str">
        <f t="shared" si="19"/>
        <v>NA</v>
      </c>
      <c r="AF20" s="11" t="str">
        <f t="shared" si="19"/>
        <v>NA</v>
      </c>
      <c r="AG20" s="11" t="str">
        <f t="shared" si="19"/>
        <v>NA</v>
      </c>
      <c r="AH20" s="11" t="str">
        <f t="shared" si="19"/>
        <v>NA</v>
      </c>
      <c r="AI20" s="11" t="str">
        <f t="shared" si="19"/>
        <v>NA</v>
      </c>
      <c r="AJ20" s="11" t="str">
        <f t="shared" si="19"/>
        <v>NA</v>
      </c>
      <c r="AK20" s="11" t="str">
        <f t="shared" si="19"/>
        <v>NA</v>
      </c>
      <c r="AL20" s="11" t="str">
        <f t="shared" si="19"/>
        <v>NA</v>
      </c>
      <c r="AM20" s="11" t="str">
        <f t="shared" si="19"/>
        <v>NA</v>
      </c>
      <c r="AN20" s="11" t="str">
        <f t="shared" si="19"/>
        <v>NA</v>
      </c>
      <c r="AO20" s="11" t="str">
        <f t="shared" si="19"/>
        <v>NA</v>
      </c>
      <c r="AP20" s="11" t="str">
        <f t="shared" si="19"/>
        <v>NA</v>
      </c>
      <c r="AQ20" s="11" t="str">
        <f t="shared" si="19"/>
        <v>NA</v>
      </c>
      <c r="AR20" s="11" t="str">
        <f t="shared" si="19"/>
        <v>NA</v>
      </c>
      <c r="AS20" s="11" t="str">
        <f t="shared" si="19"/>
        <v>NA</v>
      </c>
      <c r="AT20" s="9" t="str">
        <f t="shared" si="19"/>
        <v>0.462533</v>
      </c>
      <c r="AU20" s="3"/>
      <c r="AV20" s="3">
        <v>0.287874</v>
      </c>
      <c r="AW20" s="3">
        <v>0.590781</v>
      </c>
      <c r="AX20" s="3">
        <v>0.208425</v>
      </c>
      <c r="AY20" s="3">
        <v>0.196167</v>
      </c>
      <c r="AZ20" s="3">
        <v>0.3322</v>
      </c>
      <c r="BA20" s="3">
        <v>0.280883</v>
      </c>
      <c r="BB20" s="3">
        <v>0.280883</v>
      </c>
      <c r="BC20" s="3">
        <v>0.208425</v>
      </c>
      <c r="BD20" s="3">
        <v>0.208425</v>
      </c>
      <c r="BE20" s="3">
        <v>0.196194</v>
      </c>
      <c r="BF20" s="3">
        <v>0.196194</v>
      </c>
      <c r="BG20" s="3">
        <v>0.241869</v>
      </c>
      <c r="BH20" s="3">
        <v>0.24169</v>
      </c>
      <c r="BI20" s="3">
        <v>0.533505</v>
      </c>
      <c r="BJ20" s="3">
        <v>0.533505</v>
      </c>
      <c r="BK20" s="3">
        <v>0.939425</v>
      </c>
      <c r="BL20" s="3">
        <v>0.937945</v>
      </c>
      <c r="BM20" s="3">
        <v>0.593188</v>
      </c>
      <c r="BN20" s="3">
        <v>1.0</v>
      </c>
      <c r="BO20" s="3">
        <v>-0.14929</v>
      </c>
      <c r="BP20" s="3">
        <v>0.151535</v>
      </c>
      <c r="BQ20" s="3">
        <v>0.011589</v>
      </c>
      <c r="BR20" s="3">
        <v>0.022904</v>
      </c>
      <c r="BS20" s="3">
        <v>0.196471</v>
      </c>
      <c r="BT20" s="3">
        <v>0.196471</v>
      </c>
      <c r="BU20" s="3">
        <v>-0.02373</v>
      </c>
      <c r="BV20" s="3">
        <v>6.53E-4</v>
      </c>
      <c r="BW20" s="3">
        <v>-0.01535</v>
      </c>
      <c r="BX20" s="3">
        <v>0.018576</v>
      </c>
      <c r="BY20" s="3">
        <v>-0.12818</v>
      </c>
      <c r="BZ20" s="3">
        <v>0.025678</v>
      </c>
      <c r="CA20" s="3">
        <v>6.13E-4</v>
      </c>
      <c r="CB20" s="3">
        <v>0.148623</v>
      </c>
      <c r="CC20" s="3">
        <v>0.246793</v>
      </c>
      <c r="CD20" s="3">
        <v>0.234944</v>
      </c>
      <c r="CE20" s="3">
        <v>0.166387</v>
      </c>
      <c r="CF20" s="3">
        <v>0.034299</v>
      </c>
      <c r="CG20" s="3">
        <v>0.328315</v>
      </c>
      <c r="CH20" s="3">
        <v>0.03959</v>
      </c>
      <c r="CI20" s="3">
        <v>0.066361</v>
      </c>
      <c r="CJ20" s="3">
        <v>0.067778</v>
      </c>
      <c r="CK20" s="3">
        <v>0.304938</v>
      </c>
      <c r="CL20" s="3">
        <v>0.210127</v>
      </c>
      <c r="CM20" s="3">
        <v>0.257631</v>
      </c>
      <c r="CN20" s="3">
        <v>0.462533</v>
      </c>
      <c r="CO20" s="3"/>
      <c r="CP20" s="14">
        <v>3.74E-5</v>
      </c>
      <c r="CQ20" s="3">
        <v>0.0</v>
      </c>
      <c r="CR20" s="3">
        <v>0.003135</v>
      </c>
      <c r="CS20" s="3">
        <v>0.005489</v>
      </c>
      <c r="CT20" s="14">
        <v>1.64E-6</v>
      </c>
      <c r="CU20" s="14">
        <v>5.85E-5</v>
      </c>
      <c r="CV20" s="14">
        <v>5.85E-5</v>
      </c>
      <c r="CW20" s="3">
        <v>0.003135</v>
      </c>
      <c r="CX20" s="3">
        <v>0.003135</v>
      </c>
      <c r="CY20" s="3">
        <v>0.005482</v>
      </c>
      <c r="CZ20" s="3">
        <v>0.005482</v>
      </c>
      <c r="DA20" s="3">
        <v>5.78E-4</v>
      </c>
      <c r="DB20" s="3">
        <v>5.84E-4</v>
      </c>
      <c r="DC20" s="14">
        <v>4.44E-16</v>
      </c>
      <c r="DD20" s="14">
        <v>4.44E-16</v>
      </c>
      <c r="DE20" s="3">
        <v>0.0</v>
      </c>
      <c r="DF20" s="3">
        <v>0.0</v>
      </c>
      <c r="DG20" s="3">
        <v>0.0</v>
      </c>
      <c r="DH20" s="3"/>
      <c r="DI20" s="3">
        <v>0.064607</v>
      </c>
      <c r="DJ20" s="3">
        <v>0.032634</v>
      </c>
      <c r="DK20" s="3">
        <v>0.918214</v>
      </c>
      <c r="DL20" s="3">
        <v>0.838161</v>
      </c>
      <c r="DM20" s="3">
        <v>0.076878</v>
      </c>
      <c r="DN20" s="3">
        <v>0.076878</v>
      </c>
      <c r="DO20" s="3">
        <v>0.832406</v>
      </c>
      <c r="DP20" s="3">
        <v>0.995356</v>
      </c>
      <c r="DQ20" s="3">
        <v>0.891125</v>
      </c>
      <c r="DR20" s="3">
        <v>0.868435</v>
      </c>
      <c r="DS20" s="3">
        <v>0.251132</v>
      </c>
      <c r="DT20" s="3">
        <v>0.818874</v>
      </c>
      <c r="DU20" s="3">
        <v>0.995638</v>
      </c>
      <c r="DV20" s="3">
        <v>0.182665</v>
      </c>
      <c r="DW20" s="3">
        <v>0.166181</v>
      </c>
      <c r="DX20" s="3">
        <v>0.188133</v>
      </c>
      <c r="DY20" s="3">
        <v>0.354737</v>
      </c>
      <c r="DZ20" s="3">
        <v>0.849708</v>
      </c>
      <c r="EA20" s="3">
        <v>0.062127</v>
      </c>
      <c r="EB20" s="3">
        <v>0.826851</v>
      </c>
      <c r="EC20" s="3">
        <v>0.713678</v>
      </c>
      <c r="ED20" s="3">
        <v>0.707831</v>
      </c>
      <c r="EE20" s="3">
        <v>0.084427</v>
      </c>
      <c r="EF20" s="3">
        <v>0.240514</v>
      </c>
      <c r="EG20" s="3">
        <v>0.147763</v>
      </c>
      <c r="EH20" s="3">
        <v>0.006724</v>
      </c>
    </row>
    <row r="21">
      <c r="A21" s="3" t="s">
        <v>24</v>
      </c>
      <c r="B21" s="11" t="str">
        <f t="shared" ref="B21:AT21" si="20">IF(CP21&lt;0.05,AV21,"NA")</f>
        <v>NA</v>
      </c>
      <c r="C21" s="9" t="str">
        <f t="shared" si="20"/>
        <v>-0.33179</v>
      </c>
      <c r="D21" s="11" t="str">
        <f t="shared" si="20"/>
        <v>NA</v>
      </c>
      <c r="E21" s="9" t="str">
        <f t="shared" si="20"/>
        <v>0.176163</v>
      </c>
      <c r="F21" s="11" t="str">
        <f t="shared" si="20"/>
        <v>NA</v>
      </c>
      <c r="G21" s="11" t="str">
        <f t="shared" si="20"/>
        <v>NA</v>
      </c>
      <c r="H21" s="11" t="str">
        <f t="shared" si="20"/>
        <v>NA</v>
      </c>
      <c r="I21" s="11" t="str">
        <f t="shared" si="20"/>
        <v>NA</v>
      </c>
      <c r="J21" s="11" t="str">
        <f t="shared" si="20"/>
        <v>NA</v>
      </c>
      <c r="K21" s="9" t="str">
        <f t="shared" si="20"/>
        <v>0.17624</v>
      </c>
      <c r="L21" s="9" t="str">
        <f t="shared" si="20"/>
        <v>0.17624</v>
      </c>
      <c r="M21" s="9" t="str">
        <f t="shared" si="20"/>
        <v>-0.6816</v>
      </c>
      <c r="N21" s="9" t="str">
        <f t="shared" si="20"/>
        <v>-0.6816</v>
      </c>
      <c r="O21" s="9" t="str">
        <f t="shared" si="20"/>
        <v>-0.34456</v>
      </c>
      <c r="P21" s="9" t="str">
        <f t="shared" si="20"/>
        <v>-0.34456</v>
      </c>
      <c r="Q21" s="11" t="str">
        <f t="shared" si="20"/>
        <v>NA</v>
      </c>
      <c r="R21" s="11" t="str">
        <f t="shared" si="20"/>
        <v>NA</v>
      </c>
      <c r="S21" s="9" t="str">
        <f t="shared" si="20"/>
        <v>-0.41424</v>
      </c>
      <c r="T21" s="11" t="str">
        <f t="shared" si="20"/>
        <v>NA</v>
      </c>
      <c r="U21" s="9" t="str">
        <f t="shared" si="20"/>
        <v>1</v>
      </c>
      <c r="V21" s="9" t="str">
        <f t="shared" si="20"/>
        <v>-1</v>
      </c>
      <c r="W21" s="11" t="str">
        <f t="shared" si="20"/>
        <v>NA</v>
      </c>
      <c r="X21" s="11" t="str">
        <f t="shared" si="20"/>
        <v>NA</v>
      </c>
      <c r="Y21" s="11" t="str">
        <f t="shared" si="20"/>
        <v>NA</v>
      </c>
      <c r="Z21" s="11" t="str">
        <f t="shared" si="20"/>
        <v>NA</v>
      </c>
      <c r="AA21" s="11" t="str">
        <f t="shared" si="20"/>
        <v>NA</v>
      </c>
      <c r="AB21" s="11" t="str">
        <f t="shared" si="20"/>
        <v>NA</v>
      </c>
      <c r="AC21" s="11" t="str">
        <f t="shared" si="20"/>
        <v>NA</v>
      </c>
      <c r="AD21" s="11" t="str">
        <f t="shared" si="20"/>
        <v>NA</v>
      </c>
      <c r="AE21" s="11" t="str">
        <f t="shared" si="20"/>
        <v>NA</v>
      </c>
      <c r="AF21" s="11" t="str">
        <f t="shared" si="20"/>
        <v>NA</v>
      </c>
      <c r="AG21" s="11" t="str">
        <f t="shared" si="20"/>
        <v>NA</v>
      </c>
      <c r="AH21" s="11" t="str">
        <f t="shared" si="20"/>
        <v>NA</v>
      </c>
      <c r="AI21" s="11" t="str">
        <f t="shared" si="20"/>
        <v>NA</v>
      </c>
      <c r="AJ21" s="11" t="str">
        <f t="shared" si="20"/>
        <v>NA</v>
      </c>
      <c r="AK21" s="11" t="str">
        <f t="shared" si="20"/>
        <v>NA</v>
      </c>
      <c r="AL21" s="11" t="str">
        <f t="shared" si="20"/>
        <v>NA</v>
      </c>
      <c r="AM21" s="11" t="str">
        <f t="shared" si="20"/>
        <v>NA</v>
      </c>
      <c r="AN21" s="11" t="str">
        <f t="shared" si="20"/>
        <v>NA</v>
      </c>
      <c r="AO21" s="11" t="str">
        <f t="shared" si="20"/>
        <v>NA</v>
      </c>
      <c r="AP21" s="11" t="str">
        <f t="shared" si="20"/>
        <v>NA</v>
      </c>
      <c r="AQ21" s="11" t="str">
        <f t="shared" si="20"/>
        <v>NA</v>
      </c>
      <c r="AR21" s="11" t="str">
        <f t="shared" si="20"/>
        <v>NA</v>
      </c>
      <c r="AS21" s="11" t="str">
        <f t="shared" si="20"/>
        <v>NA</v>
      </c>
      <c r="AT21" s="11" t="str">
        <f t="shared" si="20"/>
        <v>NA</v>
      </c>
      <c r="AU21" s="3"/>
      <c r="AV21" s="3">
        <v>0.031422</v>
      </c>
      <c r="AW21" s="3">
        <v>-0.33179</v>
      </c>
      <c r="AX21" s="3">
        <v>-0.02217</v>
      </c>
      <c r="AY21" s="3">
        <v>0.176163</v>
      </c>
      <c r="AZ21" s="3">
        <v>0.025539</v>
      </c>
      <c r="BA21" s="3">
        <v>0.035863</v>
      </c>
      <c r="BB21" s="3">
        <v>0.035863</v>
      </c>
      <c r="BC21" s="3">
        <v>-0.02217</v>
      </c>
      <c r="BD21" s="3">
        <v>-0.02217</v>
      </c>
      <c r="BE21" s="3">
        <v>0.17624</v>
      </c>
      <c r="BF21" s="3">
        <v>0.17624</v>
      </c>
      <c r="BG21" s="3">
        <v>-0.6816</v>
      </c>
      <c r="BH21" s="3">
        <v>-0.6816</v>
      </c>
      <c r="BI21" s="3">
        <v>-0.34456</v>
      </c>
      <c r="BJ21" s="3">
        <v>-0.34456</v>
      </c>
      <c r="BK21" s="3">
        <v>-0.12442</v>
      </c>
      <c r="BL21" s="3">
        <v>-0.12368</v>
      </c>
      <c r="BM21" s="3">
        <v>-0.41424</v>
      </c>
      <c r="BN21" s="3">
        <v>-0.14929</v>
      </c>
      <c r="BO21" s="3">
        <v>1.0</v>
      </c>
      <c r="BP21" s="3">
        <v>-1.0</v>
      </c>
      <c r="BQ21" s="3">
        <v>0.069568</v>
      </c>
      <c r="BR21" s="3">
        <v>0.093471</v>
      </c>
      <c r="BS21" s="3">
        <v>0.076173</v>
      </c>
      <c r="BT21" s="3">
        <v>0.076173</v>
      </c>
      <c r="BU21" s="3">
        <v>0.071516</v>
      </c>
      <c r="BV21" s="3">
        <v>0.108356</v>
      </c>
      <c r="BW21" s="3">
        <v>0.121279</v>
      </c>
      <c r="BX21" s="3">
        <v>0.132847</v>
      </c>
      <c r="BY21" s="3">
        <v>0.130896</v>
      </c>
      <c r="BZ21" s="3">
        <v>0.137377</v>
      </c>
      <c r="CA21" s="3">
        <v>0.126895</v>
      </c>
      <c r="CB21" s="3">
        <v>0.055288</v>
      </c>
      <c r="CC21" s="3">
        <v>0.044232</v>
      </c>
      <c r="CD21" s="3">
        <v>0.092615</v>
      </c>
      <c r="CE21" s="3">
        <v>0.172756</v>
      </c>
      <c r="CF21" s="3">
        <v>0.086505</v>
      </c>
      <c r="CG21" s="3">
        <v>0.003636</v>
      </c>
      <c r="CH21" s="3">
        <v>0.096222</v>
      </c>
      <c r="CI21" s="3">
        <v>0.093979</v>
      </c>
      <c r="CJ21" s="3">
        <v>0.081148</v>
      </c>
      <c r="CK21" s="3">
        <v>0.15874</v>
      </c>
      <c r="CL21" s="3">
        <v>0.101448</v>
      </c>
      <c r="CM21" s="3">
        <v>-0.06389</v>
      </c>
      <c r="CN21" s="3">
        <v>0.156957</v>
      </c>
      <c r="CO21" s="3"/>
      <c r="CP21" s="3">
        <v>0.698863</v>
      </c>
      <c r="CQ21" s="14">
        <v>2.63E-5</v>
      </c>
      <c r="CR21" s="3">
        <v>0.784908</v>
      </c>
      <c r="CS21" s="3">
        <v>0.028857</v>
      </c>
      <c r="CT21" s="3">
        <v>0.753219</v>
      </c>
      <c r="CU21" s="3">
        <v>0.658806</v>
      </c>
      <c r="CV21" s="3">
        <v>0.658806</v>
      </c>
      <c r="CW21" s="3">
        <v>0.784908</v>
      </c>
      <c r="CX21" s="3">
        <v>0.784908</v>
      </c>
      <c r="CY21" s="3">
        <v>0.028786</v>
      </c>
      <c r="CZ21" s="3">
        <v>0.028786</v>
      </c>
      <c r="DA21" s="3">
        <v>0.0</v>
      </c>
      <c r="DB21" s="3">
        <v>0.0</v>
      </c>
      <c r="DC21" s="14">
        <v>1.21E-5</v>
      </c>
      <c r="DD21" s="14">
        <v>1.21E-5</v>
      </c>
      <c r="DE21" s="3">
        <v>0.124188</v>
      </c>
      <c r="DF21" s="3">
        <v>0.126452</v>
      </c>
      <c r="DG21" s="14">
        <v>9.26E-8</v>
      </c>
      <c r="DH21" s="3">
        <v>0.064607</v>
      </c>
      <c r="DI21" s="3"/>
      <c r="DJ21" s="3">
        <v>0.0</v>
      </c>
      <c r="DK21" s="3">
        <v>0.57886</v>
      </c>
      <c r="DL21" s="3">
        <v>0.451843</v>
      </c>
      <c r="DM21" s="3">
        <v>0.540102</v>
      </c>
      <c r="DN21" s="3">
        <v>0.540102</v>
      </c>
      <c r="DO21" s="3">
        <v>0.565219</v>
      </c>
      <c r="DP21" s="3">
        <v>0.382764</v>
      </c>
      <c r="DQ21" s="3">
        <v>0.328251</v>
      </c>
      <c r="DR21" s="3">
        <v>0.283856</v>
      </c>
      <c r="DS21" s="3">
        <v>0.291051</v>
      </c>
      <c r="DT21" s="3">
        <v>0.26761</v>
      </c>
      <c r="DU21" s="3">
        <v>0.306177</v>
      </c>
      <c r="DV21" s="3">
        <v>0.656773</v>
      </c>
      <c r="DW21" s="3">
        <v>0.816471</v>
      </c>
      <c r="DX21" s="3">
        <v>0.626424</v>
      </c>
      <c r="DY21" s="3">
        <v>0.361292</v>
      </c>
      <c r="DZ21" s="3">
        <v>0.649449</v>
      </c>
      <c r="EA21" s="3">
        <v>0.984788</v>
      </c>
      <c r="EB21" s="3">
        <v>0.612987</v>
      </c>
      <c r="EC21" s="3">
        <v>0.621331</v>
      </c>
      <c r="ED21" s="3">
        <v>0.669903</v>
      </c>
      <c r="EE21" s="3">
        <v>0.402119</v>
      </c>
      <c r="EF21" s="3">
        <v>0.593742</v>
      </c>
      <c r="EG21" s="3">
        <v>0.737322</v>
      </c>
      <c r="EH21" s="3">
        <v>0.407495</v>
      </c>
    </row>
    <row r="22">
      <c r="A22" s="3" t="s">
        <v>25</v>
      </c>
      <c r="B22" s="11" t="str">
        <f t="shared" ref="B22:AT22" si="21">IF(CP22&lt;0.05,AV22,"NA")</f>
        <v>NA</v>
      </c>
      <c r="C22" s="9" t="str">
        <f t="shared" si="21"/>
        <v>0.434804</v>
      </c>
      <c r="D22" s="9" t="str">
        <f t="shared" si="21"/>
        <v>0.340038</v>
      </c>
      <c r="E22" s="9" t="str">
        <f t="shared" si="21"/>
        <v>0.219397</v>
      </c>
      <c r="F22" s="11" t="str">
        <f t="shared" si="21"/>
        <v>NA</v>
      </c>
      <c r="G22" s="11" t="str">
        <f t="shared" si="21"/>
        <v>NA</v>
      </c>
      <c r="H22" s="11" t="str">
        <f t="shared" si="21"/>
        <v>NA</v>
      </c>
      <c r="I22" s="9" t="str">
        <f t="shared" si="21"/>
        <v>0.340038</v>
      </c>
      <c r="J22" s="9" t="str">
        <f t="shared" si="21"/>
        <v>0.340038</v>
      </c>
      <c r="K22" s="9" t="str">
        <f t="shared" si="21"/>
        <v>0.21915</v>
      </c>
      <c r="L22" s="9" t="str">
        <f t="shared" si="21"/>
        <v>0.21915</v>
      </c>
      <c r="M22" s="9" t="str">
        <f t="shared" si="21"/>
        <v>0.769987</v>
      </c>
      <c r="N22" s="9" t="str">
        <f t="shared" si="21"/>
        <v>0.769985</v>
      </c>
      <c r="O22" s="9" t="str">
        <f t="shared" si="21"/>
        <v>0.459693</v>
      </c>
      <c r="P22" s="9" t="str">
        <f t="shared" si="21"/>
        <v>0.459693</v>
      </c>
      <c r="Q22" s="9" t="str">
        <f t="shared" si="21"/>
        <v>0.160881</v>
      </c>
      <c r="R22" s="9" t="str">
        <f t="shared" si="21"/>
        <v>0.15658</v>
      </c>
      <c r="S22" s="9" t="str">
        <f t="shared" si="21"/>
        <v>0.489294</v>
      </c>
      <c r="T22" s="9" t="str">
        <f t="shared" si="21"/>
        <v>0.151535</v>
      </c>
      <c r="U22" s="9" t="str">
        <f t="shared" si="21"/>
        <v>-1</v>
      </c>
      <c r="V22" s="9" t="str">
        <f t="shared" si="21"/>
        <v>1</v>
      </c>
      <c r="W22" s="11" t="str">
        <f t="shared" si="21"/>
        <v>NA</v>
      </c>
      <c r="X22" s="11" t="str">
        <f t="shared" si="21"/>
        <v>NA</v>
      </c>
      <c r="Y22" s="11" t="str">
        <f t="shared" si="21"/>
        <v>NA</v>
      </c>
      <c r="Z22" s="11" t="str">
        <f t="shared" si="21"/>
        <v>NA</v>
      </c>
      <c r="AA22" s="11" t="str">
        <f t="shared" si="21"/>
        <v>NA</v>
      </c>
      <c r="AB22" s="11" t="str">
        <f t="shared" si="21"/>
        <v>NA</v>
      </c>
      <c r="AC22" s="11" t="str">
        <f t="shared" si="21"/>
        <v>NA</v>
      </c>
      <c r="AD22" s="11" t="str">
        <f t="shared" si="21"/>
        <v>NA</v>
      </c>
      <c r="AE22" s="11" t="str">
        <f t="shared" si="21"/>
        <v>NA</v>
      </c>
      <c r="AF22" s="11" t="str">
        <f t="shared" si="21"/>
        <v>NA</v>
      </c>
      <c r="AG22" s="11" t="str">
        <f t="shared" si="21"/>
        <v>NA</v>
      </c>
      <c r="AH22" s="11" t="str">
        <f t="shared" si="21"/>
        <v>NA</v>
      </c>
      <c r="AI22" s="11" t="str">
        <f t="shared" si="21"/>
        <v>NA</v>
      </c>
      <c r="AJ22" s="11" t="str">
        <f t="shared" si="21"/>
        <v>NA</v>
      </c>
      <c r="AK22" s="11" t="str">
        <f t="shared" si="21"/>
        <v>NA</v>
      </c>
      <c r="AL22" s="11" t="str">
        <f t="shared" si="21"/>
        <v>NA</v>
      </c>
      <c r="AM22" s="11" t="str">
        <f t="shared" si="21"/>
        <v>NA</v>
      </c>
      <c r="AN22" s="11" t="str">
        <f t="shared" si="21"/>
        <v>NA</v>
      </c>
      <c r="AO22" s="11" t="str">
        <f t="shared" si="21"/>
        <v>NA</v>
      </c>
      <c r="AP22" s="11" t="str">
        <f t="shared" si="21"/>
        <v>NA</v>
      </c>
      <c r="AQ22" s="11" t="str">
        <f t="shared" si="21"/>
        <v>NA</v>
      </c>
      <c r="AR22" s="11" t="str">
        <f t="shared" si="21"/>
        <v>NA</v>
      </c>
      <c r="AS22" s="11" t="str">
        <f t="shared" si="21"/>
        <v>NA</v>
      </c>
      <c r="AT22" s="11" t="str">
        <f t="shared" si="21"/>
        <v>NA</v>
      </c>
      <c r="AU22" s="3"/>
      <c r="AV22" s="3">
        <v>-0.07922</v>
      </c>
      <c r="AW22" s="3">
        <v>0.434804</v>
      </c>
      <c r="AX22" s="3">
        <v>0.340038</v>
      </c>
      <c r="AY22" s="3">
        <v>0.219397</v>
      </c>
      <c r="AZ22" s="3">
        <v>-0.05698</v>
      </c>
      <c r="BA22" s="3">
        <v>-0.08593</v>
      </c>
      <c r="BB22" s="3">
        <v>-0.08593</v>
      </c>
      <c r="BC22" s="3">
        <v>0.340038</v>
      </c>
      <c r="BD22" s="3">
        <v>0.340038</v>
      </c>
      <c r="BE22" s="3">
        <v>0.21915</v>
      </c>
      <c r="BF22" s="3">
        <v>0.21915</v>
      </c>
      <c r="BG22" s="3">
        <v>0.769987</v>
      </c>
      <c r="BH22" s="3">
        <v>0.769985</v>
      </c>
      <c r="BI22" s="3">
        <v>0.459693</v>
      </c>
      <c r="BJ22" s="3">
        <v>0.459693</v>
      </c>
      <c r="BK22" s="3">
        <v>0.160881</v>
      </c>
      <c r="BL22" s="3">
        <v>0.15658</v>
      </c>
      <c r="BM22" s="3">
        <v>0.489294</v>
      </c>
      <c r="BN22" s="3">
        <v>0.151535</v>
      </c>
      <c r="BO22" s="3">
        <v>-1.0</v>
      </c>
      <c r="BP22" s="3">
        <v>1.0</v>
      </c>
      <c r="BQ22" s="3">
        <v>0.0598</v>
      </c>
      <c r="BR22" s="3">
        <v>0.023245</v>
      </c>
      <c r="BS22" s="3">
        <v>0.022476</v>
      </c>
      <c r="BT22" s="3">
        <v>0.022476</v>
      </c>
      <c r="BU22" s="3">
        <v>0.014854</v>
      </c>
      <c r="BV22" s="3">
        <v>0.014433</v>
      </c>
      <c r="BW22" s="3">
        <v>-0.01319</v>
      </c>
      <c r="BX22" s="3">
        <v>0.007243</v>
      </c>
      <c r="BY22" s="3">
        <v>0.043403</v>
      </c>
      <c r="BZ22" s="3">
        <v>-0.02696</v>
      </c>
      <c r="CA22" s="3">
        <v>-0.02609</v>
      </c>
      <c r="CB22" s="3">
        <v>0.022826</v>
      </c>
      <c r="CC22" s="3">
        <v>-0.05829</v>
      </c>
      <c r="CD22" s="3">
        <v>-0.09929</v>
      </c>
      <c r="CE22" s="3">
        <v>-0.13712</v>
      </c>
      <c r="CF22" s="3">
        <v>-0.09571</v>
      </c>
      <c r="CG22" s="3">
        <v>-0.0267</v>
      </c>
      <c r="CH22" s="3">
        <v>-0.08602</v>
      </c>
      <c r="CI22" s="3">
        <v>-0.03184</v>
      </c>
      <c r="CJ22" s="3">
        <v>-0.09064</v>
      </c>
      <c r="CK22" s="3">
        <v>-0.15695</v>
      </c>
      <c r="CL22" s="3">
        <v>-0.10573</v>
      </c>
      <c r="CM22" s="3">
        <v>-0.02218</v>
      </c>
      <c r="CN22" s="3">
        <v>-0.15287</v>
      </c>
      <c r="CO22" s="3"/>
      <c r="CP22" s="3">
        <v>0.266013</v>
      </c>
      <c r="CQ22" s="14">
        <v>1.39E-10</v>
      </c>
      <c r="CR22" s="14">
        <v>8.93E-7</v>
      </c>
      <c r="CS22" s="3">
        <v>0.001849</v>
      </c>
      <c r="CT22" s="3">
        <v>0.424096</v>
      </c>
      <c r="CU22" s="3">
        <v>0.22752</v>
      </c>
      <c r="CV22" s="3">
        <v>0.22752</v>
      </c>
      <c r="CW22" s="14">
        <v>8.93E-7</v>
      </c>
      <c r="CX22" s="14">
        <v>8.93E-7</v>
      </c>
      <c r="CY22" s="3">
        <v>0.001871</v>
      </c>
      <c r="CZ22" s="3">
        <v>0.001871</v>
      </c>
      <c r="DA22" s="3">
        <v>0.0</v>
      </c>
      <c r="DB22" s="3">
        <v>0.0</v>
      </c>
      <c r="DC22" s="14">
        <v>8.49E-12</v>
      </c>
      <c r="DD22" s="14">
        <v>8.49E-12</v>
      </c>
      <c r="DE22" s="3">
        <v>0.023206</v>
      </c>
      <c r="DF22" s="3">
        <v>0.027206</v>
      </c>
      <c r="DG22" s="14">
        <v>2.25E-13</v>
      </c>
      <c r="DH22" s="3">
        <v>0.032634</v>
      </c>
      <c r="DI22" s="3">
        <v>0.0</v>
      </c>
      <c r="DJ22" s="3"/>
      <c r="DK22" s="3">
        <v>0.5959</v>
      </c>
      <c r="DL22" s="3">
        <v>0.835788</v>
      </c>
      <c r="DM22" s="3">
        <v>0.841145</v>
      </c>
      <c r="DN22" s="3">
        <v>0.841145</v>
      </c>
      <c r="DO22" s="3">
        <v>0.894625</v>
      </c>
      <c r="DP22" s="3">
        <v>0.897599</v>
      </c>
      <c r="DQ22" s="3">
        <v>0.90641</v>
      </c>
      <c r="DR22" s="3">
        <v>0.948506</v>
      </c>
      <c r="DS22" s="3">
        <v>0.698624</v>
      </c>
      <c r="DT22" s="3">
        <v>0.809987</v>
      </c>
      <c r="DU22" s="3">
        <v>0.816026</v>
      </c>
      <c r="DV22" s="3">
        <v>0.838706</v>
      </c>
      <c r="DW22" s="3">
        <v>0.747311</v>
      </c>
      <c r="DX22" s="3">
        <v>0.582505</v>
      </c>
      <c r="DY22" s="3">
        <v>0.44671</v>
      </c>
      <c r="DZ22" s="3">
        <v>0.596242</v>
      </c>
      <c r="EA22" s="3">
        <v>0.882751</v>
      </c>
      <c r="EB22" s="3">
        <v>0.634108</v>
      </c>
      <c r="EC22" s="3">
        <v>0.860358</v>
      </c>
      <c r="ED22" s="3">
        <v>0.615925</v>
      </c>
      <c r="EE22" s="3">
        <v>0.38306</v>
      </c>
      <c r="EF22" s="3">
        <v>0.558144</v>
      </c>
      <c r="EG22" s="3">
        <v>0.902502</v>
      </c>
      <c r="EH22" s="3">
        <v>0.395712</v>
      </c>
    </row>
    <row r="23">
      <c r="A23" s="3" t="s">
        <v>26</v>
      </c>
      <c r="B23" s="11" t="str">
        <f t="shared" ref="B23:AT23" si="22">IF(CP23&lt;0.05,AV23,"NA")</f>
        <v>NA</v>
      </c>
      <c r="C23" s="11" t="str">
        <f t="shared" si="22"/>
        <v>NA</v>
      </c>
      <c r="D23" s="9" t="str">
        <f t="shared" si="22"/>
        <v>0.232719</v>
      </c>
      <c r="E23" s="9" t="str">
        <f t="shared" si="22"/>
        <v>0.258473</v>
      </c>
      <c r="F23" s="11" t="str">
        <f t="shared" si="22"/>
        <v>NA</v>
      </c>
      <c r="G23" s="11" t="str">
        <f t="shared" si="22"/>
        <v>NA</v>
      </c>
      <c r="H23" s="11" t="str">
        <f t="shared" si="22"/>
        <v>NA</v>
      </c>
      <c r="I23" s="9" t="str">
        <f t="shared" si="22"/>
        <v>0.232719</v>
      </c>
      <c r="J23" s="9" t="str">
        <f t="shared" si="22"/>
        <v>0.232719</v>
      </c>
      <c r="K23" s="9" t="str">
        <f t="shared" si="22"/>
        <v>0.258473</v>
      </c>
      <c r="L23" s="9" t="str">
        <f t="shared" si="22"/>
        <v>0.258473</v>
      </c>
      <c r="M23" s="11" t="str">
        <f t="shared" si="22"/>
        <v>NA</v>
      </c>
      <c r="N23" s="11" t="str">
        <f t="shared" si="22"/>
        <v>NA</v>
      </c>
      <c r="O23" s="11" t="str">
        <f t="shared" si="22"/>
        <v>NA</v>
      </c>
      <c r="P23" s="11" t="str">
        <f t="shared" si="22"/>
        <v>NA</v>
      </c>
      <c r="Q23" s="11" t="str">
        <f t="shared" si="22"/>
        <v>NA</v>
      </c>
      <c r="R23" s="11" t="str">
        <f t="shared" si="22"/>
        <v>NA</v>
      </c>
      <c r="S23" s="11" t="str">
        <f t="shared" si="22"/>
        <v>NA</v>
      </c>
      <c r="T23" s="11" t="str">
        <f t="shared" si="22"/>
        <v>NA</v>
      </c>
      <c r="U23" s="11" t="str">
        <f t="shared" si="22"/>
        <v>NA</v>
      </c>
      <c r="V23" s="11" t="str">
        <f t="shared" si="22"/>
        <v>NA</v>
      </c>
      <c r="W23" s="9" t="str">
        <f t="shared" si="22"/>
        <v>1</v>
      </c>
      <c r="X23" s="9" t="str">
        <f t="shared" si="22"/>
        <v>0.855923</v>
      </c>
      <c r="Y23" s="9" t="str">
        <f t="shared" si="22"/>
        <v>0.802482</v>
      </c>
      <c r="Z23" s="9" t="str">
        <f t="shared" si="22"/>
        <v>0.802482</v>
      </c>
      <c r="AA23" s="9" t="str">
        <f t="shared" si="22"/>
        <v>0.944111</v>
      </c>
      <c r="AB23" s="9" t="str">
        <f t="shared" si="22"/>
        <v>0.770519</v>
      </c>
      <c r="AC23" s="9" t="str">
        <f t="shared" si="22"/>
        <v>0.914094</v>
      </c>
      <c r="AD23" s="9" t="str">
        <f t="shared" si="22"/>
        <v>0.945166</v>
      </c>
      <c r="AE23" s="9" t="str">
        <f t="shared" si="22"/>
        <v>0.640643</v>
      </c>
      <c r="AF23" s="9" t="str">
        <f t="shared" si="22"/>
        <v>0.889447</v>
      </c>
      <c r="AG23" s="9" t="str">
        <f t="shared" si="22"/>
        <v>0.756343</v>
      </c>
      <c r="AH23" s="9" t="str">
        <f t="shared" si="22"/>
        <v>0.818735</v>
      </c>
      <c r="AI23" s="11" t="str">
        <f t="shared" si="22"/>
        <v>NA</v>
      </c>
      <c r="AJ23" s="11" t="str">
        <f t="shared" si="22"/>
        <v>NA</v>
      </c>
      <c r="AK23" s="11" t="str">
        <f t="shared" si="22"/>
        <v>NA</v>
      </c>
      <c r="AL23" s="11" t="str">
        <f t="shared" si="22"/>
        <v>NA</v>
      </c>
      <c r="AM23" s="11" t="str">
        <f t="shared" si="22"/>
        <v>NA</v>
      </c>
      <c r="AN23" s="11" t="str">
        <f t="shared" si="22"/>
        <v>NA</v>
      </c>
      <c r="AO23" s="11" t="str">
        <f t="shared" si="22"/>
        <v>NA</v>
      </c>
      <c r="AP23" s="11" t="str">
        <f t="shared" si="22"/>
        <v>NA</v>
      </c>
      <c r="AQ23" s="11" t="str">
        <f t="shared" si="22"/>
        <v>NA</v>
      </c>
      <c r="AR23" s="11" t="str">
        <f t="shared" si="22"/>
        <v>NA</v>
      </c>
      <c r="AS23" s="11" t="str">
        <f t="shared" si="22"/>
        <v>NA</v>
      </c>
      <c r="AT23" s="11" t="str">
        <f t="shared" si="22"/>
        <v>NA</v>
      </c>
      <c r="AU23" s="3"/>
      <c r="AV23" s="3">
        <v>-0.12318</v>
      </c>
      <c r="AW23" s="3">
        <v>0.129698</v>
      </c>
      <c r="AX23" s="3">
        <v>0.232719</v>
      </c>
      <c r="AY23" s="3">
        <v>0.258473</v>
      </c>
      <c r="AZ23" s="3">
        <v>-0.03854</v>
      </c>
      <c r="BA23" s="3">
        <v>-0.12475</v>
      </c>
      <c r="BB23" s="3">
        <v>-0.12475</v>
      </c>
      <c r="BC23" s="3">
        <v>0.232719</v>
      </c>
      <c r="BD23" s="3">
        <v>0.232719</v>
      </c>
      <c r="BE23" s="3">
        <v>0.258473</v>
      </c>
      <c r="BF23" s="3">
        <v>0.258473</v>
      </c>
      <c r="BG23" s="3">
        <v>0.139097</v>
      </c>
      <c r="BH23" s="3">
        <v>0.138585</v>
      </c>
      <c r="BI23" s="3">
        <v>0.164261</v>
      </c>
      <c r="BJ23" s="3">
        <v>0.164261</v>
      </c>
      <c r="BK23" s="3">
        <v>0.036479</v>
      </c>
      <c r="BL23" s="3">
        <v>0.036479</v>
      </c>
      <c r="BM23" s="3">
        <v>0.128847</v>
      </c>
      <c r="BN23" s="3">
        <v>0.011589</v>
      </c>
      <c r="BO23" s="3">
        <v>0.069568</v>
      </c>
      <c r="BP23" s="3">
        <v>0.0598</v>
      </c>
      <c r="BQ23" s="3">
        <v>1.0</v>
      </c>
      <c r="BR23" s="3">
        <v>0.855923</v>
      </c>
      <c r="BS23" s="3">
        <v>0.802482</v>
      </c>
      <c r="BT23" s="3">
        <v>0.802482</v>
      </c>
      <c r="BU23" s="3">
        <v>0.944111</v>
      </c>
      <c r="BV23" s="3">
        <v>0.770519</v>
      </c>
      <c r="BW23" s="3">
        <v>0.914094</v>
      </c>
      <c r="BX23" s="3">
        <v>0.945166</v>
      </c>
      <c r="BY23" s="3">
        <v>0.640643</v>
      </c>
      <c r="BZ23" s="3">
        <v>0.889447</v>
      </c>
      <c r="CA23" s="3">
        <v>0.756343</v>
      </c>
      <c r="CB23" s="3">
        <v>0.818735</v>
      </c>
      <c r="CC23" s="3">
        <v>0.16804</v>
      </c>
      <c r="CD23" s="3">
        <v>0.192538</v>
      </c>
      <c r="CE23" s="3">
        <v>0.248022</v>
      </c>
      <c r="CF23" s="3">
        <v>0.154376</v>
      </c>
      <c r="CG23" s="3">
        <v>0.151851</v>
      </c>
      <c r="CH23" s="3">
        <v>0.216148</v>
      </c>
      <c r="CI23" s="3">
        <v>0.278936</v>
      </c>
      <c r="CJ23" s="3">
        <v>0.255244</v>
      </c>
      <c r="CK23" s="3">
        <v>0.217921</v>
      </c>
      <c r="CL23" s="3">
        <v>0.183818</v>
      </c>
      <c r="CM23" s="3">
        <v>0.262429</v>
      </c>
      <c r="CN23" s="3">
        <v>0.298418</v>
      </c>
      <c r="CO23" s="3"/>
      <c r="CP23" s="3">
        <v>0.273262</v>
      </c>
      <c r="CQ23" s="3">
        <v>0.248493</v>
      </c>
      <c r="CR23" s="3">
        <v>0.036553</v>
      </c>
      <c r="CS23" s="3">
        <v>0.019815</v>
      </c>
      <c r="CT23" s="3">
        <v>0.732661</v>
      </c>
      <c r="CU23" s="3">
        <v>0.26714</v>
      </c>
      <c r="CV23" s="3">
        <v>0.26714</v>
      </c>
      <c r="CW23" s="3">
        <v>0.036553</v>
      </c>
      <c r="CX23" s="3">
        <v>0.036553</v>
      </c>
      <c r="CY23" s="3">
        <v>0.019815</v>
      </c>
      <c r="CZ23" s="3">
        <v>0.019815</v>
      </c>
      <c r="DA23" s="3">
        <v>0.215551</v>
      </c>
      <c r="DB23" s="3">
        <v>0.217262</v>
      </c>
      <c r="DC23" s="3">
        <v>0.142827</v>
      </c>
      <c r="DD23" s="3">
        <v>0.142827</v>
      </c>
      <c r="DE23" s="3">
        <v>0.746454</v>
      </c>
      <c r="DF23" s="3">
        <v>0.746454</v>
      </c>
      <c r="DG23" s="3">
        <v>0.251636</v>
      </c>
      <c r="DH23" s="3">
        <v>0.918214</v>
      </c>
      <c r="DI23" s="3">
        <v>0.57886</v>
      </c>
      <c r="DJ23" s="3">
        <v>0.5959</v>
      </c>
      <c r="DK23" s="3"/>
      <c r="DL23" s="3">
        <v>0.0</v>
      </c>
      <c r="DM23" s="3">
        <v>0.0</v>
      </c>
      <c r="DN23" s="3">
        <v>0.0</v>
      </c>
      <c r="DO23" s="3">
        <v>0.0</v>
      </c>
      <c r="DP23" s="3">
        <v>0.0</v>
      </c>
      <c r="DQ23" s="3">
        <v>0.0</v>
      </c>
      <c r="DR23" s="3">
        <v>0.0</v>
      </c>
      <c r="DS23" s="14">
        <v>1.19E-10</v>
      </c>
      <c r="DT23" s="3">
        <v>0.0</v>
      </c>
      <c r="DU23" s="14">
        <v>4.44E-16</v>
      </c>
      <c r="DV23" s="3">
        <v>0.0</v>
      </c>
      <c r="DW23" s="3">
        <v>0.374746</v>
      </c>
      <c r="DX23" s="3">
        <v>0.308041</v>
      </c>
      <c r="DY23" s="3">
        <v>0.186331</v>
      </c>
      <c r="DZ23" s="3">
        <v>0.415345</v>
      </c>
      <c r="EA23" s="3">
        <v>0.423108</v>
      </c>
      <c r="EB23" s="3">
        <v>0.251295</v>
      </c>
      <c r="EC23" s="3">
        <v>0.135519</v>
      </c>
      <c r="ED23" s="3">
        <v>0.173419</v>
      </c>
      <c r="EE23" s="3">
        <v>0.247333</v>
      </c>
      <c r="EF23" s="3">
        <v>0.330875</v>
      </c>
      <c r="EG23" s="3">
        <v>0.161214</v>
      </c>
      <c r="EH23" s="3">
        <v>0.109202</v>
      </c>
    </row>
    <row r="24">
      <c r="A24" s="3" t="s">
        <v>27</v>
      </c>
      <c r="B24" s="11" t="str">
        <f t="shared" ref="B24:AT24" si="23">IF(CP24&lt;0.05,AV24,"NA")</f>
        <v>NA</v>
      </c>
      <c r="C24" s="11" t="str">
        <f t="shared" si="23"/>
        <v>NA</v>
      </c>
      <c r="D24" s="9" t="str">
        <f t="shared" si="23"/>
        <v>0.286878</v>
      </c>
      <c r="E24" s="9" t="str">
        <f t="shared" si="23"/>
        <v>0.318799</v>
      </c>
      <c r="F24" s="11" t="str">
        <f t="shared" si="23"/>
        <v>NA</v>
      </c>
      <c r="G24" s="11" t="str">
        <f t="shared" si="23"/>
        <v>NA</v>
      </c>
      <c r="H24" s="11" t="str">
        <f t="shared" si="23"/>
        <v>NA</v>
      </c>
      <c r="I24" s="9" t="str">
        <f t="shared" si="23"/>
        <v>0.286878</v>
      </c>
      <c r="J24" s="9" t="str">
        <f t="shared" si="23"/>
        <v>0.286878</v>
      </c>
      <c r="K24" s="9" t="str">
        <f t="shared" si="23"/>
        <v>0.318799</v>
      </c>
      <c r="L24" s="9" t="str">
        <f t="shared" si="23"/>
        <v>0.318799</v>
      </c>
      <c r="M24" s="11" t="str">
        <f t="shared" si="23"/>
        <v>NA</v>
      </c>
      <c r="N24" s="11" t="str">
        <f t="shared" si="23"/>
        <v>NA</v>
      </c>
      <c r="O24" s="11" t="str">
        <f t="shared" si="23"/>
        <v>NA</v>
      </c>
      <c r="P24" s="11" t="str">
        <f t="shared" si="23"/>
        <v>NA</v>
      </c>
      <c r="Q24" s="11" t="str">
        <f t="shared" si="23"/>
        <v>NA</v>
      </c>
      <c r="R24" s="11" t="str">
        <f t="shared" si="23"/>
        <v>NA</v>
      </c>
      <c r="S24" s="11" t="str">
        <f t="shared" si="23"/>
        <v>NA</v>
      </c>
      <c r="T24" s="11" t="str">
        <f t="shared" si="23"/>
        <v>NA</v>
      </c>
      <c r="U24" s="11" t="str">
        <f t="shared" si="23"/>
        <v>NA</v>
      </c>
      <c r="V24" s="11" t="str">
        <f t="shared" si="23"/>
        <v>NA</v>
      </c>
      <c r="W24" s="9" t="str">
        <f t="shared" si="23"/>
        <v>0.855923</v>
      </c>
      <c r="X24" s="9" t="str">
        <f t="shared" si="23"/>
        <v>1</v>
      </c>
      <c r="Y24" s="9" t="str">
        <f t="shared" si="23"/>
        <v>0.738964</v>
      </c>
      <c r="Z24" s="9" t="str">
        <f t="shared" si="23"/>
        <v>0.738964</v>
      </c>
      <c r="AA24" s="9" t="str">
        <f t="shared" si="23"/>
        <v>0.797253</v>
      </c>
      <c r="AB24" s="9" t="str">
        <f t="shared" si="23"/>
        <v>0.76016</v>
      </c>
      <c r="AC24" s="9" t="str">
        <f t="shared" si="23"/>
        <v>0.80531</v>
      </c>
      <c r="AD24" s="9" t="str">
        <f t="shared" si="23"/>
        <v>0.861198</v>
      </c>
      <c r="AE24" s="9" t="str">
        <f t="shared" si="23"/>
        <v>0.825149</v>
      </c>
      <c r="AF24" s="9" t="str">
        <f t="shared" si="23"/>
        <v>0.93956</v>
      </c>
      <c r="AG24" s="9" t="str">
        <f t="shared" si="23"/>
        <v>0.850298</v>
      </c>
      <c r="AH24" s="9" t="str">
        <f t="shared" si="23"/>
        <v>0.918738</v>
      </c>
      <c r="AI24" s="11" t="str">
        <f t="shared" si="23"/>
        <v>NA</v>
      </c>
      <c r="AJ24" s="11" t="str">
        <f t="shared" si="23"/>
        <v>NA</v>
      </c>
      <c r="AK24" s="11" t="str">
        <f t="shared" si="23"/>
        <v>NA</v>
      </c>
      <c r="AL24" s="11" t="str">
        <f t="shared" si="23"/>
        <v>NA</v>
      </c>
      <c r="AM24" s="11" t="str">
        <f t="shared" si="23"/>
        <v>NA</v>
      </c>
      <c r="AN24" s="11" t="str">
        <f t="shared" si="23"/>
        <v>NA</v>
      </c>
      <c r="AO24" s="11" t="str">
        <f t="shared" si="23"/>
        <v>NA</v>
      </c>
      <c r="AP24" s="11" t="str">
        <f t="shared" si="23"/>
        <v>NA</v>
      </c>
      <c r="AQ24" s="11" t="str">
        <f t="shared" si="23"/>
        <v>NA</v>
      </c>
      <c r="AR24" s="11" t="str">
        <f t="shared" si="23"/>
        <v>NA</v>
      </c>
      <c r="AS24" s="11" t="str">
        <f t="shared" si="23"/>
        <v>NA</v>
      </c>
      <c r="AT24" s="11" t="str">
        <f t="shared" si="23"/>
        <v>NA</v>
      </c>
      <c r="AU24" s="3"/>
      <c r="AV24" s="3">
        <v>-0.19793</v>
      </c>
      <c r="AW24" s="3">
        <v>0.116189</v>
      </c>
      <c r="AX24" s="3">
        <v>0.286878</v>
      </c>
      <c r="AY24" s="3">
        <v>0.318799</v>
      </c>
      <c r="AZ24" s="3">
        <v>-0.09796</v>
      </c>
      <c r="BA24" s="3">
        <v>-0.20265</v>
      </c>
      <c r="BB24" s="3">
        <v>-0.20265</v>
      </c>
      <c r="BC24" s="3">
        <v>0.286878</v>
      </c>
      <c r="BD24" s="3">
        <v>0.286878</v>
      </c>
      <c r="BE24" s="3">
        <v>0.318799</v>
      </c>
      <c r="BF24" s="3">
        <v>0.318799</v>
      </c>
      <c r="BG24" s="3">
        <v>0.162694</v>
      </c>
      <c r="BH24" s="3">
        <v>0.162168</v>
      </c>
      <c r="BI24" s="3">
        <v>0.135706</v>
      </c>
      <c r="BJ24" s="3">
        <v>0.135706</v>
      </c>
      <c r="BK24" s="3">
        <v>0.093925</v>
      </c>
      <c r="BL24" s="3">
        <v>0.093925</v>
      </c>
      <c r="BM24" s="3">
        <v>0.04067</v>
      </c>
      <c r="BN24" s="3">
        <v>0.022904</v>
      </c>
      <c r="BO24" s="3">
        <v>0.093471</v>
      </c>
      <c r="BP24" s="3">
        <v>0.023245</v>
      </c>
      <c r="BQ24" s="3">
        <v>0.855923</v>
      </c>
      <c r="BR24" s="3">
        <v>1.0</v>
      </c>
      <c r="BS24" s="3">
        <v>0.738964</v>
      </c>
      <c r="BT24" s="3">
        <v>0.738964</v>
      </c>
      <c r="BU24" s="3">
        <v>0.797253</v>
      </c>
      <c r="BV24" s="3">
        <v>0.76016</v>
      </c>
      <c r="BW24" s="3">
        <v>0.80531</v>
      </c>
      <c r="BX24" s="3">
        <v>0.861198</v>
      </c>
      <c r="BY24" s="3">
        <v>0.825149</v>
      </c>
      <c r="BZ24" s="3">
        <v>0.93956</v>
      </c>
      <c r="CA24" s="3">
        <v>0.850298</v>
      </c>
      <c r="CB24" s="3">
        <v>0.918738</v>
      </c>
      <c r="CC24" s="3">
        <v>0.213821</v>
      </c>
      <c r="CD24" s="3">
        <v>0.231362</v>
      </c>
      <c r="CE24" s="3">
        <v>0.155286</v>
      </c>
      <c r="CF24" s="3">
        <v>0.13502</v>
      </c>
      <c r="CG24" s="3">
        <v>0.264543</v>
      </c>
      <c r="CH24" s="3">
        <v>0.134859</v>
      </c>
      <c r="CI24" s="3">
        <v>0.19702</v>
      </c>
      <c r="CJ24" s="3">
        <v>0.175753</v>
      </c>
      <c r="CK24" s="3">
        <v>0.233994</v>
      </c>
      <c r="CL24" s="3">
        <v>0.217819</v>
      </c>
      <c r="CM24" s="3">
        <v>0.313135</v>
      </c>
      <c r="CN24" s="3">
        <v>0.271168</v>
      </c>
      <c r="CO24" s="3"/>
      <c r="CP24" s="3">
        <v>0.074663</v>
      </c>
      <c r="CQ24" s="3">
        <v>0.298566</v>
      </c>
      <c r="CR24" s="3">
        <v>0.008973</v>
      </c>
      <c r="CS24" s="3">
        <v>0.00351</v>
      </c>
      <c r="CT24" s="3">
        <v>0.381286</v>
      </c>
      <c r="CU24" s="3">
        <v>0.067861</v>
      </c>
      <c r="CV24" s="3">
        <v>0.067861</v>
      </c>
      <c r="CW24" s="3">
        <v>0.008973</v>
      </c>
      <c r="CX24" s="3">
        <v>0.008973</v>
      </c>
      <c r="CY24" s="3">
        <v>0.00351</v>
      </c>
      <c r="CZ24" s="3">
        <v>0.00351</v>
      </c>
      <c r="DA24" s="3">
        <v>0.144184</v>
      </c>
      <c r="DB24" s="3">
        <v>0.145503</v>
      </c>
      <c r="DC24" s="3">
        <v>0.224122</v>
      </c>
      <c r="DD24" s="3">
        <v>0.224122</v>
      </c>
      <c r="DE24" s="3">
        <v>0.401288</v>
      </c>
      <c r="DF24" s="3">
        <v>0.401288</v>
      </c>
      <c r="DG24" s="3">
        <v>0.716769</v>
      </c>
      <c r="DH24" s="3">
        <v>0.838161</v>
      </c>
      <c r="DI24" s="3">
        <v>0.451843</v>
      </c>
      <c r="DJ24" s="3">
        <v>0.835788</v>
      </c>
      <c r="DK24" s="3">
        <v>0.0</v>
      </c>
      <c r="DL24" s="3"/>
      <c r="DM24" s="14">
        <v>2.22E-15</v>
      </c>
      <c r="DN24" s="14">
        <v>2.22E-15</v>
      </c>
      <c r="DO24" s="3">
        <v>0.0</v>
      </c>
      <c r="DP24" s="3">
        <v>0.0</v>
      </c>
      <c r="DQ24" s="3">
        <v>0.0</v>
      </c>
      <c r="DR24" s="3">
        <v>0.0</v>
      </c>
      <c r="DS24" s="3">
        <v>0.0</v>
      </c>
      <c r="DT24" s="3">
        <v>0.0</v>
      </c>
      <c r="DU24" s="3">
        <v>0.0</v>
      </c>
      <c r="DV24" s="3">
        <v>0.0</v>
      </c>
      <c r="DW24" s="3">
        <v>0.256557</v>
      </c>
      <c r="DX24" s="3">
        <v>0.218641</v>
      </c>
      <c r="DY24" s="3">
        <v>0.412568</v>
      </c>
      <c r="DZ24" s="3">
        <v>0.47685</v>
      </c>
      <c r="EA24" s="3">
        <v>0.157742</v>
      </c>
      <c r="EB24" s="3">
        <v>0.47738</v>
      </c>
      <c r="EC24" s="3">
        <v>0.296697</v>
      </c>
      <c r="ED24" s="3">
        <v>0.352891</v>
      </c>
      <c r="EE24" s="3">
        <v>0.213298</v>
      </c>
      <c r="EF24" s="3">
        <v>0.247559</v>
      </c>
      <c r="EG24" s="3">
        <v>0.092006</v>
      </c>
      <c r="EH24" s="3">
        <v>0.14721</v>
      </c>
    </row>
    <row r="25">
      <c r="A25" s="3" t="s">
        <v>28</v>
      </c>
      <c r="B25" s="11" t="str">
        <f t="shared" ref="B25:AT25" si="24">IF(CP25&lt;0.05,AV25,"NA")</f>
        <v>NA</v>
      </c>
      <c r="C25" s="9" t="str">
        <f t="shared" si="24"/>
        <v>0.301688</v>
      </c>
      <c r="D25" s="9" t="str">
        <f t="shared" si="24"/>
        <v>0.257864</v>
      </c>
      <c r="E25" s="9" t="str">
        <f t="shared" si="24"/>
        <v>0.276583</v>
      </c>
      <c r="F25" s="11" t="str">
        <f t="shared" si="24"/>
        <v>NA</v>
      </c>
      <c r="G25" s="11" t="str">
        <f t="shared" si="24"/>
        <v>NA</v>
      </c>
      <c r="H25" s="11" t="str">
        <f t="shared" si="24"/>
        <v>NA</v>
      </c>
      <c r="I25" s="9" t="str">
        <f t="shared" si="24"/>
        <v>0.257864</v>
      </c>
      <c r="J25" s="9" t="str">
        <f t="shared" si="24"/>
        <v>0.257864</v>
      </c>
      <c r="K25" s="9" t="str">
        <f t="shared" si="24"/>
        <v>0.276583</v>
      </c>
      <c r="L25" s="9" t="str">
        <f t="shared" si="24"/>
        <v>0.276583</v>
      </c>
      <c r="M25" s="11" t="str">
        <f t="shared" si="24"/>
        <v>NA</v>
      </c>
      <c r="N25" s="11" t="str">
        <f t="shared" si="24"/>
        <v>NA</v>
      </c>
      <c r="O25" s="9" t="str">
        <f t="shared" si="24"/>
        <v>0.323841</v>
      </c>
      <c r="P25" s="9" t="str">
        <f t="shared" si="24"/>
        <v>0.323841</v>
      </c>
      <c r="Q25" s="9" t="str">
        <f t="shared" si="24"/>
        <v>0.247578</v>
      </c>
      <c r="R25" s="9" t="str">
        <f t="shared" si="24"/>
        <v>0.247578</v>
      </c>
      <c r="S25" s="9" t="str">
        <f t="shared" si="24"/>
        <v>0.309004</v>
      </c>
      <c r="T25" s="11" t="str">
        <f t="shared" si="24"/>
        <v>NA</v>
      </c>
      <c r="U25" s="11" t="str">
        <f t="shared" si="24"/>
        <v>NA</v>
      </c>
      <c r="V25" s="11" t="str">
        <f t="shared" si="24"/>
        <v>NA</v>
      </c>
      <c r="W25" s="9" t="str">
        <f t="shared" si="24"/>
        <v>0.802482</v>
      </c>
      <c r="X25" s="9" t="str">
        <f t="shared" si="24"/>
        <v>0.738964</v>
      </c>
      <c r="Y25" s="9" t="str">
        <f t="shared" si="24"/>
        <v>1</v>
      </c>
      <c r="Z25" s="9" t="str">
        <f t="shared" si="24"/>
        <v>1</v>
      </c>
      <c r="AA25" s="9" t="str">
        <f t="shared" si="24"/>
        <v>0.770797</v>
      </c>
      <c r="AB25" s="9" t="str">
        <f t="shared" si="24"/>
        <v>0.578571</v>
      </c>
      <c r="AC25" s="9" t="str">
        <f t="shared" si="24"/>
        <v>0.733045</v>
      </c>
      <c r="AD25" s="9" t="str">
        <f t="shared" si="24"/>
        <v>0.751035</v>
      </c>
      <c r="AE25" s="9" t="str">
        <f t="shared" si="24"/>
        <v>0.496754</v>
      </c>
      <c r="AF25" s="9" t="str">
        <f t="shared" si="24"/>
        <v>0.74668</v>
      </c>
      <c r="AG25" s="9" t="str">
        <f t="shared" si="24"/>
        <v>0.586524</v>
      </c>
      <c r="AH25" s="9" t="str">
        <f t="shared" si="24"/>
        <v>0.766246</v>
      </c>
      <c r="AI25" s="11" t="str">
        <f t="shared" si="24"/>
        <v>NA</v>
      </c>
      <c r="AJ25" s="11" t="str">
        <f t="shared" si="24"/>
        <v>NA</v>
      </c>
      <c r="AK25" s="11" t="str">
        <f t="shared" si="24"/>
        <v>NA</v>
      </c>
      <c r="AL25" s="11" t="str">
        <f t="shared" si="24"/>
        <v>NA</v>
      </c>
      <c r="AM25" s="11" t="str">
        <f t="shared" si="24"/>
        <v>NA</v>
      </c>
      <c r="AN25" s="11" t="str">
        <f t="shared" si="24"/>
        <v>NA</v>
      </c>
      <c r="AO25" s="11" t="str">
        <f t="shared" si="24"/>
        <v>NA</v>
      </c>
      <c r="AP25" s="11" t="str">
        <f t="shared" si="24"/>
        <v>NA</v>
      </c>
      <c r="AQ25" s="9" t="str">
        <f t="shared" si="24"/>
        <v>0.428899</v>
      </c>
      <c r="AR25" s="11" t="str">
        <f t="shared" si="24"/>
        <v>NA</v>
      </c>
      <c r="AS25" s="11" t="str">
        <f t="shared" si="24"/>
        <v>NA</v>
      </c>
      <c r="AT25" s="9" t="str">
        <f t="shared" si="24"/>
        <v>0.63762</v>
      </c>
      <c r="AU25" s="3"/>
      <c r="AV25" s="3">
        <v>0.004792</v>
      </c>
      <c r="AW25" s="3">
        <v>0.301688</v>
      </c>
      <c r="AX25" s="3">
        <v>0.257864</v>
      </c>
      <c r="AY25" s="3">
        <v>0.276583</v>
      </c>
      <c r="AZ25" s="3">
        <v>0.146275</v>
      </c>
      <c r="BA25" s="3">
        <v>-0.00117</v>
      </c>
      <c r="BB25" s="3">
        <v>-0.00117</v>
      </c>
      <c r="BC25" s="3">
        <v>0.257864</v>
      </c>
      <c r="BD25" s="3">
        <v>0.257864</v>
      </c>
      <c r="BE25" s="3">
        <v>0.276583</v>
      </c>
      <c r="BF25" s="3">
        <v>0.276583</v>
      </c>
      <c r="BG25" s="3">
        <v>0.144538</v>
      </c>
      <c r="BH25" s="3">
        <v>0.144071</v>
      </c>
      <c r="BI25" s="3">
        <v>0.323841</v>
      </c>
      <c r="BJ25" s="3">
        <v>0.323841</v>
      </c>
      <c r="BK25" s="3">
        <v>0.247578</v>
      </c>
      <c r="BL25" s="3">
        <v>0.247578</v>
      </c>
      <c r="BM25" s="3">
        <v>0.309004</v>
      </c>
      <c r="BN25" s="3">
        <v>0.196471</v>
      </c>
      <c r="BO25" s="3">
        <v>0.076173</v>
      </c>
      <c r="BP25" s="3">
        <v>0.022476</v>
      </c>
      <c r="BQ25" s="3">
        <v>0.802482</v>
      </c>
      <c r="BR25" s="3">
        <v>0.738964</v>
      </c>
      <c r="BS25" s="3">
        <v>1.0</v>
      </c>
      <c r="BT25" s="3">
        <v>1.0</v>
      </c>
      <c r="BU25" s="3">
        <v>0.770797</v>
      </c>
      <c r="BV25" s="3">
        <v>0.578571</v>
      </c>
      <c r="BW25" s="3">
        <v>0.733045</v>
      </c>
      <c r="BX25" s="3">
        <v>0.751035</v>
      </c>
      <c r="BY25" s="3">
        <v>0.496754</v>
      </c>
      <c r="BZ25" s="3">
        <v>0.74668</v>
      </c>
      <c r="CA25" s="3">
        <v>0.586524</v>
      </c>
      <c r="CB25" s="3">
        <v>0.766246</v>
      </c>
      <c r="CC25" s="3">
        <v>0.291149</v>
      </c>
      <c r="CD25" s="3">
        <v>0.286621</v>
      </c>
      <c r="CE25" s="3">
        <v>0.350975</v>
      </c>
      <c r="CF25" s="3">
        <v>0.198384</v>
      </c>
      <c r="CG25" s="3">
        <v>0.339845</v>
      </c>
      <c r="CH25" s="3">
        <v>0.254687</v>
      </c>
      <c r="CI25" s="3">
        <v>0.31654</v>
      </c>
      <c r="CJ25" s="3">
        <v>0.347065</v>
      </c>
      <c r="CK25" s="3">
        <v>0.428899</v>
      </c>
      <c r="CL25" s="3">
        <v>0.261349</v>
      </c>
      <c r="CM25" s="3">
        <v>0.322506</v>
      </c>
      <c r="CN25" s="3">
        <v>0.63762</v>
      </c>
      <c r="CO25" s="3"/>
      <c r="CP25" s="3">
        <v>0.965916</v>
      </c>
      <c r="CQ25" s="3">
        <v>0.005879</v>
      </c>
      <c r="CR25" s="3">
        <v>0.01934</v>
      </c>
      <c r="CS25" s="3">
        <v>0.01189</v>
      </c>
      <c r="CT25" s="3">
        <v>0.189755</v>
      </c>
      <c r="CU25" s="3">
        <v>0.991709</v>
      </c>
      <c r="CV25" s="3">
        <v>0.991709</v>
      </c>
      <c r="CW25" s="3">
        <v>0.01934</v>
      </c>
      <c r="CX25" s="3">
        <v>0.01934</v>
      </c>
      <c r="CY25" s="3">
        <v>0.01189</v>
      </c>
      <c r="CZ25" s="3">
        <v>0.01189</v>
      </c>
      <c r="DA25" s="3">
        <v>0.195123</v>
      </c>
      <c r="DB25" s="3">
        <v>0.196587</v>
      </c>
      <c r="DC25" s="3">
        <v>0.002998</v>
      </c>
      <c r="DD25" s="3">
        <v>0.002998</v>
      </c>
      <c r="DE25" s="3">
        <v>0.024927</v>
      </c>
      <c r="DF25" s="3">
        <v>0.024927</v>
      </c>
      <c r="DG25" s="3">
        <v>0.004733</v>
      </c>
      <c r="DH25" s="3">
        <v>0.076878</v>
      </c>
      <c r="DI25" s="3">
        <v>0.540102</v>
      </c>
      <c r="DJ25" s="3">
        <v>0.841145</v>
      </c>
      <c r="DK25" s="3">
        <v>0.0</v>
      </c>
      <c r="DL25" s="14">
        <v>2.22E-15</v>
      </c>
      <c r="DM25" s="3"/>
      <c r="DN25" s="3">
        <v>0.0</v>
      </c>
      <c r="DO25" s="3">
        <v>0.0</v>
      </c>
      <c r="DP25" s="14">
        <v>1.25E-8</v>
      </c>
      <c r="DQ25" s="14">
        <v>4.88E-15</v>
      </c>
      <c r="DR25" s="14">
        <v>4.44E-16</v>
      </c>
      <c r="DS25" s="14">
        <v>2.07E-6</v>
      </c>
      <c r="DT25" s="14">
        <v>8.88E-16</v>
      </c>
      <c r="DU25" s="14">
        <v>7.03E-9</v>
      </c>
      <c r="DV25" s="3">
        <v>0.0</v>
      </c>
      <c r="DW25" s="3">
        <v>0.118532</v>
      </c>
      <c r="DX25" s="3">
        <v>0.124635</v>
      </c>
      <c r="DY25" s="3">
        <v>0.057213</v>
      </c>
      <c r="DZ25" s="3">
        <v>0.2933</v>
      </c>
      <c r="EA25" s="3">
        <v>0.066145</v>
      </c>
      <c r="EB25" s="3">
        <v>0.174391</v>
      </c>
      <c r="EC25" s="3">
        <v>0.088338</v>
      </c>
      <c r="ED25" s="3">
        <v>0.060235</v>
      </c>
      <c r="EE25" s="3">
        <v>0.018033</v>
      </c>
      <c r="EF25" s="3">
        <v>0.163008</v>
      </c>
      <c r="EG25" s="3">
        <v>0.082182</v>
      </c>
      <c r="EH25" s="3">
        <v>1.51E-4</v>
      </c>
    </row>
    <row r="26">
      <c r="A26" s="3" t="s">
        <v>29</v>
      </c>
      <c r="B26" s="11" t="str">
        <f t="shared" ref="B26:AT26" si="25">IF(CP26&lt;0.05,AV26,"NA")</f>
        <v>NA</v>
      </c>
      <c r="C26" s="9" t="str">
        <f t="shared" si="25"/>
        <v>0.301688</v>
      </c>
      <c r="D26" s="9" t="str">
        <f t="shared" si="25"/>
        <v>0.257864</v>
      </c>
      <c r="E26" s="9" t="str">
        <f t="shared" si="25"/>
        <v>0.276583</v>
      </c>
      <c r="F26" s="11" t="str">
        <f t="shared" si="25"/>
        <v>NA</v>
      </c>
      <c r="G26" s="11" t="str">
        <f t="shared" si="25"/>
        <v>NA</v>
      </c>
      <c r="H26" s="11" t="str">
        <f t="shared" si="25"/>
        <v>NA</v>
      </c>
      <c r="I26" s="9" t="str">
        <f t="shared" si="25"/>
        <v>0.257864</v>
      </c>
      <c r="J26" s="9" t="str">
        <f t="shared" si="25"/>
        <v>0.257864</v>
      </c>
      <c r="K26" s="9" t="str">
        <f t="shared" si="25"/>
        <v>0.276583</v>
      </c>
      <c r="L26" s="9" t="str">
        <f t="shared" si="25"/>
        <v>0.276583</v>
      </c>
      <c r="M26" s="11" t="str">
        <f t="shared" si="25"/>
        <v>NA</v>
      </c>
      <c r="N26" s="11" t="str">
        <f t="shared" si="25"/>
        <v>NA</v>
      </c>
      <c r="O26" s="9" t="str">
        <f t="shared" si="25"/>
        <v>0.323841</v>
      </c>
      <c r="P26" s="9" t="str">
        <f t="shared" si="25"/>
        <v>0.323841</v>
      </c>
      <c r="Q26" s="9" t="str">
        <f t="shared" si="25"/>
        <v>0.247578</v>
      </c>
      <c r="R26" s="9" t="str">
        <f t="shared" si="25"/>
        <v>0.247578</v>
      </c>
      <c r="S26" s="9" t="str">
        <f t="shared" si="25"/>
        <v>0.309004</v>
      </c>
      <c r="T26" s="11" t="str">
        <f t="shared" si="25"/>
        <v>NA</v>
      </c>
      <c r="U26" s="11" t="str">
        <f t="shared" si="25"/>
        <v>NA</v>
      </c>
      <c r="V26" s="11" t="str">
        <f t="shared" si="25"/>
        <v>NA</v>
      </c>
      <c r="W26" s="9" t="str">
        <f t="shared" si="25"/>
        <v>0.802482</v>
      </c>
      <c r="X26" s="9" t="str">
        <f t="shared" si="25"/>
        <v>0.738964</v>
      </c>
      <c r="Y26" s="9" t="str">
        <f t="shared" si="25"/>
        <v>1</v>
      </c>
      <c r="Z26" s="9" t="str">
        <f t="shared" si="25"/>
        <v>1</v>
      </c>
      <c r="AA26" s="9" t="str">
        <f t="shared" si="25"/>
        <v>0.770797</v>
      </c>
      <c r="AB26" s="9" t="str">
        <f t="shared" si="25"/>
        <v>0.578571</v>
      </c>
      <c r="AC26" s="9" t="str">
        <f t="shared" si="25"/>
        <v>0.733045</v>
      </c>
      <c r="AD26" s="9" t="str">
        <f t="shared" si="25"/>
        <v>0.751035</v>
      </c>
      <c r="AE26" s="9" t="str">
        <f t="shared" si="25"/>
        <v>0.496754</v>
      </c>
      <c r="AF26" s="9" t="str">
        <f t="shared" si="25"/>
        <v>0.74668</v>
      </c>
      <c r="AG26" s="9" t="str">
        <f t="shared" si="25"/>
        <v>0.586524</v>
      </c>
      <c r="AH26" s="9" t="str">
        <f t="shared" si="25"/>
        <v>0.766246</v>
      </c>
      <c r="AI26" s="11" t="str">
        <f t="shared" si="25"/>
        <v>NA</v>
      </c>
      <c r="AJ26" s="11" t="str">
        <f t="shared" si="25"/>
        <v>NA</v>
      </c>
      <c r="AK26" s="11" t="str">
        <f t="shared" si="25"/>
        <v>NA</v>
      </c>
      <c r="AL26" s="11" t="str">
        <f t="shared" si="25"/>
        <v>NA</v>
      </c>
      <c r="AM26" s="11" t="str">
        <f t="shared" si="25"/>
        <v>NA</v>
      </c>
      <c r="AN26" s="11" t="str">
        <f t="shared" si="25"/>
        <v>NA</v>
      </c>
      <c r="AO26" s="11" t="str">
        <f t="shared" si="25"/>
        <v>NA</v>
      </c>
      <c r="AP26" s="11" t="str">
        <f t="shared" si="25"/>
        <v>NA</v>
      </c>
      <c r="AQ26" s="9" t="str">
        <f t="shared" si="25"/>
        <v>0.428899</v>
      </c>
      <c r="AR26" s="11" t="str">
        <f t="shared" si="25"/>
        <v>NA</v>
      </c>
      <c r="AS26" s="11" t="str">
        <f t="shared" si="25"/>
        <v>NA</v>
      </c>
      <c r="AT26" s="9" t="str">
        <f t="shared" si="25"/>
        <v>0.63762</v>
      </c>
      <c r="AU26" s="3"/>
      <c r="AV26" s="3">
        <v>0.004792</v>
      </c>
      <c r="AW26" s="3">
        <v>0.301688</v>
      </c>
      <c r="AX26" s="3">
        <v>0.257864</v>
      </c>
      <c r="AY26" s="3">
        <v>0.276583</v>
      </c>
      <c r="AZ26" s="3">
        <v>0.146275</v>
      </c>
      <c r="BA26" s="3">
        <v>-0.00117</v>
      </c>
      <c r="BB26" s="3">
        <v>-0.00117</v>
      </c>
      <c r="BC26" s="3">
        <v>0.257864</v>
      </c>
      <c r="BD26" s="3">
        <v>0.257864</v>
      </c>
      <c r="BE26" s="3">
        <v>0.276583</v>
      </c>
      <c r="BF26" s="3">
        <v>0.276583</v>
      </c>
      <c r="BG26" s="3">
        <v>0.144538</v>
      </c>
      <c r="BH26" s="3">
        <v>0.144071</v>
      </c>
      <c r="BI26" s="3">
        <v>0.323841</v>
      </c>
      <c r="BJ26" s="3">
        <v>0.323841</v>
      </c>
      <c r="BK26" s="3">
        <v>0.247578</v>
      </c>
      <c r="BL26" s="3">
        <v>0.247578</v>
      </c>
      <c r="BM26" s="3">
        <v>0.309004</v>
      </c>
      <c r="BN26" s="3">
        <v>0.196471</v>
      </c>
      <c r="BO26" s="3">
        <v>0.076173</v>
      </c>
      <c r="BP26" s="3">
        <v>0.022476</v>
      </c>
      <c r="BQ26" s="3">
        <v>0.802482</v>
      </c>
      <c r="BR26" s="3">
        <v>0.738964</v>
      </c>
      <c r="BS26" s="3">
        <v>1.0</v>
      </c>
      <c r="BT26" s="3">
        <v>1.0</v>
      </c>
      <c r="BU26" s="3">
        <v>0.770797</v>
      </c>
      <c r="BV26" s="3">
        <v>0.578571</v>
      </c>
      <c r="BW26" s="3">
        <v>0.733045</v>
      </c>
      <c r="BX26" s="3">
        <v>0.751035</v>
      </c>
      <c r="BY26" s="3">
        <v>0.496754</v>
      </c>
      <c r="BZ26" s="3">
        <v>0.74668</v>
      </c>
      <c r="CA26" s="3">
        <v>0.586524</v>
      </c>
      <c r="CB26" s="3">
        <v>0.766246</v>
      </c>
      <c r="CC26" s="3">
        <v>0.291149</v>
      </c>
      <c r="CD26" s="3">
        <v>0.286621</v>
      </c>
      <c r="CE26" s="3">
        <v>0.350975</v>
      </c>
      <c r="CF26" s="3">
        <v>0.198384</v>
      </c>
      <c r="CG26" s="3">
        <v>0.339845</v>
      </c>
      <c r="CH26" s="3">
        <v>0.254687</v>
      </c>
      <c r="CI26" s="3">
        <v>0.31654</v>
      </c>
      <c r="CJ26" s="3">
        <v>0.347065</v>
      </c>
      <c r="CK26" s="3">
        <v>0.428899</v>
      </c>
      <c r="CL26" s="3">
        <v>0.261349</v>
      </c>
      <c r="CM26" s="3">
        <v>0.322506</v>
      </c>
      <c r="CN26" s="3">
        <v>0.63762</v>
      </c>
      <c r="CO26" s="3"/>
      <c r="CP26" s="3">
        <v>0.965916</v>
      </c>
      <c r="CQ26" s="3">
        <v>0.005879</v>
      </c>
      <c r="CR26" s="3">
        <v>0.01934</v>
      </c>
      <c r="CS26" s="3">
        <v>0.01189</v>
      </c>
      <c r="CT26" s="3">
        <v>0.189755</v>
      </c>
      <c r="CU26" s="3">
        <v>0.991709</v>
      </c>
      <c r="CV26" s="3">
        <v>0.991709</v>
      </c>
      <c r="CW26" s="3">
        <v>0.01934</v>
      </c>
      <c r="CX26" s="3">
        <v>0.01934</v>
      </c>
      <c r="CY26" s="3">
        <v>0.01189</v>
      </c>
      <c r="CZ26" s="3">
        <v>0.01189</v>
      </c>
      <c r="DA26" s="3">
        <v>0.195123</v>
      </c>
      <c r="DB26" s="3">
        <v>0.196587</v>
      </c>
      <c r="DC26" s="3">
        <v>0.002998</v>
      </c>
      <c r="DD26" s="3">
        <v>0.002998</v>
      </c>
      <c r="DE26" s="3">
        <v>0.024927</v>
      </c>
      <c r="DF26" s="3">
        <v>0.024927</v>
      </c>
      <c r="DG26" s="3">
        <v>0.004733</v>
      </c>
      <c r="DH26" s="3">
        <v>0.076878</v>
      </c>
      <c r="DI26" s="3">
        <v>0.540102</v>
      </c>
      <c r="DJ26" s="3">
        <v>0.841145</v>
      </c>
      <c r="DK26" s="3">
        <v>0.0</v>
      </c>
      <c r="DL26" s="14">
        <v>2.22E-15</v>
      </c>
      <c r="DM26" s="3">
        <v>0.0</v>
      </c>
      <c r="DN26" s="3"/>
      <c r="DO26" s="3">
        <v>0.0</v>
      </c>
      <c r="DP26" s="14">
        <v>1.25E-8</v>
      </c>
      <c r="DQ26" s="14">
        <v>4.88E-15</v>
      </c>
      <c r="DR26" s="14">
        <v>4.44E-16</v>
      </c>
      <c r="DS26" s="14">
        <v>2.07E-6</v>
      </c>
      <c r="DT26" s="14">
        <v>8.88E-16</v>
      </c>
      <c r="DU26" s="14">
        <v>7.03E-9</v>
      </c>
      <c r="DV26" s="3">
        <v>0.0</v>
      </c>
      <c r="DW26" s="3">
        <v>0.118532</v>
      </c>
      <c r="DX26" s="3">
        <v>0.124635</v>
      </c>
      <c r="DY26" s="3">
        <v>0.057213</v>
      </c>
      <c r="DZ26" s="3">
        <v>0.2933</v>
      </c>
      <c r="EA26" s="3">
        <v>0.066145</v>
      </c>
      <c r="EB26" s="3">
        <v>0.174391</v>
      </c>
      <c r="EC26" s="3">
        <v>0.088338</v>
      </c>
      <c r="ED26" s="3">
        <v>0.060235</v>
      </c>
      <c r="EE26" s="3">
        <v>0.018033</v>
      </c>
      <c r="EF26" s="3">
        <v>0.163008</v>
      </c>
      <c r="EG26" s="3">
        <v>0.082182</v>
      </c>
      <c r="EH26" s="3">
        <v>1.51E-4</v>
      </c>
    </row>
    <row r="27">
      <c r="A27" s="3" t="s">
        <v>30</v>
      </c>
      <c r="B27" s="11" t="str">
        <f t="shared" ref="B27:AT27" si="26">IF(CP27&lt;0.05,AV27,"NA")</f>
        <v>NA</v>
      </c>
      <c r="C27" s="11" t="str">
        <f t="shared" si="26"/>
        <v>NA</v>
      </c>
      <c r="D27" s="11" t="str">
        <f t="shared" si="26"/>
        <v>NA</v>
      </c>
      <c r="E27" s="11" t="str">
        <f t="shared" si="26"/>
        <v>NA</v>
      </c>
      <c r="F27" s="11" t="str">
        <f t="shared" si="26"/>
        <v>NA</v>
      </c>
      <c r="G27" s="11" t="str">
        <f t="shared" si="26"/>
        <v>NA</v>
      </c>
      <c r="H27" s="11" t="str">
        <f t="shared" si="26"/>
        <v>NA</v>
      </c>
      <c r="I27" s="11" t="str">
        <f t="shared" si="26"/>
        <v>NA</v>
      </c>
      <c r="J27" s="11" t="str">
        <f t="shared" si="26"/>
        <v>NA</v>
      </c>
      <c r="K27" s="11" t="str">
        <f t="shared" si="26"/>
        <v>NA</v>
      </c>
      <c r="L27" s="11" t="str">
        <f t="shared" si="26"/>
        <v>NA</v>
      </c>
      <c r="M27" s="11" t="str">
        <f t="shared" si="26"/>
        <v>NA</v>
      </c>
      <c r="N27" s="11" t="str">
        <f t="shared" si="26"/>
        <v>NA</v>
      </c>
      <c r="O27" s="11" t="str">
        <f t="shared" si="26"/>
        <v>NA</v>
      </c>
      <c r="P27" s="11" t="str">
        <f t="shared" si="26"/>
        <v>NA</v>
      </c>
      <c r="Q27" s="11" t="str">
        <f t="shared" si="26"/>
        <v>NA</v>
      </c>
      <c r="R27" s="11" t="str">
        <f t="shared" si="26"/>
        <v>NA</v>
      </c>
      <c r="S27" s="11" t="str">
        <f t="shared" si="26"/>
        <v>NA</v>
      </c>
      <c r="T27" s="11" t="str">
        <f t="shared" si="26"/>
        <v>NA</v>
      </c>
      <c r="U27" s="11" t="str">
        <f t="shared" si="26"/>
        <v>NA</v>
      </c>
      <c r="V27" s="11" t="str">
        <f t="shared" si="26"/>
        <v>NA</v>
      </c>
      <c r="W27" s="9" t="str">
        <f t="shared" si="26"/>
        <v>0.944111</v>
      </c>
      <c r="X27" s="9" t="str">
        <f t="shared" si="26"/>
        <v>0.797253</v>
      </c>
      <c r="Y27" s="9" t="str">
        <f t="shared" si="26"/>
        <v>0.770797</v>
      </c>
      <c r="Z27" s="9" t="str">
        <f t="shared" si="26"/>
        <v>0.770797</v>
      </c>
      <c r="AA27" s="9" t="str">
        <f t="shared" si="26"/>
        <v>1</v>
      </c>
      <c r="AB27" s="9" t="str">
        <f t="shared" si="26"/>
        <v>0.747917</v>
      </c>
      <c r="AC27" s="9" t="str">
        <f t="shared" si="26"/>
        <v>0.790655</v>
      </c>
      <c r="AD27" s="9" t="str">
        <f t="shared" si="26"/>
        <v>0.847438</v>
      </c>
      <c r="AE27" s="9" t="str">
        <f t="shared" si="26"/>
        <v>0.594059</v>
      </c>
      <c r="AF27" s="9" t="str">
        <f t="shared" si="26"/>
        <v>0.811049</v>
      </c>
      <c r="AG27" s="9" t="str">
        <f t="shared" si="26"/>
        <v>0.676611</v>
      </c>
      <c r="AH27" s="9" t="str">
        <f t="shared" si="26"/>
        <v>0.751229</v>
      </c>
      <c r="AI27" s="11" t="str">
        <f t="shared" si="26"/>
        <v>NA</v>
      </c>
      <c r="AJ27" s="11" t="str">
        <f t="shared" si="26"/>
        <v>NA</v>
      </c>
      <c r="AK27" s="11" t="str">
        <f t="shared" si="26"/>
        <v>NA</v>
      </c>
      <c r="AL27" s="11" t="str">
        <f t="shared" si="26"/>
        <v>NA</v>
      </c>
      <c r="AM27" s="11" t="str">
        <f t="shared" si="26"/>
        <v>NA</v>
      </c>
      <c r="AN27" s="11" t="str">
        <f t="shared" si="26"/>
        <v>NA</v>
      </c>
      <c r="AO27" s="11" t="str">
        <f t="shared" si="26"/>
        <v>NA</v>
      </c>
      <c r="AP27" s="11" t="str">
        <f t="shared" si="26"/>
        <v>NA</v>
      </c>
      <c r="AQ27" s="11" t="str">
        <f t="shared" si="26"/>
        <v>NA</v>
      </c>
      <c r="AR27" s="11" t="str">
        <f t="shared" si="26"/>
        <v>NA</v>
      </c>
      <c r="AS27" s="11" t="str">
        <f t="shared" si="26"/>
        <v>NA</v>
      </c>
      <c r="AT27" s="9" t="str">
        <f t="shared" si="26"/>
        <v>0.376644</v>
      </c>
      <c r="AU27" s="3"/>
      <c r="AV27" s="3">
        <v>-0.11559</v>
      </c>
      <c r="AW27" s="3">
        <v>0.0962</v>
      </c>
      <c r="AX27" s="3">
        <v>0.166135</v>
      </c>
      <c r="AY27" s="3">
        <v>0.181541</v>
      </c>
      <c r="AZ27" s="3">
        <v>-0.03392</v>
      </c>
      <c r="BA27" s="3">
        <v>-0.11689</v>
      </c>
      <c r="BB27" s="3">
        <v>-0.11689</v>
      </c>
      <c r="BC27" s="3">
        <v>0.166135</v>
      </c>
      <c r="BD27" s="3">
        <v>0.166135</v>
      </c>
      <c r="BE27" s="3">
        <v>0.181541</v>
      </c>
      <c r="BF27" s="3">
        <v>0.181541</v>
      </c>
      <c r="BG27" s="3">
        <v>0.075857</v>
      </c>
      <c r="BH27" s="3">
        <v>0.075137</v>
      </c>
      <c r="BI27" s="3">
        <v>0.130336</v>
      </c>
      <c r="BJ27" s="3">
        <v>0.130336</v>
      </c>
      <c r="BK27" s="3">
        <v>0.010184</v>
      </c>
      <c r="BL27" s="3">
        <v>0.010184</v>
      </c>
      <c r="BM27" s="3">
        <v>0.104539</v>
      </c>
      <c r="BN27" s="3">
        <v>-0.02373</v>
      </c>
      <c r="BO27" s="3">
        <v>0.071516</v>
      </c>
      <c r="BP27" s="3">
        <v>0.014854</v>
      </c>
      <c r="BQ27" s="3">
        <v>0.944111</v>
      </c>
      <c r="BR27" s="3">
        <v>0.797253</v>
      </c>
      <c r="BS27" s="3">
        <v>0.770797</v>
      </c>
      <c r="BT27" s="3">
        <v>0.770797</v>
      </c>
      <c r="BU27" s="3">
        <v>1.0</v>
      </c>
      <c r="BV27" s="3">
        <v>0.747917</v>
      </c>
      <c r="BW27" s="3">
        <v>0.790655</v>
      </c>
      <c r="BX27" s="3">
        <v>0.847438</v>
      </c>
      <c r="BY27" s="3">
        <v>0.594059</v>
      </c>
      <c r="BZ27" s="3">
        <v>0.811049</v>
      </c>
      <c r="CA27" s="3">
        <v>0.676611</v>
      </c>
      <c r="CB27" s="3">
        <v>0.751229</v>
      </c>
      <c r="CC27" s="3">
        <v>0.219036</v>
      </c>
      <c r="CD27" s="3">
        <v>0.175515</v>
      </c>
      <c r="CE27" s="3">
        <v>0.288357</v>
      </c>
      <c r="CF27" s="3">
        <v>0.175099</v>
      </c>
      <c r="CG27" s="3">
        <v>0.166399</v>
      </c>
      <c r="CH27" s="3">
        <v>0.231006</v>
      </c>
      <c r="CI27" s="3">
        <v>0.242998</v>
      </c>
      <c r="CJ27" s="3">
        <v>0.262856</v>
      </c>
      <c r="CK27" s="3">
        <v>0.307956</v>
      </c>
      <c r="CL27" s="3">
        <v>0.172085</v>
      </c>
      <c r="CM27" s="3">
        <v>0.183499</v>
      </c>
      <c r="CN27" s="3">
        <v>0.376644</v>
      </c>
      <c r="CO27" s="3"/>
      <c r="CP27" s="3">
        <v>0.301095</v>
      </c>
      <c r="CQ27" s="3">
        <v>0.389927</v>
      </c>
      <c r="CR27" s="3">
        <v>0.135775</v>
      </c>
      <c r="CS27" s="3">
        <v>0.10262</v>
      </c>
      <c r="CT27" s="3">
        <v>0.76227</v>
      </c>
      <c r="CU27" s="3">
        <v>0.295621</v>
      </c>
      <c r="CV27" s="3">
        <v>0.295621</v>
      </c>
      <c r="CW27" s="3">
        <v>0.135775</v>
      </c>
      <c r="CX27" s="3">
        <v>0.135775</v>
      </c>
      <c r="CY27" s="3">
        <v>0.10262</v>
      </c>
      <c r="CZ27" s="3">
        <v>0.10262</v>
      </c>
      <c r="DA27" s="3">
        <v>0.498187</v>
      </c>
      <c r="DB27" s="3">
        <v>0.502283</v>
      </c>
      <c r="DC27" s="3">
        <v>0.243165</v>
      </c>
      <c r="DD27" s="3">
        <v>0.243165</v>
      </c>
      <c r="DE27" s="3">
        <v>0.927647</v>
      </c>
      <c r="DF27" s="3">
        <v>0.927647</v>
      </c>
      <c r="DG27" s="3">
        <v>0.349957</v>
      </c>
      <c r="DH27" s="3">
        <v>0.832406</v>
      </c>
      <c r="DI27" s="3">
        <v>0.565219</v>
      </c>
      <c r="DJ27" s="3">
        <v>0.894625</v>
      </c>
      <c r="DK27" s="3">
        <v>0.0</v>
      </c>
      <c r="DL27" s="3">
        <v>0.0</v>
      </c>
      <c r="DM27" s="3">
        <v>0.0</v>
      </c>
      <c r="DN27" s="3">
        <v>0.0</v>
      </c>
      <c r="DO27" s="3"/>
      <c r="DP27" s="14">
        <v>6.66E-16</v>
      </c>
      <c r="DQ27" s="3">
        <v>0.0</v>
      </c>
      <c r="DR27" s="3">
        <v>0.0</v>
      </c>
      <c r="DS27" s="14">
        <v>4.02E-9</v>
      </c>
      <c r="DT27" s="3">
        <v>0.0</v>
      </c>
      <c r="DU27" s="14">
        <v>3.01E-12</v>
      </c>
      <c r="DV27" s="14">
        <v>4.44E-16</v>
      </c>
      <c r="DW27" s="3">
        <v>0.244862</v>
      </c>
      <c r="DX27" s="3">
        <v>0.353554</v>
      </c>
      <c r="DY27" s="3">
        <v>0.122269</v>
      </c>
      <c r="DZ27" s="3">
        <v>0.354715</v>
      </c>
      <c r="EA27" s="3">
        <v>0.379494</v>
      </c>
      <c r="EB27" s="3">
        <v>0.21937</v>
      </c>
      <c r="EC27" s="3">
        <v>0.195701</v>
      </c>
      <c r="ED27" s="3">
        <v>0.160507</v>
      </c>
      <c r="EE27" s="3">
        <v>0.097805</v>
      </c>
      <c r="EF27" s="3">
        <v>0.363187</v>
      </c>
      <c r="EG27" s="3">
        <v>0.331731</v>
      </c>
      <c r="EH27" s="3">
        <v>0.040213</v>
      </c>
    </row>
    <row r="28">
      <c r="A28" s="3" t="s">
        <v>31</v>
      </c>
      <c r="B28" s="11" t="str">
        <f t="shared" ref="B28:AT28" si="27">IF(CP28&lt;0.05,AV28,"NA")</f>
        <v>NA</v>
      </c>
      <c r="C28" s="11" t="str">
        <f t="shared" si="27"/>
        <v>NA</v>
      </c>
      <c r="D28" s="9" t="str">
        <f t="shared" si="27"/>
        <v>0.318271</v>
      </c>
      <c r="E28" s="9" t="str">
        <f t="shared" si="27"/>
        <v>0.343219</v>
      </c>
      <c r="F28" s="11" t="str">
        <f t="shared" si="27"/>
        <v>NA</v>
      </c>
      <c r="G28" s="11" t="str">
        <f t="shared" si="27"/>
        <v>NA</v>
      </c>
      <c r="H28" s="11" t="str">
        <f t="shared" si="27"/>
        <v>NA</v>
      </c>
      <c r="I28" s="9" t="str">
        <f t="shared" si="27"/>
        <v>0.318271</v>
      </c>
      <c r="J28" s="9" t="str">
        <f t="shared" si="27"/>
        <v>0.318271</v>
      </c>
      <c r="K28" s="9" t="str">
        <f t="shared" si="27"/>
        <v>0.343219</v>
      </c>
      <c r="L28" s="9" t="str">
        <f t="shared" si="27"/>
        <v>0.343219</v>
      </c>
      <c r="M28" s="9" t="str">
        <f t="shared" si="27"/>
        <v>0.218007</v>
      </c>
      <c r="N28" s="9" t="str">
        <f t="shared" si="27"/>
        <v>0.217469</v>
      </c>
      <c r="O28" s="11" t="str">
        <f t="shared" si="27"/>
        <v>NA</v>
      </c>
      <c r="P28" s="11" t="str">
        <f t="shared" si="27"/>
        <v>NA</v>
      </c>
      <c r="Q28" s="11" t="str">
        <f t="shared" si="27"/>
        <v>NA</v>
      </c>
      <c r="R28" s="11" t="str">
        <f t="shared" si="27"/>
        <v>NA</v>
      </c>
      <c r="S28" s="11" t="str">
        <f t="shared" si="27"/>
        <v>NA</v>
      </c>
      <c r="T28" s="11" t="str">
        <f t="shared" si="27"/>
        <v>NA</v>
      </c>
      <c r="U28" s="11" t="str">
        <f t="shared" si="27"/>
        <v>NA</v>
      </c>
      <c r="V28" s="11" t="str">
        <f t="shared" si="27"/>
        <v>NA</v>
      </c>
      <c r="W28" s="9" t="str">
        <f t="shared" si="27"/>
        <v>0.770519</v>
      </c>
      <c r="X28" s="9" t="str">
        <f t="shared" si="27"/>
        <v>0.76016</v>
      </c>
      <c r="Y28" s="9" t="str">
        <f t="shared" si="27"/>
        <v>0.578571</v>
      </c>
      <c r="Z28" s="9" t="str">
        <f t="shared" si="27"/>
        <v>0.578571</v>
      </c>
      <c r="AA28" s="9" t="str">
        <f t="shared" si="27"/>
        <v>0.747917</v>
      </c>
      <c r="AB28" s="9" t="str">
        <f t="shared" si="27"/>
        <v>1</v>
      </c>
      <c r="AC28" s="9" t="str">
        <f t="shared" si="27"/>
        <v>0.718078</v>
      </c>
      <c r="AD28" s="9" t="str">
        <f t="shared" si="27"/>
        <v>0.826089</v>
      </c>
      <c r="AE28" s="9" t="str">
        <f t="shared" si="27"/>
        <v>0.697002</v>
      </c>
      <c r="AF28" s="9" t="str">
        <f t="shared" si="27"/>
        <v>0.731391</v>
      </c>
      <c r="AG28" s="9" t="str">
        <f t="shared" si="27"/>
        <v>0.765047</v>
      </c>
      <c r="AH28" s="9" t="str">
        <f t="shared" si="27"/>
        <v>0.71753</v>
      </c>
      <c r="AI28" s="11" t="str">
        <f t="shared" si="27"/>
        <v>NA</v>
      </c>
      <c r="AJ28" s="11" t="str">
        <f t="shared" si="27"/>
        <v>NA</v>
      </c>
      <c r="AK28" s="11" t="str">
        <f t="shared" si="27"/>
        <v>NA</v>
      </c>
      <c r="AL28" s="11" t="str">
        <f t="shared" si="27"/>
        <v>NA</v>
      </c>
      <c r="AM28" s="11" t="str">
        <f t="shared" si="27"/>
        <v>NA</v>
      </c>
      <c r="AN28" s="11" t="str">
        <f t="shared" si="27"/>
        <v>NA</v>
      </c>
      <c r="AO28" s="11" t="str">
        <f t="shared" si="27"/>
        <v>NA</v>
      </c>
      <c r="AP28" s="11" t="str">
        <f t="shared" si="27"/>
        <v>NA</v>
      </c>
      <c r="AQ28" s="11" t="str">
        <f t="shared" si="27"/>
        <v>NA</v>
      </c>
      <c r="AR28" s="11" t="str">
        <f t="shared" si="27"/>
        <v>NA</v>
      </c>
      <c r="AS28" s="11" t="str">
        <f t="shared" si="27"/>
        <v>NA</v>
      </c>
      <c r="AT28" s="11" t="str">
        <f t="shared" si="27"/>
        <v>NA</v>
      </c>
      <c r="AU28" s="3"/>
      <c r="AV28" s="3">
        <v>-0.08089</v>
      </c>
      <c r="AW28" s="3">
        <v>0.152572</v>
      </c>
      <c r="AX28" s="3">
        <v>0.318271</v>
      </c>
      <c r="AY28" s="3">
        <v>0.343219</v>
      </c>
      <c r="AZ28" s="3">
        <v>-0.03734</v>
      </c>
      <c r="BA28" s="3">
        <v>-0.08783</v>
      </c>
      <c r="BB28" s="3">
        <v>-0.08783</v>
      </c>
      <c r="BC28" s="3">
        <v>0.318271</v>
      </c>
      <c r="BD28" s="3">
        <v>0.318271</v>
      </c>
      <c r="BE28" s="3">
        <v>0.343219</v>
      </c>
      <c r="BF28" s="3">
        <v>0.343219</v>
      </c>
      <c r="BG28" s="3">
        <v>0.218007</v>
      </c>
      <c r="BH28" s="3">
        <v>0.217469</v>
      </c>
      <c r="BI28" s="3">
        <v>0.178117</v>
      </c>
      <c r="BJ28" s="3">
        <v>0.178117</v>
      </c>
      <c r="BK28" s="3">
        <v>0.053058</v>
      </c>
      <c r="BL28" s="3">
        <v>0.053058</v>
      </c>
      <c r="BM28" s="3">
        <v>0.087105</v>
      </c>
      <c r="BN28" s="3">
        <v>6.53E-4</v>
      </c>
      <c r="BO28" s="3">
        <v>0.108356</v>
      </c>
      <c r="BP28" s="3">
        <v>0.014433</v>
      </c>
      <c r="BQ28" s="3">
        <v>0.770519</v>
      </c>
      <c r="BR28" s="3">
        <v>0.76016</v>
      </c>
      <c r="BS28" s="3">
        <v>0.578571</v>
      </c>
      <c r="BT28" s="3">
        <v>0.578571</v>
      </c>
      <c r="BU28" s="3">
        <v>0.747917</v>
      </c>
      <c r="BV28" s="3">
        <v>1.0</v>
      </c>
      <c r="BW28" s="3">
        <v>0.718078</v>
      </c>
      <c r="BX28" s="3">
        <v>0.826089</v>
      </c>
      <c r="BY28" s="3">
        <v>0.697002</v>
      </c>
      <c r="BZ28" s="3">
        <v>0.731391</v>
      </c>
      <c r="CA28" s="3">
        <v>0.765047</v>
      </c>
      <c r="CB28" s="3">
        <v>0.71753</v>
      </c>
      <c r="CC28" s="3">
        <v>0.154653</v>
      </c>
      <c r="CD28" s="3">
        <v>0.123495</v>
      </c>
      <c r="CE28" s="3">
        <v>0.145393</v>
      </c>
      <c r="CF28" s="3">
        <v>0.093664</v>
      </c>
      <c r="CG28" s="3">
        <v>0.104872</v>
      </c>
      <c r="CH28" s="3">
        <v>0.137403</v>
      </c>
      <c r="CI28" s="3">
        <v>0.2004</v>
      </c>
      <c r="CJ28" s="3">
        <v>0.162048</v>
      </c>
      <c r="CK28" s="3">
        <v>0.193993</v>
      </c>
      <c r="CL28" s="3">
        <v>0.105545</v>
      </c>
      <c r="CM28" s="3">
        <v>0.138436</v>
      </c>
      <c r="CN28" s="3">
        <v>0.183879</v>
      </c>
      <c r="CO28" s="3"/>
      <c r="CP28" s="3">
        <v>0.470023</v>
      </c>
      <c r="CQ28" s="3">
        <v>0.171183</v>
      </c>
      <c r="CR28" s="3">
        <v>0.003568</v>
      </c>
      <c r="CS28" s="3">
        <v>0.001595</v>
      </c>
      <c r="CT28" s="3">
        <v>0.739095</v>
      </c>
      <c r="CU28" s="3">
        <v>0.432685</v>
      </c>
      <c r="CV28" s="3">
        <v>0.432685</v>
      </c>
      <c r="CW28" s="3">
        <v>0.003568</v>
      </c>
      <c r="CX28" s="3">
        <v>0.003568</v>
      </c>
      <c r="CY28" s="3">
        <v>0.001595</v>
      </c>
      <c r="CZ28" s="3">
        <v>0.001595</v>
      </c>
      <c r="DA28" s="3">
        <v>0.049118</v>
      </c>
      <c r="DB28" s="3">
        <v>0.049694</v>
      </c>
      <c r="DC28" s="3">
        <v>0.109379</v>
      </c>
      <c r="DD28" s="3">
        <v>0.109379</v>
      </c>
      <c r="DE28" s="3">
        <v>0.635917</v>
      </c>
      <c r="DF28" s="3">
        <v>0.635917</v>
      </c>
      <c r="DG28" s="3">
        <v>0.436486</v>
      </c>
      <c r="DH28" s="3">
        <v>0.995356</v>
      </c>
      <c r="DI28" s="3">
        <v>0.382764</v>
      </c>
      <c r="DJ28" s="3">
        <v>0.897599</v>
      </c>
      <c r="DK28" s="3">
        <v>0.0</v>
      </c>
      <c r="DL28" s="3">
        <v>0.0</v>
      </c>
      <c r="DM28" s="14">
        <v>1.25E-8</v>
      </c>
      <c r="DN28" s="14">
        <v>1.25E-8</v>
      </c>
      <c r="DO28" s="14">
        <v>6.66E-16</v>
      </c>
      <c r="DP28" s="3"/>
      <c r="DQ28" s="14">
        <v>3.13E-14</v>
      </c>
      <c r="DR28" s="3">
        <v>0.0</v>
      </c>
      <c r="DS28" s="14">
        <v>3.51E-13</v>
      </c>
      <c r="DT28" s="14">
        <v>6.0E-15</v>
      </c>
      <c r="DU28" s="3">
        <v>0.0</v>
      </c>
      <c r="DV28" s="14">
        <v>3.33E-14</v>
      </c>
      <c r="DW28" s="3">
        <v>0.414499</v>
      </c>
      <c r="DX28" s="3">
        <v>0.515586</v>
      </c>
      <c r="DY28" s="3">
        <v>0.443321</v>
      </c>
      <c r="DZ28" s="3">
        <v>0.622506</v>
      </c>
      <c r="EA28" s="3">
        <v>0.581274</v>
      </c>
      <c r="EB28" s="3">
        <v>0.469033</v>
      </c>
      <c r="EC28" s="3">
        <v>0.288319</v>
      </c>
      <c r="ED28" s="3">
        <v>0.392257</v>
      </c>
      <c r="EE28" s="3">
        <v>0.304329</v>
      </c>
      <c r="EF28" s="3">
        <v>0.578838</v>
      </c>
      <c r="EG28" s="3">
        <v>0.465666</v>
      </c>
      <c r="EH28" s="3">
        <v>0.330713</v>
      </c>
    </row>
    <row r="29">
      <c r="A29" s="3" t="s">
        <v>32</v>
      </c>
      <c r="B29" s="11" t="str">
        <f t="shared" ref="B29:AT29" si="28">IF(CP29&lt;0.05,AV29,"NA")</f>
        <v>NA</v>
      </c>
      <c r="C29" s="11" t="str">
        <f t="shared" si="28"/>
        <v>NA</v>
      </c>
      <c r="D29" s="9" t="str">
        <f t="shared" si="28"/>
        <v>0.256616</v>
      </c>
      <c r="E29" s="9" t="str">
        <f t="shared" si="28"/>
        <v>0.289329</v>
      </c>
      <c r="F29" s="11" t="str">
        <f t="shared" si="28"/>
        <v>NA</v>
      </c>
      <c r="G29" s="11" t="str">
        <f t="shared" si="28"/>
        <v>NA</v>
      </c>
      <c r="H29" s="11" t="str">
        <f t="shared" si="28"/>
        <v>NA</v>
      </c>
      <c r="I29" s="9" t="str">
        <f t="shared" si="28"/>
        <v>0.256616</v>
      </c>
      <c r="J29" s="9" t="str">
        <f t="shared" si="28"/>
        <v>0.256616</v>
      </c>
      <c r="K29" s="9" t="str">
        <f t="shared" si="28"/>
        <v>0.289329</v>
      </c>
      <c r="L29" s="9" t="str">
        <f t="shared" si="28"/>
        <v>0.289329</v>
      </c>
      <c r="M29" s="11" t="str">
        <f t="shared" si="28"/>
        <v>NA</v>
      </c>
      <c r="N29" s="11" t="str">
        <f t="shared" si="28"/>
        <v>NA</v>
      </c>
      <c r="O29" s="11" t="str">
        <f t="shared" si="28"/>
        <v>NA</v>
      </c>
      <c r="P29" s="11" t="str">
        <f t="shared" si="28"/>
        <v>NA</v>
      </c>
      <c r="Q29" s="11" t="str">
        <f t="shared" si="28"/>
        <v>NA</v>
      </c>
      <c r="R29" s="11" t="str">
        <f t="shared" si="28"/>
        <v>NA</v>
      </c>
      <c r="S29" s="11" t="str">
        <f t="shared" si="28"/>
        <v>NA</v>
      </c>
      <c r="T29" s="11" t="str">
        <f t="shared" si="28"/>
        <v>NA</v>
      </c>
      <c r="U29" s="11" t="str">
        <f t="shared" si="28"/>
        <v>NA</v>
      </c>
      <c r="V29" s="11" t="str">
        <f t="shared" si="28"/>
        <v>NA</v>
      </c>
      <c r="W29" s="9" t="str">
        <f t="shared" si="28"/>
        <v>0.914094</v>
      </c>
      <c r="X29" s="9" t="str">
        <f t="shared" si="28"/>
        <v>0.80531</v>
      </c>
      <c r="Y29" s="9" t="str">
        <f t="shared" si="28"/>
        <v>0.733045</v>
      </c>
      <c r="Z29" s="9" t="str">
        <f t="shared" si="28"/>
        <v>0.733045</v>
      </c>
      <c r="AA29" s="9" t="str">
        <f t="shared" si="28"/>
        <v>0.790655</v>
      </c>
      <c r="AB29" s="9" t="str">
        <f t="shared" si="28"/>
        <v>0.718078</v>
      </c>
      <c r="AC29" s="9" t="str">
        <f t="shared" si="28"/>
        <v>1</v>
      </c>
      <c r="AD29" s="9" t="str">
        <f t="shared" si="28"/>
        <v>0.95564</v>
      </c>
      <c r="AE29" s="9" t="str">
        <f t="shared" si="28"/>
        <v>0.61762</v>
      </c>
      <c r="AF29" s="9" t="str">
        <f t="shared" si="28"/>
        <v>0.856189</v>
      </c>
      <c r="AG29" s="9" t="str">
        <f t="shared" si="28"/>
        <v>0.757234</v>
      </c>
      <c r="AH29" s="9" t="str">
        <f t="shared" si="28"/>
        <v>0.771031</v>
      </c>
      <c r="AI29" s="11" t="str">
        <f t="shared" si="28"/>
        <v>NA</v>
      </c>
      <c r="AJ29" s="11" t="str">
        <f t="shared" si="28"/>
        <v>NA</v>
      </c>
      <c r="AK29" s="11" t="str">
        <f t="shared" si="28"/>
        <v>NA</v>
      </c>
      <c r="AL29" s="11" t="str">
        <f t="shared" si="28"/>
        <v>NA</v>
      </c>
      <c r="AM29" s="11" t="str">
        <f t="shared" si="28"/>
        <v>NA</v>
      </c>
      <c r="AN29" s="11" t="str">
        <f t="shared" si="28"/>
        <v>NA</v>
      </c>
      <c r="AO29" s="11" t="str">
        <f t="shared" si="28"/>
        <v>NA</v>
      </c>
      <c r="AP29" s="11" t="str">
        <f t="shared" si="28"/>
        <v>NA</v>
      </c>
      <c r="AQ29" s="11" t="str">
        <f t="shared" si="28"/>
        <v>NA</v>
      </c>
      <c r="AR29" s="11" t="str">
        <f t="shared" si="28"/>
        <v>NA</v>
      </c>
      <c r="AS29" s="11" t="str">
        <f t="shared" si="28"/>
        <v>NA</v>
      </c>
      <c r="AT29" s="11" t="str">
        <f t="shared" si="28"/>
        <v>NA</v>
      </c>
      <c r="AU29" s="3"/>
      <c r="AV29" s="3">
        <v>-0.05211</v>
      </c>
      <c r="AW29" s="3">
        <v>0.087967</v>
      </c>
      <c r="AX29" s="3">
        <v>0.256616</v>
      </c>
      <c r="AY29" s="3">
        <v>0.289329</v>
      </c>
      <c r="AZ29" s="3">
        <v>0.005236</v>
      </c>
      <c r="BA29" s="3">
        <v>-0.05371</v>
      </c>
      <c r="BB29" s="3">
        <v>-0.05371</v>
      </c>
      <c r="BC29" s="3">
        <v>0.256616</v>
      </c>
      <c r="BD29" s="3">
        <v>0.256616</v>
      </c>
      <c r="BE29" s="3">
        <v>0.289329</v>
      </c>
      <c r="BF29" s="3">
        <v>0.289329</v>
      </c>
      <c r="BG29" s="3">
        <v>0.114831</v>
      </c>
      <c r="BH29" s="3">
        <v>0.114549</v>
      </c>
      <c r="BI29" s="3">
        <v>0.119596</v>
      </c>
      <c r="BJ29" s="3">
        <v>0.119596</v>
      </c>
      <c r="BK29" s="3">
        <v>0.003956</v>
      </c>
      <c r="BL29" s="3">
        <v>0.003956</v>
      </c>
      <c r="BM29" s="3">
        <v>0.041078</v>
      </c>
      <c r="BN29" s="3">
        <v>-0.01535</v>
      </c>
      <c r="BO29" s="3">
        <v>0.121279</v>
      </c>
      <c r="BP29" s="3">
        <v>-0.01319</v>
      </c>
      <c r="BQ29" s="3">
        <v>0.914094</v>
      </c>
      <c r="BR29" s="3">
        <v>0.80531</v>
      </c>
      <c r="BS29" s="3">
        <v>0.733045</v>
      </c>
      <c r="BT29" s="3">
        <v>0.733045</v>
      </c>
      <c r="BU29" s="3">
        <v>0.790655</v>
      </c>
      <c r="BV29" s="3">
        <v>0.718078</v>
      </c>
      <c r="BW29" s="3">
        <v>1.0</v>
      </c>
      <c r="BX29" s="3">
        <v>0.95564</v>
      </c>
      <c r="BY29" s="3">
        <v>0.61762</v>
      </c>
      <c r="BZ29" s="3">
        <v>0.856189</v>
      </c>
      <c r="CA29" s="3">
        <v>0.757234</v>
      </c>
      <c r="CB29" s="3">
        <v>0.771031</v>
      </c>
      <c r="CC29" s="3">
        <v>0.044187</v>
      </c>
      <c r="CD29" s="3">
        <v>0.100402</v>
      </c>
      <c r="CE29" s="3">
        <v>0.183117</v>
      </c>
      <c r="CF29" s="3">
        <v>0.076252</v>
      </c>
      <c r="CG29" s="3">
        <v>0.038374</v>
      </c>
      <c r="CH29" s="3">
        <v>0.146175</v>
      </c>
      <c r="CI29" s="3">
        <v>0.231165</v>
      </c>
      <c r="CJ29" s="3">
        <v>0.189565</v>
      </c>
      <c r="CK29" s="3">
        <v>0.125799</v>
      </c>
      <c r="CL29" s="3">
        <v>0.090385</v>
      </c>
      <c r="CM29" s="3">
        <v>0.193434</v>
      </c>
      <c r="CN29" s="3">
        <v>0.241321</v>
      </c>
      <c r="CO29" s="3"/>
      <c r="CP29" s="3">
        <v>0.641941</v>
      </c>
      <c r="CQ29" s="3">
        <v>0.431942</v>
      </c>
      <c r="CR29" s="3">
        <v>0.019955</v>
      </c>
      <c r="CS29" s="3">
        <v>0.008379</v>
      </c>
      <c r="CT29" s="3">
        <v>0.962762</v>
      </c>
      <c r="CU29" s="3">
        <v>0.631736</v>
      </c>
      <c r="CV29" s="3">
        <v>0.631736</v>
      </c>
      <c r="CW29" s="3">
        <v>0.019955</v>
      </c>
      <c r="CX29" s="3">
        <v>0.019955</v>
      </c>
      <c r="CY29" s="3">
        <v>0.008379</v>
      </c>
      <c r="CZ29" s="3">
        <v>0.008379</v>
      </c>
      <c r="DA29" s="3">
        <v>0.30429</v>
      </c>
      <c r="DB29" s="3">
        <v>0.305486</v>
      </c>
      <c r="DC29" s="3">
        <v>0.284527</v>
      </c>
      <c r="DD29" s="3">
        <v>0.284527</v>
      </c>
      <c r="DE29" s="3">
        <v>0.971861</v>
      </c>
      <c r="DF29" s="3">
        <v>0.971861</v>
      </c>
      <c r="DG29" s="3">
        <v>0.714049</v>
      </c>
      <c r="DH29" s="3">
        <v>0.891125</v>
      </c>
      <c r="DI29" s="3">
        <v>0.328251</v>
      </c>
      <c r="DJ29" s="3">
        <v>0.90641</v>
      </c>
      <c r="DK29" s="3">
        <v>0.0</v>
      </c>
      <c r="DL29" s="3">
        <v>0.0</v>
      </c>
      <c r="DM29" s="14">
        <v>4.88E-15</v>
      </c>
      <c r="DN29" s="14">
        <v>4.88E-15</v>
      </c>
      <c r="DO29" s="3">
        <v>0.0</v>
      </c>
      <c r="DP29" s="14">
        <v>3.13E-14</v>
      </c>
      <c r="DQ29" s="3"/>
      <c r="DR29" s="3">
        <v>0.0</v>
      </c>
      <c r="DS29" s="14">
        <v>6.38E-10</v>
      </c>
      <c r="DT29" s="3">
        <v>0.0</v>
      </c>
      <c r="DU29" s="14">
        <v>2.22E-16</v>
      </c>
      <c r="DV29" s="3">
        <v>0.0</v>
      </c>
      <c r="DW29" s="3">
        <v>0.816654</v>
      </c>
      <c r="DX29" s="3">
        <v>0.597571</v>
      </c>
      <c r="DY29" s="3">
        <v>0.332755</v>
      </c>
      <c r="DZ29" s="3">
        <v>0.688799</v>
      </c>
      <c r="EA29" s="3">
        <v>0.840444</v>
      </c>
      <c r="EB29" s="3">
        <v>0.440845</v>
      </c>
      <c r="EC29" s="3">
        <v>0.219043</v>
      </c>
      <c r="ED29" s="3">
        <v>0.315712</v>
      </c>
      <c r="EE29" s="3">
        <v>0.507722</v>
      </c>
      <c r="EF29" s="3">
        <v>0.63479</v>
      </c>
      <c r="EG29" s="3">
        <v>0.305752</v>
      </c>
      <c r="EH29" s="3">
        <v>0.198899</v>
      </c>
    </row>
    <row r="30">
      <c r="A30" s="3" t="s">
        <v>33</v>
      </c>
      <c r="B30" s="11" t="str">
        <f t="shared" ref="B30:AT30" si="29">IF(CP30&lt;0.05,AV30,"NA")</f>
        <v>NA</v>
      </c>
      <c r="C30" s="11" t="str">
        <f t="shared" si="29"/>
        <v>NA</v>
      </c>
      <c r="D30" s="9" t="str">
        <f t="shared" si="29"/>
        <v>0.276587</v>
      </c>
      <c r="E30" s="9" t="str">
        <f t="shared" si="29"/>
        <v>0.307084</v>
      </c>
      <c r="F30" s="11" t="str">
        <f t="shared" si="29"/>
        <v>NA</v>
      </c>
      <c r="G30" s="11" t="str">
        <f t="shared" si="29"/>
        <v>NA</v>
      </c>
      <c r="H30" s="11" t="str">
        <f t="shared" si="29"/>
        <v>NA</v>
      </c>
      <c r="I30" s="9" t="str">
        <f t="shared" si="29"/>
        <v>0.276587</v>
      </c>
      <c r="J30" s="9" t="str">
        <f t="shared" si="29"/>
        <v>0.276587</v>
      </c>
      <c r="K30" s="9" t="str">
        <f t="shared" si="29"/>
        <v>0.307084</v>
      </c>
      <c r="L30" s="9" t="str">
        <f t="shared" si="29"/>
        <v>0.307084</v>
      </c>
      <c r="M30" s="11" t="str">
        <f t="shared" si="29"/>
        <v>NA</v>
      </c>
      <c r="N30" s="11" t="str">
        <f t="shared" si="29"/>
        <v>NA</v>
      </c>
      <c r="O30" s="11" t="str">
        <f t="shared" si="29"/>
        <v>NA</v>
      </c>
      <c r="P30" s="11" t="str">
        <f t="shared" si="29"/>
        <v>NA</v>
      </c>
      <c r="Q30" s="11" t="str">
        <f t="shared" si="29"/>
        <v>NA</v>
      </c>
      <c r="R30" s="11" t="str">
        <f t="shared" si="29"/>
        <v>NA</v>
      </c>
      <c r="S30" s="11" t="str">
        <f t="shared" si="29"/>
        <v>NA</v>
      </c>
      <c r="T30" s="11" t="str">
        <f t="shared" si="29"/>
        <v>NA</v>
      </c>
      <c r="U30" s="11" t="str">
        <f t="shared" si="29"/>
        <v>NA</v>
      </c>
      <c r="V30" s="11" t="str">
        <f t="shared" si="29"/>
        <v>NA</v>
      </c>
      <c r="W30" s="9" t="str">
        <f t="shared" si="29"/>
        <v>0.945166</v>
      </c>
      <c r="X30" s="9" t="str">
        <f t="shared" si="29"/>
        <v>0.861198</v>
      </c>
      <c r="Y30" s="9" t="str">
        <f t="shared" si="29"/>
        <v>0.751035</v>
      </c>
      <c r="Z30" s="9" t="str">
        <f t="shared" si="29"/>
        <v>0.751035</v>
      </c>
      <c r="AA30" s="9" t="str">
        <f t="shared" si="29"/>
        <v>0.847438</v>
      </c>
      <c r="AB30" s="9" t="str">
        <f t="shared" si="29"/>
        <v>0.826089</v>
      </c>
      <c r="AC30" s="9" t="str">
        <f t="shared" si="29"/>
        <v>0.95564</v>
      </c>
      <c r="AD30" s="9" t="str">
        <f t="shared" si="29"/>
        <v>1</v>
      </c>
      <c r="AE30" s="9" t="str">
        <f t="shared" si="29"/>
        <v>0.679736</v>
      </c>
      <c r="AF30" s="9" t="str">
        <f t="shared" si="29"/>
        <v>0.887122</v>
      </c>
      <c r="AG30" s="9" t="str">
        <f t="shared" si="29"/>
        <v>0.791682</v>
      </c>
      <c r="AH30" s="9" t="str">
        <f t="shared" si="29"/>
        <v>0.811779</v>
      </c>
      <c r="AI30" s="11" t="str">
        <f t="shared" si="29"/>
        <v>NA</v>
      </c>
      <c r="AJ30" s="11" t="str">
        <f t="shared" si="29"/>
        <v>NA</v>
      </c>
      <c r="AK30" s="11" t="str">
        <f t="shared" si="29"/>
        <v>NA</v>
      </c>
      <c r="AL30" s="11" t="str">
        <f t="shared" si="29"/>
        <v>NA</v>
      </c>
      <c r="AM30" s="11" t="str">
        <f t="shared" si="29"/>
        <v>NA</v>
      </c>
      <c r="AN30" s="11" t="str">
        <f t="shared" si="29"/>
        <v>NA</v>
      </c>
      <c r="AO30" s="11" t="str">
        <f t="shared" si="29"/>
        <v>NA</v>
      </c>
      <c r="AP30" s="11" t="str">
        <f t="shared" si="29"/>
        <v>NA</v>
      </c>
      <c r="AQ30" s="11" t="str">
        <f t="shared" si="29"/>
        <v>NA</v>
      </c>
      <c r="AR30" s="11" t="str">
        <f t="shared" si="29"/>
        <v>NA</v>
      </c>
      <c r="AS30" s="11" t="str">
        <f t="shared" si="29"/>
        <v>NA</v>
      </c>
      <c r="AT30" s="11" t="str">
        <f t="shared" si="29"/>
        <v>NA</v>
      </c>
      <c r="AU30" s="3"/>
      <c r="AV30" s="3">
        <v>-0.08169</v>
      </c>
      <c r="AW30" s="3">
        <v>0.124952</v>
      </c>
      <c r="AX30" s="3">
        <v>0.276587</v>
      </c>
      <c r="AY30" s="3">
        <v>0.307084</v>
      </c>
      <c r="AZ30" s="3">
        <v>-0.02673</v>
      </c>
      <c r="BA30" s="3">
        <v>-0.08394</v>
      </c>
      <c r="BB30" s="3">
        <v>-0.08394</v>
      </c>
      <c r="BC30" s="3">
        <v>0.276587</v>
      </c>
      <c r="BD30" s="3">
        <v>0.276587</v>
      </c>
      <c r="BE30" s="3">
        <v>0.307084</v>
      </c>
      <c r="BF30" s="3">
        <v>0.307084</v>
      </c>
      <c r="BG30" s="3">
        <v>0.149418</v>
      </c>
      <c r="BH30" s="3">
        <v>0.149003</v>
      </c>
      <c r="BI30" s="3">
        <v>0.156529</v>
      </c>
      <c r="BJ30" s="3">
        <v>0.156529</v>
      </c>
      <c r="BK30" s="3">
        <v>0.040171</v>
      </c>
      <c r="BL30" s="3">
        <v>0.040171</v>
      </c>
      <c r="BM30" s="3">
        <v>0.088013</v>
      </c>
      <c r="BN30" s="3">
        <v>0.018576</v>
      </c>
      <c r="BO30" s="3">
        <v>0.132847</v>
      </c>
      <c r="BP30" s="3">
        <v>0.007243</v>
      </c>
      <c r="BQ30" s="3">
        <v>0.945166</v>
      </c>
      <c r="BR30" s="3">
        <v>0.861198</v>
      </c>
      <c r="BS30" s="3">
        <v>0.751035</v>
      </c>
      <c r="BT30" s="3">
        <v>0.751035</v>
      </c>
      <c r="BU30" s="3">
        <v>0.847438</v>
      </c>
      <c r="BV30" s="3">
        <v>0.826089</v>
      </c>
      <c r="BW30" s="3">
        <v>0.95564</v>
      </c>
      <c r="BX30" s="3">
        <v>1.0</v>
      </c>
      <c r="BY30" s="3">
        <v>0.679736</v>
      </c>
      <c r="BZ30" s="3">
        <v>0.887122</v>
      </c>
      <c r="CA30" s="3">
        <v>0.791682</v>
      </c>
      <c r="CB30" s="3">
        <v>0.811779</v>
      </c>
      <c r="CC30" s="3">
        <v>0.099796</v>
      </c>
      <c r="CD30" s="3">
        <v>0.126107</v>
      </c>
      <c r="CE30" s="3">
        <v>0.180434</v>
      </c>
      <c r="CF30" s="3">
        <v>0.0965</v>
      </c>
      <c r="CG30" s="3">
        <v>0.092719</v>
      </c>
      <c r="CH30" s="3">
        <v>0.159389</v>
      </c>
      <c r="CI30" s="3">
        <v>0.233797</v>
      </c>
      <c r="CJ30" s="3">
        <v>0.202457</v>
      </c>
      <c r="CK30" s="3">
        <v>0.154665</v>
      </c>
      <c r="CL30" s="3">
        <v>0.116251</v>
      </c>
      <c r="CM30" s="3">
        <v>0.224597</v>
      </c>
      <c r="CN30" s="3">
        <v>0.237831</v>
      </c>
      <c r="CO30" s="3"/>
      <c r="CP30" s="3">
        <v>0.465638</v>
      </c>
      <c r="CQ30" s="3">
        <v>0.263348</v>
      </c>
      <c r="CR30" s="3">
        <v>0.011889</v>
      </c>
      <c r="CS30" s="3">
        <v>0.005013</v>
      </c>
      <c r="CT30" s="3">
        <v>0.811594</v>
      </c>
      <c r="CU30" s="3">
        <v>0.453382</v>
      </c>
      <c r="CV30" s="3">
        <v>0.453382</v>
      </c>
      <c r="CW30" s="3">
        <v>0.011889</v>
      </c>
      <c r="CX30" s="3">
        <v>0.011889</v>
      </c>
      <c r="CY30" s="3">
        <v>0.005013</v>
      </c>
      <c r="CZ30" s="3">
        <v>0.005013</v>
      </c>
      <c r="DA30" s="3">
        <v>0.18031</v>
      </c>
      <c r="DB30" s="3">
        <v>0.181536</v>
      </c>
      <c r="DC30" s="3">
        <v>0.160217</v>
      </c>
      <c r="DD30" s="3">
        <v>0.160217</v>
      </c>
      <c r="DE30" s="3">
        <v>0.720098</v>
      </c>
      <c r="DF30" s="3">
        <v>0.720098</v>
      </c>
      <c r="DG30" s="3">
        <v>0.431701</v>
      </c>
      <c r="DH30" s="3">
        <v>0.868435</v>
      </c>
      <c r="DI30" s="3">
        <v>0.283856</v>
      </c>
      <c r="DJ30" s="3">
        <v>0.948506</v>
      </c>
      <c r="DK30" s="3">
        <v>0.0</v>
      </c>
      <c r="DL30" s="3">
        <v>0.0</v>
      </c>
      <c r="DM30" s="14">
        <v>4.44E-16</v>
      </c>
      <c r="DN30" s="14">
        <v>4.44E-16</v>
      </c>
      <c r="DO30" s="3">
        <v>0.0</v>
      </c>
      <c r="DP30" s="3">
        <v>0.0</v>
      </c>
      <c r="DQ30" s="3">
        <v>0.0</v>
      </c>
      <c r="DR30" s="3"/>
      <c r="DS30" s="14">
        <v>2.19E-12</v>
      </c>
      <c r="DT30" s="3">
        <v>0.0</v>
      </c>
      <c r="DU30" s="3">
        <v>0.0</v>
      </c>
      <c r="DV30" s="3">
        <v>0.0</v>
      </c>
      <c r="DW30" s="3">
        <v>0.599798</v>
      </c>
      <c r="DX30" s="3">
        <v>0.506673</v>
      </c>
      <c r="DY30" s="3">
        <v>0.340008</v>
      </c>
      <c r="DZ30" s="3">
        <v>0.611957</v>
      </c>
      <c r="EA30" s="3">
        <v>0.626033</v>
      </c>
      <c r="EB30" s="3">
        <v>0.400172</v>
      </c>
      <c r="EC30" s="3">
        <v>0.213696</v>
      </c>
      <c r="ED30" s="3">
        <v>0.283296</v>
      </c>
      <c r="EE30" s="3">
        <v>0.414463</v>
      </c>
      <c r="EF30" s="3">
        <v>0.5407</v>
      </c>
      <c r="EG30" s="3">
        <v>0.232786</v>
      </c>
      <c r="EH30" s="3">
        <v>0.205673</v>
      </c>
    </row>
    <row r="31">
      <c r="A31" s="3" t="s">
        <v>34</v>
      </c>
      <c r="B31" s="9" t="str">
        <f t="shared" ref="B31:AT31" si="30">IF(CP31&lt;0.05,AV31,"NA")</f>
        <v>-0.24167</v>
      </c>
      <c r="C31" s="11" t="str">
        <f t="shared" si="30"/>
        <v>NA</v>
      </c>
      <c r="D31" s="9" t="str">
        <f t="shared" si="30"/>
        <v>0.222702</v>
      </c>
      <c r="E31" s="9" t="str">
        <f t="shared" si="30"/>
        <v>0.264695</v>
      </c>
      <c r="F31" s="11" t="str">
        <f t="shared" si="30"/>
        <v>NA</v>
      </c>
      <c r="G31" s="9" t="str">
        <f t="shared" si="30"/>
        <v>-0.24385</v>
      </c>
      <c r="H31" s="9" t="str">
        <f t="shared" si="30"/>
        <v>-0.24385</v>
      </c>
      <c r="I31" s="9" t="str">
        <f t="shared" si="30"/>
        <v>0.222702</v>
      </c>
      <c r="J31" s="9" t="str">
        <f t="shared" si="30"/>
        <v>0.222702</v>
      </c>
      <c r="K31" s="9" t="str">
        <f t="shared" si="30"/>
        <v>0.264695</v>
      </c>
      <c r="L31" s="9" t="str">
        <f t="shared" si="30"/>
        <v>0.264695</v>
      </c>
      <c r="M31" s="11" t="str">
        <f t="shared" si="30"/>
        <v>NA</v>
      </c>
      <c r="N31" s="11" t="str">
        <f t="shared" si="30"/>
        <v>NA</v>
      </c>
      <c r="O31" s="11" t="str">
        <f t="shared" si="30"/>
        <v>NA</v>
      </c>
      <c r="P31" s="11" t="str">
        <f t="shared" si="30"/>
        <v>NA</v>
      </c>
      <c r="Q31" s="11" t="str">
        <f t="shared" si="30"/>
        <v>NA</v>
      </c>
      <c r="R31" s="11" t="str">
        <f t="shared" si="30"/>
        <v>NA</v>
      </c>
      <c r="S31" s="11" t="str">
        <f t="shared" si="30"/>
        <v>NA</v>
      </c>
      <c r="T31" s="11" t="str">
        <f t="shared" si="30"/>
        <v>NA</v>
      </c>
      <c r="U31" s="11" t="str">
        <f t="shared" si="30"/>
        <v>NA</v>
      </c>
      <c r="V31" s="11" t="str">
        <f t="shared" si="30"/>
        <v>NA</v>
      </c>
      <c r="W31" s="9" t="str">
        <f t="shared" si="30"/>
        <v>0.640643</v>
      </c>
      <c r="X31" s="9" t="str">
        <f t="shared" si="30"/>
        <v>0.825149</v>
      </c>
      <c r="Y31" s="9" t="str">
        <f t="shared" si="30"/>
        <v>0.496754</v>
      </c>
      <c r="Z31" s="9" t="str">
        <f t="shared" si="30"/>
        <v>0.496754</v>
      </c>
      <c r="AA31" s="9" t="str">
        <f t="shared" si="30"/>
        <v>0.594059</v>
      </c>
      <c r="AB31" s="9" t="str">
        <f t="shared" si="30"/>
        <v>0.697002</v>
      </c>
      <c r="AC31" s="9" t="str">
        <f t="shared" si="30"/>
        <v>0.61762</v>
      </c>
      <c r="AD31" s="9" t="str">
        <f t="shared" si="30"/>
        <v>0.679736</v>
      </c>
      <c r="AE31" s="9" t="str">
        <f t="shared" si="30"/>
        <v>1</v>
      </c>
      <c r="AF31" s="9" t="str">
        <f t="shared" si="30"/>
        <v>0.717462</v>
      </c>
      <c r="AG31" s="9" t="str">
        <f t="shared" si="30"/>
        <v>0.697532</v>
      </c>
      <c r="AH31" s="9" t="str">
        <f t="shared" si="30"/>
        <v>0.650483</v>
      </c>
      <c r="AI31" s="11" t="str">
        <f t="shared" si="30"/>
        <v>NA</v>
      </c>
      <c r="AJ31" s="11" t="str">
        <f t="shared" si="30"/>
        <v>NA</v>
      </c>
      <c r="AK31" s="11" t="str">
        <f t="shared" si="30"/>
        <v>NA</v>
      </c>
      <c r="AL31" s="11" t="str">
        <f t="shared" si="30"/>
        <v>NA</v>
      </c>
      <c r="AM31" s="11" t="str">
        <f t="shared" si="30"/>
        <v>NA</v>
      </c>
      <c r="AN31" s="11" t="str">
        <f t="shared" si="30"/>
        <v>NA</v>
      </c>
      <c r="AO31" s="11" t="str">
        <f t="shared" si="30"/>
        <v>NA</v>
      </c>
      <c r="AP31" s="11" t="str">
        <f t="shared" si="30"/>
        <v>NA</v>
      </c>
      <c r="AQ31" s="11" t="str">
        <f t="shared" si="30"/>
        <v>NA</v>
      </c>
      <c r="AR31" s="11" t="str">
        <f t="shared" si="30"/>
        <v>NA</v>
      </c>
      <c r="AS31" s="11" t="str">
        <f t="shared" si="30"/>
        <v>NA</v>
      </c>
      <c r="AT31" s="11" t="str">
        <f t="shared" si="30"/>
        <v>NA</v>
      </c>
      <c r="AU31" s="3"/>
      <c r="AV31" s="3">
        <v>-0.24167</v>
      </c>
      <c r="AW31" s="3">
        <v>-0.01946</v>
      </c>
      <c r="AX31" s="3">
        <v>0.222702</v>
      </c>
      <c r="AY31" s="3">
        <v>0.264695</v>
      </c>
      <c r="AZ31" s="3">
        <v>-0.16033</v>
      </c>
      <c r="BA31" s="3">
        <v>-0.24385</v>
      </c>
      <c r="BB31" s="3">
        <v>-0.24385</v>
      </c>
      <c r="BC31" s="3">
        <v>0.222702</v>
      </c>
      <c r="BD31" s="3">
        <v>0.222702</v>
      </c>
      <c r="BE31" s="3">
        <v>0.264695</v>
      </c>
      <c r="BF31" s="3">
        <v>0.264695</v>
      </c>
      <c r="BG31" s="3">
        <v>0.126974</v>
      </c>
      <c r="BH31" s="3">
        <v>0.126745</v>
      </c>
      <c r="BI31" s="3">
        <v>0.005121</v>
      </c>
      <c r="BJ31" s="3">
        <v>0.005121</v>
      </c>
      <c r="BK31" s="3">
        <v>-0.08593</v>
      </c>
      <c r="BL31" s="3">
        <v>-0.08593</v>
      </c>
      <c r="BM31" s="3">
        <v>-0.07635</v>
      </c>
      <c r="BN31" s="3">
        <v>-0.12818</v>
      </c>
      <c r="BO31" s="3">
        <v>0.130896</v>
      </c>
      <c r="BP31" s="3">
        <v>0.043403</v>
      </c>
      <c r="BQ31" s="3">
        <v>0.640643</v>
      </c>
      <c r="BR31" s="3">
        <v>0.825149</v>
      </c>
      <c r="BS31" s="3">
        <v>0.496754</v>
      </c>
      <c r="BT31" s="3">
        <v>0.496754</v>
      </c>
      <c r="BU31" s="3">
        <v>0.594059</v>
      </c>
      <c r="BV31" s="3">
        <v>0.697002</v>
      </c>
      <c r="BW31" s="3">
        <v>0.61762</v>
      </c>
      <c r="BX31" s="3">
        <v>0.679736</v>
      </c>
      <c r="BY31" s="3">
        <v>1.0</v>
      </c>
      <c r="BZ31" s="3">
        <v>0.717462</v>
      </c>
      <c r="CA31" s="3">
        <v>0.697532</v>
      </c>
      <c r="CB31" s="3">
        <v>0.650483</v>
      </c>
      <c r="CC31" s="3">
        <v>0.138959</v>
      </c>
      <c r="CD31" s="3">
        <v>0.135705</v>
      </c>
      <c r="CE31" s="3">
        <v>0.020698</v>
      </c>
      <c r="CF31" s="3">
        <v>0.062076</v>
      </c>
      <c r="CG31" s="3">
        <v>0.156361</v>
      </c>
      <c r="CH31" s="3">
        <v>0.04546</v>
      </c>
      <c r="CI31" s="3">
        <v>0.103003</v>
      </c>
      <c r="CJ31" s="3">
        <v>0.046579</v>
      </c>
      <c r="CK31" s="3">
        <v>0.103003</v>
      </c>
      <c r="CL31" s="3">
        <v>0.12186</v>
      </c>
      <c r="CM31" s="3">
        <v>0.136428</v>
      </c>
      <c r="CN31" s="3">
        <v>0.007049</v>
      </c>
      <c r="CO31" s="3"/>
      <c r="CP31" s="3">
        <v>0.028715</v>
      </c>
      <c r="CQ31" s="3">
        <v>0.862217</v>
      </c>
      <c r="CR31" s="3">
        <v>0.044323</v>
      </c>
      <c r="CS31" s="3">
        <v>0.016255</v>
      </c>
      <c r="CT31" s="3">
        <v>0.150186</v>
      </c>
      <c r="CU31" s="3">
        <v>0.027265</v>
      </c>
      <c r="CV31" s="3">
        <v>0.027265</v>
      </c>
      <c r="CW31" s="3">
        <v>0.044323</v>
      </c>
      <c r="CX31" s="3">
        <v>0.044323</v>
      </c>
      <c r="CY31" s="3">
        <v>0.016255</v>
      </c>
      <c r="CZ31" s="3">
        <v>0.016255</v>
      </c>
      <c r="DA31" s="3">
        <v>0.25564</v>
      </c>
      <c r="DB31" s="3">
        <v>0.256507</v>
      </c>
      <c r="DC31" s="3">
        <v>0.963579</v>
      </c>
      <c r="DD31" s="3">
        <v>0.963579</v>
      </c>
      <c r="DE31" s="3">
        <v>0.442743</v>
      </c>
      <c r="DF31" s="3">
        <v>0.442743</v>
      </c>
      <c r="DG31" s="3">
        <v>0.49537</v>
      </c>
      <c r="DH31" s="3">
        <v>0.251132</v>
      </c>
      <c r="DI31" s="3">
        <v>0.291051</v>
      </c>
      <c r="DJ31" s="3">
        <v>0.698624</v>
      </c>
      <c r="DK31" s="14">
        <v>1.19E-10</v>
      </c>
      <c r="DL31" s="3">
        <v>0.0</v>
      </c>
      <c r="DM31" s="14">
        <v>2.07E-6</v>
      </c>
      <c r="DN31" s="14">
        <v>2.07E-6</v>
      </c>
      <c r="DO31" s="14">
        <v>4.02E-9</v>
      </c>
      <c r="DP31" s="14">
        <v>3.51E-13</v>
      </c>
      <c r="DQ31" s="14">
        <v>6.38E-10</v>
      </c>
      <c r="DR31" s="14">
        <v>2.19E-12</v>
      </c>
      <c r="DS31" s="3"/>
      <c r="DT31" s="14">
        <v>3.38E-14</v>
      </c>
      <c r="DU31" s="14">
        <v>3.31E-13</v>
      </c>
      <c r="DV31" s="14">
        <v>3.73E-11</v>
      </c>
      <c r="DW31" s="3">
        <v>0.463964</v>
      </c>
      <c r="DX31" s="3">
        <v>0.474597</v>
      </c>
      <c r="DY31" s="3">
        <v>0.913549</v>
      </c>
      <c r="DZ31" s="3">
        <v>0.74452</v>
      </c>
      <c r="EA31" s="3">
        <v>0.409301</v>
      </c>
      <c r="EB31" s="3">
        <v>0.811463</v>
      </c>
      <c r="EC31" s="3">
        <v>0.588064</v>
      </c>
      <c r="ED31" s="3">
        <v>0.80691</v>
      </c>
      <c r="EE31" s="3">
        <v>0.588067</v>
      </c>
      <c r="EF31" s="3">
        <v>0.521204</v>
      </c>
      <c r="EG31" s="3">
        <v>0.472224</v>
      </c>
      <c r="EH31" s="3">
        <v>0.970508</v>
      </c>
    </row>
    <row r="32">
      <c r="A32" s="3" t="s">
        <v>35</v>
      </c>
      <c r="B32" s="11" t="str">
        <f t="shared" ref="B32:AT32" si="31">IF(CP32&lt;0.05,AV32,"NA")</f>
        <v>NA</v>
      </c>
      <c r="C32" s="11" t="str">
        <f t="shared" si="31"/>
        <v>NA</v>
      </c>
      <c r="D32" s="9" t="str">
        <f t="shared" si="31"/>
        <v>0.256491</v>
      </c>
      <c r="E32" s="9" t="str">
        <f t="shared" si="31"/>
        <v>0.299642</v>
      </c>
      <c r="F32" s="11" t="str">
        <f t="shared" si="31"/>
        <v>NA</v>
      </c>
      <c r="G32" s="11" t="str">
        <f t="shared" si="31"/>
        <v>NA</v>
      </c>
      <c r="H32" s="11" t="str">
        <f t="shared" si="31"/>
        <v>NA</v>
      </c>
      <c r="I32" s="9" t="str">
        <f t="shared" si="31"/>
        <v>0.256491</v>
      </c>
      <c r="J32" s="9" t="str">
        <f t="shared" si="31"/>
        <v>0.256491</v>
      </c>
      <c r="K32" s="9" t="str">
        <f t="shared" si="31"/>
        <v>0.299642</v>
      </c>
      <c r="L32" s="9" t="str">
        <f t="shared" si="31"/>
        <v>0.299642</v>
      </c>
      <c r="M32" s="11" t="str">
        <f t="shared" si="31"/>
        <v>NA</v>
      </c>
      <c r="N32" s="11" t="str">
        <f t="shared" si="31"/>
        <v>NA</v>
      </c>
      <c r="O32" s="11" t="str">
        <f t="shared" si="31"/>
        <v>NA</v>
      </c>
      <c r="P32" s="11" t="str">
        <f t="shared" si="31"/>
        <v>NA</v>
      </c>
      <c r="Q32" s="11" t="str">
        <f t="shared" si="31"/>
        <v>NA</v>
      </c>
      <c r="R32" s="11" t="str">
        <f t="shared" si="31"/>
        <v>NA</v>
      </c>
      <c r="S32" s="11" t="str">
        <f t="shared" si="31"/>
        <v>NA</v>
      </c>
      <c r="T32" s="11" t="str">
        <f t="shared" si="31"/>
        <v>NA</v>
      </c>
      <c r="U32" s="11" t="str">
        <f t="shared" si="31"/>
        <v>NA</v>
      </c>
      <c r="V32" s="11" t="str">
        <f t="shared" si="31"/>
        <v>NA</v>
      </c>
      <c r="W32" s="9" t="str">
        <f t="shared" si="31"/>
        <v>0.889447</v>
      </c>
      <c r="X32" s="9" t="str">
        <f t="shared" si="31"/>
        <v>0.93956</v>
      </c>
      <c r="Y32" s="9" t="str">
        <f t="shared" si="31"/>
        <v>0.74668</v>
      </c>
      <c r="Z32" s="9" t="str">
        <f t="shared" si="31"/>
        <v>0.74668</v>
      </c>
      <c r="AA32" s="9" t="str">
        <f t="shared" si="31"/>
        <v>0.811049</v>
      </c>
      <c r="AB32" s="9" t="str">
        <f t="shared" si="31"/>
        <v>0.731391</v>
      </c>
      <c r="AC32" s="9" t="str">
        <f t="shared" si="31"/>
        <v>0.856189</v>
      </c>
      <c r="AD32" s="9" t="str">
        <f t="shared" si="31"/>
        <v>0.887122</v>
      </c>
      <c r="AE32" s="9" t="str">
        <f t="shared" si="31"/>
        <v>0.717462</v>
      </c>
      <c r="AF32" s="9" t="str">
        <f t="shared" si="31"/>
        <v>1</v>
      </c>
      <c r="AG32" s="9" t="str">
        <f t="shared" si="31"/>
        <v>0.854297</v>
      </c>
      <c r="AH32" s="9" t="str">
        <f t="shared" si="31"/>
        <v>0.867881</v>
      </c>
      <c r="AI32" s="11" t="str">
        <f t="shared" si="31"/>
        <v>NA</v>
      </c>
      <c r="AJ32" s="11" t="str">
        <f t="shared" si="31"/>
        <v>NA</v>
      </c>
      <c r="AK32" s="11" t="str">
        <f t="shared" si="31"/>
        <v>NA</v>
      </c>
      <c r="AL32" s="11" t="str">
        <f t="shared" si="31"/>
        <v>NA</v>
      </c>
      <c r="AM32" s="11" t="str">
        <f t="shared" si="31"/>
        <v>NA</v>
      </c>
      <c r="AN32" s="11" t="str">
        <f t="shared" si="31"/>
        <v>NA</v>
      </c>
      <c r="AO32" s="11" t="str">
        <f t="shared" si="31"/>
        <v>NA</v>
      </c>
      <c r="AP32" s="11" t="str">
        <f t="shared" si="31"/>
        <v>NA</v>
      </c>
      <c r="AQ32" s="11" t="str">
        <f t="shared" si="31"/>
        <v>NA</v>
      </c>
      <c r="AR32" s="11" t="str">
        <f t="shared" si="31"/>
        <v>NA</v>
      </c>
      <c r="AS32" s="9" t="str">
        <f t="shared" si="31"/>
        <v>0.376886</v>
      </c>
      <c r="AT32" s="11" t="str">
        <f t="shared" si="31"/>
        <v>NA</v>
      </c>
      <c r="AU32" s="3"/>
      <c r="AV32" s="3">
        <v>-0.15347</v>
      </c>
      <c r="AW32" s="3">
        <v>0.095438</v>
      </c>
      <c r="AX32" s="3">
        <v>0.256491</v>
      </c>
      <c r="AY32" s="3">
        <v>0.299642</v>
      </c>
      <c r="AZ32" s="3">
        <v>-0.0512</v>
      </c>
      <c r="BA32" s="3">
        <v>-0.15591</v>
      </c>
      <c r="BB32" s="3">
        <v>-0.15591</v>
      </c>
      <c r="BC32" s="3">
        <v>0.256491</v>
      </c>
      <c r="BD32" s="3">
        <v>0.256491</v>
      </c>
      <c r="BE32" s="3">
        <v>0.299642</v>
      </c>
      <c r="BF32" s="3">
        <v>0.299642</v>
      </c>
      <c r="BG32" s="3">
        <v>0.111677</v>
      </c>
      <c r="BH32" s="3">
        <v>0.111155</v>
      </c>
      <c r="BI32" s="3">
        <v>0.118118</v>
      </c>
      <c r="BJ32" s="3">
        <v>0.118118</v>
      </c>
      <c r="BK32" s="3">
        <v>0.069058</v>
      </c>
      <c r="BL32" s="3">
        <v>0.069058</v>
      </c>
      <c r="BM32" s="3">
        <v>0.027</v>
      </c>
      <c r="BN32" s="3">
        <v>0.025678</v>
      </c>
      <c r="BO32" s="3">
        <v>0.137377</v>
      </c>
      <c r="BP32" s="3">
        <v>-0.02696</v>
      </c>
      <c r="BQ32" s="3">
        <v>0.889447</v>
      </c>
      <c r="BR32" s="3">
        <v>0.93956</v>
      </c>
      <c r="BS32" s="3">
        <v>0.74668</v>
      </c>
      <c r="BT32" s="3">
        <v>0.74668</v>
      </c>
      <c r="BU32" s="3">
        <v>0.811049</v>
      </c>
      <c r="BV32" s="3">
        <v>0.731391</v>
      </c>
      <c r="BW32" s="3">
        <v>0.856189</v>
      </c>
      <c r="BX32" s="3">
        <v>0.887122</v>
      </c>
      <c r="BY32" s="3">
        <v>0.717462</v>
      </c>
      <c r="BZ32" s="3">
        <v>1.0</v>
      </c>
      <c r="CA32" s="3">
        <v>0.854297</v>
      </c>
      <c r="CB32" s="3">
        <v>0.867881</v>
      </c>
      <c r="CC32" s="3">
        <v>0.257119</v>
      </c>
      <c r="CD32" s="3">
        <v>0.270991</v>
      </c>
      <c r="CE32" s="3">
        <v>0.252147</v>
      </c>
      <c r="CF32" s="3">
        <v>0.208116</v>
      </c>
      <c r="CG32" s="3">
        <v>0.291572</v>
      </c>
      <c r="CH32" s="3">
        <v>0.219826</v>
      </c>
      <c r="CI32" s="3">
        <v>0.272038</v>
      </c>
      <c r="CJ32" s="3">
        <v>0.264757</v>
      </c>
      <c r="CK32" s="3">
        <v>0.279313</v>
      </c>
      <c r="CL32" s="3">
        <v>0.262964</v>
      </c>
      <c r="CM32" s="3">
        <v>0.376886</v>
      </c>
      <c r="CN32" s="3">
        <v>0.357238</v>
      </c>
      <c r="CO32" s="3"/>
      <c r="CP32" s="3">
        <v>0.168655</v>
      </c>
      <c r="CQ32" s="3">
        <v>0.393709</v>
      </c>
      <c r="CR32" s="3">
        <v>0.020017</v>
      </c>
      <c r="CS32" s="3">
        <v>0.006241</v>
      </c>
      <c r="CT32" s="3">
        <v>0.647777</v>
      </c>
      <c r="CU32" s="3">
        <v>0.16191</v>
      </c>
      <c r="CV32" s="3">
        <v>0.16191</v>
      </c>
      <c r="CW32" s="3">
        <v>0.020017</v>
      </c>
      <c r="CX32" s="3">
        <v>0.020017</v>
      </c>
      <c r="CY32" s="3">
        <v>0.006241</v>
      </c>
      <c r="CZ32" s="3">
        <v>0.006241</v>
      </c>
      <c r="DA32" s="3">
        <v>0.317851</v>
      </c>
      <c r="DB32" s="3">
        <v>0.320135</v>
      </c>
      <c r="DC32" s="3">
        <v>0.290564</v>
      </c>
      <c r="DD32" s="3">
        <v>0.290564</v>
      </c>
      <c r="DE32" s="3">
        <v>0.537577</v>
      </c>
      <c r="DF32" s="3">
        <v>0.537577</v>
      </c>
      <c r="DG32" s="3">
        <v>0.809721</v>
      </c>
      <c r="DH32" s="3">
        <v>0.818874</v>
      </c>
      <c r="DI32" s="3">
        <v>0.26761</v>
      </c>
      <c r="DJ32" s="3">
        <v>0.809987</v>
      </c>
      <c r="DK32" s="3">
        <v>0.0</v>
      </c>
      <c r="DL32" s="3">
        <v>0.0</v>
      </c>
      <c r="DM32" s="14">
        <v>8.88E-16</v>
      </c>
      <c r="DN32" s="14">
        <v>8.88E-16</v>
      </c>
      <c r="DO32" s="3">
        <v>0.0</v>
      </c>
      <c r="DP32" s="14">
        <v>6.0E-15</v>
      </c>
      <c r="DQ32" s="3">
        <v>0.0</v>
      </c>
      <c r="DR32" s="3">
        <v>0.0</v>
      </c>
      <c r="DS32" s="14">
        <v>3.38E-14</v>
      </c>
      <c r="DT32" s="3"/>
      <c r="DU32" s="3">
        <v>0.0</v>
      </c>
      <c r="DV32" s="3">
        <v>0.0</v>
      </c>
      <c r="DW32" s="3">
        <v>0.170173</v>
      </c>
      <c r="DX32" s="3">
        <v>0.147485</v>
      </c>
      <c r="DY32" s="3">
        <v>0.178877</v>
      </c>
      <c r="DZ32" s="3">
        <v>0.269767</v>
      </c>
      <c r="EA32" s="3">
        <v>0.117974</v>
      </c>
      <c r="EB32" s="3">
        <v>0.243121</v>
      </c>
      <c r="EC32" s="3">
        <v>0.145865</v>
      </c>
      <c r="ED32" s="3">
        <v>0.157393</v>
      </c>
      <c r="EE32" s="3">
        <v>0.13497</v>
      </c>
      <c r="EF32" s="3">
        <v>0.160331</v>
      </c>
      <c r="EG32" s="3">
        <v>0.040075</v>
      </c>
      <c r="EH32" s="3">
        <v>0.05262</v>
      </c>
    </row>
    <row r="33">
      <c r="A33" s="3" t="s">
        <v>36</v>
      </c>
      <c r="B33" s="11" t="str">
        <f t="shared" ref="B33:AT33" si="32">IF(CP33&lt;0.05,AV33,"NA")</f>
        <v>NA</v>
      </c>
      <c r="C33" s="11" t="str">
        <f t="shared" si="32"/>
        <v>NA</v>
      </c>
      <c r="D33" s="9" t="str">
        <f t="shared" si="32"/>
        <v>0.253335</v>
      </c>
      <c r="E33" s="9" t="str">
        <f t="shared" si="32"/>
        <v>0.294478</v>
      </c>
      <c r="F33" s="11" t="str">
        <f t="shared" si="32"/>
        <v>NA</v>
      </c>
      <c r="G33" s="11" t="str">
        <f t="shared" si="32"/>
        <v>NA</v>
      </c>
      <c r="H33" s="11" t="str">
        <f t="shared" si="32"/>
        <v>NA</v>
      </c>
      <c r="I33" s="9" t="str">
        <f t="shared" si="32"/>
        <v>0.253335</v>
      </c>
      <c r="J33" s="9" t="str">
        <f t="shared" si="32"/>
        <v>0.253335</v>
      </c>
      <c r="K33" s="9" t="str">
        <f t="shared" si="32"/>
        <v>0.294478</v>
      </c>
      <c r="L33" s="9" t="str">
        <f t="shared" si="32"/>
        <v>0.294478</v>
      </c>
      <c r="M33" s="11" t="str">
        <f t="shared" si="32"/>
        <v>NA</v>
      </c>
      <c r="N33" s="11" t="str">
        <f t="shared" si="32"/>
        <v>NA</v>
      </c>
      <c r="O33" s="11" t="str">
        <f t="shared" si="32"/>
        <v>NA</v>
      </c>
      <c r="P33" s="11" t="str">
        <f t="shared" si="32"/>
        <v>NA</v>
      </c>
      <c r="Q33" s="11" t="str">
        <f t="shared" si="32"/>
        <v>NA</v>
      </c>
      <c r="R33" s="11" t="str">
        <f t="shared" si="32"/>
        <v>NA</v>
      </c>
      <c r="S33" s="11" t="str">
        <f t="shared" si="32"/>
        <v>NA</v>
      </c>
      <c r="T33" s="11" t="str">
        <f t="shared" si="32"/>
        <v>NA</v>
      </c>
      <c r="U33" s="11" t="str">
        <f t="shared" si="32"/>
        <v>NA</v>
      </c>
      <c r="V33" s="11" t="str">
        <f t="shared" si="32"/>
        <v>NA</v>
      </c>
      <c r="W33" s="9" t="str">
        <f t="shared" si="32"/>
        <v>0.756343</v>
      </c>
      <c r="X33" s="9" t="str">
        <f t="shared" si="32"/>
        <v>0.850298</v>
      </c>
      <c r="Y33" s="9" t="str">
        <f t="shared" si="32"/>
        <v>0.586524</v>
      </c>
      <c r="Z33" s="9" t="str">
        <f t="shared" si="32"/>
        <v>0.586524</v>
      </c>
      <c r="AA33" s="9" t="str">
        <f t="shared" si="32"/>
        <v>0.676611</v>
      </c>
      <c r="AB33" s="9" t="str">
        <f t="shared" si="32"/>
        <v>0.765047</v>
      </c>
      <c r="AC33" s="9" t="str">
        <f t="shared" si="32"/>
        <v>0.757234</v>
      </c>
      <c r="AD33" s="9" t="str">
        <f t="shared" si="32"/>
        <v>0.791682</v>
      </c>
      <c r="AE33" s="9" t="str">
        <f t="shared" si="32"/>
        <v>0.697532</v>
      </c>
      <c r="AF33" s="9" t="str">
        <f t="shared" si="32"/>
        <v>0.854297</v>
      </c>
      <c r="AG33" s="9" t="str">
        <f t="shared" si="32"/>
        <v>1</v>
      </c>
      <c r="AH33" s="9" t="str">
        <f t="shared" si="32"/>
        <v>0.794752</v>
      </c>
      <c r="AI33" s="11" t="str">
        <f t="shared" si="32"/>
        <v>NA</v>
      </c>
      <c r="AJ33" s="11" t="str">
        <f t="shared" si="32"/>
        <v>NA</v>
      </c>
      <c r="AK33" s="11" t="str">
        <f t="shared" si="32"/>
        <v>NA</v>
      </c>
      <c r="AL33" s="11" t="str">
        <f t="shared" si="32"/>
        <v>NA</v>
      </c>
      <c r="AM33" s="11" t="str">
        <f t="shared" si="32"/>
        <v>NA</v>
      </c>
      <c r="AN33" s="11" t="str">
        <f t="shared" si="32"/>
        <v>NA</v>
      </c>
      <c r="AO33" s="11" t="str">
        <f t="shared" si="32"/>
        <v>NA</v>
      </c>
      <c r="AP33" s="11" t="str">
        <f t="shared" si="32"/>
        <v>NA</v>
      </c>
      <c r="AQ33" s="11" t="str">
        <f t="shared" si="32"/>
        <v>NA</v>
      </c>
      <c r="AR33" s="11" t="str">
        <f t="shared" si="32"/>
        <v>NA</v>
      </c>
      <c r="AS33" s="11" t="str">
        <f t="shared" si="32"/>
        <v>NA</v>
      </c>
      <c r="AT33" s="11" t="str">
        <f t="shared" si="32"/>
        <v>NA</v>
      </c>
      <c r="AU33" s="3"/>
      <c r="AV33" s="3">
        <v>-0.10118</v>
      </c>
      <c r="AW33" s="3">
        <v>0.104714</v>
      </c>
      <c r="AX33" s="3">
        <v>0.253335</v>
      </c>
      <c r="AY33" s="3">
        <v>0.294478</v>
      </c>
      <c r="AZ33" s="3">
        <v>-0.07827</v>
      </c>
      <c r="BA33" s="3">
        <v>-0.10661</v>
      </c>
      <c r="BB33" s="3">
        <v>-0.10661</v>
      </c>
      <c r="BC33" s="3">
        <v>0.253335</v>
      </c>
      <c r="BD33" s="3">
        <v>0.253335</v>
      </c>
      <c r="BE33" s="3">
        <v>0.294478</v>
      </c>
      <c r="BF33" s="3">
        <v>0.294478</v>
      </c>
      <c r="BG33" s="3">
        <v>0.127605</v>
      </c>
      <c r="BH33" s="3">
        <v>0.12705</v>
      </c>
      <c r="BI33" s="3">
        <v>0.131579</v>
      </c>
      <c r="BJ33" s="3">
        <v>0.131579</v>
      </c>
      <c r="BK33" s="3">
        <v>0.05983</v>
      </c>
      <c r="BL33" s="3">
        <v>0.05983</v>
      </c>
      <c r="BM33" s="3">
        <v>0.011442</v>
      </c>
      <c r="BN33" s="3">
        <v>6.13E-4</v>
      </c>
      <c r="BO33" s="3">
        <v>0.126895</v>
      </c>
      <c r="BP33" s="3">
        <v>-0.02609</v>
      </c>
      <c r="BQ33" s="3">
        <v>0.756343</v>
      </c>
      <c r="BR33" s="3">
        <v>0.850298</v>
      </c>
      <c r="BS33" s="3">
        <v>0.586524</v>
      </c>
      <c r="BT33" s="3">
        <v>0.586524</v>
      </c>
      <c r="BU33" s="3">
        <v>0.676611</v>
      </c>
      <c r="BV33" s="3">
        <v>0.765047</v>
      </c>
      <c r="BW33" s="3">
        <v>0.757234</v>
      </c>
      <c r="BX33" s="3">
        <v>0.791682</v>
      </c>
      <c r="BY33" s="3">
        <v>0.697532</v>
      </c>
      <c r="BZ33" s="3">
        <v>0.854297</v>
      </c>
      <c r="CA33" s="3">
        <v>1.0</v>
      </c>
      <c r="CB33" s="3">
        <v>0.794752</v>
      </c>
      <c r="CC33" s="3">
        <v>0.144356</v>
      </c>
      <c r="CD33" s="3">
        <v>0.160036</v>
      </c>
      <c r="CE33" s="3">
        <v>0.067799</v>
      </c>
      <c r="CF33" s="3">
        <v>0.029411</v>
      </c>
      <c r="CG33" s="3">
        <v>0.167378</v>
      </c>
      <c r="CH33" s="3">
        <v>0.016524</v>
      </c>
      <c r="CI33" s="3">
        <v>0.106051</v>
      </c>
      <c r="CJ33" s="3">
        <v>0.073685</v>
      </c>
      <c r="CK33" s="3">
        <v>0.175124</v>
      </c>
      <c r="CL33" s="3">
        <v>0.143565</v>
      </c>
      <c r="CM33" s="3">
        <v>0.178406</v>
      </c>
      <c r="CN33" s="3">
        <v>0.219728</v>
      </c>
      <c r="CO33" s="3"/>
      <c r="CP33" s="3">
        <v>0.365759</v>
      </c>
      <c r="CQ33" s="3">
        <v>0.349147</v>
      </c>
      <c r="CR33" s="3">
        <v>0.021651</v>
      </c>
      <c r="CS33" s="3">
        <v>0.007242</v>
      </c>
      <c r="CT33" s="3">
        <v>0.484584</v>
      </c>
      <c r="CU33" s="3">
        <v>0.340451</v>
      </c>
      <c r="CV33" s="3">
        <v>0.340451</v>
      </c>
      <c r="CW33" s="3">
        <v>0.021651</v>
      </c>
      <c r="CX33" s="3">
        <v>0.021651</v>
      </c>
      <c r="CY33" s="3">
        <v>0.007242</v>
      </c>
      <c r="CZ33" s="3">
        <v>0.007242</v>
      </c>
      <c r="DA33" s="3">
        <v>0.253269</v>
      </c>
      <c r="DB33" s="3">
        <v>0.255356</v>
      </c>
      <c r="DC33" s="3">
        <v>0.238664</v>
      </c>
      <c r="DD33" s="3">
        <v>0.238664</v>
      </c>
      <c r="DE33" s="3">
        <v>0.593381</v>
      </c>
      <c r="DF33" s="3">
        <v>0.593381</v>
      </c>
      <c r="DG33" s="3">
        <v>0.918734</v>
      </c>
      <c r="DH33" s="3">
        <v>0.995638</v>
      </c>
      <c r="DI33" s="3">
        <v>0.306177</v>
      </c>
      <c r="DJ33" s="3">
        <v>0.816026</v>
      </c>
      <c r="DK33" s="14">
        <v>4.44E-16</v>
      </c>
      <c r="DL33" s="3">
        <v>0.0</v>
      </c>
      <c r="DM33" s="14">
        <v>7.03E-9</v>
      </c>
      <c r="DN33" s="14">
        <v>7.03E-9</v>
      </c>
      <c r="DO33" s="14">
        <v>3.01E-12</v>
      </c>
      <c r="DP33" s="3">
        <v>0.0</v>
      </c>
      <c r="DQ33" s="14">
        <v>2.22E-16</v>
      </c>
      <c r="DR33" s="3">
        <v>0.0</v>
      </c>
      <c r="DS33" s="14">
        <v>3.31E-13</v>
      </c>
      <c r="DT33" s="3">
        <v>0.0</v>
      </c>
      <c r="DU33" s="3"/>
      <c r="DV33" s="3">
        <v>0.0</v>
      </c>
      <c r="DW33" s="3">
        <v>0.446613</v>
      </c>
      <c r="DX33" s="3">
        <v>0.39824</v>
      </c>
      <c r="DY33" s="3">
        <v>0.721856</v>
      </c>
      <c r="DZ33" s="3">
        <v>0.877392</v>
      </c>
      <c r="EA33" s="3">
        <v>0.376657</v>
      </c>
      <c r="EB33" s="3">
        <v>0.930936</v>
      </c>
      <c r="EC33" s="3">
        <v>0.577008</v>
      </c>
      <c r="ED33" s="3">
        <v>0.698779</v>
      </c>
      <c r="EE33" s="3">
        <v>0.354644</v>
      </c>
      <c r="EF33" s="3">
        <v>0.449135</v>
      </c>
      <c r="EG33" s="3">
        <v>0.345555</v>
      </c>
      <c r="EH33" s="3">
        <v>0.243337</v>
      </c>
    </row>
    <row r="34">
      <c r="A34" s="3" t="s">
        <v>37</v>
      </c>
      <c r="B34" s="11" t="str">
        <f t="shared" ref="B34:AT34" si="33">IF(CP34&lt;0.05,AV34,"NA")</f>
        <v>NA</v>
      </c>
      <c r="C34" s="9" t="str">
        <f t="shared" si="33"/>
        <v>0.217436</v>
      </c>
      <c r="D34" s="9" t="str">
        <f t="shared" si="33"/>
        <v>0.325466</v>
      </c>
      <c r="E34" s="9" t="str">
        <f t="shared" si="33"/>
        <v>0.347007</v>
      </c>
      <c r="F34" s="11" t="str">
        <f t="shared" si="33"/>
        <v>NA</v>
      </c>
      <c r="G34" s="11" t="str">
        <f t="shared" si="33"/>
        <v>NA</v>
      </c>
      <c r="H34" s="11" t="str">
        <f t="shared" si="33"/>
        <v>NA</v>
      </c>
      <c r="I34" s="9" t="str">
        <f t="shared" si="33"/>
        <v>0.325466</v>
      </c>
      <c r="J34" s="9" t="str">
        <f t="shared" si="33"/>
        <v>0.325466</v>
      </c>
      <c r="K34" s="9" t="str">
        <f t="shared" si="33"/>
        <v>0.347007</v>
      </c>
      <c r="L34" s="9" t="str">
        <f t="shared" si="33"/>
        <v>0.347007</v>
      </c>
      <c r="M34" s="11" t="str">
        <f t="shared" si="33"/>
        <v>NA</v>
      </c>
      <c r="N34" s="11" t="str">
        <f t="shared" si="33"/>
        <v>NA</v>
      </c>
      <c r="O34" s="9" t="str">
        <f t="shared" si="33"/>
        <v>0.225535</v>
      </c>
      <c r="P34" s="9" t="str">
        <f t="shared" si="33"/>
        <v>0.225535</v>
      </c>
      <c r="Q34" s="9" t="str">
        <f t="shared" si="33"/>
        <v>0.230453</v>
      </c>
      <c r="R34" s="9" t="str">
        <f t="shared" si="33"/>
        <v>0.230453</v>
      </c>
      <c r="S34" s="11" t="str">
        <f t="shared" si="33"/>
        <v>NA</v>
      </c>
      <c r="T34" s="11" t="str">
        <f t="shared" si="33"/>
        <v>NA</v>
      </c>
      <c r="U34" s="11" t="str">
        <f t="shared" si="33"/>
        <v>NA</v>
      </c>
      <c r="V34" s="11" t="str">
        <f t="shared" si="33"/>
        <v>NA</v>
      </c>
      <c r="W34" s="9" t="str">
        <f t="shared" si="33"/>
        <v>0.818735</v>
      </c>
      <c r="X34" s="9" t="str">
        <f t="shared" si="33"/>
        <v>0.918738</v>
      </c>
      <c r="Y34" s="9" t="str">
        <f t="shared" si="33"/>
        <v>0.766246</v>
      </c>
      <c r="Z34" s="9" t="str">
        <f t="shared" si="33"/>
        <v>0.766246</v>
      </c>
      <c r="AA34" s="9" t="str">
        <f t="shared" si="33"/>
        <v>0.751229</v>
      </c>
      <c r="AB34" s="9" t="str">
        <f t="shared" si="33"/>
        <v>0.71753</v>
      </c>
      <c r="AC34" s="9" t="str">
        <f t="shared" si="33"/>
        <v>0.771031</v>
      </c>
      <c r="AD34" s="9" t="str">
        <f t="shared" si="33"/>
        <v>0.811779</v>
      </c>
      <c r="AE34" s="9" t="str">
        <f t="shared" si="33"/>
        <v>0.650483</v>
      </c>
      <c r="AF34" s="9" t="str">
        <f t="shared" si="33"/>
        <v>0.867881</v>
      </c>
      <c r="AG34" s="9" t="str">
        <f t="shared" si="33"/>
        <v>0.794752</v>
      </c>
      <c r="AH34" s="9" t="str">
        <f t="shared" si="33"/>
        <v>1</v>
      </c>
      <c r="AI34" s="11" t="str">
        <f t="shared" si="33"/>
        <v>NA</v>
      </c>
      <c r="AJ34" s="11" t="str">
        <f t="shared" si="33"/>
        <v>NA</v>
      </c>
      <c r="AK34" s="11" t="str">
        <f t="shared" si="33"/>
        <v>NA</v>
      </c>
      <c r="AL34" s="11" t="str">
        <f t="shared" si="33"/>
        <v>NA</v>
      </c>
      <c r="AM34" s="11" t="str">
        <f t="shared" si="33"/>
        <v>NA</v>
      </c>
      <c r="AN34" s="11" t="str">
        <f t="shared" si="33"/>
        <v>NA</v>
      </c>
      <c r="AO34" s="11" t="str">
        <f t="shared" si="33"/>
        <v>NA</v>
      </c>
      <c r="AP34" s="11" t="str">
        <f t="shared" si="33"/>
        <v>NA</v>
      </c>
      <c r="AQ34" s="11" t="str">
        <f t="shared" si="33"/>
        <v>NA</v>
      </c>
      <c r="AR34" s="11" t="str">
        <f t="shared" si="33"/>
        <v>NA</v>
      </c>
      <c r="AS34" s="11" t="str">
        <f t="shared" si="33"/>
        <v>NA</v>
      </c>
      <c r="AT34" s="11" t="str">
        <f t="shared" si="33"/>
        <v>NA</v>
      </c>
      <c r="AU34" s="3"/>
      <c r="AV34" s="3">
        <v>-0.14415</v>
      </c>
      <c r="AW34" s="3">
        <v>0.217436</v>
      </c>
      <c r="AX34" s="3">
        <v>0.325466</v>
      </c>
      <c r="AY34" s="3">
        <v>0.347007</v>
      </c>
      <c r="AZ34" s="3">
        <v>-0.04279</v>
      </c>
      <c r="BA34" s="3">
        <v>-0.15082</v>
      </c>
      <c r="BB34" s="3">
        <v>-0.15082</v>
      </c>
      <c r="BC34" s="3">
        <v>0.325466</v>
      </c>
      <c r="BD34" s="3">
        <v>0.325466</v>
      </c>
      <c r="BE34" s="3">
        <v>0.347007</v>
      </c>
      <c r="BF34" s="3">
        <v>0.347007</v>
      </c>
      <c r="BG34" s="3">
        <v>0.203401</v>
      </c>
      <c r="BH34" s="3">
        <v>0.202874</v>
      </c>
      <c r="BI34" s="3">
        <v>0.225535</v>
      </c>
      <c r="BJ34" s="3">
        <v>0.225535</v>
      </c>
      <c r="BK34" s="3">
        <v>0.230453</v>
      </c>
      <c r="BL34" s="3">
        <v>0.230453</v>
      </c>
      <c r="BM34" s="3">
        <v>0.136629</v>
      </c>
      <c r="BN34" s="3">
        <v>0.148623</v>
      </c>
      <c r="BO34" s="3">
        <v>0.055288</v>
      </c>
      <c r="BP34" s="3">
        <v>0.022826</v>
      </c>
      <c r="BQ34" s="3">
        <v>0.818735</v>
      </c>
      <c r="BR34" s="3">
        <v>0.918738</v>
      </c>
      <c r="BS34" s="3">
        <v>0.766246</v>
      </c>
      <c r="BT34" s="3">
        <v>0.766246</v>
      </c>
      <c r="BU34" s="3">
        <v>0.751229</v>
      </c>
      <c r="BV34" s="3">
        <v>0.71753</v>
      </c>
      <c r="BW34" s="3">
        <v>0.771031</v>
      </c>
      <c r="BX34" s="3">
        <v>0.811779</v>
      </c>
      <c r="BY34" s="3">
        <v>0.650483</v>
      </c>
      <c r="BZ34" s="3">
        <v>0.867881</v>
      </c>
      <c r="CA34" s="3">
        <v>0.794752</v>
      </c>
      <c r="CB34" s="3">
        <v>1.0</v>
      </c>
      <c r="CC34" s="3">
        <v>0.134994</v>
      </c>
      <c r="CD34" s="3">
        <v>0.157678</v>
      </c>
      <c r="CE34" s="3">
        <v>0.107258</v>
      </c>
      <c r="CF34" s="3">
        <v>0.047066</v>
      </c>
      <c r="CG34" s="3">
        <v>0.192442</v>
      </c>
      <c r="CH34" s="3">
        <v>0.05599</v>
      </c>
      <c r="CI34" s="3">
        <v>0.144682</v>
      </c>
      <c r="CJ34" s="3">
        <v>0.105689</v>
      </c>
      <c r="CK34" s="3">
        <v>0.193189</v>
      </c>
      <c r="CL34" s="3">
        <v>0.145035</v>
      </c>
      <c r="CM34" s="3">
        <v>0.229904</v>
      </c>
      <c r="CN34" s="3">
        <v>0.303078</v>
      </c>
      <c r="CO34" s="3"/>
      <c r="CP34" s="3">
        <v>0.196349</v>
      </c>
      <c r="CQ34" s="3">
        <v>0.049729</v>
      </c>
      <c r="CR34" s="3">
        <v>0.002848</v>
      </c>
      <c r="CS34" s="3">
        <v>0.001404</v>
      </c>
      <c r="CT34" s="3">
        <v>0.702652</v>
      </c>
      <c r="CU34" s="3">
        <v>0.1762</v>
      </c>
      <c r="CV34" s="3">
        <v>0.1762</v>
      </c>
      <c r="CW34" s="3">
        <v>0.002848</v>
      </c>
      <c r="CX34" s="3">
        <v>0.002848</v>
      </c>
      <c r="CY34" s="3">
        <v>0.001404</v>
      </c>
      <c r="CZ34" s="3">
        <v>0.001404</v>
      </c>
      <c r="DA34" s="3">
        <v>0.066832</v>
      </c>
      <c r="DB34" s="3">
        <v>0.067556</v>
      </c>
      <c r="DC34" s="3">
        <v>0.041621</v>
      </c>
      <c r="DD34" s="3">
        <v>0.041621</v>
      </c>
      <c r="DE34" s="3">
        <v>0.037258</v>
      </c>
      <c r="DF34" s="3">
        <v>0.037258</v>
      </c>
      <c r="DG34" s="3">
        <v>0.220958</v>
      </c>
      <c r="DH34" s="3">
        <v>0.182665</v>
      </c>
      <c r="DI34" s="3">
        <v>0.656773</v>
      </c>
      <c r="DJ34" s="3">
        <v>0.838706</v>
      </c>
      <c r="DK34" s="3">
        <v>0.0</v>
      </c>
      <c r="DL34" s="3">
        <v>0.0</v>
      </c>
      <c r="DM34" s="3">
        <v>0.0</v>
      </c>
      <c r="DN34" s="3">
        <v>0.0</v>
      </c>
      <c r="DO34" s="14">
        <v>4.44E-16</v>
      </c>
      <c r="DP34" s="14">
        <v>3.33E-14</v>
      </c>
      <c r="DQ34" s="3">
        <v>0.0</v>
      </c>
      <c r="DR34" s="3">
        <v>0.0</v>
      </c>
      <c r="DS34" s="14">
        <v>3.73E-11</v>
      </c>
      <c r="DT34" s="3">
        <v>0.0</v>
      </c>
      <c r="DU34" s="3">
        <v>0.0</v>
      </c>
      <c r="DV34" s="3"/>
      <c r="DW34" s="3">
        <v>0.476936</v>
      </c>
      <c r="DX34" s="3">
        <v>0.405315</v>
      </c>
      <c r="DY34" s="3">
        <v>0.572654</v>
      </c>
      <c r="DZ34" s="3">
        <v>0.804928</v>
      </c>
      <c r="EA34" s="3">
        <v>0.308286</v>
      </c>
      <c r="EB34" s="3">
        <v>0.768859</v>
      </c>
      <c r="EC34" s="3">
        <v>0.445578</v>
      </c>
      <c r="ED34" s="3">
        <v>0.578317</v>
      </c>
      <c r="EE34" s="3">
        <v>0.306376</v>
      </c>
      <c r="EF34" s="3">
        <v>0.444455</v>
      </c>
      <c r="EG34" s="3">
        <v>0.221638</v>
      </c>
      <c r="EH34" s="3">
        <v>0.103516</v>
      </c>
    </row>
    <row r="35">
      <c r="A35" s="3" t="s">
        <v>38</v>
      </c>
      <c r="B35" s="11" t="str">
        <f t="shared" ref="B35:AT35" si="34">IF(CP35&lt;0.05,AV35,"NA")</f>
        <v>NA</v>
      </c>
      <c r="C35" s="11" t="str">
        <f t="shared" si="34"/>
        <v>NA</v>
      </c>
      <c r="D35" s="11" t="str">
        <f t="shared" si="34"/>
        <v>NA</v>
      </c>
      <c r="E35" s="11" t="str">
        <f t="shared" si="34"/>
        <v>NA</v>
      </c>
      <c r="F35" s="11" t="str">
        <f t="shared" si="34"/>
        <v>NA</v>
      </c>
      <c r="G35" s="11" t="str">
        <f t="shared" si="34"/>
        <v>NA</v>
      </c>
      <c r="H35" s="11" t="str">
        <f t="shared" si="34"/>
        <v>NA</v>
      </c>
      <c r="I35" s="11" t="str">
        <f t="shared" si="34"/>
        <v>NA</v>
      </c>
      <c r="J35" s="11" t="str">
        <f t="shared" si="34"/>
        <v>NA</v>
      </c>
      <c r="K35" s="11" t="str">
        <f t="shared" si="34"/>
        <v>NA</v>
      </c>
      <c r="L35" s="11" t="str">
        <f t="shared" si="34"/>
        <v>NA</v>
      </c>
      <c r="M35" s="11" t="str">
        <f t="shared" si="34"/>
        <v>NA</v>
      </c>
      <c r="N35" s="11" t="str">
        <f t="shared" si="34"/>
        <v>NA</v>
      </c>
      <c r="O35" s="11" t="str">
        <f t="shared" si="34"/>
        <v>NA</v>
      </c>
      <c r="P35" s="11" t="str">
        <f t="shared" si="34"/>
        <v>NA</v>
      </c>
      <c r="Q35" s="11" t="str">
        <f t="shared" si="34"/>
        <v>NA</v>
      </c>
      <c r="R35" s="11" t="str">
        <f t="shared" si="34"/>
        <v>NA</v>
      </c>
      <c r="S35" s="11" t="str">
        <f t="shared" si="34"/>
        <v>NA</v>
      </c>
      <c r="T35" s="11" t="str">
        <f t="shared" si="34"/>
        <v>NA</v>
      </c>
      <c r="U35" s="11" t="str">
        <f t="shared" si="34"/>
        <v>NA</v>
      </c>
      <c r="V35" s="11" t="str">
        <f t="shared" si="34"/>
        <v>NA</v>
      </c>
      <c r="W35" s="11" t="str">
        <f t="shared" si="34"/>
        <v>NA</v>
      </c>
      <c r="X35" s="11" t="str">
        <f t="shared" si="34"/>
        <v>NA</v>
      </c>
      <c r="Y35" s="11" t="str">
        <f t="shared" si="34"/>
        <v>NA</v>
      </c>
      <c r="Z35" s="11" t="str">
        <f t="shared" si="34"/>
        <v>NA</v>
      </c>
      <c r="AA35" s="11" t="str">
        <f t="shared" si="34"/>
        <v>NA</v>
      </c>
      <c r="AB35" s="11" t="str">
        <f t="shared" si="34"/>
        <v>NA</v>
      </c>
      <c r="AC35" s="11" t="str">
        <f t="shared" si="34"/>
        <v>NA</v>
      </c>
      <c r="AD35" s="11" t="str">
        <f t="shared" si="34"/>
        <v>NA</v>
      </c>
      <c r="AE35" s="11" t="str">
        <f t="shared" si="34"/>
        <v>NA</v>
      </c>
      <c r="AF35" s="11" t="str">
        <f t="shared" si="34"/>
        <v>NA</v>
      </c>
      <c r="AG35" s="11" t="str">
        <f t="shared" si="34"/>
        <v>NA</v>
      </c>
      <c r="AH35" s="11" t="str">
        <f t="shared" si="34"/>
        <v>NA</v>
      </c>
      <c r="AI35" s="9" t="str">
        <f t="shared" si="34"/>
        <v>1</v>
      </c>
      <c r="AJ35" s="9" t="str">
        <f t="shared" si="34"/>
        <v>0.905511</v>
      </c>
      <c r="AK35" s="9" t="str">
        <f t="shared" si="34"/>
        <v>0.835611</v>
      </c>
      <c r="AL35" s="9" t="str">
        <f t="shared" si="34"/>
        <v>0.831123</v>
      </c>
      <c r="AM35" s="9" t="str">
        <f t="shared" si="34"/>
        <v>0.968466</v>
      </c>
      <c r="AN35" s="9" t="str">
        <f t="shared" si="34"/>
        <v>0.786848</v>
      </c>
      <c r="AO35" s="9" t="str">
        <f t="shared" si="34"/>
        <v>0.757386</v>
      </c>
      <c r="AP35" s="9" t="str">
        <f t="shared" si="34"/>
        <v>0.805194</v>
      </c>
      <c r="AQ35" s="9" t="str">
        <f t="shared" si="34"/>
        <v>0.935533</v>
      </c>
      <c r="AR35" s="9" t="str">
        <f t="shared" si="34"/>
        <v>0.904978</v>
      </c>
      <c r="AS35" s="9" t="str">
        <f t="shared" si="34"/>
        <v>0.841119</v>
      </c>
      <c r="AT35" s="9" t="str">
        <f t="shared" si="34"/>
        <v>0.830019</v>
      </c>
      <c r="AU35" s="3"/>
      <c r="AV35" s="3">
        <v>-0.17695</v>
      </c>
      <c r="AW35" s="3">
        <v>0.035592</v>
      </c>
      <c r="AX35" s="3">
        <v>0.137911</v>
      </c>
      <c r="AY35" s="3">
        <v>0.160081</v>
      </c>
      <c r="AZ35" s="3">
        <v>0.12432</v>
      </c>
      <c r="BA35" s="3">
        <v>-0.18319</v>
      </c>
      <c r="BB35" s="3">
        <v>-0.18319</v>
      </c>
      <c r="BC35" s="3">
        <v>0.137911</v>
      </c>
      <c r="BD35" s="3">
        <v>0.137911</v>
      </c>
      <c r="BE35" s="3">
        <v>0.160081</v>
      </c>
      <c r="BF35" s="3">
        <v>0.160081</v>
      </c>
      <c r="BG35" s="3">
        <v>0.096487</v>
      </c>
      <c r="BH35" s="3">
        <v>0.096487</v>
      </c>
      <c r="BI35" s="3">
        <v>0.043014</v>
      </c>
      <c r="BJ35" s="3">
        <v>0.043014</v>
      </c>
      <c r="BK35" s="3">
        <v>0.164112</v>
      </c>
      <c r="BL35" s="3">
        <v>0.164112</v>
      </c>
      <c r="BM35" s="3">
        <v>0.055759</v>
      </c>
      <c r="BN35" s="3">
        <v>0.246793</v>
      </c>
      <c r="BO35" s="3">
        <v>0.044232</v>
      </c>
      <c r="BP35" s="3">
        <v>-0.05829</v>
      </c>
      <c r="BQ35" s="3">
        <v>0.16804</v>
      </c>
      <c r="BR35" s="3">
        <v>0.213821</v>
      </c>
      <c r="BS35" s="3">
        <v>0.291149</v>
      </c>
      <c r="BT35" s="3">
        <v>0.291149</v>
      </c>
      <c r="BU35" s="3">
        <v>0.219036</v>
      </c>
      <c r="BV35" s="3">
        <v>0.154653</v>
      </c>
      <c r="BW35" s="3">
        <v>0.044187</v>
      </c>
      <c r="BX35" s="3">
        <v>0.099796</v>
      </c>
      <c r="BY35" s="3">
        <v>0.138959</v>
      </c>
      <c r="BZ35" s="3">
        <v>0.257119</v>
      </c>
      <c r="CA35" s="3">
        <v>0.144356</v>
      </c>
      <c r="CB35" s="3">
        <v>0.134994</v>
      </c>
      <c r="CC35" s="3">
        <v>1.0</v>
      </c>
      <c r="CD35" s="3">
        <v>0.905511</v>
      </c>
      <c r="CE35" s="3">
        <v>0.835611</v>
      </c>
      <c r="CF35" s="3">
        <v>0.831123</v>
      </c>
      <c r="CG35" s="3">
        <v>0.968466</v>
      </c>
      <c r="CH35" s="3">
        <v>0.786848</v>
      </c>
      <c r="CI35" s="3">
        <v>0.757386</v>
      </c>
      <c r="CJ35" s="3">
        <v>0.805194</v>
      </c>
      <c r="CK35" s="3">
        <v>0.935533</v>
      </c>
      <c r="CL35" s="3">
        <v>0.904978</v>
      </c>
      <c r="CM35" s="3">
        <v>0.841119</v>
      </c>
      <c r="CN35" s="3">
        <v>0.830019</v>
      </c>
      <c r="CO35" s="3"/>
      <c r="CP35" s="3">
        <v>0.324572</v>
      </c>
      <c r="CQ35" s="3">
        <v>0.844109</v>
      </c>
      <c r="CR35" s="3">
        <v>0.444058</v>
      </c>
      <c r="CS35" s="3">
        <v>0.373521</v>
      </c>
      <c r="CT35" s="3">
        <v>0.490628</v>
      </c>
      <c r="CU35" s="3">
        <v>0.307518</v>
      </c>
      <c r="CV35" s="3">
        <v>0.307518</v>
      </c>
      <c r="CW35" s="3">
        <v>0.444058</v>
      </c>
      <c r="CX35" s="3">
        <v>0.444058</v>
      </c>
      <c r="CY35" s="3">
        <v>0.373521</v>
      </c>
      <c r="CZ35" s="3">
        <v>0.373521</v>
      </c>
      <c r="DA35" s="3">
        <v>0.593235</v>
      </c>
      <c r="DB35" s="3">
        <v>0.593235</v>
      </c>
      <c r="DC35" s="3">
        <v>0.812128</v>
      </c>
      <c r="DD35" s="3">
        <v>0.812128</v>
      </c>
      <c r="DE35" s="3">
        <v>0.361448</v>
      </c>
      <c r="DF35" s="3">
        <v>0.361448</v>
      </c>
      <c r="DG35" s="3">
        <v>0.757928</v>
      </c>
      <c r="DH35" s="3">
        <v>0.166181</v>
      </c>
      <c r="DI35" s="3">
        <v>0.816471</v>
      </c>
      <c r="DJ35" s="3">
        <v>0.747311</v>
      </c>
      <c r="DK35" s="3">
        <v>0.374746</v>
      </c>
      <c r="DL35" s="3">
        <v>0.256557</v>
      </c>
      <c r="DM35" s="3">
        <v>0.118532</v>
      </c>
      <c r="DN35" s="3">
        <v>0.118532</v>
      </c>
      <c r="DO35" s="3">
        <v>0.244862</v>
      </c>
      <c r="DP35" s="3">
        <v>0.414499</v>
      </c>
      <c r="DQ35" s="3">
        <v>0.816654</v>
      </c>
      <c r="DR35" s="3">
        <v>0.599798</v>
      </c>
      <c r="DS35" s="3">
        <v>0.463964</v>
      </c>
      <c r="DT35" s="3">
        <v>0.170173</v>
      </c>
      <c r="DU35" s="3">
        <v>0.446613</v>
      </c>
      <c r="DV35" s="3">
        <v>0.476936</v>
      </c>
      <c r="DW35" s="3"/>
      <c r="DX35" s="14">
        <v>4.48E-13</v>
      </c>
      <c r="DY35" s="14">
        <v>1.45E-9</v>
      </c>
      <c r="DZ35" s="14">
        <v>2.12E-9</v>
      </c>
      <c r="EA35" s="3">
        <v>0.0</v>
      </c>
      <c r="EB35" s="14">
        <v>5.64E-8</v>
      </c>
      <c r="EC35" s="14">
        <v>3.36E-7</v>
      </c>
      <c r="ED35" s="14">
        <v>1.6E-8</v>
      </c>
      <c r="EE35" s="14">
        <v>1.33E-15</v>
      </c>
      <c r="EF35" s="14">
        <v>4.87E-13</v>
      </c>
      <c r="EG35" s="14">
        <v>8.87E-10</v>
      </c>
      <c r="EH35" s="14">
        <v>2.33E-9</v>
      </c>
    </row>
    <row r="36">
      <c r="A36" s="3" t="s">
        <v>39</v>
      </c>
      <c r="B36" s="11" t="str">
        <f t="shared" ref="B36:AT36" si="35">IF(CP36&lt;0.05,AV36,"NA")</f>
        <v>NA</v>
      </c>
      <c r="C36" s="11" t="str">
        <f t="shared" si="35"/>
        <v>NA</v>
      </c>
      <c r="D36" s="11" t="str">
        <f t="shared" si="35"/>
        <v>NA</v>
      </c>
      <c r="E36" s="11" t="str">
        <f t="shared" si="35"/>
        <v>NA</v>
      </c>
      <c r="F36" s="11" t="str">
        <f t="shared" si="35"/>
        <v>NA</v>
      </c>
      <c r="G36" s="11" t="str">
        <f t="shared" si="35"/>
        <v>NA</v>
      </c>
      <c r="H36" s="11" t="str">
        <f t="shared" si="35"/>
        <v>NA</v>
      </c>
      <c r="I36" s="11" t="str">
        <f t="shared" si="35"/>
        <v>NA</v>
      </c>
      <c r="J36" s="11" t="str">
        <f t="shared" si="35"/>
        <v>NA</v>
      </c>
      <c r="K36" s="11" t="str">
        <f t="shared" si="35"/>
        <v>NA</v>
      </c>
      <c r="L36" s="11" t="str">
        <f t="shared" si="35"/>
        <v>NA</v>
      </c>
      <c r="M36" s="11" t="str">
        <f t="shared" si="35"/>
        <v>NA</v>
      </c>
      <c r="N36" s="11" t="str">
        <f t="shared" si="35"/>
        <v>NA</v>
      </c>
      <c r="O36" s="11" t="str">
        <f t="shared" si="35"/>
        <v>NA</v>
      </c>
      <c r="P36" s="11" t="str">
        <f t="shared" si="35"/>
        <v>NA</v>
      </c>
      <c r="Q36" s="11" t="str">
        <f t="shared" si="35"/>
        <v>NA</v>
      </c>
      <c r="R36" s="11" t="str">
        <f t="shared" si="35"/>
        <v>NA</v>
      </c>
      <c r="S36" s="11" t="str">
        <f t="shared" si="35"/>
        <v>NA</v>
      </c>
      <c r="T36" s="11" t="str">
        <f t="shared" si="35"/>
        <v>NA</v>
      </c>
      <c r="U36" s="11" t="str">
        <f t="shared" si="35"/>
        <v>NA</v>
      </c>
      <c r="V36" s="11" t="str">
        <f t="shared" si="35"/>
        <v>NA</v>
      </c>
      <c r="W36" s="11" t="str">
        <f t="shared" si="35"/>
        <v>NA</v>
      </c>
      <c r="X36" s="11" t="str">
        <f t="shared" si="35"/>
        <v>NA</v>
      </c>
      <c r="Y36" s="11" t="str">
        <f t="shared" si="35"/>
        <v>NA</v>
      </c>
      <c r="Z36" s="11" t="str">
        <f t="shared" si="35"/>
        <v>NA</v>
      </c>
      <c r="AA36" s="11" t="str">
        <f t="shared" si="35"/>
        <v>NA</v>
      </c>
      <c r="AB36" s="11" t="str">
        <f t="shared" si="35"/>
        <v>NA</v>
      </c>
      <c r="AC36" s="11" t="str">
        <f t="shared" si="35"/>
        <v>NA</v>
      </c>
      <c r="AD36" s="11" t="str">
        <f t="shared" si="35"/>
        <v>NA</v>
      </c>
      <c r="AE36" s="11" t="str">
        <f t="shared" si="35"/>
        <v>NA</v>
      </c>
      <c r="AF36" s="11" t="str">
        <f t="shared" si="35"/>
        <v>NA</v>
      </c>
      <c r="AG36" s="11" t="str">
        <f t="shared" si="35"/>
        <v>NA</v>
      </c>
      <c r="AH36" s="11" t="str">
        <f t="shared" si="35"/>
        <v>NA</v>
      </c>
      <c r="AI36" s="9" t="str">
        <f t="shared" si="35"/>
        <v>0.905511</v>
      </c>
      <c r="AJ36" s="9" t="str">
        <f t="shared" si="35"/>
        <v>1</v>
      </c>
      <c r="AK36" s="9" t="str">
        <f t="shared" si="35"/>
        <v>0.835862</v>
      </c>
      <c r="AL36" s="9" t="str">
        <f t="shared" si="35"/>
        <v>0.846508</v>
      </c>
      <c r="AM36" s="9" t="str">
        <f t="shared" si="35"/>
        <v>0.880118</v>
      </c>
      <c r="AN36" s="9" t="str">
        <f t="shared" si="35"/>
        <v>0.812308</v>
      </c>
      <c r="AO36" s="9" t="str">
        <f t="shared" si="35"/>
        <v>0.794231</v>
      </c>
      <c r="AP36" s="9" t="str">
        <f t="shared" si="35"/>
        <v>0.811417</v>
      </c>
      <c r="AQ36" s="9" t="str">
        <f t="shared" si="35"/>
        <v>0.877259</v>
      </c>
      <c r="AR36" s="9" t="str">
        <f t="shared" si="35"/>
        <v>0.997377</v>
      </c>
      <c r="AS36" s="9" t="str">
        <f t="shared" si="35"/>
        <v>0.875152</v>
      </c>
      <c r="AT36" s="9" t="str">
        <f t="shared" si="35"/>
        <v>0.779233</v>
      </c>
      <c r="AU36" s="3"/>
      <c r="AV36" s="3">
        <v>-0.11806</v>
      </c>
      <c r="AW36" s="3">
        <v>-0.01652</v>
      </c>
      <c r="AX36" s="3">
        <v>0.095636</v>
      </c>
      <c r="AY36" s="3">
        <v>0.124664</v>
      </c>
      <c r="AZ36" s="3">
        <v>0.163436</v>
      </c>
      <c r="BA36" s="3">
        <v>-0.12223</v>
      </c>
      <c r="BB36" s="3">
        <v>-0.12223</v>
      </c>
      <c r="BC36" s="3">
        <v>0.095636</v>
      </c>
      <c r="BD36" s="3">
        <v>0.095636</v>
      </c>
      <c r="BE36" s="3">
        <v>0.124664</v>
      </c>
      <c r="BF36" s="3">
        <v>0.124664</v>
      </c>
      <c r="BG36" s="3">
        <v>0.065548</v>
      </c>
      <c r="BH36" s="3">
        <v>0.065548</v>
      </c>
      <c r="BI36" s="3">
        <v>-0.016</v>
      </c>
      <c r="BJ36" s="3">
        <v>-0.016</v>
      </c>
      <c r="BK36" s="3">
        <v>0.138613</v>
      </c>
      <c r="BL36" s="3">
        <v>0.138613</v>
      </c>
      <c r="BM36" s="3">
        <v>0.041735</v>
      </c>
      <c r="BN36" s="3">
        <v>0.234944</v>
      </c>
      <c r="BO36" s="3">
        <v>0.092615</v>
      </c>
      <c r="BP36" s="3">
        <v>-0.09929</v>
      </c>
      <c r="BQ36" s="3">
        <v>0.192538</v>
      </c>
      <c r="BR36" s="3">
        <v>0.231362</v>
      </c>
      <c r="BS36" s="3">
        <v>0.286621</v>
      </c>
      <c r="BT36" s="3">
        <v>0.286621</v>
      </c>
      <c r="BU36" s="3">
        <v>0.175515</v>
      </c>
      <c r="BV36" s="3">
        <v>0.123495</v>
      </c>
      <c r="BW36" s="3">
        <v>0.100402</v>
      </c>
      <c r="BX36" s="3">
        <v>0.126107</v>
      </c>
      <c r="BY36" s="3">
        <v>0.135705</v>
      </c>
      <c r="BZ36" s="3">
        <v>0.270991</v>
      </c>
      <c r="CA36" s="3">
        <v>0.160036</v>
      </c>
      <c r="CB36" s="3">
        <v>0.157678</v>
      </c>
      <c r="CC36" s="3">
        <v>0.905511</v>
      </c>
      <c r="CD36" s="3">
        <v>1.0</v>
      </c>
      <c r="CE36" s="3">
        <v>0.835862</v>
      </c>
      <c r="CF36" s="3">
        <v>0.846508</v>
      </c>
      <c r="CG36" s="3">
        <v>0.880118</v>
      </c>
      <c r="CH36" s="3">
        <v>0.812308</v>
      </c>
      <c r="CI36" s="3">
        <v>0.794231</v>
      </c>
      <c r="CJ36" s="3">
        <v>0.811417</v>
      </c>
      <c r="CK36" s="3">
        <v>0.877259</v>
      </c>
      <c r="CL36" s="3">
        <v>0.997377</v>
      </c>
      <c r="CM36" s="3">
        <v>0.875152</v>
      </c>
      <c r="CN36" s="3">
        <v>0.779233</v>
      </c>
      <c r="CO36" s="3"/>
      <c r="CP36" s="3">
        <v>0.512901</v>
      </c>
      <c r="CQ36" s="3">
        <v>0.927307</v>
      </c>
      <c r="CR36" s="3">
        <v>0.596516</v>
      </c>
      <c r="CS36" s="3">
        <v>0.489422</v>
      </c>
      <c r="CT36" s="3">
        <v>0.363456</v>
      </c>
      <c r="CU36" s="3">
        <v>0.498008</v>
      </c>
      <c r="CV36" s="3">
        <v>0.498008</v>
      </c>
      <c r="CW36" s="3">
        <v>0.596516</v>
      </c>
      <c r="CX36" s="3">
        <v>0.596516</v>
      </c>
      <c r="CY36" s="3">
        <v>0.489422</v>
      </c>
      <c r="CZ36" s="3">
        <v>0.489422</v>
      </c>
      <c r="DA36" s="3">
        <v>0.71704</v>
      </c>
      <c r="DB36" s="3">
        <v>0.71704</v>
      </c>
      <c r="DC36" s="3">
        <v>0.929597</v>
      </c>
      <c r="DD36" s="3">
        <v>0.929597</v>
      </c>
      <c r="DE36" s="3">
        <v>0.441718</v>
      </c>
      <c r="DF36" s="3">
        <v>0.441718</v>
      </c>
      <c r="DG36" s="3">
        <v>0.81762</v>
      </c>
      <c r="DH36" s="3">
        <v>0.188133</v>
      </c>
      <c r="DI36" s="3">
        <v>0.626424</v>
      </c>
      <c r="DJ36" s="3">
        <v>0.582505</v>
      </c>
      <c r="DK36" s="3">
        <v>0.308041</v>
      </c>
      <c r="DL36" s="3">
        <v>0.218641</v>
      </c>
      <c r="DM36" s="3">
        <v>0.124635</v>
      </c>
      <c r="DN36" s="3">
        <v>0.124635</v>
      </c>
      <c r="DO36" s="3">
        <v>0.353554</v>
      </c>
      <c r="DP36" s="3">
        <v>0.515586</v>
      </c>
      <c r="DQ36" s="3">
        <v>0.597571</v>
      </c>
      <c r="DR36" s="3">
        <v>0.506673</v>
      </c>
      <c r="DS36" s="3">
        <v>0.474597</v>
      </c>
      <c r="DT36" s="3">
        <v>0.147485</v>
      </c>
      <c r="DU36" s="3">
        <v>0.39824</v>
      </c>
      <c r="DV36" s="3">
        <v>0.405315</v>
      </c>
      <c r="DW36" s="14">
        <v>4.48E-13</v>
      </c>
      <c r="DX36" s="3"/>
      <c r="DY36" s="14">
        <v>1.41E-9</v>
      </c>
      <c r="DZ36" s="14">
        <v>5.41E-10</v>
      </c>
      <c r="EA36" s="14">
        <v>1.5E-11</v>
      </c>
      <c r="EB36" s="14">
        <v>9.49E-9</v>
      </c>
      <c r="EC36" s="14">
        <v>3.45E-8</v>
      </c>
      <c r="ED36" s="14">
        <v>1.02E-8</v>
      </c>
      <c r="EE36" s="14">
        <v>2.11E-11</v>
      </c>
      <c r="EF36" s="3">
        <v>0.0</v>
      </c>
      <c r="EG36" s="14">
        <v>2.71E-11</v>
      </c>
      <c r="EH36" s="14">
        <v>9.17E-8</v>
      </c>
    </row>
    <row r="37">
      <c r="A37" s="3" t="s">
        <v>40</v>
      </c>
      <c r="B37" s="11" t="str">
        <f t="shared" ref="B37:AT37" si="36">IF(CP37&lt;0.05,AV37,"NA")</f>
        <v>NA</v>
      </c>
      <c r="C37" s="11" t="str">
        <f t="shared" si="36"/>
        <v>NA</v>
      </c>
      <c r="D37" s="11" t="str">
        <f t="shared" si="36"/>
        <v>NA</v>
      </c>
      <c r="E37" s="11" t="str">
        <f t="shared" si="36"/>
        <v>NA</v>
      </c>
      <c r="F37" s="11" t="str">
        <f t="shared" si="36"/>
        <v>NA</v>
      </c>
      <c r="G37" s="11" t="str">
        <f t="shared" si="36"/>
        <v>NA</v>
      </c>
      <c r="H37" s="11" t="str">
        <f t="shared" si="36"/>
        <v>NA</v>
      </c>
      <c r="I37" s="11" t="str">
        <f t="shared" si="36"/>
        <v>NA</v>
      </c>
      <c r="J37" s="11" t="str">
        <f t="shared" si="36"/>
        <v>NA</v>
      </c>
      <c r="K37" s="11" t="str">
        <f t="shared" si="36"/>
        <v>NA</v>
      </c>
      <c r="L37" s="11" t="str">
        <f t="shared" si="36"/>
        <v>NA</v>
      </c>
      <c r="M37" s="11" t="str">
        <f t="shared" si="36"/>
        <v>NA</v>
      </c>
      <c r="N37" s="11" t="str">
        <f t="shared" si="36"/>
        <v>NA</v>
      </c>
      <c r="O37" s="11" t="str">
        <f t="shared" si="36"/>
        <v>NA</v>
      </c>
      <c r="P37" s="11" t="str">
        <f t="shared" si="36"/>
        <v>NA</v>
      </c>
      <c r="Q37" s="11" t="str">
        <f t="shared" si="36"/>
        <v>NA</v>
      </c>
      <c r="R37" s="11" t="str">
        <f t="shared" si="36"/>
        <v>NA</v>
      </c>
      <c r="S37" s="11" t="str">
        <f t="shared" si="36"/>
        <v>NA</v>
      </c>
      <c r="T37" s="11" t="str">
        <f t="shared" si="36"/>
        <v>NA</v>
      </c>
      <c r="U37" s="11" t="str">
        <f t="shared" si="36"/>
        <v>NA</v>
      </c>
      <c r="V37" s="11" t="str">
        <f t="shared" si="36"/>
        <v>NA</v>
      </c>
      <c r="W37" s="11" t="str">
        <f t="shared" si="36"/>
        <v>NA</v>
      </c>
      <c r="X37" s="11" t="str">
        <f t="shared" si="36"/>
        <v>NA</v>
      </c>
      <c r="Y37" s="11" t="str">
        <f t="shared" si="36"/>
        <v>NA</v>
      </c>
      <c r="Z37" s="11" t="str">
        <f t="shared" si="36"/>
        <v>NA</v>
      </c>
      <c r="AA37" s="11" t="str">
        <f t="shared" si="36"/>
        <v>NA</v>
      </c>
      <c r="AB37" s="11" t="str">
        <f t="shared" si="36"/>
        <v>NA</v>
      </c>
      <c r="AC37" s="11" t="str">
        <f t="shared" si="36"/>
        <v>NA</v>
      </c>
      <c r="AD37" s="11" t="str">
        <f t="shared" si="36"/>
        <v>NA</v>
      </c>
      <c r="AE37" s="11" t="str">
        <f t="shared" si="36"/>
        <v>NA</v>
      </c>
      <c r="AF37" s="11" t="str">
        <f t="shared" si="36"/>
        <v>NA</v>
      </c>
      <c r="AG37" s="11" t="str">
        <f t="shared" si="36"/>
        <v>NA</v>
      </c>
      <c r="AH37" s="11" t="str">
        <f t="shared" si="36"/>
        <v>NA</v>
      </c>
      <c r="AI37" s="9" t="str">
        <f t="shared" si="36"/>
        <v>0.835611</v>
      </c>
      <c r="AJ37" s="9" t="str">
        <f t="shared" si="36"/>
        <v>0.835862</v>
      </c>
      <c r="AK37" s="9" t="str">
        <f t="shared" si="36"/>
        <v>1</v>
      </c>
      <c r="AL37" s="9" t="str">
        <f t="shared" si="36"/>
        <v>0.927831</v>
      </c>
      <c r="AM37" s="9" t="str">
        <f t="shared" si="36"/>
        <v>0.725739</v>
      </c>
      <c r="AN37" s="9" t="str">
        <f t="shared" si="36"/>
        <v>0.953734</v>
      </c>
      <c r="AO37" s="9" t="str">
        <f t="shared" si="36"/>
        <v>0.899779</v>
      </c>
      <c r="AP37" s="9" t="str">
        <f t="shared" si="36"/>
        <v>0.91078</v>
      </c>
      <c r="AQ37" s="9" t="str">
        <f t="shared" si="36"/>
        <v>0.852579</v>
      </c>
      <c r="AR37" s="9" t="str">
        <f t="shared" si="36"/>
        <v>0.838202</v>
      </c>
      <c r="AS37" s="9" t="str">
        <f t="shared" si="36"/>
        <v>0.741238</v>
      </c>
      <c r="AT37" s="9" t="str">
        <f t="shared" si="36"/>
        <v>0.829015</v>
      </c>
      <c r="AU37" s="3"/>
      <c r="AV37" s="3">
        <v>-0.10982</v>
      </c>
      <c r="AW37" s="3">
        <v>0.027287</v>
      </c>
      <c r="AX37" s="3">
        <v>0.139126</v>
      </c>
      <c r="AY37" s="3">
        <v>0.163723</v>
      </c>
      <c r="AZ37" s="3">
        <v>0.179962</v>
      </c>
      <c r="BA37" s="3">
        <v>-0.11518</v>
      </c>
      <c r="BB37" s="3">
        <v>-0.11518</v>
      </c>
      <c r="BC37" s="3">
        <v>0.139126</v>
      </c>
      <c r="BD37" s="3">
        <v>0.139126</v>
      </c>
      <c r="BE37" s="3">
        <v>0.163723</v>
      </c>
      <c r="BF37" s="3">
        <v>0.163723</v>
      </c>
      <c r="BG37" s="3">
        <v>0.069976</v>
      </c>
      <c r="BH37" s="3">
        <v>0.069976</v>
      </c>
      <c r="BI37" s="3">
        <v>0.031975</v>
      </c>
      <c r="BJ37" s="3">
        <v>0.031975</v>
      </c>
      <c r="BK37" s="3">
        <v>0.117879</v>
      </c>
      <c r="BL37" s="3">
        <v>0.117879</v>
      </c>
      <c r="BM37" s="3">
        <v>0.025366</v>
      </c>
      <c r="BN37" s="3">
        <v>0.166387</v>
      </c>
      <c r="BO37" s="3">
        <v>0.172756</v>
      </c>
      <c r="BP37" s="3">
        <v>-0.13712</v>
      </c>
      <c r="BQ37" s="3">
        <v>0.248022</v>
      </c>
      <c r="BR37" s="3">
        <v>0.155286</v>
      </c>
      <c r="BS37" s="3">
        <v>0.350975</v>
      </c>
      <c r="BT37" s="3">
        <v>0.350975</v>
      </c>
      <c r="BU37" s="3">
        <v>0.288357</v>
      </c>
      <c r="BV37" s="3">
        <v>0.145393</v>
      </c>
      <c r="BW37" s="3">
        <v>0.183117</v>
      </c>
      <c r="BX37" s="3">
        <v>0.180434</v>
      </c>
      <c r="BY37" s="3">
        <v>0.020698</v>
      </c>
      <c r="BZ37" s="3">
        <v>0.252147</v>
      </c>
      <c r="CA37" s="3">
        <v>0.067799</v>
      </c>
      <c r="CB37" s="3">
        <v>0.107258</v>
      </c>
      <c r="CC37" s="3">
        <v>0.835611</v>
      </c>
      <c r="CD37" s="3">
        <v>0.835862</v>
      </c>
      <c r="CE37" s="3">
        <v>1.0</v>
      </c>
      <c r="CF37" s="3">
        <v>0.927831</v>
      </c>
      <c r="CG37" s="3">
        <v>0.725739</v>
      </c>
      <c r="CH37" s="3">
        <v>0.953734</v>
      </c>
      <c r="CI37" s="3">
        <v>0.899779</v>
      </c>
      <c r="CJ37" s="3">
        <v>0.91078</v>
      </c>
      <c r="CK37" s="3">
        <v>0.852579</v>
      </c>
      <c r="CL37" s="3">
        <v>0.838202</v>
      </c>
      <c r="CM37" s="3">
        <v>0.741238</v>
      </c>
      <c r="CN37" s="3">
        <v>0.829015</v>
      </c>
      <c r="CO37" s="3"/>
      <c r="CP37" s="3">
        <v>0.542936</v>
      </c>
      <c r="CQ37" s="3">
        <v>0.880183</v>
      </c>
      <c r="CR37" s="3">
        <v>0.440014</v>
      </c>
      <c r="CS37" s="3">
        <v>0.362602</v>
      </c>
      <c r="CT37" s="3">
        <v>0.31627</v>
      </c>
      <c r="CU37" s="3">
        <v>0.52331</v>
      </c>
      <c r="CV37" s="3">
        <v>0.52331</v>
      </c>
      <c r="CW37" s="3">
        <v>0.440014</v>
      </c>
      <c r="CX37" s="3">
        <v>0.440014</v>
      </c>
      <c r="CY37" s="3">
        <v>0.362602</v>
      </c>
      <c r="CZ37" s="3">
        <v>0.362602</v>
      </c>
      <c r="DA37" s="3">
        <v>0.698789</v>
      </c>
      <c r="DB37" s="3">
        <v>0.698789</v>
      </c>
      <c r="DC37" s="3">
        <v>0.859789</v>
      </c>
      <c r="DD37" s="3">
        <v>0.859789</v>
      </c>
      <c r="DE37" s="3">
        <v>0.51354</v>
      </c>
      <c r="DF37" s="3">
        <v>0.51354</v>
      </c>
      <c r="DG37" s="3">
        <v>0.888564</v>
      </c>
      <c r="DH37" s="3">
        <v>0.354737</v>
      </c>
      <c r="DI37" s="3">
        <v>0.361292</v>
      </c>
      <c r="DJ37" s="3">
        <v>0.44671</v>
      </c>
      <c r="DK37" s="3">
        <v>0.186331</v>
      </c>
      <c r="DL37" s="3">
        <v>0.412568</v>
      </c>
      <c r="DM37" s="3">
        <v>0.057213</v>
      </c>
      <c r="DN37" s="3">
        <v>0.057213</v>
      </c>
      <c r="DO37" s="3">
        <v>0.122269</v>
      </c>
      <c r="DP37" s="3">
        <v>0.443321</v>
      </c>
      <c r="DQ37" s="3">
        <v>0.332755</v>
      </c>
      <c r="DR37" s="3">
        <v>0.340008</v>
      </c>
      <c r="DS37" s="3">
        <v>0.913549</v>
      </c>
      <c r="DT37" s="3">
        <v>0.178877</v>
      </c>
      <c r="DU37" s="3">
        <v>0.721856</v>
      </c>
      <c r="DV37" s="3">
        <v>0.572654</v>
      </c>
      <c r="DW37" s="14">
        <v>1.45E-9</v>
      </c>
      <c r="DX37" s="14">
        <v>1.41E-9</v>
      </c>
      <c r="DY37" s="3"/>
      <c r="DZ37" s="14">
        <v>7.99E-15</v>
      </c>
      <c r="EA37" s="14">
        <v>1.76E-6</v>
      </c>
      <c r="EB37" s="3">
        <v>0.0</v>
      </c>
      <c r="EC37" s="14">
        <v>1.07E-12</v>
      </c>
      <c r="ED37" s="14">
        <v>1.91E-13</v>
      </c>
      <c r="EE37" s="14">
        <v>3.02E-10</v>
      </c>
      <c r="EF37" s="14">
        <v>1.15E-9</v>
      </c>
      <c r="EG37" s="14">
        <v>8.05E-7</v>
      </c>
      <c r="EH37" s="14">
        <v>2.53E-9</v>
      </c>
    </row>
    <row r="38">
      <c r="A38" s="3" t="s">
        <v>42</v>
      </c>
      <c r="B38" s="11" t="str">
        <f t="shared" ref="B38:AT38" si="37">IF(CP38&lt;0.05,AV38,"NA")</f>
        <v>NA</v>
      </c>
      <c r="C38" s="11" t="str">
        <f t="shared" si="37"/>
        <v>NA</v>
      </c>
      <c r="D38" s="11" t="str">
        <f t="shared" si="37"/>
        <v>NA</v>
      </c>
      <c r="E38" s="11" t="str">
        <f t="shared" si="37"/>
        <v>NA</v>
      </c>
      <c r="F38" s="11" t="str">
        <f t="shared" si="37"/>
        <v>NA</v>
      </c>
      <c r="G38" s="11" t="str">
        <f t="shared" si="37"/>
        <v>NA</v>
      </c>
      <c r="H38" s="11" t="str">
        <f t="shared" si="37"/>
        <v>NA</v>
      </c>
      <c r="I38" s="11" t="str">
        <f t="shared" si="37"/>
        <v>NA</v>
      </c>
      <c r="J38" s="11" t="str">
        <f t="shared" si="37"/>
        <v>NA</v>
      </c>
      <c r="K38" s="11" t="str">
        <f t="shared" si="37"/>
        <v>NA</v>
      </c>
      <c r="L38" s="11" t="str">
        <f t="shared" si="37"/>
        <v>NA</v>
      </c>
      <c r="M38" s="11" t="str">
        <f t="shared" si="37"/>
        <v>NA</v>
      </c>
      <c r="N38" s="11" t="str">
        <f t="shared" si="37"/>
        <v>NA</v>
      </c>
      <c r="O38" s="11" t="str">
        <f t="shared" si="37"/>
        <v>NA</v>
      </c>
      <c r="P38" s="11" t="str">
        <f t="shared" si="37"/>
        <v>NA</v>
      </c>
      <c r="Q38" s="11" t="str">
        <f t="shared" si="37"/>
        <v>NA</v>
      </c>
      <c r="R38" s="11" t="str">
        <f t="shared" si="37"/>
        <v>NA</v>
      </c>
      <c r="S38" s="11" t="str">
        <f t="shared" si="37"/>
        <v>NA</v>
      </c>
      <c r="T38" s="11" t="str">
        <f t="shared" si="37"/>
        <v>NA</v>
      </c>
      <c r="U38" s="11" t="str">
        <f t="shared" si="37"/>
        <v>NA</v>
      </c>
      <c r="V38" s="11" t="str">
        <f t="shared" si="37"/>
        <v>NA</v>
      </c>
      <c r="W38" s="11" t="str">
        <f t="shared" si="37"/>
        <v>NA</v>
      </c>
      <c r="X38" s="11" t="str">
        <f t="shared" si="37"/>
        <v>NA</v>
      </c>
      <c r="Y38" s="11" t="str">
        <f t="shared" si="37"/>
        <v>NA</v>
      </c>
      <c r="Z38" s="11" t="str">
        <f t="shared" si="37"/>
        <v>NA</v>
      </c>
      <c r="AA38" s="11" t="str">
        <f t="shared" si="37"/>
        <v>NA</v>
      </c>
      <c r="AB38" s="11" t="str">
        <f t="shared" si="37"/>
        <v>NA</v>
      </c>
      <c r="AC38" s="11" t="str">
        <f t="shared" si="37"/>
        <v>NA</v>
      </c>
      <c r="AD38" s="11" t="str">
        <f t="shared" si="37"/>
        <v>NA</v>
      </c>
      <c r="AE38" s="11" t="str">
        <f t="shared" si="37"/>
        <v>NA</v>
      </c>
      <c r="AF38" s="11" t="str">
        <f t="shared" si="37"/>
        <v>NA</v>
      </c>
      <c r="AG38" s="11" t="str">
        <f t="shared" si="37"/>
        <v>NA</v>
      </c>
      <c r="AH38" s="11" t="str">
        <f t="shared" si="37"/>
        <v>NA</v>
      </c>
      <c r="AI38" s="9" t="str">
        <f t="shared" si="37"/>
        <v>0.831123</v>
      </c>
      <c r="AJ38" s="9" t="str">
        <f t="shared" si="37"/>
        <v>0.846508</v>
      </c>
      <c r="AK38" s="9" t="str">
        <f t="shared" si="37"/>
        <v>0.927831</v>
      </c>
      <c r="AL38" s="9" t="str">
        <f t="shared" si="37"/>
        <v>1</v>
      </c>
      <c r="AM38" s="9" t="str">
        <f t="shared" si="37"/>
        <v>0.735788</v>
      </c>
      <c r="AN38" s="9" t="str">
        <f t="shared" si="37"/>
        <v>0.972841</v>
      </c>
      <c r="AO38" s="9" t="str">
        <f t="shared" si="37"/>
        <v>0.919105</v>
      </c>
      <c r="AP38" s="9" t="str">
        <f t="shared" si="37"/>
        <v>0.931527</v>
      </c>
      <c r="AQ38" s="9" t="str">
        <f t="shared" si="37"/>
        <v>0.762694</v>
      </c>
      <c r="AR38" s="9" t="str">
        <f t="shared" si="37"/>
        <v>0.851069</v>
      </c>
      <c r="AS38" s="9" t="str">
        <f t="shared" si="37"/>
        <v>0.775529</v>
      </c>
      <c r="AT38" s="9" t="str">
        <f t="shared" si="37"/>
        <v>0.677383</v>
      </c>
      <c r="AU38" s="3"/>
      <c r="AV38" s="3">
        <v>-0.18102</v>
      </c>
      <c r="AW38" s="3">
        <v>-0.06263</v>
      </c>
      <c r="AX38" s="3">
        <v>0.115323</v>
      </c>
      <c r="AY38" s="3">
        <v>0.138095</v>
      </c>
      <c r="AZ38" s="3">
        <v>0.119448</v>
      </c>
      <c r="BA38" s="3">
        <v>-0.18559</v>
      </c>
      <c r="BB38" s="3">
        <v>-0.18559</v>
      </c>
      <c r="BC38" s="3">
        <v>0.115323</v>
      </c>
      <c r="BD38" s="3">
        <v>0.115323</v>
      </c>
      <c r="BE38" s="3">
        <v>0.138095</v>
      </c>
      <c r="BF38" s="3">
        <v>0.138095</v>
      </c>
      <c r="BG38" s="3">
        <v>0.098513</v>
      </c>
      <c r="BH38" s="3">
        <v>0.098513</v>
      </c>
      <c r="BI38" s="3">
        <v>-0.05295</v>
      </c>
      <c r="BJ38" s="3">
        <v>-0.05295</v>
      </c>
      <c r="BK38" s="3">
        <v>0.003786</v>
      </c>
      <c r="BL38" s="3">
        <v>0.003786</v>
      </c>
      <c r="BM38" s="3">
        <v>-0.08929</v>
      </c>
      <c r="BN38" s="3">
        <v>0.034299</v>
      </c>
      <c r="BO38" s="3">
        <v>0.086505</v>
      </c>
      <c r="BP38" s="3">
        <v>-0.09571</v>
      </c>
      <c r="BQ38" s="3">
        <v>0.154376</v>
      </c>
      <c r="BR38" s="3">
        <v>0.13502</v>
      </c>
      <c r="BS38" s="3">
        <v>0.198384</v>
      </c>
      <c r="BT38" s="3">
        <v>0.198384</v>
      </c>
      <c r="BU38" s="3">
        <v>0.175099</v>
      </c>
      <c r="BV38" s="3">
        <v>0.093664</v>
      </c>
      <c r="BW38" s="3">
        <v>0.076252</v>
      </c>
      <c r="BX38" s="3">
        <v>0.0965</v>
      </c>
      <c r="BY38" s="3">
        <v>0.062076</v>
      </c>
      <c r="BZ38" s="3">
        <v>0.208116</v>
      </c>
      <c r="CA38" s="3">
        <v>0.029411</v>
      </c>
      <c r="CB38" s="3">
        <v>0.047066</v>
      </c>
      <c r="CC38" s="3">
        <v>0.831123</v>
      </c>
      <c r="CD38" s="3">
        <v>0.846508</v>
      </c>
      <c r="CE38" s="3">
        <v>0.927831</v>
      </c>
      <c r="CF38" s="3">
        <v>1.0</v>
      </c>
      <c r="CG38" s="3">
        <v>0.735788</v>
      </c>
      <c r="CH38" s="3">
        <v>0.972841</v>
      </c>
      <c r="CI38" s="3">
        <v>0.919105</v>
      </c>
      <c r="CJ38" s="3">
        <v>0.931527</v>
      </c>
      <c r="CK38" s="3">
        <v>0.762694</v>
      </c>
      <c r="CL38" s="3">
        <v>0.851069</v>
      </c>
      <c r="CM38" s="3">
        <v>0.775529</v>
      </c>
      <c r="CN38" s="3">
        <v>0.677383</v>
      </c>
      <c r="CO38" s="3"/>
      <c r="CP38" s="3">
        <v>0.313389</v>
      </c>
      <c r="CQ38" s="3">
        <v>0.72917</v>
      </c>
      <c r="CR38" s="3">
        <v>0.522775</v>
      </c>
      <c r="CS38" s="3">
        <v>0.443445</v>
      </c>
      <c r="CT38" s="3">
        <v>0.507912</v>
      </c>
      <c r="CU38" s="3">
        <v>0.30111</v>
      </c>
      <c r="CV38" s="3">
        <v>0.30111</v>
      </c>
      <c r="CW38" s="3">
        <v>0.522775</v>
      </c>
      <c r="CX38" s="3">
        <v>0.522775</v>
      </c>
      <c r="CY38" s="3">
        <v>0.443445</v>
      </c>
      <c r="CZ38" s="3">
        <v>0.443445</v>
      </c>
      <c r="DA38" s="3">
        <v>0.585461</v>
      </c>
      <c r="DB38" s="3">
        <v>0.585461</v>
      </c>
      <c r="DC38" s="3">
        <v>0.769785</v>
      </c>
      <c r="DD38" s="3">
        <v>0.769785</v>
      </c>
      <c r="DE38" s="3">
        <v>0.983319</v>
      </c>
      <c r="DF38" s="3">
        <v>0.983319</v>
      </c>
      <c r="DG38" s="3">
        <v>0.621194</v>
      </c>
      <c r="DH38" s="3">
        <v>0.849708</v>
      </c>
      <c r="DI38" s="3">
        <v>0.649449</v>
      </c>
      <c r="DJ38" s="3">
        <v>0.596242</v>
      </c>
      <c r="DK38" s="3">
        <v>0.415345</v>
      </c>
      <c r="DL38" s="3">
        <v>0.47685</v>
      </c>
      <c r="DM38" s="3">
        <v>0.2933</v>
      </c>
      <c r="DN38" s="3">
        <v>0.2933</v>
      </c>
      <c r="DO38" s="3">
        <v>0.354715</v>
      </c>
      <c r="DP38" s="3">
        <v>0.622506</v>
      </c>
      <c r="DQ38" s="3">
        <v>0.688799</v>
      </c>
      <c r="DR38" s="3">
        <v>0.611957</v>
      </c>
      <c r="DS38" s="3">
        <v>0.74452</v>
      </c>
      <c r="DT38" s="3">
        <v>0.269767</v>
      </c>
      <c r="DU38" s="3">
        <v>0.877392</v>
      </c>
      <c r="DV38" s="3">
        <v>0.804928</v>
      </c>
      <c r="DW38" s="14">
        <v>2.12E-9</v>
      </c>
      <c r="DX38" s="14">
        <v>5.41E-10</v>
      </c>
      <c r="DY38" s="14">
        <v>7.99E-15</v>
      </c>
      <c r="DZ38" s="3"/>
      <c r="EA38" s="14">
        <v>1.07E-6</v>
      </c>
      <c r="EB38" s="3">
        <v>0.0</v>
      </c>
      <c r="EC38" s="14">
        <v>4.44E-14</v>
      </c>
      <c r="ED38" s="14">
        <v>3.55E-15</v>
      </c>
      <c r="EE38" s="14">
        <v>2.48E-7</v>
      </c>
      <c r="EF38" s="14">
        <v>3.5E-10</v>
      </c>
      <c r="EG38" s="14">
        <v>1.15E-7</v>
      </c>
      <c r="EH38" s="14">
        <v>1.49E-5</v>
      </c>
    </row>
    <row r="39">
      <c r="A39" s="3" t="s">
        <v>43</v>
      </c>
      <c r="B39" s="11" t="str">
        <f t="shared" ref="B39:AT39" si="38">IF(CP39&lt;0.05,AV39,"NA")</f>
        <v>NA</v>
      </c>
      <c r="C39" s="11" t="str">
        <f t="shared" si="38"/>
        <v>NA</v>
      </c>
      <c r="D39" s="11" t="str">
        <f t="shared" si="38"/>
        <v>NA</v>
      </c>
      <c r="E39" s="11" t="str">
        <f t="shared" si="38"/>
        <v>NA</v>
      </c>
      <c r="F39" s="11" t="str">
        <f t="shared" si="38"/>
        <v>NA</v>
      </c>
      <c r="G39" s="11" t="str">
        <f t="shared" si="38"/>
        <v>NA</v>
      </c>
      <c r="H39" s="11" t="str">
        <f t="shared" si="38"/>
        <v>NA</v>
      </c>
      <c r="I39" s="11" t="str">
        <f t="shared" si="38"/>
        <v>NA</v>
      </c>
      <c r="J39" s="11" t="str">
        <f t="shared" si="38"/>
        <v>NA</v>
      </c>
      <c r="K39" s="11" t="str">
        <f t="shared" si="38"/>
        <v>NA</v>
      </c>
      <c r="L39" s="11" t="str">
        <f t="shared" si="38"/>
        <v>NA</v>
      </c>
      <c r="M39" s="11" t="str">
        <f t="shared" si="38"/>
        <v>NA</v>
      </c>
      <c r="N39" s="11" t="str">
        <f t="shared" si="38"/>
        <v>NA</v>
      </c>
      <c r="O39" s="11" t="str">
        <f t="shared" si="38"/>
        <v>NA</v>
      </c>
      <c r="P39" s="11" t="str">
        <f t="shared" si="38"/>
        <v>NA</v>
      </c>
      <c r="Q39" s="11" t="str">
        <f t="shared" si="38"/>
        <v>NA</v>
      </c>
      <c r="R39" s="11" t="str">
        <f t="shared" si="38"/>
        <v>NA</v>
      </c>
      <c r="S39" s="11" t="str">
        <f t="shared" si="38"/>
        <v>NA</v>
      </c>
      <c r="T39" s="11" t="str">
        <f t="shared" si="38"/>
        <v>NA</v>
      </c>
      <c r="U39" s="11" t="str">
        <f t="shared" si="38"/>
        <v>NA</v>
      </c>
      <c r="V39" s="11" t="str">
        <f t="shared" si="38"/>
        <v>NA</v>
      </c>
      <c r="W39" s="11" t="str">
        <f t="shared" si="38"/>
        <v>NA</v>
      </c>
      <c r="X39" s="11" t="str">
        <f t="shared" si="38"/>
        <v>NA</v>
      </c>
      <c r="Y39" s="11" t="str">
        <f t="shared" si="38"/>
        <v>NA</v>
      </c>
      <c r="Z39" s="11" t="str">
        <f t="shared" si="38"/>
        <v>NA</v>
      </c>
      <c r="AA39" s="11" t="str">
        <f t="shared" si="38"/>
        <v>NA</v>
      </c>
      <c r="AB39" s="11" t="str">
        <f t="shared" si="38"/>
        <v>NA</v>
      </c>
      <c r="AC39" s="11" t="str">
        <f t="shared" si="38"/>
        <v>NA</v>
      </c>
      <c r="AD39" s="11" t="str">
        <f t="shared" si="38"/>
        <v>NA</v>
      </c>
      <c r="AE39" s="11" t="str">
        <f t="shared" si="38"/>
        <v>NA</v>
      </c>
      <c r="AF39" s="11" t="str">
        <f t="shared" si="38"/>
        <v>NA</v>
      </c>
      <c r="AG39" s="11" t="str">
        <f t="shared" si="38"/>
        <v>NA</v>
      </c>
      <c r="AH39" s="11" t="str">
        <f t="shared" si="38"/>
        <v>NA</v>
      </c>
      <c r="AI39" s="9" t="str">
        <f t="shared" si="38"/>
        <v>0.968466</v>
      </c>
      <c r="AJ39" s="9" t="str">
        <f t="shared" si="38"/>
        <v>0.880118</v>
      </c>
      <c r="AK39" s="9" t="str">
        <f t="shared" si="38"/>
        <v>0.725739</v>
      </c>
      <c r="AL39" s="9" t="str">
        <f t="shared" si="38"/>
        <v>0.735788</v>
      </c>
      <c r="AM39" s="9" t="str">
        <f t="shared" si="38"/>
        <v>1</v>
      </c>
      <c r="AN39" s="9" t="str">
        <f t="shared" si="38"/>
        <v>0.666162</v>
      </c>
      <c r="AO39" s="9" t="str">
        <f t="shared" si="38"/>
        <v>0.648572</v>
      </c>
      <c r="AP39" s="9" t="str">
        <f t="shared" si="38"/>
        <v>0.714218</v>
      </c>
      <c r="AQ39" s="9" t="str">
        <f t="shared" si="38"/>
        <v>0.898476</v>
      </c>
      <c r="AR39" s="9" t="str">
        <f t="shared" si="38"/>
        <v>0.877268</v>
      </c>
      <c r="AS39" s="9" t="str">
        <f t="shared" si="38"/>
        <v>0.852617</v>
      </c>
      <c r="AT39" s="9" t="str">
        <f t="shared" si="38"/>
        <v>0.811248</v>
      </c>
      <c r="AU39" s="3"/>
      <c r="AV39" s="3">
        <v>-0.16069</v>
      </c>
      <c r="AW39" s="3">
        <v>0.074715</v>
      </c>
      <c r="AX39" s="3">
        <v>0.144837</v>
      </c>
      <c r="AY39" s="3">
        <v>0.162565</v>
      </c>
      <c r="AZ39" s="3">
        <v>0.156254</v>
      </c>
      <c r="BA39" s="3">
        <v>-0.167</v>
      </c>
      <c r="BB39" s="3">
        <v>-0.167</v>
      </c>
      <c r="BC39" s="3">
        <v>0.144837</v>
      </c>
      <c r="BD39" s="3">
        <v>0.144837</v>
      </c>
      <c r="BE39" s="3">
        <v>0.162565</v>
      </c>
      <c r="BF39" s="3">
        <v>0.162565</v>
      </c>
      <c r="BG39" s="3">
        <v>0.105591</v>
      </c>
      <c r="BH39" s="3">
        <v>0.105591</v>
      </c>
      <c r="BI39" s="3">
        <v>0.077615</v>
      </c>
      <c r="BJ39" s="3">
        <v>0.077615</v>
      </c>
      <c r="BK39" s="3">
        <v>0.239121</v>
      </c>
      <c r="BL39" s="3">
        <v>0.239121</v>
      </c>
      <c r="BM39" s="3">
        <v>0.101258</v>
      </c>
      <c r="BN39" s="3">
        <v>0.328315</v>
      </c>
      <c r="BO39" s="3">
        <v>0.003636</v>
      </c>
      <c r="BP39" s="3">
        <v>-0.0267</v>
      </c>
      <c r="BQ39" s="3">
        <v>0.151851</v>
      </c>
      <c r="BR39" s="3">
        <v>0.264543</v>
      </c>
      <c r="BS39" s="3">
        <v>0.339845</v>
      </c>
      <c r="BT39" s="3">
        <v>0.339845</v>
      </c>
      <c r="BU39" s="3">
        <v>0.166399</v>
      </c>
      <c r="BV39" s="3">
        <v>0.104872</v>
      </c>
      <c r="BW39" s="3">
        <v>0.038374</v>
      </c>
      <c r="BX39" s="3">
        <v>0.092719</v>
      </c>
      <c r="BY39" s="3">
        <v>0.156361</v>
      </c>
      <c r="BZ39" s="3">
        <v>0.291572</v>
      </c>
      <c r="CA39" s="3">
        <v>0.167378</v>
      </c>
      <c r="CB39" s="3">
        <v>0.192442</v>
      </c>
      <c r="CC39" s="3">
        <v>0.968466</v>
      </c>
      <c r="CD39" s="3">
        <v>0.880118</v>
      </c>
      <c r="CE39" s="3">
        <v>0.725739</v>
      </c>
      <c r="CF39" s="3">
        <v>0.735788</v>
      </c>
      <c r="CG39" s="3">
        <v>1.0</v>
      </c>
      <c r="CH39" s="3">
        <v>0.666162</v>
      </c>
      <c r="CI39" s="3">
        <v>0.648572</v>
      </c>
      <c r="CJ39" s="3">
        <v>0.714218</v>
      </c>
      <c r="CK39" s="3">
        <v>0.898476</v>
      </c>
      <c r="CL39" s="3">
        <v>0.877268</v>
      </c>
      <c r="CM39" s="3">
        <v>0.852617</v>
      </c>
      <c r="CN39" s="3">
        <v>0.811248</v>
      </c>
      <c r="CO39" s="3"/>
      <c r="CP39" s="3">
        <v>0.371686</v>
      </c>
      <c r="CQ39" s="3">
        <v>0.679434</v>
      </c>
      <c r="CR39" s="3">
        <v>0.421284</v>
      </c>
      <c r="CS39" s="3">
        <v>0.366053</v>
      </c>
      <c r="CT39" s="3">
        <v>0.385203</v>
      </c>
      <c r="CU39" s="3">
        <v>0.352941</v>
      </c>
      <c r="CV39" s="3">
        <v>0.352941</v>
      </c>
      <c r="CW39" s="3">
        <v>0.421284</v>
      </c>
      <c r="CX39" s="3">
        <v>0.421284</v>
      </c>
      <c r="CY39" s="3">
        <v>0.366053</v>
      </c>
      <c r="CZ39" s="3">
        <v>0.366053</v>
      </c>
      <c r="DA39" s="3">
        <v>0.558667</v>
      </c>
      <c r="DB39" s="3">
        <v>0.558667</v>
      </c>
      <c r="DC39" s="3">
        <v>0.667689</v>
      </c>
      <c r="DD39" s="3">
        <v>0.667689</v>
      </c>
      <c r="DE39" s="3">
        <v>0.180175</v>
      </c>
      <c r="DF39" s="3">
        <v>0.180175</v>
      </c>
      <c r="DG39" s="3">
        <v>0.575004</v>
      </c>
      <c r="DH39" s="3">
        <v>0.062127</v>
      </c>
      <c r="DI39" s="3">
        <v>0.984788</v>
      </c>
      <c r="DJ39" s="3">
        <v>0.882751</v>
      </c>
      <c r="DK39" s="3">
        <v>0.423108</v>
      </c>
      <c r="DL39" s="3">
        <v>0.157742</v>
      </c>
      <c r="DM39" s="3">
        <v>0.066145</v>
      </c>
      <c r="DN39" s="3">
        <v>0.066145</v>
      </c>
      <c r="DO39" s="3">
        <v>0.379494</v>
      </c>
      <c r="DP39" s="3">
        <v>0.581274</v>
      </c>
      <c r="DQ39" s="3">
        <v>0.840444</v>
      </c>
      <c r="DR39" s="3">
        <v>0.626033</v>
      </c>
      <c r="DS39" s="3">
        <v>0.409301</v>
      </c>
      <c r="DT39" s="3">
        <v>0.117974</v>
      </c>
      <c r="DU39" s="3">
        <v>0.376657</v>
      </c>
      <c r="DV39" s="3">
        <v>0.308286</v>
      </c>
      <c r="DW39" s="3">
        <v>0.0</v>
      </c>
      <c r="DX39" s="14">
        <v>1.5E-11</v>
      </c>
      <c r="DY39" s="14">
        <v>1.76E-6</v>
      </c>
      <c r="DZ39" s="14">
        <v>1.07E-6</v>
      </c>
      <c r="EA39" s="3"/>
      <c r="EB39" s="14">
        <v>2.32E-5</v>
      </c>
      <c r="EC39" s="14">
        <v>4.46E-5</v>
      </c>
      <c r="ED39" s="14">
        <v>3.05E-6</v>
      </c>
      <c r="EE39" s="14">
        <v>1.3E-12</v>
      </c>
      <c r="EF39" s="14">
        <v>2.11E-11</v>
      </c>
      <c r="EG39" s="14">
        <v>3.01E-10</v>
      </c>
      <c r="EH39" s="14">
        <v>1.03E-8</v>
      </c>
    </row>
    <row r="40">
      <c r="A40" s="3" t="s">
        <v>44</v>
      </c>
      <c r="B40" s="11" t="str">
        <f t="shared" ref="B40:AT40" si="39">IF(CP40&lt;0.05,AV40,"NA")</f>
        <v>NA</v>
      </c>
      <c r="C40" s="11" t="str">
        <f t="shared" si="39"/>
        <v>NA</v>
      </c>
      <c r="D40" s="11" t="str">
        <f t="shared" si="39"/>
        <v>NA</v>
      </c>
      <c r="E40" s="11" t="str">
        <f t="shared" si="39"/>
        <v>NA</v>
      </c>
      <c r="F40" s="11" t="str">
        <f t="shared" si="39"/>
        <v>NA</v>
      </c>
      <c r="G40" s="11" t="str">
        <f t="shared" si="39"/>
        <v>NA</v>
      </c>
      <c r="H40" s="11" t="str">
        <f t="shared" si="39"/>
        <v>NA</v>
      </c>
      <c r="I40" s="11" t="str">
        <f t="shared" si="39"/>
        <v>NA</v>
      </c>
      <c r="J40" s="11" t="str">
        <f t="shared" si="39"/>
        <v>NA</v>
      </c>
      <c r="K40" s="11" t="str">
        <f t="shared" si="39"/>
        <v>NA</v>
      </c>
      <c r="L40" s="11" t="str">
        <f t="shared" si="39"/>
        <v>NA</v>
      </c>
      <c r="M40" s="11" t="str">
        <f t="shared" si="39"/>
        <v>NA</v>
      </c>
      <c r="N40" s="11" t="str">
        <f t="shared" si="39"/>
        <v>NA</v>
      </c>
      <c r="O40" s="11" t="str">
        <f t="shared" si="39"/>
        <v>NA</v>
      </c>
      <c r="P40" s="11" t="str">
        <f t="shared" si="39"/>
        <v>NA</v>
      </c>
      <c r="Q40" s="11" t="str">
        <f t="shared" si="39"/>
        <v>NA</v>
      </c>
      <c r="R40" s="11" t="str">
        <f t="shared" si="39"/>
        <v>NA</v>
      </c>
      <c r="S40" s="11" t="str">
        <f t="shared" si="39"/>
        <v>NA</v>
      </c>
      <c r="T40" s="11" t="str">
        <f t="shared" si="39"/>
        <v>NA</v>
      </c>
      <c r="U40" s="11" t="str">
        <f t="shared" si="39"/>
        <v>NA</v>
      </c>
      <c r="V40" s="11" t="str">
        <f t="shared" si="39"/>
        <v>NA</v>
      </c>
      <c r="W40" s="11" t="str">
        <f t="shared" si="39"/>
        <v>NA</v>
      </c>
      <c r="X40" s="11" t="str">
        <f t="shared" si="39"/>
        <v>NA</v>
      </c>
      <c r="Y40" s="11" t="str">
        <f t="shared" si="39"/>
        <v>NA</v>
      </c>
      <c r="Z40" s="11" t="str">
        <f t="shared" si="39"/>
        <v>NA</v>
      </c>
      <c r="AA40" s="11" t="str">
        <f t="shared" si="39"/>
        <v>NA</v>
      </c>
      <c r="AB40" s="11" t="str">
        <f t="shared" si="39"/>
        <v>NA</v>
      </c>
      <c r="AC40" s="11" t="str">
        <f t="shared" si="39"/>
        <v>NA</v>
      </c>
      <c r="AD40" s="11" t="str">
        <f t="shared" si="39"/>
        <v>NA</v>
      </c>
      <c r="AE40" s="11" t="str">
        <f t="shared" si="39"/>
        <v>NA</v>
      </c>
      <c r="AF40" s="11" t="str">
        <f t="shared" si="39"/>
        <v>NA</v>
      </c>
      <c r="AG40" s="11" t="str">
        <f t="shared" si="39"/>
        <v>NA</v>
      </c>
      <c r="AH40" s="11" t="str">
        <f t="shared" si="39"/>
        <v>NA</v>
      </c>
      <c r="AI40" s="9" t="str">
        <f t="shared" si="39"/>
        <v>0.786848</v>
      </c>
      <c r="AJ40" s="9" t="str">
        <f t="shared" si="39"/>
        <v>0.812308</v>
      </c>
      <c r="AK40" s="9" t="str">
        <f t="shared" si="39"/>
        <v>0.953734</v>
      </c>
      <c r="AL40" s="9" t="str">
        <f t="shared" si="39"/>
        <v>0.972841</v>
      </c>
      <c r="AM40" s="9" t="str">
        <f t="shared" si="39"/>
        <v>0.666162</v>
      </c>
      <c r="AN40" s="9" t="str">
        <f t="shared" si="39"/>
        <v>1</v>
      </c>
      <c r="AO40" s="9" t="str">
        <f t="shared" si="39"/>
        <v>0.943428</v>
      </c>
      <c r="AP40" s="9" t="str">
        <f t="shared" si="39"/>
        <v>0.954962</v>
      </c>
      <c r="AQ40" s="9" t="str">
        <f t="shared" si="39"/>
        <v>0.757292</v>
      </c>
      <c r="AR40" s="9" t="str">
        <f t="shared" si="39"/>
        <v>0.814756</v>
      </c>
      <c r="AS40" s="9" t="str">
        <f t="shared" si="39"/>
        <v>0.751315</v>
      </c>
      <c r="AT40" s="9" t="str">
        <f t="shared" si="39"/>
        <v>0.690742</v>
      </c>
      <c r="AU40" s="3"/>
      <c r="AV40" s="3">
        <v>-0.1492</v>
      </c>
      <c r="AW40" s="3">
        <v>-0.05828</v>
      </c>
      <c r="AX40" s="3">
        <v>0.114278</v>
      </c>
      <c r="AY40" s="3">
        <v>0.135156</v>
      </c>
      <c r="AZ40" s="3">
        <v>0.162538</v>
      </c>
      <c r="BA40" s="3">
        <v>-0.15166</v>
      </c>
      <c r="BB40" s="3">
        <v>-0.15166</v>
      </c>
      <c r="BC40" s="3">
        <v>0.114278</v>
      </c>
      <c r="BD40" s="3">
        <v>0.114278</v>
      </c>
      <c r="BE40" s="3">
        <v>0.135156</v>
      </c>
      <c r="BF40" s="3">
        <v>0.135156</v>
      </c>
      <c r="BG40" s="3">
        <v>0.095487</v>
      </c>
      <c r="BH40" s="3">
        <v>0.095487</v>
      </c>
      <c r="BI40" s="3">
        <v>-0.05371</v>
      </c>
      <c r="BJ40" s="3">
        <v>-0.05371</v>
      </c>
      <c r="BK40" s="3">
        <v>0.007028</v>
      </c>
      <c r="BL40" s="3">
        <v>0.007028</v>
      </c>
      <c r="BM40" s="3">
        <v>-0.07321</v>
      </c>
      <c r="BN40" s="3">
        <v>0.03959</v>
      </c>
      <c r="BO40" s="3">
        <v>0.096222</v>
      </c>
      <c r="BP40" s="3">
        <v>-0.08602</v>
      </c>
      <c r="BQ40" s="3">
        <v>0.216148</v>
      </c>
      <c r="BR40" s="3">
        <v>0.134859</v>
      </c>
      <c r="BS40" s="3">
        <v>0.254687</v>
      </c>
      <c r="BT40" s="3">
        <v>0.254687</v>
      </c>
      <c r="BU40" s="3">
        <v>0.231006</v>
      </c>
      <c r="BV40" s="3">
        <v>0.137403</v>
      </c>
      <c r="BW40" s="3">
        <v>0.146175</v>
      </c>
      <c r="BX40" s="3">
        <v>0.159389</v>
      </c>
      <c r="BY40" s="3">
        <v>0.04546</v>
      </c>
      <c r="BZ40" s="3">
        <v>0.219826</v>
      </c>
      <c r="CA40" s="3">
        <v>0.016524</v>
      </c>
      <c r="CB40" s="3">
        <v>0.05599</v>
      </c>
      <c r="CC40" s="3">
        <v>0.786848</v>
      </c>
      <c r="CD40" s="3">
        <v>0.812308</v>
      </c>
      <c r="CE40" s="3">
        <v>0.953734</v>
      </c>
      <c r="CF40" s="3">
        <v>0.972841</v>
      </c>
      <c r="CG40" s="3">
        <v>0.666162</v>
      </c>
      <c r="CH40" s="3">
        <v>1.0</v>
      </c>
      <c r="CI40" s="3">
        <v>0.943428</v>
      </c>
      <c r="CJ40" s="3">
        <v>0.954962</v>
      </c>
      <c r="CK40" s="3">
        <v>0.757292</v>
      </c>
      <c r="CL40" s="3">
        <v>0.814756</v>
      </c>
      <c r="CM40" s="3">
        <v>0.751315</v>
      </c>
      <c r="CN40" s="3">
        <v>0.690742</v>
      </c>
      <c r="CO40" s="3"/>
      <c r="CP40" s="3">
        <v>0.407284</v>
      </c>
      <c r="CQ40" s="3">
        <v>0.747354</v>
      </c>
      <c r="CR40" s="3">
        <v>0.526575</v>
      </c>
      <c r="CS40" s="3">
        <v>0.453299</v>
      </c>
      <c r="CT40" s="3">
        <v>0.366134</v>
      </c>
      <c r="CU40" s="3">
        <v>0.399513</v>
      </c>
      <c r="CV40" s="3">
        <v>0.399513</v>
      </c>
      <c r="CW40" s="3">
        <v>0.526575</v>
      </c>
      <c r="CX40" s="3">
        <v>0.526575</v>
      </c>
      <c r="CY40" s="3">
        <v>0.453299</v>
      </c>
      <c r="CZ40" s="3">
        <v>0.453299</v>
      </c>
      <c r="DA40" s="3">
        <v>0.59709</v>
      </c>
      <c r="DB40" s="3">
        <v>0.59709</v>
      </c>
      <c r="DC40" s="3">
        <v>0.766569</v>
      </c>
      <c r="DD40" s="3">
        <v>0.766569</v>
      </c>
      <c r="DE40" s="3">
        <v>0.969039</v>
      </c>
      <c r="DF40" s="3">
        <v>0.969039</v>
      </c>
      <c r="DG40" s="3">
        <v>0.685572</v>
      </c>
      <c r="DH40" s="3">
        <v>0.826851</v>
      </c>
      <c r="DI40" s="3">
        <v>0.612987</v>
      </c>
      <c r="DJ40" s="3">
        <v>0.634108</v>
      </c>
      <c r="DK40" s="3">
        <v>0.251295</v>
      </c>
      <c r="DL40" s="3">
        <v>0.47738</v>
      </c>
      <c r="DM40" s="3">
        <v>0.174391</v>
      </c>
      <c r="DN40" s="3">
        <v>0.174391</v>
      </c>
      <c r="DO40" s="3">
        <v>0.21937</v>
      </c>
      <c r="DP40" s="3">
        <v>0.469033</v>
      </c>
      <c r="DQ40" s="3">
        <v>0.440845</v>
      </c>
      <c r="DR40" s="3">
        <v>0.400172</v>
      </c>
      <c r="DS40" s="3">
        <v>0.811463</v>
      </c>
      <c r="DT40" s="3">
        <v>0.243121</v>
      </c>
      <c r="DU40" s="3">
        <v>0.930936</v>
      </c>
      <c r="DV40" s="3">
        <v>0.768859</v>
      </c>
      <c r="DW40" s="14">
        <v>5.64E-8</v>
      </c>
      <c r="DX40" s="14">
        <v>9.49E-9</v>
      </c>
      <c r="DY40" s="3">
        <v>0.0</v>
      </c>
      <c r="DZ40" s="3">
        <v>0.0</v>
      </c>
      <c r="EA40" s="14">
        <v>2.32E-5</v>
      </c>
      <c r="EB40" s="3"/>
      <c r="EC40" s="14">
        <v>2.22E-16</v>
      </c>
      <c r="ED40" s="3">
        <v>0.0</v>
      </c>
      <c r="EE40" s="14">
        <v>3.37E-7</v>
      </c>
      <c r="EF40" s="14">
        <v>7.89E-9</v>
      </c>
      <c r="EG40" s="14">
        <v>4.7E-7</v>
      </c>
      <c r="EH40" s="14">
        <v>8.61E-6</v>
      </c>
    </row>
    <row r="41">
      <c r="A41" s="3" t="s">
        <v>45</v>
      </c>
      <c r="B41" s="11" t="str">
        <f t="shared" ref="B41:AT41" si="40">IF(CP41&lt;0.05,AV41,"NA")</f>
        <v>NA</v>
      </c>
      <c r="C41" s="11" t="str">
        <f t="shared" si="40"/>
        <v>NA</v>
      </c>
      <c r="D41" s="11" t="str">
        <f t="shared" si="40"/>
        <v>NA</v>
      </c>
      <c r="E41" s="11" t="str">
        <f t="shared" si="40"/>
        <v>NA</v>
      </c>
      <c r="F41" s="11" t="str">
        <f t="shared" si="40"/>
        <v>NA</v>
      </c>
      <c r="G41" s="11" t="str">
        <f t="shared" si="40"/>
        <v>NA</v>
      </c>
      <c r="H41" s="11" t="str">
        <f t="shared" si="40"/>
        <v>NA</v>
      </c>
      <c r="I41" s="11" t="str">
        <f t="shared" si="40"/>
        <v>NA</v>
      </c>
      <c r="J41" s="11" t="str">
        <f t="shared" si="40"/>
        <v>NA</v>
      </c>
      <c r="K41" s="11" t="str">
        <f t="shared" si="40"/>
        <v>NA</v>
      </c>
      <c r="L41" s="11" t="str">
        <f t="shared" si="40"/>
        <v>NA</v>
      </c>
      <c r="M41" s="11" t="str">
        <f t="shared" si="40"/>
        <v>NA</v>
      </c>
      <c r="N41" s="11" t="str">
        <f t="shared" si="40"/>
        <v>NA</v>
      </c>
      <c r="O41" s="11" t="str">
        <f t="shared" si="40"/>
        <v>NA</v>
      </c>
      <c r="P41" s="11" t="str">
        <f t="shared" si="40"/>
        <v>NA</v>
      </c>
      <c r="Q41" s="11" t="str">
        <f t="shared" si="40"/>
        <v>NA</v>
      </c>
      <c r="R41" s="11" t="str">
        <f t="shared" si="40"/>
        <v>NA</v>
      </c>
      <c r="S41" s="11" t="str">
        <f t="shared" si="40"/>
        <v>NA</v>
      </c>
      <c r="T41" s="11" t="str">
        <f t="shared" si="40"/>
        <v>NA</v>
      </c>
      <c r="U41" s="11" t="str">
        <f t="shared" si="40"/>
        <v>NA</v>
      </c>
      <c r="V41" s="11" t="str">
        <f t="shared" si="40"/>
        <v>NA</v>
      </c>
      <c r="W41" s="11" t="str">
        <f t="shared" si="40"/>
        <v>NA</v>
      </c>
      <c r="X41" s="11" t="str">
        <f t="shared" si="40"/>
        <v>NA</v>
      </c>
      <c r="Y41" s="11" t="str">
        <f t="shared" si="40"/>
        <v>NA</v>
      </c>
      <c r="Z41" s="11" t="str">
        <f t="shared" si="40"/>
        <v>NA</v>
      </c>
      <c r="AA41" s="11" t="str">
        <f t="shared" si="40"/>
        <v>NA</v>
      </c>
      <c r="AB41" s="11" t="str">
        <f t="shared" si="40"/>
        <v>NA</v>
      </c>
      <c r="AC41" s="11" t="str">
        <f t="shared" si="40"/>
        <v>NA</v>
      </c>
      <c r="AD41" s="11" t="str">
        <f t="shared" si="40"/>
        <v>NA</v>
      </c>
      <c r="AE41" s="11" t="str">
        <f t="shared" si="40"/>
        <v>NA</v>
      </c>
      <c r="AF41" s="11" t="str">
        <f t="shared" si="40"/>
        <v>NA</v>
      </c>
      <c r="AG41" s="11" t="str">
        <f t="shared" si="40"/>
        <v>NA</v>
      </c>
      <c r="AH41" s="11" t="str">
        <f t="shared" si="40"/>
        <v>NA</v>
      </c>
      <c r="AI41" s="9" t="str">
        <f t="shared" si="40"/>
        <v>0.757386</v>
      </c>
      <c r="AJ41" s="9" t="str">
        <f t="shared" si="40"/>
        <v>0.794231</v>
      </c>
      <c r="AK41" s="9" t="str">
        <f t="shared" si="40"/>
        <v>0.899779</v>
      </c>
      <c r="AL41" s="9" t="str">
        <f t="shared" si="40"/>
        <v>0.919105</v>
      </c>
      <c r="AM41" s="9" t="str">
        <f t="shared" si="40"/>
        <v>0.648572</v>
      </c>
      <c r="AN41" s="9" t="str">
        <f t="shared" si="40"/>
        <v>0.943428</v>
      </c>
      <c r="AO41" s="9" t="str">
        <f t="shared" si="40"/>
        <v>1</v>
      </c>
      <c r="AP41" s="9" t="str">
        <f t="shared" si="40"/>
        <v>0.959156</v>
      </c>
      <c r="AQ41" s="9" t="str">
        <f t="shared" si="40"/>
        <v>0.746592</v>
      </c>
      <c r="AR41" s="9" t="str">
        <f t="shared" si="40"/>
        <v>0.795988</v>
      </c>
      <c r="AS41" s="9" t="str">
        <f t="shared" si="40"/>
        <v>0.663189</v>
      </c>
      <c r="AT41" s="9" t="str">
        <f t="shared" si="40"/>
        <v>0.682956</v>
      </c>
      <c r="AU41" s="3"/>
      <c r="AV41" s="3">
        <v>-0.11495</v>
      </c>
      <c r="AW41" s="3">
        <v>0.001619</v>
      </c>
      <c r="AX41" s="3">
        <v>0.183235</v>
      </c>
      <c r="AY41" s="3">
        <v>0.197161</v>
      </c>
      <c r="AZ41" s="3">
        <v>0.197521</v>
      </c>
      <c r="BA41" s="3">
        <v>-0.11711</v>
      </c>
      <c r="BB41" s="3">
        <v>-0.11711</v>
      </c>
      <c r="BC41" s="3">
        <v>0.183235</v>
      </c>
      <c r="BD41" s="3">
        <v>0.183235</v>
      </c>
      <c r="BE41" s="3">
        <v>0.197161</v>
      </c>
      <c r="BF41" s="3">
        <v>0.197161</v>
      </c>
      <c r="BG41" s="3">
        <v>0.164241</v>
      </c>
      <c r="BH41" s="3">
        <v>0.164241</v>
      </c>
      <c r="BI41" s="3">
        <v>0.012053</v>
      </c>
      <c r="BJ41" s="3">
        <v>0.012053</v>
      </c>
      <c r="BK41" s="3">
        <v>0.03007</v>
      </c>
      <c r="BL41" s="3">
        <v>0.03007</v>
      </c>
      <c r="BM41" s="3">
        <v>0.012325</v>
      </c>
      <c r="BN41" s="3">
        <v>0.066361</v>
      </c>
      <c r="BO41" s="3">
        <v>0.093979</v>
      </c>
      <c r="BP41" s="3">
        <v>-0.03184</v>
      </c>
      <c r="BQ41" s="3">
        <v>0.278936</v>
      </c>
      <c r="BR41" s="3">
        <v>0.19702</v>
      </c>
      <c r="BS41" s="3">
        <v>0.31654</v>
      </c>
      <c r="BT41" s="3">
        <v>0.31654</v>
      </c>
      <c r="BU41" s="3">
        <v>0.242998</v>
      </c>
      <c r="BV41" s="3">
        <v>0.2004</v>
      </c>
      <c r="BW41" s="3">
        <v>0.231165</v>
      </c>
      <c r="BX41" s="3">
        <v>0.233797</v>
      </c>
      <c r="BY41" s="3">
        <v>0.103003</v>
      </c>
      <c r="BZ41" s="3">
        <v>0.272038</v>
      </c>
      <c r="CA41" s="3">
        <v>0.106051</v>
      </c>
      <c r="CB41" s="3">
        <v>0.144682</v>
      </c>
      <c r="CC41" s="3">
        <v>0.757386</v>
      </c>
      <c r="CD41" s="3">
        <v>0.794231</v>
      </c>
      <c r="CE41" s="3">
        <v>0.899779</v>
      </c>
      <c r="CF41" s="3">
        <v>0.919105</v>
      </c>
      <c r="CG41" s="3">
        <v>0.648572</v>
      </c>
      <c r="CH41" s="3">
        <v>0.943428</v>
      </c>
      <c r="CI41" s="3">
        <v>1.0</v>
      </c>
      <c r="CJ41" s="3">
        <v>0.959156</v>
      </c>
      <c r="CK41" s="3">
        <v>0.746592</v>
      </c>
      <c r="CL41" s="3">
        <v>0.795988</v>
      </c>
      <c r="CM41" s="3">
        <v>0.663189</v>
      </c>
      <c r="CN41" s="3">
        <v>0.682956</v>
      </c>
      <c r="CO41" s="3"/>
      <c r="CP41" s="3">
        <v>0.524127</v>
      </c>
      <c r="CQ41" s="3">
        <v>0.992865</v>
      </c>
      <c r="CR41" s="3">
        <v>0.3074</v>
      </c>
      <c r="CS41" s="3">
        <v>0.271431</v>
      </c>
      <c r="CT41" s="3">
        <v>0.27054</v>
      </c>
      <c r="CU41" s="3">
        <v>0.516311</v>
      </c>
      <c r="CV41" s="3">
        <v>0.516311</v>
      </c>
      <c r="CW41" s="3">
        <v>0.3074</v>
      </c>
      <c r="CX41" s="3">
        <v>0.3074</v>
      </c>
      <c r="CY41" s="3">
        <v>0.271431</v>
      </c>
      <c r="CZ41" s="3">
        <v>0.271431</v>
      </c>
      <c r="DA41" s="3">
        <v>0.361065</v>
      </c>
      <c r="DB41" s="3">
        <v>0.361065</v>
      </c>
      <c r="DC41" s="3">
        <v>0.946924</v>
      </c>
      <c r="DD41" s="3">
        <v>0.946924</v>
      </c>
      <c r="DE41" s="3">
        <v>0.868068</v>
      </c>
      <c r="DF41" s="3">
        <v>0.868068</v>
      </c>
      <c r="DG41" s="3">
        <v>0.945728</v>
      </c>
      <c r="DH41" s="3">
        <v>0.713678</v>
      </c>
      <c r="DI41" s="3">
        <v>0.621331</v>
      </c>
      <c r="DJ41" s="3">
        <v>0.860358</v>
      </c>
      <c r="DK41" s="3">
        <v>0.135519</v>
      </c>
      <c r="DL41" s="3">
        <v>0.296697</v>
      </c>
      <c r="DM41" s="3">
        <v>0.088338</v>
      </c>
      <c r="DN41" s="3">
        <v>0.088338</v>
      </c>
      <c r="DO41" s="3">
        <v>0.195701</v>
      </c>
      <c r="DP41" s="3">
        <v>0.288319</v>
      </c>
      <c r="DQ41" s="3">
        <v>0.219043</v>
      </c>
      <c r="DR41" s="3">
        <v>0.213696</v>
      </c>
      <c r="DS41" s="3">
        <v>0.588064</v>
      </c>
      <c r="DT41" s="3">
        <v>0.145865</v>
      </c>
      <c r="DU41" s="3">
        <v>0.577008</v>
      </c>
      <c r="DV41" s="3">
        <v>0.445578</v>
      </c>
      <c r="DW41" s="14">
        <v>3.36E-7</v>
      </c>
      <c r="DX41" s="14">
        <v>3.45E-8</v>
      </c>
      <c r="DY41" s="14">
        <v>1.07E-12</v>
      </c>
      <c r="DZ41" s="14">
        <v>4.44E-14</v>
      </c>
      <c r="EA41" s="14">
        <v>4.46E-5</v>
      </c>
      <c r="EB41" s="14">
        <v>2.22E-16</v>
      </c>
      <c r="EC41" s="3"/>
      <c r="ED41" s="3">
        <v>0.0</v>
      </c>
      <c r="EE41" s="14">
        <v>6.07E-7</v>
      </c>
      <c r="EF41" s="14">
        <v>3.06E-8</v>
      </c>
      <c r="EG41" s="14">
        <v>2.6E-5</v>
      </c>
      <c r="EH41" s="14">
        <v>1.19E-5</v>
      </c>
    </row>
    <row r="42">
      <c r="A42" s="3" t="s">
        <v>46</v>
      </c>
      <c r="B42" s="11" t="str">
        <f t="shared" ref="B42:AT42" si="41">IF(CP42&lt;0.05,AV42,"NA")</f>
        <v>NA</v>
      </c>
      <c r="C42" s="11" t="str">
        <f t="shared" si="41"/>
        <v>NA</v>
      </c>
      <c r="D42" s="11" t="str">
        <f t="shared" si="41"/>
        <v>NA</v>
      </c>
      <c r="E42" s="11" t="str">
        <f t="shared" si="41"/>
        <v>NA</v>
      </c>
      <c r="F42" s="11" t="str">
        <f t="shared" si="41"/>
        <v>NA</v>
      </c>
      <c r="G42" s="11" t="str">
        <f t="shared" si="41"/>
        <v>NA</v>
      </c>
      <c r="H42" s="11" t="str">
        <f t="shared" si="41"/>
        <v>NA</v>
      </c>
      <c r="I42" s="11" t="str">
        <f t="shared" si="41"/>
        <v>NA</v>
      </c>
      <c r="J42" s="11" t="str">
        <f t="shared" si="41"/>
        <v>NA</v>
      </c>
      <c r="K42" s="11" t="str">
        <f t="shared" si="41"/>
        <v>NA</v>
      </c>
      <c r="L42" s="11" t="str">
        <f t="shared" si="41"/>
        <v>NA</v>
      </c>
      <c r="M42" s="11" t="str">
        <f t="shared" si="41"/>
        <v>NA</v>
      </c>
      <c r="N42" s="11" t="str">
        <f t="shared" si="41"/>
        <v>NA</v>
      </c>
      <c r="O42" s="11" t="str">
        <f t="shared" si="41"/>
        <v>NA</v>
      </c>
      <c r="P42" s="11" t="str">
        <f t="shared" si="41"/>
        <v>NA</v>
      </c>
      <c r="Q42" s="11" t="str">
        <f t="shared" si="41"/>
        <v>NA</v>
      </c>
      <c r="R42" s="11" t="str">
        <f t="shared" si="41"/>
        <v>NA</v>
      </c>
      <c r="S42" s="11" t="str">
        <f t="shared" si="41"/>
        <v>NA</v>
      </c>
      <c r="T42" s="11" t="str">
        <f t="shared" si="41"/>
        <v>NA</v>
      </c>
      <c r="U42" s="11" t="str">
        <f t="shared" si="41"/>
        <v>NA</v>
      </c>
      <c r="V42" s="11" t="str">
        <f t="shared" si="41"/>
        <v>NA</v>
      </c>
      <c r="W42" s="11" t="str">
        <f t="shared" si="41"/>
        <v>NA</v>
      </c>
      <c r="X42" s="11" t="str">
        <f t="shared" si="41"/>
        <v>NA</v>
      </c>
      <c r="Y42" s="11" t="str">
        <f t="shared" si="41"/>
        <v>NA</v>
      </c>
      <c r="Z42" s="11" t="str">
        <f t="shared" si="41"/>
        <v>NA</v>
      </c>
      <c r="AA42" s="11" t="str">
        <f t="shared" si="41"/>
        <v>NA</v>
      </c>
      <c r="AB42" s="11" t="str">
        <f t="shared" si="41"/>
        <v>NA</v>
      </c>
      <c r="AC42" s="11" t="str">
        <f t="shared" si="41"/>
        <v>NA</v>
      </c>
      <c r="AD42" s="11" t="str">
        <f t="shared" si="41"/>
        <v>NA</v>
      </c>
      <c r="AE42" s="11" t="str">
        <f t="shared" si="41"/>
        <v>NA</v>
      </c>
      <c r="AF42" s="11" t="str">
        <f t="shared" si="41"/>
        <v>NA</v>
      </c>
      <c r="AG42" s="11" t="str">
        <f t="shared" si="41"/>
        <v>NA</v>
      </c>
      <c r="AH42" s="11" t="str">
        <f t="shared" si="41"/>
        <v>NA</v>
      </c>
      <c r="AI42" s="9" t="str">
        <f t="shared" si="41"/>
        <v>0.805194</v>
      </c>
      <c r="AJ42" s="9" t="str">
        <f t="shared" si="41"/>
        <v>0.811417</v>
      </c>
      <c r="AK42" s="9" t="str">
        <f t="shared" si="41"/>
        <v>0.91078</v>
      </c>
      <c r="AL42" s="9" t="str">
        <f t="shared" si="41"/>
        <v>0.931527</v>
      </c>
      <c r="AM42" s="9" t="str">
        <f t="shared" si="41"/>
        <v>0.714218</v>
      </c>
      <c r="AN42" s="9" t="str">
        <f t="shared" si="41"/>
        <v>0.954962</v>
      </c>
      <c r="AO42" s="9" t="str">
        <f t="shared" si="41"/>
        <v>0.959156</v>
      </c>
      <c r="AP42" s="9" t="str">
        <f t="shared" si="41"/>
        <v>1</v>
      </c>
      <c r="AQ42" s="9" t="str">
        <f t="shared" si="41"/>
        <v>0.78198</v>
      </c>
      <c r="AR42" s="9" t="str">
        <f t="shared" si="41"/>
        <v>0.808871</v>
      </c>
      <c r="AS42" s="9" t="str">
        <f t="shared" si="41"/>
        <v>0.769495</v>
      </c>
      <c r="AT42" s="9" t="str">
        <f t="shared" si="41"/>
        <v>0.736107</v>
      </c>
      <c r="AU42" s="3"/>
      <c r="AV42" s="3">
        <v>-0.11904</v>
      </c>
      <c r="AW42" s="3">
        <v>-0.07013</v>
      </c>
      <c r="AX42" s="3">
        <v>0.068338</v>
      </c>
      <c r="AY42" s="3">
        <v>0.083797</v>
      </c>
      <c r="AZ42" s="3">
        <v>0.204637</v>
      </c>
      <c r="BA42" s="3">
        <v>-0.12156</v>
      </c>
      <c r="BB42" s="3">
        <v>-0.12156</v>
      </c>
      <c r="BC42" s="3">
        <v>0.068338</v>
      </c>
      <c r="BD42" s="3">
        <v>0.068338</v>
      </c>
      <c r="BE42" s="3">
        <v>0.083797</v>
      </c>
      <c r="BF42" s="3">
        <v>0.083797</v>
      </c>
      <c r="BG42" s="3">
        <v>0.048552</v>
      </c>
      <c r="BH42" s="3">
        <v>0.048552</v>
      </c>
      <c r="BI42" s="3">
        <v>-0.0615</v>
      </c>
      <c r="BJ42" s="3">
        <v>-0.0615</v>
      </c>
      <c r="BK42" s="3">
        <v>0.023038</v>
      </c>
      <c r="BL42" s="3">
        <v>0.023038</v>
      </c>
      <c r="BM42" s="3">
        <v>-0.05557</v>
      </c>
      <c r="BN42" s="3">
        <v>0.067778</v>
      </c>
      <c r="BO42" s="3">
        <v>0.081148</v>
      </c>
      <c r="BP42" s="3">
        <v>-0.09064</v>
      </c>
      <c r="BQ42" s="3">
        <v>0.255244</v>
      </c>
      <c r="BR42" s="3">
        <v>0.175753</v>
      </c>
      <c r="BS42" s="3">
        <v>0.347065</v>
      </c>
      <c r="BT42" s="3">
        <v>0.347065</v>
      </c>
      <c r="BU42" s="3">
        <v>0.262856</v>
      </c>
      <c r="BV42" s="3">
        <v>0.162048</v>
      </c>
      <c r="BW42" s="3">
        <v>0.189565</v>
      </c>
      <c r="BX42" s="3">
        <v>0.202457</v>
      </c>
      <c r="BY42" s="3">
        <v>0.046579</v>
      </c>
      <c r="BZ42" s="3">
        <v>0.264757</v>
      </c>
      <c r="CA42" s="3">
        <v>0.073685</v>
      </c>
      <c r="CB42" s="3">
        <v>0.105689</v>
      </c>
      <c r="CC42" s="3">
        <v>0.805194</v>
      </c>
      <c r="CD42" s="3">
        <v>0.811417</v>
      </c>
      <c r="CE42" s="3">
        <v>0.91078</v>
      </c>
      <c r="CF42" s="3">
        <v>0.931527</v>
      </c>
      <c r="CG42" s="3">
        <v>0.714218</v>
      </c>
      <c r="CH42" s="3">
        <v>0.954962</v>
      </c>
      <c r="CI42" s="3">
        <v>0.959156</v>
      </c>
      <c r="CJ42" s="3">
        <v>1.0</v>
      </c>
      <c r="CK42" s="3">
        <v>0.78198</v>
      </c>
      <c r="CL42" s="3">
        <v>0.808871</v>
      </c>
      <c r="CM42" s="3">
        <v>0.769495</v>
      </c>
      <c r="CN42" s="3">
        <v>0.736107</v>
      </c>
      <c r="CO42" s="3"/>
      <c r="CP42" s="3">
        <v>0.509363</v>
      </c>
      <c r="CQ42" s="3">
        <v>0.698154</v>
      </c>
      <c r="CR42" s="3">
        <v>0.705521</v>
      </c>
      <c r="CS42" s="3">
        <v>0.64291</v>
      </c>
      <c r="CT42" s="3">
        <v>0.253302</v>
      </c>
      <c r="CU42" s="3">
        <v>0.500383</v>
      </c>
      <c r="CV42" s="3">
        <v>0.500383</v>
      </c>
      <c r="CW42" s="3">
        <v>0.705521</v>
      </c>
      <c r="CX42" s="3">
        <v>0.705521</v>
      </c>
      <c r="CY42" s="3">
        <v>0.64291</v>
      </c>
      <c r="CZ42" s="3">
        <v>0.64291</v>
      </c>
      <c r="DA42" s="3">
        <v>0.788458</v>
      </c>
      <c r="DB42" s="3">
        <v>0.788458</v>
      </c>
      <c r="DC42" s="3">
        <v>0.733867</v>
      </c>
      <c r="DD42" s="3">
        <v>0.733867</v>
      </c>
      <c r="DE42" s="3">
        <v>0.898735</v>
      </c>
      <c r="DF42" s="3">
        <v>0.898735</v>
      </c>
      <c r="DG42" s="3">
        <v>0.758708</v>
      </c>
      <c r="DH42" s="3">
        <v>0.707831</v>
      </c>
      <c r="DI42" s="3">
        <v>0.669903</v>
      </c>
      <c r="DJ42" s="3">
        <v>0.615925</v>
      </c>
      <c r="DK42" s="3">
        <v>0.173419</v>
      </c>
      <c r="DL42" s="3">
        <v>0.352891</v>
      </c>
      <c r="DM42" s="3">
        <v>0.060235</v>
      </c>
      <c r="DN42" s="3">
        <v>0.060235</v>
      </c>
      <c r="DO42" s="3">
        <v>0.160507</v>
      </c>
      <c r="DP42" s="3">
        <v>0.392257</v>
      </c>
      <c r="DQ42" s="3">
        <v>0.315712</v>
      </c>
      <c r="DR42" s="3">
        <v>0.283296</v>
      </c>
      <c r="DS42" s="3">
        <v>0.80691</v>
      </c>
      <c r="DT42" s="3">
        <v>0.157393</v>
      </c>
      <c r="DU42" s="3">
        <v>0.698779</v>
      </c>
      <c r="DV42" s="3">
        <v>0.578317</v>
      </c>
      <c r="DW42" s="14">
        <v>1.6E-8</v>
      </c>
      <c r="DX42" s="14">
        <v>1.02E-8</v>
      </c>
      <c r="DY42" s="14">
        <v>1.91E-13</v>
      </c>
      <c r="DZ42" s="14">
        <v>3.55E-15</v>
      </c>
      <c r="EA42" s="14">
        <v>3.05E-6</v>
      </c>
      <c r="EB42" s="3">
        <v>0.0</v>
      </c>
      <c r="EC42" s="3">
        <v>0.0</v>
      </c>
      <c r="ED42" s="3"/>
      <c r="EE42" s="14">
        <v>7.71E-8</v>
      </c>
      <c r="EF42" s="14">
        <v>1.23E-8</v>
      </c>
      <c r="EG42" s="14">
        <v>1.66E-7</v>
      </c>
      <c r="EH42" s="14">
        <v>1.05E-6</v>
      </c>
    </row>
    <row r="43">
      <c r="A43" s="3" t="s">
        <v>47</v>
      </c>
      <c r="B43" s="11" t="str">
        <f t="shared" ref="B43:AT43" si="42">IF(CP43&lt;0.05,AV43,"NA")</f>
        <v>NA</v>
      </c>
      <c r="C43" s="11" t="str">
        <f t="shared" si="42"/>
        <v>NA</v>
      </c>
      <c r="D43" s="11" t="str">
        <f t="shared" si="42"/>
        <v>NA</v>
      </c>
      <c r="E43" s="11" t="str">
        <f t="shared" si="42"/>
        <v>NA</v>
      </c>
      <c r="F43" s="11" t="str">
        <f t="shared" si="42"/>
        <v>NA</v>
      </c>
      <c r="G43" s="11" t="str">
        <f t="shared" si="42"/>
        <v>NA</v>
      </c>
      <c r="H43" s="11" t="str">
        <f t="shared" si="42"/>
        <v>NA</v>
      </c>
      <c r="I43" s="11" t="str">
        <f t="shared" si="42"/>
        <v>NA</v>
      </c>
      <c r="J43" s="11" t="str">
        <f t="shared" si="42"/>
        <v>NA</v>
      </c>
      <c r="K43" s="11" t="str">
        <f t="shared" si="42"/>
        <v>NA</v>
      </c>
      <c r="L43" s="11" t="str">
        <f t="shared" si="42"/>
        <v>NA</v>
      </c>
      <c r="M43" s="11" t="str">
        <f t="shared" si="42"/>
        <v>NA</v>
      </c>
      <c r="N43" s="11" t="str">
        <f t="shared" si="42"/>
        <v>NA</v>
      </c>
      <c r="O43" s="11" t="str">
        <f t="shared" si="42"/>
        <v>NA</v>
      </c>
      <c r="P43" s="11" t="str">
        <f t="shared" si="42"/>
        <v>NA</v>
      </c>
      <c r="Q43" s="11" t="str">
        <f t="shared" si="42"/>
        <v>NA</v>
      </c>
      <c r="R43" s="11" t="str">
        <f t="shared" si="42"/>
        <v>NA</v>
      </c>
      <c r="S43" s="11" t="str">
        <f t="shared" si="42"/>
        <v>NA</v>
      </c>
      <c r="T43" s="11" t="str">
        <f t="shared" si="42"/>
        <v>NA</v>
      </c>
      <c r="U43" s="11" t="str">
        <f t="shared" si="42"/>
        <v>NA</v>
      </c>
      <c r="V43" s="11" t="str">
        <f t="shared" si="42"/>
        <v>NA</v>
      </c>
      <c r="W43" s="11" t="str">
        <f t="shared" si="42"/>
        <v>NA</v>
      </c>
      <c r="X43" s="11" t="str">
        <f t="shared" si="42"/>
        <v>NA</v>
      </c>
      <c r="Y43" s="9" t="str">
        <f t="shared" si="42"/>
        <v>0.428899</v>
      </c>
      <c r="Z43" s="9" t="str">
        <f t="shared" si="42"/>
        <v>0.428899</v>
      </c>
      <c r="AA43" s="11" t="str">
        <f t="shared" si="42"/>
        <v>NA</v>
      </c>
      <c r="AB43" s="11" t="str">
        <f t="shared" si="42"/>
        <v>NA</v>
      </c>
      <c r="AC43" s="11" t="str">
        <f t="shared" si="42"/>
        <v>NA</v>
      </c>
      <c r="AD43" s="11" t="str">
        <f t="shared" si="42"/>
        <v>NA</v>
      </c>
      <c r="AE43" s="11" t="str">
        <f t="shared" si="42"/>
        <v>NA</v>
      </c>
      <c r="AF43" s="11" t="str">
        <f t="shared" si="42"/>
        <v>NA</v>
      </c>
      <c r="AG43" s="11" t="str">
        <f t="shared" si="42"/>
        <v>NA</v>
      </c>
      <c r="AH43" s="11" t="str">
        <f t="shared" si="42"/>
        <v>NA</v>
      </c>
      <c r="AI43" s="9" t="str">
        <f t="shared" si="42"/>
        <v>0.935533</v>
      </c>
      <c r="AJ43" s="9" t="str">
        <f t="shared" si="42"/>
        <v>0.877259</v>
      </c>
      <c r="AK43" s="9" t="str">
        <f t="shared" si="42"/>
        <v>0.852579</v>
      </c>
      <c r="AL43" s="9" t="str">
        <f t="shared" si="42"/>
        <v>0.762694</v>
      </c>
      <c r="AM43" s="9" t="str">
        <f t="shared" si="42"/>
        <v>0.898476</v>
      </c>
      <c r="AN43" s="9" t="str">
        <f t="shared" si="42"/>
        <v>0.757292</v>
      </c>
      <c r="AO43" s="9" t="str">
        <f t="shared" si="42"/>
        <v>0.746592</v>
      </c>
      <c r="AP43" s="9" t="str">
        <f t="shared" si="42"/>
        <v>0.78198</v>
      </c>
      <c r="AQ43" s="9" t="str">
        <f t="shared" si="42"/>
        <v>1</v>
      </c>
      <c r="AR43" s="9" t="str">
        <f t="shared" si="42"/>
        <v>0.873486</v>
      </c>
      <c r="AS43" s="9" t="str">
        <f t="shared" si="42"/>
        <v>0.760646</v>
      </c>
      <c r="AT43" s="9" t="str">
        <f t="shared" si="42"/>
        <v>0.928777</v>
      </c>
      <c r="AU43" s="3"/>
      <c r="AV43" s="3">
        <v>-0.08146</v>
      </c>
      <c r="AW43" s="3">
        <v>0.068497</v>
      </c>
      <c r="AX43" s="3">
        <v>0.11664</v>
      </c>
      <c r="AY43" s="3">
        <v>0.142043</v>
      </c>
      <c r="AZ43" s="3">
        <v>0.210204</v>
      </c>
      <c r="BA43" s="3">
        <v>-0.08836</v>
      </c>
      <c r="BB43" s="3">
        <v>-0.08836</v>
      </c>
      <c r="BC43" s="3">
        <v>0.11664</v>
      </c>
      <c r="BD43" s="3">
        <v>0.11664</v>
      </c>
      <c r="BE43" s="3">
        <v>0.142043</v>
      </c>
      <c r="BF43" s="3">
        <v>0.142043</v>
      </c>
      <c r="BG43" s="3">
        <v>0.027601</v>
      </c>
      <c r="BH43" s="3">
        <v>0.027601</v>
      </c>
      <c r="BI43" s="3">
        <v>0.068497</v>
      </c>
      <c r="BJ43" s="3">
        <v>0.068497</v>
      </c>
      <c r="BK43" s="3">
        <v>0.214777</v>
      </c>
      <c r="BL43" s="3">
        <v>0.214777</v>
      </c>
      <c r="BM43" s="3">
        <v>0.098555</v>
      </c>
      <c r="BN43" s="3">
        <v>0.304938</v>
      </c>
      <c r="BO43" s="3">
        <v>0.15874</v>
      </c>
      <c r="BP43" s="3">
        <v>-0.15695</v>
      </c>
      <c r="BQ43" s="3">
        <v>0.217921</v>
      </c>
      <c r="BR43" s="3">
        <v>0.233994</v>
      </c>
      <c r="BS43" s="3">
        <v>0.428899</v>
      </c>
      <c r="BT43" s="3">
        <v>0.428899</v>
      </c>
      <c r="BU43" s="3">
        <v>0.307956</v>
      </c>
      <c r="BV43" s="3">
        <v>0.193993</v>
      </c>
      <c r="BW43" s="3">
        <v>0.125799</v>
      </c>
      <c r="BX43" s="3">
        <v>0.154665</v>
      </c>
      <c r="BY43" s="3">
        <v>0.103003</v>
      </c>
      <c r="BZ43" s="3">
        <v>0.279313</v>
      </c>
      <c r="CA43" s="3">
        <v>0.175124</v>
      </c>
      <c r="CB43" s="3">
        <v>0.193189</v>
      </c>
      <c r="CC43" s="3">
        <v>0.935533</v>
      </c>
      <c r="CD43" s="3">
        <v>0.877259</v>
      </c>
      <c r="CE43" s="3">
        <v>0.852579</v>
      </c>
      <c r="CF43" s="3">
        <v>0.762694</v>
      </c>
      <c r="CG43" s="3">
        <v>0.898476</v>
      </c>
      <c r="CH43" s="3">
        <v>0.757292</v>
      </c>
      <c r="CI43" s="3">
        <v>0.746592</v>
      </c>
      <c r="CJ43" s="3">
        <v>0.78198</v>
      </c>
      <c r="CK43" s="3">
        <v>1.0</v>
      </c>
      <c r="CL43" s="3">
        <v>0.873486</v>
      </c>
      <c r="CM43" s="3">
        <v>0.760646</v>
      </c>
      <c r="CN43" s="3">
        <v>0.928777</v>
      </c>
      <c r="CO43" s="3"/>
      <c r="CP43" s="3">
        <v>0.652251</v>
      </c>
      <c r="CQ43" s="3">
        <v>0.704866</v>
      </c>
      <c r="CR43" s="3">
        <v>0.518006</v>
      </c>
      <c r="CS43" s="3">
        <v>0.43039</v>
      </c>
      <c r="CT43" s="3">
        <v>0.240337</v>
      </c>
      <c r="CU43" s="3">
        <v>0.624873</v>
      </c>
      <c r="CV43" s="3">
        <v>0.624873</v>
      </c>
      <c r="CW43" s="3">
        <v>0.518006</v>
      </c>
      <c r="CX43" s="3">
        <v>0.518006</v>
      </c>
      <c r="CY43" s="3">
        <v>0.43039</v>
      </c>
      <c r="CZ43" s="3">
        <v>0.43039</v>
      </c>
      <c r="DA43" s="3">
        <v>0.878816</v>
      </c>
      <c r="DB43" s="3">
        <v>0.878816</v>
      </c>
      <c r="DC43" s="3">
        <v>0.704866</v>
      </c>
      <c r="DD43" s="3">
        <v>0.704866</v>
      </c>
      <c r="DE43" s="3">
        <v>0.230024</v>
      </c>
      <c r="DF43" s="3">
        <v>0.230024</v>
      </c>
      <c r="DG43" s="3">
        <v>0.585303</v>
      </c>
      <c r="DH43" s="3">
        <v>0.084427</v>
      </c>
      <c r="DI43" s="3">
        <v>0.402119</v>
      </c>
      <c r="DJ43" s="3">
        <v>0.38306</v>
      </c>
      <c r="DK43" s="3">
        <v>0.247333</v>
      </c>
      <c r="DL43" s="3">
        <v>0.213298</v>
      </c>
      <c r="DM43" s="3">
        <v>0.018033</v>
      </c>
      <c r="DN43" s="3">
        <v>0.018033</v>
      </c>
      <c r="DO43" s="3">
        <v>0.097805</v>
      </c>
      <c r="DP43" s="3">
        <v>0.304329</v>
      </c>
      <c r="DQ43" s="3">
        <v>0.507722</v>
      </c>
      <c r="DR43" s="3">
        <v>0.414463</v>
      </c>
      <c r="DS43" s="3">
        <v>0.588067</v>
      </c>
      <c r="DT43" s="3">
        <v>0.13497</v>
      </c>
      <c r="DU43" s="3">
        <v>0.354644</v>
      </c>
      <c r="DV43" s="3">
        <v>0.306376</v>
      </c>
      <c r="DW43" s="14">
        <v>1.33E-15</v>
      </c>
      <c r="DX43" s="14">
        <v>2.11E-11</v>
      </c>
      <c r="DY43" s="14">
        <v>3.02E-10</v>
      </c>
      <c r="DZ43" s="14">
        <v>2.48E-7</v>
      </c>
      <c r="EA43" s="14">
        <v>1.3E-12</v>
      </c>
      <c r="EB43" s="14">
        <v>3.37E-7</v>
      </c>
      <c r="EC43" s="14">
        <v>6.07E-7</v>
      </c>
      <c r="ED43" s="14">
        <v>7.71E-8</v>
      </c>
      <c r="EE43" s="3"/>
      <c r="EF43" s="14">
        <v>3.29E-11</v>
      </c>
      <c r="EG43" s="14">
        <v>2.79E-7</v>
      </c>
      <c r="EH43" s="14">
        <v>6.66E-15</v>
      </c>
    </row>
    <row r="44">
      <c r="A44" s="3" t="s">
        <v>48</v>
      </c>
      <c r="B44" s="11" t="str">
        <f t="shared" ref="B44:AT44" si="43">IF(CP44&lt;0.05,AV44,"NA")</f>
        <v>NA</v>
      </c>
      <c r="C44" s="11" t="str">
        <f t="shared" si="43"/>
        <v>NA</v>
      </c>
      <c r="D44" s="11" t="str">
        <f t="shared" si="43"/>
        <v>NA</v>
      </c>
      <c r="E44" s="11" t="str">
        <f t="shared" si="43"/>
        <v>NA</v>
      </c>
      <c r="F44" s="11" t="str">
        <f t="shared" si="43"/>
        <v>NA</v>
      </c>
      <c r="G44" s="11" t="str">
        <f t="shared" si="43"/>
        <v>NA</v>
      </c>
      <c r="H44" s="11" t="str">
        <f t="shared" si="43"/>
        <v>NA</v>
      </c>
      <c r="I44" s="11" t="str">
        <f t="shared" si="43"/>
        <v>NA</v>
      </c>
      <c r="J44" s="11" t="str">
        <f t="shared" si="43"/>
        <v>NA</v>
      </c>
      <c r="K44" s="11" t="str">
        <f t="shared" si="43"/>
        <v>NA</v>
      </c>
      <c r="L44" s="11" t="str">
        <f t="shared" si="43"/>
        <v>NA</v>
      </c>
      <c r="M44" s="11" t="str">
        <f t="shared" si="43"/>
        <v>NA</v>
      </c>
      <c r="N44" s="11" t="str">
        <f t="shared" si="43"/>
        <v>NA</v>
      </c>
      <c r="O44" s="11" t="str">
        <f t="shared" si="43"/>
        <v>NA</v>
      </c>
      <c r="P44" s="11" t="str">
        <f t="shared" si="43"/>
        <v>NA</v>
      </c>
      <c r="Q44" s="11" t="str">
        <f t="shared" si="43"/>
        <v>NA</v>
      </c>
      <c r="R44" s="11" t="str">
        <f t="shared" si="43"/>
        <v>NA</v>
      </c>
      <c r="S44" s="11" t="str">
        <f t="shared" si="43"/>
        <v>NA</v>
      </c>
      <c r="T44" s="11" t="str">
        <f t="shared" si="43"/>
        <v>NA</v>
      </c>
      <c r="U44" s="11" t="str">
        <f t="shared" si="43"/>
        <v>NA</v>
      </c>
      <c r="V44" s="11" t="str">
        <f t="shared" si="43"/>
        <v>NA</v>
      </c>
      <c r="W44" s="11" t="str">
        <f t="shared" si="43"/>
        <v>NA</v>
      </c>
      <c r="X44" s="11" t="str">
        <f t="shared" si="43"/>
        <v>NA</v>
      </c>
      <c r="Y44" s="11" t="str">
        <f t="shared" si="43"/>
        <v>NA</v>
      </c>
      <c r="Z44" s="11" t="str">
        <f t="shared" si="43"/>
        <v>NA</v>
      </c>
      <c r="AA44" s="11" t="str">
        <f t="shared" si="43"/>
        <v>NA</v>
      </c>
      <c r="AB44" s="11" t="str">
        <f t="shared" si="43"/>
        <v>NA</v>
      </c>
      <c r="AC44" s="11" t="str">
        <f t="shared" si="43"/>
        <v>NA</v>
      </c>
      <c r="AD44" s="11" t="str">
        <f t="shared" si="43"/>
        <v>NA</v>
      </c>
      <c r="AE44" s="11" t="str">
        <f t="shared" si="43"/>
        <v>NA</v>
      </c>
      <c r="AF44" s="11" t="str">
        <f t="shared" si="43"/>
        <v>NA</v>
      </c>
      <c r="AG44" s="11" t="str">
        <f t="shared" si="43"/>
        <v>NA</v>
      </c>
      <c r="AH44" s="11" t="str">
        <f t="shared" si="43"/>
        <v>NA</v>
      </c>
      <c r="AI44" s="9" t="str">
        <f t="shared" si="43"/>
        <v>0.904978</v>
      </c>
      <c r="AJ44" s="9" t="str">
        <f t="shared" si="43"/>
        <v>0.997377</v>
      </c>
      <c r="AK44" s="9" t="str">
        <f t="shared" si="43"/>
        <v>0.838202</v>
      </c>
      <c r="AL44" s="9" t="str">
        <f t="shared" si="43"/>
        <v>0.851069</v>
      </c>
      <c r="AM44" s="9" t="str">
        <f t="shared" si="43"/>
        <v>0.877268</v>
      </c>
      <c r="AN44" s="9" t="str">
        <f t="shared" si="43"/>
        <v>0.814756</v>
      </c>
      <c r="AO44" s="9" t="str">
        <f t="shared" si="43"/>
        <v>0.795988</v>
      </c>
      <c r="AP44" s="9" t="str">
        <f t="shared" si="43"/>
        <v>0.808871</v>
      </c>
      <c r="AQ44" s="9" t="str">
        <f t="shared" si="43"/>
        <v>0.873486</v>
      </c>
      <c r="AR44" s="9" t="str">
        <f t="shared" si="43"/>
        <v>1</v>
      </c>
      <c r="AS44" s="9" t="str">
        <f t="shared" si="43"/>
        <v>0.866849</v>
      </c>
      <c r="AT44" s="9" t="str">
        <f t="shared" si="43"/>
        <v>0.767458</v>
      </c>
      <c r="AU44" s="3"/>
      <c r="AV44" s="3">
        <v>-0.12259</v>
      </c>
      <c r="AW44" s="3">
        <v>-0.04625</v>
      </c>
      <c r="AX44" s="3">
        <v>0.080254</v>
      </c>
      <c r="AY44" s="3">
        <v>0.110242</v>
      </c>
      <c r="AZ44" s="3">
        <v>0.136499</v>
      </c>
      <c r="BA44" s="3">
        <v>-0.12572</v>
      </c>
      <c r="BB44" s="3">
        <v>-0.12572</v>
      </c>
      <c r="BC44" s="3">
        <v>0.080254</v>
      </c>
      <c r="BD44" s="3">
        <v>0.080254</v>
      </c>
      <c r="BE44" s="3">
        <v>0.110242</v>
      </c>
      <c r="BF44" s="3">
        <v>0.110242</v>
      </c>
      <c r="BG44" s="3">
        <v>0.049905</v>
      </c>
      <c r="BH44" s="3">
        <v>0.049905</v>
      </c>
      <c r="BI44" s="3">
        <v>-0.04625</v>
      </c>
      <c r="BJ44" s="3">
        <v>-0.04625</v>
      </c>
      <c r="BK44" s="3">
        <v>0.114347</v>
      </c>
      <c r="BL44" s="3">
        <v>0.114347</v>
      </c>
      <c r="BM44" s="3">
        <v>0.01513</v>
      </c>
      <c r="BN44" s="3">
        <v>0.210127</v>
      </c>
      <c r="BO44" s="3">
        <v>0.101448</v>
      </c>
      <c r="BP44" s="3">
        <v>-0.10573</v>
      </c>
      <c r="BQ44" s="3">
        <v>0.183818</v>
      </c>
      <c r="BR44" s="3">
        <v>0.217819</v>
      </c>
      <c r="BS44" s="3">
        <v>0.261349</v>
      </c>
      <c r="BT44" s="3">
        <v>0.261349</v>
      </c>
      <c r="BU44" s="3">
        <v>0.172085</v>
      </c>
      <c r="BV44" s="3">
        <v>0.105545</v>
      </c>
      <c r="BW44" s="3">
        <v>0.090385</v>
      </c>
      <c r="BX44" s="3">
        <v>0.116251</v>
      </c>
      <c r="BY44" s="3">
        <v>0.12186</v>
      </c>
      <c r="BZ44" s="3">
        <v>0.262964</v>
      </c>
      <c r="CA44" s="3">
        <v>0.143565</v>
      </c>
      <c r="CB44" s="3">
        <v>0.145035</v>
      </c>
      <c r="CC44" s="3">
        <v>0.904978</v>
      </c>
      <c r="CD44" s="3">
        <v>0.997377</v>
      </c>
      <c r="CE44" s="3">
        <v>0.838202</v>
      </c>
      <c r="CF44" s="3">
        <v>0.851069</v>
      </c>
      <c r="CG44" s="3">
        <v>0.877268</v>
      </c>
      <c r="CH44" s="3">
        <v>0.814756</v>
      </c>
      <c r="CI44" s="3">
        <v>0.795988</v>
      </c>
      <c r="CJ44" s="3">
        <v>0.808871</v>
      </c>
      <c r="CK44" s="3">
        <v>0.873486</v>
      </c>
      <c r="CL44" s="3">
        <v>1.0</v>
      </c>
      <c r="CM44" s="3">
        <v>0.866849</v>
      </c>
      <c r="CN44" s="3">
        <v>0.767458</v>
      </c>
      <c r="CO44" s="3"/>
      <c r="CP44" s="3">
        <v>0.496737</v>
      </c>
      <c r="CQ44" s="3">
        <v>0.798263</v>
      </c>
      <c r="CR44" s="3">
        <v>0.657067</v>
      </c>
      <c r="CS44" s="3">
        <v>0.54137</v>
      </c>
      <c r="CT44" s="3">
        <v>0.448782</v>
      </c>
      <c r="CU44" s="3">
        <v>0.485726</v>
      </c>
      <c r="CV44" s="3">
        <v>0.485726</v>
      </c>
      <c r="CW44" s="3">
        <v>0.657067</v>
      </c>
      <c r="CX44" s="3">
        <v>0.657067</v>
      </c>
      <c r="CY44" s="3">
        <v>0.54137</v>
      </c>
      <c r="CZ44" s="3">
        <v>0.54137</v>
      </c>
      <c r="DA44" s="3">
        <v>0.782703</v>
      </c>
      <c r="DB44" s="3">
        <v>0.782703</v>
      </c>
      <c r="DC44" s="3">
        <v>0.798263</v>
      </c>
      <c r="DD44" s="3">
        <v>0.798263</v>
      </c>
      <c r="DE44" s="3">
        <v>0.526323</v>
      </c>
      <c r="DF44" s="3">
        <v>0.526323</v>
      </c>
      <c r="DG44" s="3">
        <v>0.933398</v>
      </c>
      <c r="DH44" s="3">
        <v>0.240514</v>
      </c>
      <c r="DI44" s="3">
        <v>0.593742</v>
      </c>
      <c r="DJ44" s="3">
        <v>0.558144</v>
      </c>
      <c r="DK44" s="3">
        <v>0.330875</v>
      </c>
      <c r="DL44" s="3">
        <v>0.247559</v>
      </c>
      <c r="DM44" s="3">
        <v>0.163008</v>
      </c>
      <c r="DN44" s="3">
        <v>0.163008</v>
      </c>
      <c r="DO44" s="3">
        <v>0.363187</v>
      </c>
      <c r="DP44" s="3">
        <v>0.578838</v>
      </c>
      <c r="DQ44" s="3">
        <v>0.63479</v>
      </c>
      <c r="DR44" s="3">
        <v>0.5407</v>
      </c>
      <c r="DS44" s="3">
        <v>0.521204</v>
      </c>
      <c r="DT44" s="3">
        <v>0.160331</v>
      </c>
      <c r="DU44" s="3">
        <v>0.449135</v>
      </c>
      <c r="DV44" s="3">
        <v>0.444455</v>
      </c>
      <c r="DW44" s="14">
        <v>4.87E-13</v>
      </c>
      <c r="DX44" s="3">
        <v>0.0</v>
      </c>
      <c r="DY44" s="14">
        <v>1.15E-9</v>
      </c>
      <c r="DZ44" s="14">
        <v>3.5E-10</v>
      </c>
      <c r="EA44" s="14">
        <v>2.11E-11</v>
      </c>
      <c r="EB44" s="14">
        <v>7.89E-9</v>
      </c>
      <c r="EC44" s="14">
        <v>3.06E-8</v>
      </c>
      <c r="ED44" s="14">
        <v>1.23E-8</v>
      </c>
      <c r="EE44" s="14">
        <v>3.29E-11</v>
      </c>
      <c r="EF44" s="3"/>
      <c r="EG44" s="14">
        <v>6.92E-11</v>
      </c>
      <c r="EH44" s="14">
        <v>1.88E-7</v>
      </c>
    </row>
    <row r="45">
      <c r="A45" s="3" t="s">
        <v>49</v>
      </c>
      <c r="B45" s="11" t="str">
        <f t="shared" ref="B45:AT45" si="44">IF(CP45&lt;0.05,AV45,"NA")</f>
        <v>NA</v>
      </c>
      <c r="C45" s="11" t="str">
        <f t="shared" si="44"/>
        <v>NA</v>
      </c>
      <c r="D45" s="11" t="str">
        <f t="shared" si="44"/>
        <v>NA</v>
      </c>
      <c r="E45" s="11" t="str">
        <f t="shared" si="44"/>
        <v>NA</v>
      </c>
      <c r="F45" s="11" t="str">
        <f t="shared" si="44"/>
        <v>NA</v>
      </c>
      <c r="G45" s="11" t="str">
        <f t="shared" si="44"/>
        <v>NA</v>
      </c>
      <c r="H45" s="11" t="str">
        <f t="shared" si="44"/>
        <v>NA</v>
      </c>
      <c r="I45" s="11" t="str">
        <f t="shared" si="44"/>
        <v>NA</v>
      </c>
      <c r="J45" s="11" t="str">
        <f t="shared" si="44"/>
        <v>NA</v>
      </c>
      <c r="K45" s="11" t="str">
        <f t="shared" si="44"/>
        <v>NA</v>
      </c>
      <c r="L45" s="11" t="str">
        <f t="shared" si="44"/>
        <v>NA</v>
      </c>
      <c r="M45" s="11" t="str">
        <f t="shared" si="44"/>
        <v>NA</v>
      </c>
      <c r="N45" s="11" t="str">
        <f t="shared" si="44"/>
        <v>NA</v>
      </c>
      <c r="O45" s="11" t="str">
        <f t="shared" si="44"/>
        <v>NA</v>
      </c>
      <c r="P45" s="11" t="str">
        <f t="shared" si="44"/>
        <v>NA</v>
      </c>
      <c r="Q45" s="11" t="str">
        <f t="shared" si="44"/>
        <v>NA</v>
      </c>
      <c r="R45" s="11" t="str">
        <f t="shared" si="44"/>
        <v>NA</v>
      </c>
      <c r="S45" s="11" t="str">
        <f t="shared" si="44"/>
        <v>NA</v>
      </c>
      <c r="T45" s="11" t="str">
        <f t="shared" si="44"/>
        <v>NA</v>
      </c>
      <c r="U45" s="11" t="str">
        <f t="shared" si="44"/>
        <v>NA</v>
      </c>
      <c r="V45" s="11" t="str">
        <f t="shared" si="44"/>
        <v>NA</v>
      </c>
      <c r="W45" s="11" t="str">
        <f t="shared" si="44"/>
        <v>NA</v>
      </c>
      <c r="X45" s="11" t="str">
        <f t="shared" si="44"/>
        <v>NA</v>
      </c>
      <c r="Y45" s="11" t="str">
        <f t="shared" si="44"/>
        <v>NA</v>
      </c>
      <c r="Z45" s="11" t="str">
        <f t="shared" si="44"/>
        <v>NA</v>
      </c>
      <c r="AA45" s="11" t="str">
        <f t="shared" si="44"/>
        <v>NA</v>
      </c>
      <c r="AB45" s="11" t="str">
        <f t="shared" si="44"/>
        <v>NA</v>
      </c>
      <c r="AC45" s="11" t="str">
        <f t="shared" si="44"/>
        <v>NA</v>
      </c>
      <c r="AD45" s="11" t="str">
        <f t="shared" si="44"/>
        <v>NA</v>
      </c>
      <c r="AE45" s="11" t="str">
        <f t="shared" si="44"/>
        <v>NA</v>
      </c>
      <c r="AF45" s="9" t="str">
        <f t="shared" si="44"/>
        <v>0.376886</v>
      </c>
      <c r="AG45" s="11" t="str">
        <f t="shared" si="44"/>
        <v>NA</v>
      </c>
      <c r="AH45" s="11" t="str">
        <f t="shared" si="44"/>
        <v>NA</v>
      </c>
      <c r="AI45" s="9" t="str">
        <f t="shared" si="44"/>
        <v>0.841119</v>
      </c>
      <c r="AJ45" s="9" t="str">
        <f t="shared" si="44"/>
        <v>0.875152</v>
      </c>
      <c r="AK45" s="9" t="str">
        <f t="shared" si="44"/>
        <v>0.741238</v>
      </c>
      <c r="AL45" s="9" t="str">
        <f t="shared" si="44"/>
        <v>0.775529</v>
      </c>
      <c r="AM45" s="9" t="str">
        <f t="shared" si="44"/>
        <v>0.852617</v>
      </c>
      <c r="AN45" s="9" t="str">
        <f t="shared" si="44"/>
        <v>0.751315</v>
      </c>
      <c r="AO45" s="9" t="str">
        <f t="shared" si="44"/>
        <v>0.663189</v>
      </c>
      <c r="AP45" s="9" t="str">
        <f t="shared" si="44"/>
        <v>0.769495</v>
      </c>
      <c r="AQ45" s="9" t="str">
        <f t="shared" si="44"/>
        <v>0.760646</v>
      </c>
      <c r="AR45" s="9" t="str">
        <f t="shared" si="44"/>
        <v>0.866849</v>
      </c>
      <c r="AS45" s="9" t="str">
        <f t="shared" si="44"/>
        <v>1</v>
      </c>
      <c r="AT45" s="9" t="str">
        <f t="shared" si="44"/>
        <v>0.703134</v>
      </c>
      <c r="AU45" s="3"/>
      <c r="AV45" s="3">
        <v>-0.03544</v>
      </c>
      <c r="AW45" s="3">
        <v>-0.03222</v>
      </c>
      <c r="AX45" s="3">
        <v>0.072502</v>
      </c>
      <c r="AY45" s="3">
        <v>0.097799</v>
      </c>
      <c r="AZ45" s="3">
        <v>0.257196</v>
      </c>
      <c r="BA45" s="3">
        <v>-0.03923</v>
      </c>
      <c r="BB45" s="3">
        <v>-0.03923</v>
      </c>
      <c r="BC45" s="3">
        <v>0.072502</v>
      </c>
      <c r="BD45" s="3">
        <v>0.072502</v>
      </c>
      <c r="BE45" s="3">
        <v>0.097799</v>
      </c>
      <c r="BF45" s="3">
        <v>0.097799</v>
      </c>
      <c r="BG45" s="3">
        <v>0.067853</v>
      </c>
      <c r="BH45" s="3">
        <v>0.067853</v>
      </c>
      <c r="BI45" s="3">
        <v>-0.04208</v>
      </c>
      <c r="BJ45" s="3">
        <v>-0.04208</v>
      </c>
      <c r="BK45" s="3">
        <v>0.152999</v>
      </c>
      <c r="BL45" s="3">
        <v>0.152999</v>
      </c>
      <c r="BM45" s="3">
        <v>-0.00825</v>
      </c>
      <c r="BN45" s="3">
        <v>0.257631</v>
      </c>
      <c r="BO45" s="3">
        <v>-0.06389</v>
      </c>
      <c r="BP45" s="3">
        <v>-0.02218</v>
      </c>
      <c r="BQ45" s="3">
        <v>0.262429</v>
      </c>
      <c r="BR45" s="3">
        <v>0.313135</v>
      </c>
      <c r="BS45" s="3">
        <v>0.322506</v>
      </c>
      <c r="BT45" s="3">
        <v>0.322506</v>
      </c>
      <c r="BU45" s="3">
        <v>0.183499</v>
      </c>
      <c r="BV45" s="3">
        <v>0.138436</v>
      </c>
      <c r="BW45" s="3">
        <v>0.193434</v>
      </c>
      <c r="BX45" s="3">
        <v>0.224597</v>
      </c>
      <c r="BY45" s="3">
        <v>0.136428</v>
      </c>
      <c r="BZ45" s="3">
        <v>0.376886</v>
      </c>
      <c r="CA45" s="3">
        <v>0.178406</v>
      </c>
      <c r="CB45" s="3">
        <v>0.229904</v>
      </c>
      <c r="CC45" s="3">
        <v>0.841119</v>
      </c>
      <c r="CD45" s="3">
        <v>0.875152</v>
      </c>
      <c r="CE45" s="3">
        <v>0.741238</v>
      </c>
      <c r="CF45" s="3">
        <v>0.775529</v>
      </c>
      <c r="CG45" s="3">
        <v>0.852617</v>
      </c>
      <c r="CH45" s="3">
        <v>0.751315</v>
      </c>
      <c r="CI45" s="3">
        <v>0.663189</v>
      </c>
      <c r="CJ45" s="3">
        <v>0.769495</v>
      </c>
      <c r="CK45" s="3">
        <v>0.760646</v>
      </c>
      <c r="CL45" s="3">
        <v>0.866849</v>
      </c>
      <c r="CM45" s="3">
        <v>1.0</v>
      </c>
      <c r="CN45" s="3">
        <v>0.703134</v>
      </c>
      <c r="CO45" s="3"/>
      <c r="CP45" s="3">
        <v>0.844756</v>
      </c>
      <c r="CQ45" s="3">
        <v>0.858721</v>
      </c>
      <c r="CR45" s="3">
        <v>0.688447</v>
      </c>
      <c r="CS45" s="3">
        <v>0.588197</v>
      </c>
      <c r="CT45" s="3">
        <v>0.148473</v>
      </c>
      <c r="CU45" s="3">
        <v>0.828387</v>
      </c>
      <c r="CV45" s="3">
        <v>0.828387</v>
      </c>
      <c r="CW45" s="3">
        <v>0.688447</v>
      </c>
      <c r="CX45" s="3">
        <v>0.688447</v>
      </c>
      <c r="CY45" s="3">
        <v>0.588197</v>
      </c>
      <c r="CZ45" s="3">
        <v>0.588197</v>
      </c>
      <c r="DA45" s="3">
        <v>0.707521</v>
      </c>
      <c r="DB45" s="3">
        <v>0.707521</v>
      </c>
      <c r="DC45" s="3">
        <v>0.816155</v>
      </c>
      <c r="DD45" s="3">
        <v>0.816155</v>
      </c>
      <c r="DE45" s="3">
        <v>0.395301</v>
      </c>
      <c r="DF45" s="3">
        <v>0.395301</v>
      </c>
      <c r="DG45" s="3">
        <v>0.963674</v>
      </c>
      <c r="DH45" s="3">
        <v>0.147763</v>
      </c>
      <c r="DI45" s="3">
        <v>0.737322</v>
      </c>
      <c r="DJ45" s="3">
        <v>0.902502</v>
      </c>
      <c r="DK45" s="3">
        <v>0.161214</v>
      </c>
      <c r="DL45" s="3">
        <v>0.092006</v>
      </c>
      <c r="DM45" s="3">
        <v>0.082182</v>
      </c>
      <c r="DN45" s="3">
        <v>0.082182</v>
      </c>
      <c r="DO45" s="3">
        <v>0.331731</v>
      </c>
      <c r="DP45" s="3">
        <v>0.465666</v>
      </c>
      <c r="DQ45" s="3">
        <v>0.305752</v>
      </c>
      <c r="DR45" s="3">
        <v>0.232786</v>
      </c>
      <c r="DS45" s="3">
        <v>0.472224</v>
      </c>
      <c r="DT45" s="3">
        <v>0.040075</v>
      </c>
      <c r="DU45" s="3">
        <v>0.345555</v>
      </c>
      <c r="DV45" s="3">
        <v>0.221638</v>
      </c>
      <c r="DW45" s="14">
        <v>8.87E-10</v>
      </c>
      <c r="DX45" s="14">
        <v>2.71E-11</v>
      </c>
      <c r="DY45" s="14">
        <v>8.05E-7</v>
      </c>
      <c r="DZ45" s="14">
        <v>1.15E-7</v>
      </c>
      <c r="EA45" s="14">
        <v>3.01E-10</v>
      </c>
      <c r="EB45" s="14">
        <v>4.7E-7</v>
      </c>
      <c r="EC45" s="14">
        <v>2.6E-5</v>
      </c>
      <c r="ED45" s="14">
        <v>1.66E-7</v>
      </c>
      <c r="EE45" s="14">
        <v>2.79E-7</v>
      </c>
      <c r="EF45" s="14">
        <v>6.92E-11</v>
      </c>
      <c r="EG45" s="3"/>
      <c r="EH45" s="14">
        <v>5.04E-6</v>
      </c>
    </row>
    <row r="46">
      <c r="A46" s="3" t="s">
        <v>50</v>
      </c>
      <c r="B46" s="11" t="str">
        <f t="shared" ref="B46:AT46" si="45">IF(CP46&lt;0.05,AV46,"NA")</f>
        <v>NA</v>
      </c>
      <c r="C46" s="11" t="str">
        <f t="shared" si="45"/>
        <v>NA</v>
      </c>
      <c r="D46" s="11" t="str">
        <f t="shared" si="45"/>
        <v>NA</v>
      </c>
      <c r="E46" s="11" t="str">
        <f t="shared" si="45"/>
        <v>NA</v>
      </c>
      <c r="F46" s="11" t="str">
        <f t="shared" si="45"/>
        <v>NA</v>
      </c>
      <c r="G46" s="11" t="str">
        <f t="shared" si="45"/>
        <v>NA</v>
      </c>
      <c r="H46" s="11" t="str">
        <f t="shared" si="45"/>
        <v>NA</v>
      </c>
      <c r="I46" s="11" t="str">
        <f t="shared" si="45"/>
        <v>NA</v>
      </c>
      <c r="J46" s="11" t="str">
        <f t="shared" si="45"/>
        <v>NA</v>
      </c>
      <c r="K46" s="11" t="str">
        <f t="shared" si="45"/>
        <v>NA</v>
      </c>
      <c r="L46" s="11" t="str">
        <f t="shared" si="45"/>
        <v>NA</v>
      </c>
      <c r="M46" s="11" t="str">
        <f t="shared" si="45"/>
        <v>NA</v>
      </c>
      <c r="N46" s="11" t="str">
        <f t="shared" si="45"/>
        <v>NA</v>
      </c>
      <c r="O46" s="11" t="str">
        <f t="shared" si="45"/>
        <v>NA</v>
      </c>
      <c r="P46" s="11" t="str">
        <f t="shared" si="45"/>
        <v>NA</v>
      </c>
      <c r="Q46" s="9" t="str">
        <f t="shared" si="45"/>
        <v>0.401425</v>
      </c>
      <c r="R46" s="9" t="str">
        <f t="shared" si="45"/>
        <v>0.401425</v>
      </c>
      <c r="S46" s="11" t="str">
        <f t="shared" si="45"/>
        <v>NA</v>
      </c>
      <c r="T46" s="9" t="str">
        <f t="shared" si="45"/>
        <v>0.462533</v>
      </c>
      <c r="U46" s="11" t="str">
        <f t="shared" si="45"/>
        <v>NA</v>
      </c>
      <c r="V46" s="11" t="str">
        <f t="shared" si="45"/>
        <v>NA</v>
      </c>
      <c r="W46" s="11" t="str">
        <f t="shared" si="45"/>
        <v>NA</v>
      </c>
      <c r="X46" s="11" t="str">
        <f t="shared" si="45"/>
        <v>NA</v>
      </c>
      <c r="Y46" s="9" t="str">
        <f t="shared" si="45"/>
        <v>0.63762</v>
      </c>
      <c r="Z46" s="9" t="str">
        <f t="shared" si="45"/>
        <v>0.63762</v>
      </c>
      <c r="AA46" s="9" t="str">
        <f t="shared" si="45"/>
        <v>0.376644</v>
      </c>
      <c r="AB46" s="11" t="str">
        <f t="shared" si="45"/>
        <v>NA</v>
      </c>
      <c r="AC46" s="11" t="str">
        <f t="shared" si="45"/>
        <v>NA</v>
      </c>
      <c r="AD46" s="11" t="str">
        <f t="shared" si="45"/>
        <v>NA</v>
      </c>
      <c r="AE46" s="11" t="str">
        <f t="shared" si="45"/>
        <v>NA</v>
      </c>
      <c r="AF46" s="11" t="str">
        <f t="shared" si="45"/>
        <v>NA</v>
      </c>
      <c r="AG46" s="11" t="str">
        <f t="shared" si="45"/>
        <v>NA</v>
      </c>
      <c r="AH46" s="11" t="str">
        <f t="shared" si="45"/>
        <v>NA</v>
      </c>
      <c r="AI46" s="9" t="str">
        <f t="shared" si="45"/>
        <v>0.830019</v>
      </c>
      <c r="AJ46" s="9" t="str">
        <f t="shared" si="45"/>
        <v>0.779233</v>
      </c>
      <c r="AK46" s="9" t="str">
        <f t="shared" si="45"/>
        <v>0.829015</v>
      </c>
      <c r="AL46" s="9" t="str">
        <f t="shared" si="45"/>
        <v>0.677383</v>
      </c>
      <c r="AM46" s="9" t="str">
        <f t="shared" si="45"/>
        <v>0.811248</v>
      </c>
      <c r="AN46" s="9" t="str">
        <f t="shared" si="45"/>
        <v>0.690742</v>
      </c>
      <c r="AO46" s="9" t="str">
        <f t="shared" si="45"/>
        <v>0.682956</v>
      </c>
      <c r="AP46" s="9" t="str">
        <f t="shared" si="45"/>
        <v>0.736107</v>
      </c>
      <c r="AQ46" s="9" t="str">
        <f t="shared" si="45"/>
        <v>0.928777</v>
      </c>
      <c r="AR46" s="9" t="str">
        <f t="shared" si="45"/>
        <v>0.767458</v>
      </c>
      <c r="AS46" s="9" t="str">
        <f t="shared" si="45"/>
        <v>0.703134</v>
      </c>
      <c r="AT46" s="9" t="str">
        <f t="shared" si="45"/>
        <v>1</v>
      </c>
      <c r="AU46" s="3"/>
      <c r="AV46" s="3">
        <v>0.001507</v>
      </c>
      <c r="AW46" s="3">
        <v>0.224846</v>
      </c>
      <c r="AX46" s="3">
        <v>0.127418</v>
      </c>
      <c r="AY46" s="3">
        <v>0.144149</v>
      </c>
      <c r="AZ46" s="3">
        <v>0.326805</v>
      </c>
      <c r="BA46" s="3">
        <v>-0.0082</v>
      </c>
      <c r="BB46" s="3">
        <v>-0.0082</v>
      </c>
      <c r="BC46" s="3">
        <v>0.127418</v>
      </c>
      <c r="BD46" s="3">
        <v>0.127418</v>
      </c>
      <c r="BE46" s="3">
        <v>0.144149</v>
      </c>
      <c r="BF46" s="3">
        <v>0.144149</v>
      </c>
      <c r="BG46" s="3">
        <v>0.027959</v>
      </c>
      <c r="BH46" s="3">
        <v>0.027959</v>
      </c>
      <c r="BI46" s="3">
        <v>0.224176</v>
      </c>
      <c r="BJ46" s="3">
        <v>0.224176</v>
      </c>
      <c r="BK46" s="3">
        <v>0.401425</v>
      </c>
      <c r="BL46" s="3">
        <v>0.401425</v>
      </c>
      <c r="BM46" s="3">
        <v>0.260466</v>
      </c>
      <c r="BN46" s="3">
        <v>0.462533</v>
      </c>
      <c r="BO46" s="3">
        <v>0.156957</v>
      </c>
      <c r="BP46" s="3">
        <v>-0.15287</v>
      </c>
      <c r="BQ46" s="3">
        <v>0.298418</v>
      </c>
      <c r="BR46" s="3">
        <v>0.271168</v>
      </c>
      <c r="BS46" s="3">
        <v>0.63762</v>
      </c>
      <c r="BT46" s="3">
        <v>0.63762</v>
      </c>
      <c r="BU46" s="3">
        <v>0.376644</v>
      </c>
      <c r="BV46" s="3">
        <v>0.183879</v>
      </c>
      <c r="BW46" s="3">
        <v>0.241321</v>
      </c>
      <c r="BX46" s="3">
        <v>0.237831</v>
      </c>
      <c r="BY46" s="3">
        <v>0.007049</v>
      </c>
      <c r="BZ46" s="3">
        <v>0.357238</v>
      </c>
      <c r="CA46" s="3">
        <v>0.219728</v>
      </c>
      <c r="CB46" s="3">
        <v>0.303078</v>
      </c>
      <c r="CC46" s="3">
        <v>0.830019</v>
      </c>
      <c r="CD46" s="3">
        <v>0.779233</v>
      </c>
      <c r="CE46" s="3">
        <v>0.829015</v>
      </c>
      <c r="CF46" s="3">
        <v>0.677383</v>
      </c>
      <c r="CG46" s="3">
        <v>0.811248</v>
      </c>
      <c r="CH46" s="3">
        <v>0.690742</v>
      </c>
      <c r="CI46" s="3">
        <v>0.682956</v>
      </c>
      <c r="CJ46" s="3">
        <v>0.736107</v>
      </c>
      <c r="CK46" s="3">
        <v>0.928777</v>
      </c>
      <c r="CL46" s="3">
        <v>0.767458</v>
      </c>
      <c r="CM46" s="3">
        <v>0.703134</v>
      </c>
      <c r="CN46" s="3">
        <v>1.0</v>
      </c>
      <c r="CO46" s="3"/>
      <c r="CP46" s="3">
        <v>0.99336</v>
      </c>
      <c r="CQ46" s="3">
        <v>0.208385</v>
      </c>
      <c r="CR46" s="3">
        <v>0.479801</v>
      </c>
      <c r="CS46" s="3">
        <v>0.423516</v>
      </c>
      <c r="CT46" s="3">
        <v>0.063411</v>
      </c>
      <c r="CU46" s="3">
        <v>0.96386</v>
      </c>
      <c r="CV46" s="3">
        <v>0.96386</v>
      </c>
      <c r="CW46" s="3">
        <v>0.479801</v>
      </c>
      <c r="CX46" s="3">
        <v>0.479801</v>
      </c>
      <c r="CY46" s="3">
        <v>0.423516</v>
      </c>
      <c r="CZ46" s="3">
        <v>0.423516</v>
      </c>
      <c r="DA46" s="3">
        <v>0.877255</v>
      </c>
      <c r="DB46" s="3">
        <v>0.877255</v>
      </c>
      <c r="DC46" s="3">
        <v>0.209779</v>
      </c>
      <c r="DD46" s="3">
        <v>0.209779</v>
      </c>
      <c r="DE46" s="3">
        <v>0.020589</v>
      </c>
      <c r="DF46" s="3">
        <v>0.020589</v>
      </c>
      <c r="DG46" s="3">
        <v>0.143201</v>
      </c>
      <c r="DH46" s="3">
        <v>0.006724</v>
      </c>
      <c r="DI46" s="3">
        <v>0.407495</v>
      </c>
      <c r="DJ46" s="3">
        <v>0.395712</v>
      </c>
      <c r="DK46" s="3">
        <v>0.109202</v>
      </c>
      <c r="DL46" s="3">
        <v>0.14721</v>
      </c>
      <c r="DM46" s="3">
        <v>1.51E-4</v>
      </c>
      <c r="DN46" s="3">
        <v>1.51E-4</v>
      </c>
      <c r="DO46" s="3">
        <v>0.040213</v>
      </c>
      <c r="DP46" s="3">
        <v>0.330713</v>
      </c>
      <c r="DQ46" s="3">
        <v>0.198899</v>
      </c>
      <c r="DR46" s="3">
        <v>0.205673</v>
      </c>
      <c r="DS46" s="3">
        <v>0.970508</v>
      </c>
      <c r="DT46" s="3">
        <v>0.05262</v>
      </c>
      <c r="DU46" s="3">
        <v>0.243337</v>
      </c>
      <c r="DV46" s="3">
        <v>0.103516</v>
      </c>
      <c r="DW46" s="14">
        <v>2.33E-9</v>
      </c>
      <c r="DX46" s="14">
        <v>9.17E-8</v>
      </c>
      <c r="DY46" s="14">
        <v>2.53E-9</v>
      </c>
      <c r="DZ46" s="14">
        <v>1.49E-5</v>
      </c>
      <c r="EA46" s="14">
        <v>1.03E-8</v>
      </c>
      <c r="EB46" s="14">
        <v>8.61E-6</v>
      </c>
      <c r="EC46" s="14">
        <v>1.19E-5</v>
      </c>
      <c r="ED46" s="14">
        <v>1.05E-6</v>
      </c>
      <c r="EE46" s="14">
        <v>6.66E-15</v>
      </c>
      <c r="EF46" s="14">
        <v>1.88E-7</v>
      </c>
      <c r="EG46" s="14">
        <v>5.04E-6</v>
      </c>
      <c r="EH46" s="3"/>
    </row>
    <row r="47">
      <c r="A47" s="46"/>
      <c r="B47" s="9" t="str">
        <f t="shared" ref="B47:AT47" si="46">IF(CP47&lt;0.05,AV47,"NA")</f>
        <v/>
      </c>
      <c r="C47" s="9" t="str">
        <f t="shared" si="46"/>
        <v/>
      </c>
      <c r="D47" s="9" t="str">
        <f t="shared" si="46"/>
        <v/>
      </c>
      <c r="E47" s="9" t="str">
        <f t="shared" si="46"/>
        <v/>
      </c>
      <c r="F47" s="9" t="str">
        <f t="shared" si="46"/>
        <v/>
      </c>
      <c r="G47" s="9" t="str">
        <f t="shared" si="46"/>
        <v/>
      </c>
      <c r="H47" s="9" t="str">
        <f t="shared" si="46"/>
        <v/>
      </c>
      <c r="I47" s="9" t="str">
        <f t="shared" si="46"/>
        <v/>
      </c>
      <c r="J47" s="9" t="str">
        <f t="shared" si="46"/>
        <v/>
      </c>
      <c r="K47" s="9" t="str">
        <f t="shared" si="46"/>
        <v/>
      </c>
      <c r="L47" s="9" t="str">
        <f t="shared" si="46"/>
        <v/>
      </c>
      <c r="M47" s="9" t="str">
        <f t="shared" si="46"/>
        <v/>
      </c>
      <c r="N47" s="9" t="str">
        <f t="shared" si="46"/>
        <v/>
      </c>
      <c r="O47" s="9" t="str">
        <f t="shared" si="46"/>
        <v/>
      </c>
      <c r="P47" s="9" t="str">
        <f t="shared" si="46"/>
        <v/>
      </c>
      <c r="Q47" s="9" t="str">
        <f t="shared" si="46"/>
        <v/>
      </c>
      <c r="R47" s="9" t="str">
        <f t="shared" si="46"/>
        <v/>
      </c>
      <c r="S47" s="9" t="str">
        <f t="shared" si="46"/>
        <v/>
      </c>
      <c r="T47" s="9" t="str">
        <f t="shared" si="46"/>
        <v/>
      </c>
      <c r="U47" s="9" t="str">
        <f t="shared" si="46"/>
        <v/>
      </c>
      <c r="V47" s="9" t="str">
        <f t="shared" si="46"/>
        <v/>
      </c>
      <c r="W47" s="9" t="str">
        <f t="shared" si="46"/>
        <v/>
      </c>
      <c r="X47" s="9" t="str">
        <f t="shared" si="46"/>
        <v/>
      </c>
      <c r="Y47" s="9" t="str">
        <f t="shared" si="46"/>
        <v/>
      </c>
      <c r="Z47" s="9" t="str">
        <f t="shared" si="46"/>
        <v/>
      </c>
      <c r="AA47" s="9" t="str">
        <f t="shared" si="46"/>
        <v/>
      </c>
      <c r="AB47" s="9" t="str">
        <f t="shared" si="46"/>
        <v/>
      </c>
      <c r="AC47" s="9" t="str">
        <f t="shared" si="46"/>
        <v/>
      </c>
      <c r="AD47" s="9" t="str">
        <f t="shared" si="46"/>
        <v/>
      </c>
      <c r="AE47" s="9" t="str">
        <f t="shared" si="46"/>
        <v/>
      </c>
      <c r="AF47" s="9" t="str">
        <f t="shared" si="46"/>
        <v/>
      </c>
      <c r="AG47" s="9" t="str">
        <f t="shared" si="46"/>
        <v/>
      </c>
      <c r="AH47" s="9" t="str">
        <f t="shared" si="46"/>
        <v/>
      </c>
      <c r="AI47" s="9" t="str">
        <f t="shared" si="46"/>
        <v/>
      </c>
      <c r="AJ47" s="9" t="str">
        <f t="shared" si="46"/>
        <v/>
      </c>
      <c r="AK47" s="9" t="str">
        <f t="shared" si="46"/>
        <v/>
      </c>
      <c r="AL47" s="9" t="str">
        <f t="shared" si="46"/>
        <v/>
      </c>
      <c r="AM47" s="9" t="str">
        <f t="shared" si="46"/>
        <v/>
      </c>
      <c r="AN47" s="9" t="str">
        <f t="shared" si="46"/>
        <v/>
      </c>
      <c r="AO47" s="9" t="str">
        <f t="shared" si="46"/>
        <v/>
      </c>
      <c r="AP47" s="9" t="str">
        <f t="shared" si="46"/>
        <v/>
      </c>
      <c r="AQ47" s="9" t="str">
        <f t="shared" si="46"/>
        <v/>
      </c>
      <c r="AR47" s="9" t="str">
        <f t="shared" si="46"/>
        <v/>
      </c>
      <c r="AS47" s="9" t="str">
        <f t="shared" si="46"/>
        <v/>
      </c>
      <c r="AT47" s="9" t="str">
        <f t="shared" si="46"/>
        <v/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</row>
    <row r="48">
      <c r="A48" s="46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>
      <c r="A49" s="46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</row>
    <row r="50">
      <c r="A50" s="46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</row>
    <row r="51">
      <c r="A51" s="46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</row>
    <row r="52">
      <c r="A52" s="46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</row>
    <row r="53">
      <c r="A53" s="46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</row>
    <row r="54">
      <c r="A54" s="46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</row>
    <row r="55">
      <c r="A55" s="46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</row>
    <row r="56">
      <c r="A56" s="46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</row>
    <row r="57">
      <c r="A57" s="46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</row>
    <row r="58">
      <c r="A58" s="46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</row>
    <row r="59">
      <c r="A59" s="46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</row>
    <row r="60">
      <c r="A60" s="46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</row>
    <row r="61">
      <c r="A61" s="46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</row>
    <row r="62">
      <c r="A62" s="46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</row>
    <row r="63">
      <c r="A63" s="46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</row>
    <row r="64">
      <c r="A64" s="46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</row>
    <row r="65">
      <c r="A65" s="46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</row>
    <row r="66">
      <c r="A66" s="46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</row>
    <row r="67">
      <c r="A67" s="46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</row>
    <row r="68">
      <c r="A68" s="46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</row>
    <row r="69">
      <c r="A69" s="46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</row>
    <row r="70">
      <c r="A70" s="46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</row>
    <row r="71">
      <c r="A71" s="46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</row>
    <row r="72">
      <c r="A72" s="46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</row>
    <row r="73">
      <c r="A73" s="46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</row>
    <row r="74">
      <c r="A74" s="46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>
      <c r="A75" s="46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</row>
    <row r="76">
      <c r="A76" s="46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</row>
    <row r="77">
      <c r="A77" s="46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>
      <c r="A78" s="46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</row>
    <row r="79">
      <c r="A79" s="46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</row>
    <row r="80">
      <c r="A80" s="46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</row>
    <row r="81">
      <c r="A81" s="46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</row>
    <row r="82">
      <c r="A82" s="46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</row>
    <row r="83">
      <c r="A83" s="46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>
      <c r="A84" s="46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</row>
    <row r="85">
      <c r="A85" s="46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>
      <c r="A86" s="46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>
      <c r="A87" s="46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</row>
    <row r="88">
      <c r="A88" s="46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>
      <c r="A89" s="46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</row>
    <row r="90">
      <c r="A90" s="46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</row>
    <row r="91">
      <c r="A91" s="46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</row>
    <row r="92">
      <c r="A92" s="46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</row>
    <row r="93">
      <c r="A93" s="46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>
      <c r="A94" s="46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>
      <c r="A95" s="46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</row>
    <row r="96">
      <c r="A96" s="46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</row>
    <row r="97">
      <c r="A97" s="46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>
      <c r="A98" s="46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</row>
    <row r="99">
      <c r="A99" s="46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</row>
    <row r="100">
      <c r="A100" s="46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>
      <c r="A101" s="46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>
      <c r="A102" s="46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</row>
    <row r="103">
      <c r="A103" s="46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>
      <c r="A104" s="46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>
      <c r="A105" s="46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>
      <c r="A106" s="46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>
      <c r="A107" s="46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</row>
    <row r="108">
      <c r="A108" s="46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>
      <c r="A109" s="46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</row>
    <row r="110">
      <c r="A110" s="46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>
      <c r="A111" s="46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</row>
    <row r="112">
      <c r="A112" s="46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</row>
    <row r="113">
      <c r="A113" s="46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</row>
    <row r="114">
      <c r="A114" s="46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</row>
    <row r="115">
      <c r="A115" s="46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>
      <c r="A116" s="46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</row>
    <row r="117">
      <c r="A117" s="46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</row>
    <row r="118">
      <c r="A118" s="46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>
      <c r="A119" s="46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</row>
    <row r="120">
      <c r="A120" s="46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</row>
    <row r="121">
      <c r="A121" s="46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</row>
    <row r="122">
      <c r="A122" s="46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>
      <c r="A123" s="46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</row>
    <row r="124">
      <c r="A124" s="46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</row>
    <row r="125">
      <c r="A125" s="46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</row>
    <row r="126">
      <c r="A126" s="46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</row>
    <row r="127">
      <c r="A127" s="46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</row>
    <row r="128">
      <c r="A128" s="46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>
      <c r="A129" s="46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</row>
    <row r="130">
      <c r="A130" s="46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</row>
    <row r="131">
      <c r="A131" s="46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>
      <c r="A132" s="46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</row>
    <row r="133">
      <c r="A133" s="46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>
      <c r="A134" s="46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>
      <c r="A135" s="46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</row>
    <row r="136">
      <c r="A136" s="46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</row>
    <row r="137">
      <c r="A137" s="46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>
      <c r="A138" s="46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</row>
    <row r="139">
      <c r="A139" s="46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</row>
    <row r="140">
      <c r="A140" s="46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>
      <c r="A141" s="46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</row>
    <row r="142">
      <c r="A142" s="46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</row>
    <row r="143">
      <c r="A143" s="46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>
      <c r="A144" s="46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>
      <c r="A145" s="46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>
      <c r="A146" s="46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>
      <c r="A147" s="46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</row>
    <row r="148">
      <c r="A148" s="46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</row>
    <row r="149">
      <c r="A149" s="46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</row>
    <row r="150">
      <c r="A150" s="46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</row>
    <row r="151">
      <c r="A151" s="46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>
      <c r="A152" s="46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>
      <c r="A153" s="46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>
      <c r="A154" s="46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>
      <c r="A155" s="46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</row>
    <row r="156">
      <c r="A156" s="46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>
      <c r="A157" s="46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</row>
    <row r="158">
      <c r="A158" s="46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</row>
    <row r="159">
      <c r="A159" s="46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>
      <c r="A160" s="46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>
      <c r="A161" s="46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>
      <c r="A162" s="46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</row>
    <row r="163">
      <c r="A163" s="46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>
      <c r="A164" s="46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>
      <c r="A165" s="46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>
      <c r="A166" s="46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>
      <c r="A167" s="46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  <row r="168">
      <c r="A168" s="46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</row>
    <row r="169">
      <c r="A169" s="46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</row>
    <row r="170">
      <c r="A170" s="46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</row>
    <row r="171">
      <c r="A171" s="46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</row>
    <row r="172">
      <c r="A172" s="46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</row>
    <row r="173">
      <c r="A173" s="46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</row>
    <row r="174">
      <c r="A174" s="46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</row>
    <row r="175">
      <c r="A175" s="46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</row>
    <row r="176">
      <c r="A176" s="46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</row>
    <row r="177">
      <c r="A177" s="46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</row>
    <row r="178">
      <c r="A178" s="46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</row>
    <row r="179">
      <c r="A179" s="46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</row>
    <row r="180">
      <c r="A180" s="46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</row>
    <row r="181">
      <c r="A181" s="46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</row>
    <row r="182">
      <c r="A182" s="46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</row>
    <row r="183">
      <c r="A183" s="46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</row>
    <row r="184">
      <c r="A184" s="46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</row>
    <row r="185">
      <c r="A185" s="46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</row>
    <row r="186">
      <c r="A186" s="46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</row>
    <row r="187">
      <c r="A187" s="46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</row>
    <row r="188">
      <c r="A188" s="46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</row>
    <row r="189">
      <c r="A189" s="46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</row>
    <row r="190">
      <c r="A190" s="46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</row>
    <row r="191">
      <c r="A191" s="46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</row>
    <row r="192">
      <c r="A192" s="46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</row>
    <row r="193">
      <c r="A193" s="46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</row>
    <row r="194">
      <c r="A194" s="46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</row>
    <row r="195">
      <c r="A195" s="46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</row>
    <row r="196">
      <c r="A196" s="46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</row>
    <row r="197">
      <c r="A197" s="46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</row>
    <row r="198">
      <c r="A198" s="46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</row>
    <row r="199">
      <c r="A199" s="46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</row>
    <row r="200">
      <c r="A200" s="46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</row>
    <row r="201">
      <c r="A201" s="46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</row>
    <row r="202">
      <c r="A202" s="46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</row>
    <row r="203">
      <c r="A203" s="46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</row>
    <row r="204">
      <c r="A204" s="46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</row>
    <row r="205">
      <c r="A205" s="46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</row>
    <row r="206">
      <c r="A206" s="46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</row>
    <row r="207">
      <c r="A207" s="46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</row>
    <row r="208">
      <c r="A208" s="46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</row>
    <row r="209">
      <c r="A209" s="46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</row>
    <row r="210">
      <c r="A210" s="46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</row>
    <row r="211">
      <c r="A211" s="46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</row>
    <row r="212">
      <c r="A212" s="46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</row>
    <row r="213">
      <c r="A213" s="46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</row>
    <row r="214">
      <c r="A214" s="46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</row>
    <row r="215">
      <c r="A215" s="46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</row>
    <row r="216">
      <c r="A216" s="46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</row>
    <row r="217">
      <c r="A217" s="46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</row>
    <row r="218">
      <c r="A218" s="46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</row>
    <row r="219">
      <c r="A219" s="46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</row>
    <row r="220">
      <c r="A220" s="46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</row>
    <row r="221">
      <c r="A221" s="46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</row>
    <row r="222">
      <c r="A222" s="46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</row>
    <row r="223">
      <c r="A223" s="46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</row>
    <row r="224">
      <c r="A224" s="46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</row>
    <row r="225">
      <c r="A225" s="46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</row>
    <row r="226">
      <c r="A226" s="46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</row>
    <row r="227">
      <c r="A227" s="46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</row>
    <row r="228">
      <c r="A228" s="46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</row>
    <row r="229">
      <c r="A229" s="46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</row>
    <row r="230">
      <c r="A230" s="46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</row>
    <row r="231">
      <c r="A231" s="46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</row>
    <row r="232">
      <c r="A232" s="46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</row>
    <row r="233">
      <c r="A233" s="46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</row>
    <row r="234">
      <c r="A234" s="46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</row>
    <row r="235">
      <c r="A235" s="46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</row>
    <row r="236">
      <c r="A236" s="46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</row>
    <row r="237">
      <c r="A237" s="46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</row>
    <row r="238">
      <c r="A238" s="46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</row>
    <row r="239">
      <c r="A239" s="46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</row>
    <row r="240">
      <c r="A240" s="46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</row>
    <row r="241">
      <c r="A241" s="46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</row>
    <row r="242">
      <c r="A242" s="46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</row>
    <row r="243">
      <c r="A243" s="46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</row>
    <row r="244">
      <c r="A244" s="46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</row>
    <row r="245">
      <c r="A245" s="46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</row>
    <row r="246">
      <c r="A246" s="46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</row>
    <row r="247">
      <c r="A247" s="46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</row>
    <row r="248">
      <c r="A248" s="46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</row>
    <row r="249">
      <c r="A249" s="46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</row>
    <row r="250">
      <c r="A250" s="46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</row>
    <row r="251">
      <c r="A251" s="46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</row>
    <row r="252">
      <c r="A252" s="46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</row>
    <row r="253">
      <c r="A253" s="46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</row>
    <row r="254">
      <c r="A254" s="46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</row>
    <row r="255">
      <c r="A255" s="46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</row>
    <row r="256">
      <c r="A256" s="46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</row>
    <row r="257">
      <c r="A257" s="46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</row>
    <row r="258">
      <c r="A258" s="46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</row>
    <row r="259">
      <c r="A259" s="46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</row>
    <row r="260">
      <c r="A260" s="46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</row>
    <row r="261">
      <c r="A261" s="46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</row>
    <row r="262">
      <c r="A262" s="46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</row>
    <row r="263">
      <c r="A263" s="46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</row>
    <row r="264">
      <c r="A264" s="46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</row>
    <row r="265">
      <c r="A265" s="46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</row>
    <row r="266">
      <c r="A266" s="46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</row>
    <row r="267">
      <c r="A267" s="46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</row>
    <row r="268">
      <c r="A268" s="46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</row>
    <row r="269">
      <c r="A269" s="46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</row>
    <row r="270">
      <c r="A270" s="46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</row>
    <row r="271">
      <c r="A271" s="46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</row>
    <row r="272">
      <c r="A272" s="46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</row>
    <row r="273">
      <c r="A273" s="46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</row>
    <row r="274">
      <c r="A274" s="46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</row>
    <row r="275">
      <c r="A275" s="46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</row>
    <row r="276">
      <c r="A276" s="46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</row>
    <row r="277">
      <c r="A277" s="46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</row>
    <row r="278">
      <c r="A278" s="46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</row>
    <row r="279">
      <c r="A279" s="46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</row>
    <row r="280">
      <c r="A280" s="46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</row>
    <row r="281">
      <c r="A281" s="46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</row>
    <row r="282">
      <c r="A282" s="46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</row>
    <row r="283">
      <c r="A283" s="46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</row>
    <row r="284">
      <c r="A284" s="46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</row>
    <row r="285">
      <c r="A285" s="46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</row>
    <row r="286">
      <c r="A286" s="46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</row>
    <row r="287">
      <c r="A287" s="46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</row>
    <row r="288">
      <c r="A288" s="46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</row>
    <row r="289">
      <c r="A289" s="46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</row>
    <row r="290">
      <c r="A290" s="46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</row>
    <row r="291">
      <c r="A291" s="46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</row>
    <row r="292">
      <c r="A292" s="46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</row>
    <row r="293">
      <c r="A293" s="46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</row>
    <row r="294">
      <c r="A294" s="46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</row>
    <row r="295">
      <c r="A295" s="46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</row>
    <row r="296">
      <c r="A296" s="46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</row>
    <row r="297">
      <c r="A297" s="46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</row>
    <row r="298">
      <c r="A298" s="46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</row>
    <row r="299">
      <c r="A299" s="46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</row>
    <row r="300">
      <c r="A300" s="46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</row>
    <row r="301">
      <c r="A301" s="46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</row>
    <row r="302">
      <c r="A302" s="46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</row>
    <row r="303">
      <c r="A303" s="46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</row>
    <row r="304">
      <c r="A304" s="46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</row>
    <row r="305">
      <c r="A305" s="46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</row>
    <row r="306">
      <c r="A306" s="46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</row>
    <row r="307">
      <c r="A307" s="46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</row>
    <row r="308">
      <c r="A308" s="46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</row>
    <row r="309">
      <c r="A309" s="46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</row>
    <row r="310">
      <c r="A310" s="46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</row>
    <row r="311">
      <c r="A311" s="46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</row>
    <row r="312">
      <c r="A312" s="46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</row>
    <row r="313">
      <c r="A313" s="46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</row>
    <row r="314">
      <c r="A314" s="46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</row>
    <row r="315">
      <c r="A315" s="46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</row>
    <row r="316">
      <c r="A316" s="46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</row>
    <row r="317">
      <c r="A317" s="46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</row>
    <row r="318">
      <c r="A318" s="46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</row>
    <row r="319">
      <c r="A319" s="46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</row>
    <row r="320">
      <c r="A320" s="46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</row>
    <row r="321">
      <c r="A321" s="46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</row>
    <row r="322">
      <c r="A322" s="46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</row>
    <row r="323">
      <c r="A323" s="46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</row>
    <row r="324">
      <c r="A324" s="46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</row>
    <row r="325">
      <c r="A325" s="46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</row>
    <row r="326">
      <c r="A326" s="46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</row>
    <row r="327">
      <c r="A327" s="46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</row>
    <row r="328">
      <c r="A328" s="46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</row>
    <row r="329">
      <c r="A329" s="46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</row>
    <row r="330">
      <c r="A330" s="46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</row>
    <row r="331">
      <c r="A331" s="46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</row>
    <row r="332">
      <c r="A332" s="46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</row>
    <row r="333">
      <c r="A333" s="46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</row>
    <row r="334">
      <c r="A334" s="46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</row>
    <row r="335">
      <c r="A335" s="46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</row>
    <row r="336">
      <c r="A336" s="46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</row>
    <row r="337">
      <c r="A337" s="46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</row>
    <row r="338">
      <c r="A338" s="46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</row>
    <row r="339">
      <c r="A339" s="46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</row>
    <row r="340">
      <c r="A340" s="46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</row>
    <row r="341">
      <c r="A341" s="46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</row>
    <row r="342">
      <c r="A342" s="46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</row>
    <row r="343">
      <c r="A343" s="46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</row>
    <row r="344">
      <c r="A344" s="46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</row>
    <row r="345">
      <c r="A345" s="46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</row>
    <row r="346">
      <c r="A346" s="46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</row>
    <row r="347">
      <c r="A347" s="46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</row>
    <row r="348">
      <c r="A348" s="46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</row>
    <row r="349">
      <c r="A349" s="46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</row>
    <row r="350">
      <c r="A350" s="46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</row>
    <row r="351">
      <c r="A351" s="46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</row>
    <row r="352">
      <c r="A352" s="46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</row>
    <row r="353">
      <c r="A353" s="46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</row>
    <row r="354">
      <c r="A354" s="46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</row>
    <row r="355">
      <c r="A355" s="46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</row>
    <row r="356">
      <c r="A356" s="46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</row>
    <row r="357">
      <c r="A357" s="46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</row>
    <row r="358">
      <c r="A358" s="46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</row>
    <row r="359">
      <c r="A359" s="46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</row>
    <row r="360">
      <c r="A360" s="46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</row>
    <row r="361">
      <c r="A361" s="46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</row>
    <row r="362">
      <c r="A362" s="46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</row>
    <row r="363">
      <c r="A363" s="46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</row>
    <row r="364">
      <c r="A364" s="46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</row>
    <row r="365">
      <c r="A365" s="46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</row>
    <row r="366">
      <c r="A366" s="46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</row>
    <row r="367">
      <c r="A367" s="46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</row>
    <row r="368">
      <c r="A368" s="46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</row>
    <row r="369">
      <c r="A369" s="46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</row>
    <row r="370">
      <c r="A370" s="46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</row>
    <row r="371">
      <c r="A371" s="46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</row>
    <row r="372">
      <c r="A372" s="46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</row>
    <row r="373">
      <c r="A373" s="46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</row>
    <row r="374">
      <c r="A374" s="46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</row>
    <row r="375">
      <c r="A375" s="46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</row>
    <row r="376">
      <c r="A376" s="46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</row>
    <row r="377">
      <c r="A377" s="46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</row>
    <row r="378">
      <c r="A378" s="46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</row>
    <row r="379">
      <c r="A379" s="46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</row>
    <row r="380">
      <c r="A380" s="46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</row>
    <row r="381">
      <c r="A381" s="46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</row>
    <row r="382">
      <c r="A382" s="46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</row>
    <row r="383">
      <c r="A383" s="46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</row>
    <row r="384">
      <c r="A384" s="46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</row>
    <row r="385">
      <c r="A385" s="46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</row>
    <row r="386">
      <c r="A386" s="46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</row>
    <row r="387">
      <c r="A387" s="46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</row>
    <row r="388">
      <c r="A388" s="46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</row>
    <row r="389">
      <c r="A389" s="46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</row>
    <row r="390">
      <c r="A390" s="46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</row>
    <row r="391">
      <c r="A391" s="46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</row>
    <row r="392">
      <c r="A392" s="46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</row>
    <row r="393">
      <c r="A393" s="46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</row>
    <row r="394">
      <c r="A394" s="46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</row>
    <row r="395">
      <c r="A395" s="46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</row>
    <row r="396">
      <c r="A396" s="46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</row>
    <row r="397">
      <c r="A397" s="46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</row>
    <row r="398">
      <c r="A398" s="46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</row>
    <row r="399">
      <c r="A399" s="46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</row>
    <row r="400">
      <c r="A400" s="46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</row>
    <row r="401">
      <c r="A401" s="46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</row>
    <row r="402">
      <c r="A402" s="46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</row>
    <row r="403">
      <c r="A403" s="46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</row>
    <row r="404">
      <c r="A404" s="46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</row>
    <row r="405">
      <c r="A405" s="46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</row>
    <row r="406">
      <c r="A406" s="46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</row>
    <row r="407">
      <c r="A407" s="46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</row>
    <row r="408">
      <c r="A408" s="46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</row>
    <row r="409">
      <c r="A409" s="46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</row>
    <row r="410">
      <c r="A410" s="46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</row>
    <row r="411">
      <c r="A411" s="46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</row>
    <row r="412">
      <c r="A412" s="46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</row>
    <row r="413">
      <c r="A413" s="46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</row>
    <row r="414">
      <c r="A414" s="46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</row>
    <row r="415">
      <c r="A415" s="46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</row>
    <row r="416">
      <c r="A416" s="46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</row>
    <row r="417">
      <c r="A417" s="46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</row>
    <row r="418">
      <c r="A418" s="46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</row>
    <row r="419">
      <c r="A419" s="46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</row>
    <row r="420">
      <c r="A420" s="46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</row>
    <row r="421">
      <c r="A421" s="46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</row>
    <row r="422">
      <c r="A422" s="46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</row>
    <row r="423">
      <c r="A423" s="46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</row>
    <row r="424">
      <c r="A424" s="46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</row>
    <row r="425">
      <c r="A425" s="46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</row>
    <row r="426">
      <c r="A426" s="46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</row>
    <row r="427">
      <c r="A427" s="46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</row>
    <row r="428">
      <c r="A428" s="46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</row>
    <row r="429">
      <c r="A429" s="46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</row>
    <row r="430">
      <c r="A430" s="46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</row>
    <row r="431">
      <c r="A431" s="46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</row>
    <row r="432">
      <c r="A432" s="46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</row>
    <row r="433">
      <c r="A433" s="46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</row>
    <row r="434">
      <c r="A434" s="46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</row>
    <row r="435">
      <c r="A435" s="46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</row>
    <row r="436">
      <c r="A436" s="46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</row>
    <row r="437">
      <c r="A437" s="46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</row>
    <row r="438">
      <c r="A438" s="46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</row>
    <row r="439">
      <c r="A439" s="46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</row>
    <row r="440">
      <c r="A440" s="46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</row>
    <row r="441">
      <c r="A441" s="46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</row>
    <row r="442">
      <c r="A442" s="46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</row>
    <row r="443">
      <c r="A443" s="4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</row>
    <row r="444">
      <c r="A444" s="4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</row>
    <row r="445">
      <c r="A445" s="4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</row>
    <row r="446">
      <c r="A446" s="4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</row>
    <row r="447">
      <c r="A447" s="4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</row>
    <row r="448">
      <c r="A448" s="4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</row>
    <row r="449">
      <c r="A449" s="4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</row>
    <row r="450">
      <c r="A450" s="4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</row>
    <row r="451">
      <c r="A451" s="4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</row>
    <row r="452">
      <c r="A452" s="4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</row>
    <row r="453">
      <c r="A453" s="4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</row>
    <row r="454">
      <c r="A454" s="4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</row>
    <row r="455">
      <c r="A455" s="4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</row>
    <row r="456">
      <c r="A456" s="4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</row>
    <row r="457">
      <c r="A457" s="4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</row>
    <row r="458">
      <c r="A458" s="4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</row>
    <row r="459">
      <c r="A459" s="4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</row>
    <row r="460">
      <c r="A460" s="4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</row>
    <row r="461">
      <c r="A461" s="4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</row>
    <row r="462">
      <c r="A462" s="4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</row>
    <row r="463">
      <c r="A463" s="4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</row>
    <row r="464">
      <c r="A464" s="46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</row>
    <row r="465">
      <c r="A465" s="46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</row>
    <row r="466">
      <c r="A466" s="46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</row>
    <row r="467">
      <c r="A467" s="4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</row>
    <row r="468">
      <c r="A468" s="46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</row>
    <row r="469">
      <c r="A469" s="46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</row>
    <row r="470">
      <c r="A470" s="46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</row>
    <row r="471">
      <c r="A471" s="46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</row>
    <row r="472">
      <c r="A472" s="46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</row>
    <row r="473">
      <c r="A473" s="46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</row>
    <row r="474">
      <c r="A474" s="46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</row>
    <row r="475">
      <c r="A475" s="46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</row>
    <row r="476">
      <c r="A476" s="46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</row>
    <row r="477">
      <c r="A477" s="46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</row>
    <row r="478">
      <c r="A478" s="46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</row>
    <row r="479">
      <c r="A479" s="46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</row>
    <row r="480">
      <c r="A480" s="46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</row>
    <row r="481">
      <c r="A481" s="46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</row>
    <row r="482">
      <c r="A482" s="46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</row>
    <row r="483">
      <c r="A483" s="46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</row>
    <row r="484">
      <c r="A484" s="46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</row>
    <row r="485">
      <c r="A485" s="46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</row>
    <row r="486">
      <c r="A486" s="46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</row>
    <row r="487">
      <c r="A487" s="46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</row>
    <row r="488">
      <c r="A488" s="46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</row>
    <row r="489">
      <c r="A489" s="46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</row>
    <row r="490">
      <c r="A490" s="46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</row>
    <row r="491">
      <c r="A491" s="46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</row>
    <row r="492">
      <c r="A492" s="46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</row>
    <row r="493">
      <c r="A493" s="46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</row>
    <row r="494">
      <c r="A494" s="46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</row>
    <row r="495">
      <c r="A495" s="46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</row>
    <row r="496">
      <c r="A496" s="46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</row>
    <row r="497">
      <c r="A497" s="46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</row>
    <row r="498">
      <c r="A498" s="46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</row>
    <row r="499">
      <c r="A499" s="46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</row>
    <row r="500">
      <c r="A500" s="46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</row>
    <row r="501">
      <c r="A501" s="46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</row>
    <row r="502">
      <c r="A502" s="46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</row>
    <row r="503">
      <c r="A503" s="46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</row>
    <row r="504">
      <c r="A504" s="46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</row>
    <row r="505">
      <c r="A505" s="46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</row>
    <row r="506">
      <c r="A506" s="46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</row>
    <row r="507">
      <c r="A507" s="46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</row>
    <row r="508">
      <c r="A508" s="46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</row>
    <row r="509">
      <c r="A509" s="46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</row>
    <row r="510">
      <c r="A510" s="46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</row>
    <row r="511">
      <c r="A511" s="46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</row>
    <row r="512">
      <c r="A512" s="46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</row>
    <row r="513">
      <c r="A513" s="46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</row>
    <row r="514">
      <c r="A514" s="46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</row>
    <row r="515">
      <c r="A515" s="46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</row>
    <row r="516">
      <c r="A516" s="46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</row>
    <row r="517">
      <c r="A517" s="46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</row>
    <row r="518">
      <c r="A518" s="46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</row>
    <row r="519">
      <c r="A519" s="46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</row>
    <row r="520">
      <c r="A520" s="46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</row>
    <row r="521">
      <c r="A521" s="46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</row>
    <row r="522">
      <c r="A522" s="46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</row>
    <row r="523">
      <c r="A523" s="46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</row>
    <row r="524">
      <c r="A524" s="46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</row>
    <row r="525">
      <c r="A525" s="46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</row>
    <row r="526">
      <c r="A526" s="46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</row>
    <row r="527">
      <c r="A527" s="46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</row>
    <row r="528">
      <c r="A528" s="46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</row>
    <row r="529">
      <c r="A529" s="46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</row>
    <row r="530">
      <c r="A530" s="46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</row>
    <row r="531">
      <c r="A531" s="46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</row>
    <row r="532">
      <c r="A532" s="46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</row>
    <row r="533">
      <c r="A533" s="46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</row>
    <row r="534">
      <c r="A534" s="46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</row>
    <row r="535">
      <c r="A535" s="46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</row>
    <row r="536">
      <c r="A536" s="46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</row>
    <row r="537">
      <c r="A537" s="46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</row>
    <row r="538">
      <c r="A538" s="46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</row>
    <row r="539">
      <c r="A539" s="46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</row>
    <row r="540">
      <c r="A540" s="46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</row>
    <row r="541">
      <c r="A541" s="46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</row>
    <row r="542">
      <c r="A542" s="46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</row>
    <row r="543">
      <c r="A543" s="46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</row>
    <row r="544">
      <c r="A544" s="46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</row>
    <row r="545">
      <c r="A545" s="46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</row>
    <row r="546">
      <c r="A546" s="46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</row>
    <row r="547">
      <c r="A547" s="46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</row>
    <row r="548">
      <c r="A548" s="46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</row>
    <row r="549">
      <c r="A549" s="46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</row>
    <row r="550">
      <c r="A550" s="46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</row>
    <row r="551">
      <c r="A551" s="46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</row>
    <row r="552">
      <c r="A552" s="46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</row>
    <row r="553">
      <c r="A553" s="46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</row>
    <row r="554">
      <c r="A554" s="46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</row>
    <row r="555">
      <c r="A555" s="46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</row>
    <row r="556">
      <c r="A556" s="46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</row>
    <row r="557">
      <c r="A557" s="46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</row>
    <row r="558">
      <c r="A558" s="46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</row>
    <row r="559">
      <c r="A559" s="46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</row>
    <row r="560">
      <c r="A560" s="46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</row>
    <row r="561">
      <c r="A561" s="46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</row>
    <row r="562">
      <c r="A562" s="46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</row>
    <row r="563">
      <c r="A563" s="46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</row>
    <row r="564">
      <c r="A564" s="46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</row>
    <row r="565">
      <c r="A565" s="46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</row>
    <row r="566">
      <c r="A566" s="46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</row>
    <row r="567">
      <c r="A567" s="46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</row>
    <row r="568">
      <c r="A568" s="46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</row>
    <row r="569">
      <c r="A569" s="46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</row>
    <row r="570">
      <c r="A570" s="46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</row>
    <row r="571">
      <c r="A571" s="46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</row>
    <row r="572">
      <c r="A572" s="46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</row>
    <row r="573">
      <c r="A573" s="46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</row>
    <row r="574">
      <c r="A574" s="46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</row>
    <row r="575">
      <c r="A575" s="46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</row>
    <row r="576">
      <c r="A576" s="46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</row>
    <row r="577">
      <c r="A577" s="46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</row>
    <row r="578">
      <c r="A578" s="46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</row>
    <row r="579">
      <c r="A579" s="46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</row>
    <row r="580">
      <c r="A580" s="46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</row>
    <row r="581">
      <c r="A581" s="46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</row>
    <row r="582">
      <c r="A582" s="46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</row>
    <row r="583">
      <c r="A583" s="46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</row>
    <row r="584">
      <c r="A584" s="46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</row>
    <row r="585">
      <c r="A585" s="46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</row>
    <row r="586">
      <c r="A586" s="46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</row>
    <row r="587">
      <c r="A587" s="46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</row>
    <row r="588">
      <c r="A588" s="46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</row>
    <row r="589">
      <c r="A589" s="46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</row>
    <row r="590">
      <c r="A590" s="46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</row>
    <row r="591">
      <c r="A591" s="46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</row>
    <row r="592">
      <c r="A592" s="46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</row>
    <row r="593">
      <c r="A593" s="46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</row>
    <row r="594">
      <c r="A594" s="46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</row>
    <row r="595">
      <c r="A595" s="46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</row>
    <row r="596">
      <c r="A596" s="46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</row>
    <row r="597">
      <c r="A597" s="46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</row>
    <row r="598">
      <c r="A598" s="46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</row>
    <row r="599">
      <c r="A599" s="46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</row>
    <row r="600">
      <c r="A600" s="46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</row>
    <row r="601">
      <c r="A601" s="46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</row>
    <row r="602">
      <c r="A602" s="46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</row>
    <row r="603">
      <c r="A603" s="46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</row>
    <row r="604">
      <c r="A604" s="46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</row>
    <row r="605">
      <c r="A605" s="46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</row>
    <row r="606">
      <c r="A606" s="46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</row>
    <row r="607">
      <c r="A607" s="46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</row>
    <row r="608">
      <c r="A608" s="46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</row>
    <row r="609">
      <c r="A609" s="46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</row>
    <row r="610">
      <c r="A610" s="46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</row>
    <row r="611">
      <c r="A611" s="46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</row>
    <row r="612">
      <c r="A612" s="46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</row>
    <row r="613">
      <c r="A613" s="46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</row>
    <row r="614">
      <c r="A614" s="46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</row>
    <row r="615">
      <c r="A615" s="46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</row>
    <row r="616">
      <c r="A616" s="46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</row>
    <row r="617">
      <c r="A617" s="46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</row>
    <row r="618">
      <c r="A618" s="46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</row>
    <row r="619">
      <c r="A619" s="46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</row>
    <row r="620">
      <c r="A620" s="46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</row>
    <row r="621">
      <c r="A621" s="46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</row>
    <row r="622">
      <c r="A622" s="46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</row>
    <row r="623">
      <c r="A623" s="46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</row>
    <row r="624">
      <c r="A624" s="46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</row>
    <row r="625">
      <c r="A625" s="46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</row>
    <row r="626">
      <c r="A626" s="46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</row>
    <row r="627">
      <c r="A627" s="46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</row>
    <row r="628">
      <c r="A628" s="46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</row>
    <row r="629">
      <c r="A629" s="46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</row>
    <row r="630">
      <c r="A630" s="46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</row>
    <row r="631">
      <c r="A631" s="46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</row>
    <row r="632">
      <c r="A632" s="46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</row>
    <row r="633">
      <c r="A633" s="46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</row>
    <row r="634">
      <c r="A634" s="46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</row>
    <row r="635">
      <c r="A635" s="46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</row>
    <row r="636">
      <c r="A636" s="46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</row>
    <row r="637">
      <c r="A637" s="46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</row>
    <row r="638">
      <c r="A638" s="46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</row>
    <row r="639">
      <c r="A639" s="46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</row>
    <row r="640">
      <c r="A640" s="46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</row>
    <row r="641">
      <c r="A641" s="46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</row>
    <row r="642">
      <c r="A642" s="46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</row>
    <row r="643">
      <c r="A643" s="46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</row>
    <row r="644">
      <c r="A644" s="46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</row>
    <row r="645">
      <c r="A645" s="46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</row>
    <row r="646">
      <c r="A646" s="46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</row>
    <row r="647">
      <c r="A647" s="46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</row>
    <row r="648">
      <c r="A648" s="46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</row>
    <row r="649">
      <c r="A649" s="46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</row>
    <row r="650">
      <c r="A650" s="46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</row>
    <row r="651">
      <c r="A651" s="46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</row>
    <row r="652">
      <c r="A652" s="46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</row>
    <row r="653">
      <c r="A653" s="46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</row>
    <row r="654">
      <c r="A654" s="46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</row>
    <row r="655">
      <c r="A655" s="46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</row>
    <row r="656">
      <c r="A656" s="46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</row>
    <row r="657">
      <c r="A657" s="46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</row>
    <row r="658">
      <c r="A658" s="46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</row>
    <row r="659">
      <c r="A659" s="46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</row>
    <row r="660">
      <c r="A660" s="46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</row>
    <row r="661">
      <c r="A661" s="46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</row>
    <row r="662">
      <c r="A662" s="46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</row>
    <row r="663">
      <c r="A663" s="46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</row>
    <row r="664">
      <c r="A664" s="46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</row>
    <row r="665">
      <c r="A665" s="46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</row>
    <row r="666">
      <c r="A666" s="46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</row>
    <row r="667">
      <c r="A667" s="46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</row>
    <row r="668">
      <c r="A668" s="46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</row>
    <row r="669">
      <c r="A669" s="46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</row>
    <row r="670">
      <c r="A670" s="46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</row>
    <row r="671">
      <c r="A671" s="46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</row>
    <row r="672">
      <c r="A672" s="46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</row>
    <row r="673">
      <c r="A673" s="46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</row>
    <row r="674">
      <c r="A674" s="46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</row>
    <row r="675">
      <c r="A675" s="46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</row>
    <row r="676">
      <c r="A676" s="46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</row>
    <row r="677">
      <c r="A677" s="46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</row>
    <row r="678">
      <c r="A678" s="46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</row>
    <row r="679">
      <c r="A679" s="46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</row>
    <row r="680">
      <c r="A680" s="46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</row>
    <row r="681">
      <c r="A681" s="46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</row>
    <row r="682">
      <c r="A682" s="46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</row>
    <row r="683">
      <c r="A683" s="46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</row>
    <row r="684">
      <c r="A684" s="46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</row>
    <row r="685">
      <c r="A685" s="46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</row>
    <row r="686">
      <c r="A686" s="46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</row>
    <row r="687">
      <c r="A687" s="46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</row>
    <row r="688">
      <c r="A688" s="46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</row>
    <row r="689">
      <c r="A689" s="46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</row>
    <row r="690">
      <c r="A690" s="46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</row>
    <row r="691">
      <c r="A691" s="46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</row>
    <row r="692">
      <c r="A692" s="46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</row>
    <row r="693">
      <c r="A693" s="46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</row>
    <row r="694">
      <c r="A694" s="46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</row>
    <row r="695">
      <c r="A695" s="46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</row>
    <row r="696">
      <c r="A696" s="46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</row>
    <row r="697">
      <c r="A697" s="46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</row>
    <row r="698">
      <c r="A698" s="46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</row>
    <row r="699">
      <c r="A699" s="46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</row>
    <row r="700">
      <c r="A700" s="46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</row>
    <row r="701">
      <c r="A701" s="46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</row>
    <row r="702">
      <c r="A702" s="46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</row>
    <row r="703">
      <c r="A703" s="46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</row>
    <row r="704">
      <c r="A704" s="46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</row>
    <row r="705">
      <c r="A705" s="46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</row>
    <row r="706">
      <c r="A706" s="46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</row>
    <row r="707">
      <c r="A707" s="46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</row>
    <row r="708">
      <c r="A708" s="46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</row>
    <row r="709">
      <c r="A709" s="46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</row>
    <row r="710">
      <c r="A710" s="46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</row>
    <row r="711">
      <c r="A711" s="46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</row>
    <row r="712">
      <c r="A712" s="46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</row>
    <row r="713">
      <c r="A713" s="46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</row>
    <row r="714">
      <c r="A714" s="46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</row>
    <row r="715">
      <c r="A715" s="46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</row>
    <row r="716">
      <c r="A716" s="46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</row>
    <row r="717">
      <c r="A717" s="46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</row>
    <row r="718">
      <c r="A718" s="46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</row>
    <row r="719">
      <c r="A719" s="46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</row>
    <row r="720">
      <c r="A720" s="46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</row>
    <row r="721">
      <c r="A721" s="46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</row>
    <row r="722">
      <c r="A722" s="46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</row>
    <row r="723">
      <c r="A723" s="46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</row>
    <row r="724">
      <c r="A724" s="46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</row>
    <row r="725">
      <c r="A725" s="46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</row>
    <row r="726">
      <c r="A726" s="46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</row>
    <row r="727">
      <c r="A727" s="46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</row>
    <row r="728">
      <c r="A728" s="46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</row>
    <row r="729">
      <c r="A729" s="46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</row>
    <row r="730">
      <c r="A730" s="46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</row>
    <row r="731">
      <c r="A731" s="46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</row>
    <row r="732">
      <c r="A732" s="46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</row>
    <row r="733">
      <c r="A733" s="46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</row>
    <row r="734">
      <c r="A734" s="46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</row>
    <row r="735">
      <c r="A735" s="46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</row>
    <row r="736">
      <c r="A736" s="46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</row>
    <row r="737">
      <c r="A737" s="46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</row>
    <row r="738">
      <c r="A738" s="46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</row>
    <row r="739">
      <c r="A739" s="46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</row>
    <row r="740">
      <c r="A740" s="46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</row>
    <row r="741">
      <c r="A741" s="46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</row>
    <row r="742">
      <c r="A742" s="46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</row>
    <row r="743">
      <c r="A743" s="46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</row>
    <row r="744">
      <c r="A744" s="46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</row>
    <row r="745">
      <c r="A745" s="46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</row>
    <row r="746">
      <c r="A746" s="46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</row>
    <row r="747">
      <c r="A747" s="46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</row>
    <row r="748">
      <c r="A748" s="46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</row>
    <row r="749">
      <c r="A749" s="46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</row>
    <row r="750">
      <c r="A750" s="46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</row>
    <row r="751">
      <c r="A751" s="46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</row>
    <row r="752">
      <c r="A752" s="46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</row>
    <row r="753">
      <c r="A753" s="46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</row>
    <row r="754">
      <c r="A754" s="46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</row>
    <row r="755">
      <c r="A755" s="46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</row>
    <row r="756">
      <c r="A756" s="46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</row>
    <row r="757">
      <c r="A757" s="46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</row>
    <row r="758">
      <c r="A758" s="46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</row>
    <row r="759">
      <c r="A759" s="46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</row>
    <row r="760">
      <c r="A760" s="46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</row>
    <row r="761">
      <c r="A761" s="46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</row>
    <row r="762">
      <c r="A762" s="46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</row>
    <row r="763">
      <c r="A763" s="46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</row>
    <row r="764">
      <c r="A764" s="46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</row>
    <row r="765">
      <c r="A765" s="46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</row>
    <row r="766">
      <c r="A766" s="46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</row>
    <row r="767">
      <c r="A767" s="46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</row>
    <row r="768">
      <c r="A768" s="46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</row>
    <row r="769">
      <c r="A769" s="46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</row>
    <row r="770">
      <c r="A770" s="46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</row>
    <row r="771">
      <c r="A771" s="46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</row>
    <row r="772">
      <c r="A772" s="46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</row>
    <row r="773">
      <c r="A773" s="46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</row>
    <row r="774">
      <c r="A774" s="46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</row>
    <row r="775">
      <c r="A775" s="46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</row>
    <row r="776">
      <c r="A776" s="46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</row>
    <row r="777">
      <c r="A777" s="46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</row>
    <row r="778">
      <c r="A778" s="46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</row>
    <row r="779">
      <c r="A779" s="46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</row>
    <row r="780">
      <c r="A780" s="46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</row>
    <row r="781">
      <c r="A781" s="46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</row>
    <row r="782">
      <c r="A782" s="46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</row>
    <row r="783">
      <c r="A783" s="46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</row>
    <row r="784">
      <c r="A784" s="46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</row>
    <row r="785">
      <c r="A785" s="46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</row>
    <row r="786">
      <c r="A786" s="46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</row>
    <row r="787">
      <c r="A787" s="46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</row>
    <row r="788">
      <c r="A788" s="46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</row>
    <row r="789">
      <c r="A789" s="46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</row>
    <row r="790">
      <c r="A790" s="46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</row>
    <row r="791">
      <c r="A791" s="46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</row>
    <row r="792">
      <c r="A792" s="46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</row>
    <row r="793">
      <c r="A793" s="46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</row>
    <row r="794">
      <c r="A794" s="46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</row>
    <row r="795">
      <c r="A795" s="46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</row>
    <row r="796">
      <c r="A796" s="46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</row>
    <row r="797">
      <c r="A797" s="46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</row>
    <row r="798">
      <c r="A798" s="46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</row>
    <row r="799">
      <c r="A799" s="46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</row>
    <row r="800">
      <c r="A800" s="46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</row>
    <row r="801">
      <c r="A801" s="46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</row>
    <row r="802">
      <c r="A802" s="46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</row>
    <row r="803">
      <c r="A803" s="46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</row>
    <row r="804">
      <c r="A804" s="46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</row>
    <row r="805">
      <c r="A805" s="46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</row>
    <row r="806">
      <c r="A806" s="46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</row>
    <row r="807">
      <c r="A807" s="46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</row>
    <row r="808">
      <c r="A808" s="46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</row>
    <row r="809">
      <c r="A809" s="46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</row>
    <row r="810">
      <c r="A810" s="46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</row>
    <row r="811">
      <c r="A811" s="46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</row>
    <row r="812">
      <c r="A812" s="46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</row>
    <row r="813">
      <c r="A813" s="46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</row>
    <row r="814">
      <c r="A814" s="46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</row>
    <row r="815">
      <c r="A815" s="46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</row>
    <row r="816">
      <c r="A816" s="46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</row>
    <row r="817">
      <c r="A817" s="46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</row>
    <row r="818">
      <c r="A818" s="46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</row>
    <row r="819">
      <c r="A819" s="46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</row>
    <row r="820">
      <c r="A820" s="46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</row>
    <row r="821">
      <c r="A821" s="46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</row>
    <row r="822">
      <c r="A822" s="46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</row>
    <row r="823">
      <c r="A823" s="46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</row>
    <row r="824">
      <c r="A824" s="46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</row>
    <row r="825">
      <c r="A825" s="46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</row>
    <row r="826">
      <c r="A826" s="46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</row>
    <row r="827">
      <c r="A827" s="46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</row>
    <row r="828">
      <c r="A828" s="46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</row>
    <row r="829">
      <c r="A829" s="46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</row>
    <row r="830">
      <c r="A830" s="46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</row>
    <row r="831">
      <c r="A831" s="46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</row>
    <row r="832">
      <c r="A832" s="46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</row>
    <row r="833">
      <c r="A833" s="46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</row>
    <row r="834">
      <c r="A834" s="46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</row>
    <row r="835">
      <c r="A835" s="46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</row>
    <row r="836">
      <c r="A836" s="46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</row>
    <row r="837">
      <c r="A837" s="46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</row>
    <row r="838">
      <c r="A838" s="46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</row>
    <row r="839">
      <c r="A839" s="46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</row>
    <row r="840">
      <c r="A840" s="46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</row>
    <row r="841">
      <c r="A841" s="46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</row>
    <row r="842">
      <c r="A842" s="46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</row>
    <row r="843">
      <c r="A843" s="46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</row>
    <row r="844">
      <c r="A844" s="46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</row>
    <row r="845">
      <c r="A845" s="46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</row>
    <row r="846">
      <c r="A846" s="46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</row>
    <row r="847">
      <c r="A847" s="46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</row>
    <row r="848">
      <c r="A848" s="46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</row>
    <row r="849">
      <c r="A849" s="46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</row>
    <row r="850">
      <c r="A850" s="46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</row>
    <row r="851">
      <c r="A851" s="46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</row>
    <row r="852">
      <c r="A852" s="46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</row>
    <row r="853">
      <c r="A853" s="46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</row>
    <row r="854">
      <c r="A854" s="46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</row>
    <row r="855">
      <c r="A855" s="46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</row>
    <row r="856">
      <c r="A856" s="46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</row>
    <row r="857">
      <c r="A857" s="46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</row>
    <row r="858">
      <c r="A858" s="46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</row>
    <row r="859">
      <c r="A859" s="46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</row>
    <row r="860">
      <c r="A860" s="46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</row>
    <row r="861">
      <c r="A861" s="46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</row>
    <row r="862">
      <c r="A862" s="46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</row>
    <row r="863">
      <c r="A863" s="46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</row>
    <row r="864">
      <c r="A864" s="46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</row>
    <row r="865">
      <c r="A865" s="46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</row>
    <row r="866">
      <c r="A866" s="46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</row>
    <row r="867">
      <c r="A867" s="46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</row>
    <row r="868">
      <c r="A868" s="46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</row>
    <row r="869">
      <c r="A869" s="46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</row>
    <row r="870">
      <c r="A870" s="46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</row>
    <row r="871">
      <c r="A871" s="46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</row>
    <row r="872">
      <c r="A872" s="46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</row>
    <row r="873">
      <c r="A873" s="46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</row>
    <row r="874">
      <c r="A874" s="46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</row>
    <row r="875">
      <c r="A875" s="46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</row>
    <row r="876">
      <c r="A876" s="46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</row>
    <row r="877">
      <c r="A877" s="46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</row>
    <row r="878">
      <c r="A878" s="46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</row>
    <row r="879">
      <c r="A879" s="46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</row>
    <row r="880">
      <c r="A880" s="46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</row>
    <row r="881">
      <c r="A881" s="46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</row>
    <row r="882">
      <c r="A882" s="46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</row>
    <row r="883">
      <c r="A883" s="46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</row>
    <row r="884">
      <c r="A884" s="46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</row>
    <row r="885">
      <c r="A885" s="46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</row>
    <row r="886">
      <c r="A886" s="46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</row>
    <row r="887">
      <c r="A887" s="46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</row>
    <row r="888">
      <c r="A888" s="46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</row>
    <row r="889">
      <c r="A889" s="46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</row>
    <row r="890">
      <c r="A890" s="46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</row>
    <row r="891">
      <c r="A891" s="46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</row>
    <row r="892">
      <c r="A892" s="46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</row>
    <row r="893">
      <c r="A893" s="46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</row>
    <row r="894">
      <c r="A894" s="46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</row>
    <row r="895">
      <c r="A895" s="46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</row>
    <row r="896">
      <c r="A896" s="46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</row>
    <row r="897">
      <c r="A897" s="46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</row>
    <row r="898">
      <c r="A898" s="46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</row>
    <row r="899">
      <c r="A899" s="46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</row>
    <row r="900">
      <c r="A900" s="46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</row>
    <row r="901">
      <c r="A901" s="46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</row>
    <row r="902">
      <c r="A902" s="46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</row>
    <row r="903">
      <c r="A903" s="46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</row>
    <row r="904">
      <c r="A904" s="46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</row>
    <row r="905">
      <c r="A905" s="46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</row>
    <row r="906">
      <c r="A906" s="46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</row>
    <row r="907">
      <c r="A907" s="46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</row>
    <row r="908">
      <c r="A908" s="46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</row>
    <row r="909">
      <c r="A909" s="46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</row>
    <row r="910">
      <c r="A910" s="46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</row>
    <row r="911">
      <c r="A911" s="46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</row>
    <row r="912">
      <c r="A912" s="46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</row>
    <row r="913">
      <c r="A913" s="46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</row>
    <row r="914">
      <c r="A914" s="46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</row>
    <row r="915">
      <c r="A915" s="46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</row>
    <row r="916">
      <c r="A916" s="46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</row>
    <row r="917">
      <c r="A917" s="46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</row>
    <row r="918">
      <c r="A918" s="46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</row>
    <row r="919">
      <c r="A919" s="46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</row>
    <row r="920">
      <c r="A920" s="46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</row>
    <row r="921">
      <c r="A921" s="46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</row>
    <row r="922">
      <c r="A922" s="46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</row>
    <row r="923">
      <c r="A923" s="46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</row>
    <row r="924">
      <c r="A924" s="46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</row>
    <row r="925">
      <c r="A925" s="46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</row>
    <row r="926">
      <c r="A926" s="46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</row>
    <row r="927">
      <c r="A927" s="46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</row>
    <row r="928">
      <c r="A928" s="46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</row>
    <row r="929">
      <c r="A929" s="46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</row>
    <row r="930">
      <c r="A930" s="46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</row>
    <row r="931">
      <c r="A931" s="46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</row>
    <row r="932">
      <c r="A932" s="46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</row>
    <row r="933">
      <c r="A933" s="46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</row>
    <row r="934">
      <c r="A934" s="46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</row>
    <row r="935">
      <c r="A935" s="46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</row>
    <row r="936">
      <c r="A936" s="46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</row>
    <row r="937">
      <c r="A937" s="46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</row>
    <row r="938">
      <c r="A938" s="46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</row>
    <row r="939">
      <c r="A939" s="46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</row>
    <row r="940">
      <c r="A940" s="46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</row>
    <row r="941">
      <c r="A941" s="46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</row>
    <row r="942">
      <c r="A942" s="46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</row>
    <row r="943">
      <c r="A943" s="46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</row>
    <row r="944">
      <c r="A944" s="46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</row>
    <row r="945">
      <c r="A945" s="46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</row>
    <row r="946">
      <c r="A946" s="46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</row>
    <row r="947">
      <c r="A947" s="46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</row>
    <row r="948">
      <c r="A948" s="46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</row>
    <row r="949">
      <c r="A949" s="46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</row>
    <row r="950">
      <c r="A950" s="46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</row>
    <row r="951">
      <c r="A951" s="46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</row>
    <row r="952">
      <c r="A952" s="46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</row>
    <row r="953">
      <c r="A953" s="46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</row>
    <row r="954">
      <c r="A954" s="46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</row>
    <row r="955">
      <c r="A955" s="46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</row>
    <row r="956">
      <c r="A956" s="46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</row>
    <row r="957">
      <c r="A957" s="46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</row>
    <row r="958">
      <c r="A958" s="46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</row>
    <row r="959">
      <c r="A959" s="46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</row>
    <row r="960">
      <c r="A960" s="46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</row>
    <row r="961">
      <c r="A961" s="46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</row>
    <row r="962">
      <c r="A962" s="46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</row>
    <row r="963">
      <c r="A963" s="46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</row>
    <row r="964">
      <c r="A964" s="46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</row>
    <row r="965">
      <c r="A965" s="46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</row>
    <row r="966">
      <c r="A966" s="46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</row>
    <row r="967">
      <c r="A967" s="46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</row>
    <row r="968">
      <c r="A968" s="46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</row>
    <row r="969">
      <c r="A969" s="46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</row>
    <row r="970">
      <c r="A970" s="46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</row>
    <row r="971">
      <c r="A971" s="46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</row>
    <row r="972">
      <c r="A972" s="46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</row>
    <row r="973">
      <c r="A973" s="46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</row>
    <row r="974">
      <c r="A974" s="46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</row>
    <row r="975">
      <c r="A975" s="46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</row>
    <row r="976">
      <c r="A976" s="46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</row>
    <row r="977">
      <c r="A977" s="46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</row>
    <row r="978">
      <c r="A978" s="46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</row>
    <row r="979">
      <c r="A979" s="46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</row>
    <row r="980">
      <c r="A980" s="46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</row>
    <row r="981">
      <c r="A981" s="46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</row>
    <row r="982">
      <c r="A982" s="46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</row>
    <row r="983">
      <c r="A983" s="46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</row>
    <row r="984">
      <c r="A984" s="46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</row>
    <row r="985">
      <c r="A985" s="46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</row>
    <row r="986">
      <c r="A986" s="46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</row>
    <row r="987">
      <c r="A987" s="46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</row>
    <row r="988">
      <c r="A988" s="46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</row>
    <row r="989">
      <c r="A989" s="46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</row>
    <row r="990">
      <c r="A990" s="46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</row>
    <row r="991">
      <c r="A991" s="46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</row>
    <row r="992">
      <c r="A992" s="46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</row>
    <row r="993">
      <c r="A993" s="46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</row>
    <row r="994">
      <c r="A994" s="46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</row>
    <row r="995">
      <c r="A995" s="46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</row>
    <row r="996">
      <c r="A996" s="46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</row>
    <row r="997">
      <c r="A997" s="46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</row>
    <row r="998">
      <c r="A998" s="46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</row>
    <row r="999">
      <c r="A999" s="46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</row>
    <row r="1000">
      <c r="A1000" s="46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0</v>
      </c>
      <c r="B1" s="2"/>
      <c r="C1" s="2"/>
      <c r="Y1" s="5"/>
      <c r="Z1" s="2"/>
      <c r="AA1" s="2"/>
      <c r="AB1" s="2"/>
      <c r="AC1" s="2"/>
      <c r="AD1" s="6"/>
      <c r="AE1" s="2" t="str">
        <f>CORREL(I4:I174,AE4:AE174)</f>
        <v>-0.07779490945</v>
      </c>
      <c r="AF1" s="2" t="str">
        <f>CORREL(I4:I174,AF4:AF174)</f>
        <v>-0.1054648738</v>
      </c>
      <c r="AG1" s="2" t="str">
        <f>CORREL(I4:I174,AG4:AG174)</f>
        <v>-0.05176061145</v>
      </c>
      <c r="AH1" s="9" t="str">
        <f>CORREL(I4:I174,AH4:AH174)</f>
        <v>-0.1119937828</v>
      </c>
      <c r="AI1" s="9" t="str">
        <f>CORREL(I4:I174,AI4:AI174)</f>
        <v>-0.1092294224</v>
      </c>
      <c r="AJ1" s="2" t="str">
        <f>CORREL(I4:I174,AJ4:AJ174)</f>
        <v>-0.1398296315</v>
      </c>
      <c r="AK1" s="2" t="str">
        <f>CORREL(I4:I174,AK4:AK174)</f>
        <v>-0.08710261069</v>
      </c>
      <c r="AL1" s="2" t="str">
        <f>CORREL(I4:I174,AL4:AL174)</f>
        <v>-0.07881289766</v>
      </c>
      <c r="AM1" s="2" t="str">
        <f>CORREL(I4:I174,AM4:AM174)</f>
        <v>-0.08484749309</v>
      </c>
      <c r="AN1" s="9"/>
      <c r="AO1" s="9"/>
      <c r="AP1" s="9"/>
      <c r="AQ1" s="9"/>
      <c r="AR1" s="2" t="str">
        <f>CORREL(I4:I174,AR4:AR174)</f>
        <v>-0.2233695871</v>
      </c>
      <c r="AS1" s="2" t="str">
        <f>CORREL(I4:I174,AS4:AS174)</f>
        <v>-0.1930682447</v>
      </c>
      <c r="AT1" s="2" t="str">
        <f>CORREL(I4:I174,AT4:AT174)</f>
        <v>-0.0993114892</v>
      </c>
      <c r="AU1" s="10" t="str">
        <f>CORREL(I4:I174,AU4:AU174)</f>
        <v>-0.08108376071</v>
      </c>
      <c r="AV1" s="2" t="str">
        <f>CORREL(I4:I174,AV4:AV174)</f>
        <v>-0.09717981134</v>
      </c>
      <c r="AW1" s="2" t="str">
        <f>CORREL(I4:I174,AW4:AW174)</f>
        <v>-0.1393310942</v>
      </c>
      <c r="AX1" s="2" t="str">
        <f>CORREL(I4:I174,AX4:AX174)</f>
        <v>-0.1581857289</v>
      </c>
      <c r="AY1" s="2" t="str">
        <f>CORREL(I4:I174,AY4:AY174)</f>
        <v>-0.1406080401</v>
      </c>
      <c r="AZ1" s="2" t="str">
        <f>CORREL(I4:I174,AZ4:AZ174)</f>
        <v>-0.1153517407</v>
      </c>
      <c r="BA1" s="6"/>
      <c r="BB1" s="2"/>
      <c r="BC1" s="9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</row>
    <row r="2">
      <c r="A2" s="2"/>
      <c r="B2" s="2"/>
      <c r="C2" s="2"/>
      <c r="Y2" s="5"/>
      <c r="Z2" s="2" t="str">
        <f>COUNTIF(Z4:Z174,"*")</f>
        <v>54</v>
      </c>
      <c r="AA2" s="2"/>
      <c r="AB2" s="2"/>
      <c r="AC2" s="2"/>
      <c r="AD2" s="6"/>
      <c r="AE2" s="2"/>
      <c r="AF2" s="2" t="str">
        <f>countif(AF4:AF175,"&gt;208")</f>
        <v>22</v>
      </c>
      <c r="AG2" s="2"/>
      <c r="AH2" s="9"/>
      <c r="AI2" s="9"/>
      <c r="AJ2" s="2"/>
      <c r="AK2" s="2"/>
      <c r="AL2" s="2"/>
      <c r="AM2" s="2"/>
      <c r="AN2" s="9" t="str">
        <f>COUNTIF(AN4:AN174,"*")</f>
        <v>23</v>
      </c>
      <c r="AO2" s="9"/>
      <c r="AP2" s="9"/>
      <c r="AQ2" s="9"/>
      <c r="AR2" s="2" t="str">
        <f t="shared" ref="AR2:AS2" si="1">countif(AR3:AR176,"=0")</f>
        <v>6</v>
      </c>
      <c r="AS2" s="2" t="str">
        <f t="shared" si="1"/>
        <v>3</v>
      </c>
      <c r="AT2" s="2"/>
      <c r="AU2" s="2"/>
      <c r="AV2" s="2"/>
      <c r="AW2" s="2"/>
      <c r="AX2" s="2"/>
      <c r="AY2" s="2"/>
      <c r="AZ2" s="2"/>
      <c r="BA2" s="6"/>
      <c r="BB2" s="2"/>
      <c r="BC2" s="9" t="str">
        <f>COUNTIF(BC4:BC174,"Canada")</f>
        <v>3</v>
      </c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</row>
    <row r="3">
      <c r="A3" s="2" t="s">
        <v>109</v>
      </c>
      <c r="B3" s="2" t="s">
        <v>2</v>
      </c>
      <c r="C3" s="2" t="s">
        <v>110</v>
      </c>
      <c r="D3" s="2" t="s">
        <v>111</v>
      </c>
      <c r="E3" s="2" t="s">
        <v>113</v>
      </c>
      <c r="F3" s="2" t="s">
        <v>114</v>
      </c>
      <c r="G3" s="2" t="s">
        <v>115</v>
      </c>
      <c r="H3" s="2" t="s">
        <v>116</v>
      </c>
      <c r="I3" s="2" t="s">
        <v>117</v>
      </c>
      <c r="J3" s="2" t="s">
        <v>119</v>
      </c>
      <c r="K3" s="2" t="s">
        <v>120</v>
      </c>
      <c r="L3" s="2" t="s">
        <v>121</v>
      </c>
      <c r="M3" s="2" t="s">
        <v>122</v>
      </c>
      <c r="N3" s="2" t="s">
        <v>123</v>
      </c>
      <c r="O3" s="2" t="s">
        <v>125</v>
      </c>
      <c r="P3" s="2" t="s">
        <v>126</v>
      </c>
      <c r="Q3" s="2" t="s">
        <v>127</v>
      </c>
      <c r="R3" s="2" t="s">
        <v>128</v>
      </c>
      <c r="S3" s="2" t="s">
        <v>129</v>
      </c>
      <c r="T3" s="2" t="s">
        <v>131</v>
      </c>
      <c r="U3" s="2" t="s">
        <v>132</v>
      </c>
      <c r="V3" s="2" t="s">
        <v>133</v>
      </c>
      <c r="W3" s="2" t="s">
        <v>134</v>
      </c>
      <c r="X3" s="2" t="s">
        <v>136</v>
      </c>
      <c r="Y3" s="12" t="s">
        <v>137</v>
      </c>
      <c r="Z3" s="2" t="s">
        <v>141</v>
      </c>
      <c r="AA3" s="2" t="s">
        <v>143</v>
      </c>
      <c r="AB3" s="2" t="s">
        <v>144</v>
      </c>
      <c r="AC3" s="2" t="s">
        <v>145</v>
      </c>
      <c r="AD3" s="6" t="s">
        <v>146</v>
      </c>
      <c r="AE3" s="2" t="s">
        <v>147</v>
      </c>
      <c r="AF3" s="2" t="s">
        <v>148</v>
      </c>
      <c r="AG3" s="2" t="s">
        <v>150</v>
      </c>
      <c r="AH3" s="2" t="s">
        <v>151</v>
      </c>
      <c r="AI3" s="2" t="s">
        <v>152</v>
      </c>
      <c r="AJ3" s="2" t="s">
        <v>153</v>
      </c>
      <c r="AK3" s="2" t="s">
        <v>154</v>
      </c>
      <c r="AL3" s="2" t="s">
        <v>155</v>
      </c>
      <c r="AM3" s="2" t="s">
        <v>156</v>
      </c>
      <c r="AN3" s="2" t="s">
        <v>158</v>
      </c>
      <c r="AO3" s="2" t="s">
        <v>159</v>
      </c>
      <c r="AP3" s="2" t="s">
        <v>160</v>
      </c>
      <c r="AQ3" s="2" t="s">
        <v>161</v>
      </c>
      <c r="AR3" s="2" t="s">
        <v>162</v>
      </c>
      <c r="AS3" s="2" t="s">
        <v>163</v>
      </c>
      <c r="AT3" s="2" t="s">
        <v>165</v>
      </c>
      <c r="AU3" s="2" t="s">
        <v>166</v>
      </c>
      <c r="AV3" s="2" t="s">
        <v>167</v>
      </c>
      <c r="AW3" s="2" t="s">
        <v>47</v>
      </c>
      <c r="AX3" s="2" t="s">
        <v>168</v>
      </c>
      <c r="AY3" s="2" t="s">
        <v>169</v>
      </c>
      <c r="AZ3" s="2" t="s">
        <v>170</v>
      </c>
      <c r="BA3" s="6" t="s">
        <v>146</v>
      </c>
      <c r="BB3" s="2" t="s">
        <v>172</v>
      </c>
      <c r="BC3" s="2" t="s">
        <v>173</v>
      </c>
      <c r="BD3" s="2" t="s">
        <v>174</v>
      </c>
      <c r="BE3" s="2" t="s">
        <v>175</v>
      </c>
      <c r="BF3" s="2" t="s">
        <v>177</v>
      </c>
      <c r="BG3" s="2" t="s">
        <v>178</v>
      </c>
      <c r="BH3" s="2" t="s">
        <v>179</v>
      </c>
      <c r="BI3" s="2" t="s">
        <v>180</v>
      </c>
      <c r="BJ3" s="2" t="s">
        <v>182</v>
      </c>
      <c r="BK3" s="2" t="s">
        <v>183</v>
      </c>
      <c r="BL3" s="2" t="s">
        <v>184</v>
      </c>
      <c r="BM3" s="2" t="s">
        <v>185</v>
      </c>
      <c r="BN3" s="2" t="s">
        <v>190</v>
      </c>
      <c r="BO3" s="2" t="s">
        <v>193</v>
      </c>
      <c r="BP3" s="2" t="s">
        <v>199</v>
      </c>
      <c r="BQ3" s="2" t="s">
        <v>200</v>
      </c>
      <c r="BR3" s="2" t="s">
        <v>201</v>
      </c>
      <c r="BS3" s="2" t="s">
        <v>202</v>
      </c>
      <c r="BT3" s="2" t="s">
        <v>204</v>
      </c>
      <c r="BU3" s="2" t="s">
        <v>205</v>
      </c>
      <c r="BV3" s="2" t="s">
        <v>207</v>
      </c>
    </row>
    <row r="4">
      <c r="A4" s="4">
        <v>1.0</v>
      </c>
      <c r="B4" s="4" t="s">
        <v>214</v>
      </c>
      <c r="C4" s="4" t="s">
        <v>216</v>
      </c>
      <c r="D4" s="4" t="str">
        <f t="shared" ref="D4:D174" si="2">I4+Q4+S4</f>
        <v>22227812.17</v>
      </c>
      <c r="E4" s="4" t="str">
        <f t="shared" ref="E4:E174" si="3">LOG(I4,2) + Q4 + S4</f>
        <v>700.5745687</v>
      </c>
      <c r="F4" s="4">
        <v>1708.0</v>
      </c>
      <c r="G4" s="4" t="str">
        <f t="shared" ref="G4:G147" si="4">M4 + LOG(O4,2)</f>
        <v>1541.442943</v>
      </c>
      <c r="H4" s="4">
        <v>0.0143210905712</v>
      </c>
      <c r="I4" s="4">
        <v>2.2227136E7</v>
      </c>
      <c r="J4" s="4" t="str">
        <f t="shared" ref="J4:J174" si="5">LOG(I4,2)</f>
        <v>24.40581873</v>
      </c>
      <c r="K4" s="4">
        <v>1708.0</v>
      </c>
      <c r="L4" s="4" t="str">
        <f t="shared" ref="L4:L174" si="6">LOG(K4,2)</f>
        <v>10.73809226</v>
      </c>
      <c r="M4" s="4" t="str">
        <f>1708-174</f>
        <v>1534</v>
      </c>
      <c r="N4" s="4" t="str">
        <f t="shared" ref="N4:N174" si="7">LOG(M4,2)</f>
        <v>10.58308277</v>
      </c>
      <c r="O4" s="4">
        <v>174.0</v>
      </c>
      <c r="P4" s="4" t="str">
        <f t="shared" ref="P4:P147" si="8">LOG(O4,2)</f>
        <v>7.442943496</v>
      </c>
      <c r="Q4" s="4">
        <v>449.859375</v>
      </c>
      <c r="R4" s="4" t="str">
        <f t="shared" ref="R4:R174" si="9">lOG(Q4,2)</f>
        <v>8.813330279</v>
      </c>
      <c r="S4" s="4">
        <v>226.309375</v>
      </c>
      <c r="T4" s="4" t="str">
        <f t="shared" ref="T4:T21" si="10">LOG(S4,2)</f>
        <v>7.82215254</v>
      </c>
      <c r="U4" s="4">
        <v>109.0</v>
      </c>
      <c r="V4" s="4">
        <v>53.0</v>
      </c>
      <c r="W4" s="4"/>
      <c r="X4" s="4">
        <v>174.0</v>
      </c>
      <c r="Y4" s="15">
        <v>39988.0</v>
      </c>
      <c r="AD4" s="16"/>
      <c r="AE4" s="4"/>
      <c r="AG4" s="4"/>
      <c r="AI4" s="4"/>
      <c r="AJ4" s="4"/>
      <c r="AK4" s="4"/>
      <c r="AL4" s="4"/>
      <c r="AM4" s="4"/>
      <c r="AR4" s="4"/>
      <c r="BA4" s="17"/>
      <c r="BB4" s="4" t="s">
        <v>244</v>
      </c>
      <c r="BC4" s="4" t="s">
        <v>246</v>
      </c>
      <c r="BD4" s="4">
        <v>1.0</v>
      </c>
      <c r="BE4" s="4">
        <v>1.0</v>
      </c>
      <c r="BF4" s="4">
        <v>1.0</v>
      </c>
      <c r="BG4" s="4">
        <v>1.0</v>
      </c>
      <c r="BH4" s="4">
        <v>1.0</v>
      </c>
      <c r="BI4" s="4">
        <v>1.0</v>
      </c>
    </row>
    <row r="5">
      <c r="A5" s="4" t="str">
        <f t="shared" ref="A5:A174" si="11">A4+1</f>
        <v>2</v>
      </c>
      <c r="B5" s="4" t="s">
        <v>250</v>
      </c>
      <c r="C5" s="4" t="s">
        <v>251</v>
      </c>
      <c r="D5" s="4" t="str">
        <f t="shared" si="2"/>
        <v>1930443.237</v>
      </c>
      <c r="E5" s="4" t="str">
        <f t="shared" si="3"/>
        <v>2817.114972</v>
      </c>
      <c r="F5" s="4">
        <v>34200.0</v>
      </c>
      <c r="G5" s="4" t="str">
        <f t="shared" si="4"/>
        <v>14816.43111</v>
      </c>
      <c r="H5" s="4">
        <v>0.0131426659603</v>
      </c>
      <c r="I5" s="4">
        <v>1927647.0</v>
      </c>
      <c r="J5" s="4" t="str">
        <f t="shared" si="5"/>
        <v>20.87840945</v>
      </c>
      <c r="K5" s="4">
        <v>34200.0</v>
      </c>
      <c r="L5" s="4" t="str">
        <f t="shared" si="6"/>
        <v>15.0617087</v>
      </c>
      <c r="M5" s="4" t="str">
        <f t="shared" ref="M5:M6" si="12">(K5*W5)/3200</f>
        <v>14802.1875</v>
      </c>
      <c r="N5" s="4" t="str">
        <f t="shared" si="7"/>
        <v>13.85352278</v>
      </c>
      <c r="O5" s="4" t="str">
        <f t="shared" ref="O5:O6" si="13">(K5*X5)/3200</f>
        <v>19397.8125</v>
      </c>
      <c r="P5" s="4" t="str">
        <f t="shared" si="8"/>
        <v>14.24360635</v>
      </c>
      <c r="Q5" s="4">
        <v>2582.9009375</v>
      </c>
      <c r="R5" s="4" t="str">
        <f t="shared" si="9"/>
        <v>11.3347766</v>
      </c>
      <c r="S5" s="4">
        <v>213.335625</v>
      </c>
      <c r="T5" s="4" t="str">
        <f t="shared" si="10"/>
        <v>7.736981092</v>
      </c>
      <c r="U5" s="4">
        <v>294.0</v>
      </c>
      <c r="V5" s="4">
        <v>93.0</v>
      </c>
      <c r="W5" s="4" t="str">
        <f t="shared" ref="W5:W6" si="14">3200-X5</f>
        <v>1385</v>
      </c>
      <c r="X5" s="4">
        <v>1815.0</v>
      </c>
      <c r="Y5" s="15">
        <v>39168.0</v>
      </c>
      <c r="AD5" s="16"/>
      <c r="AE5" s="4"/>
      <c r="AG5" s="4"/>
      <c r="AI5" s="4"/>
      <c r="AJ5" s="4"/>
      <c r="AK5" s="4"/>
      <c r="AL5" s="4"/>
      <c r="AR5" s="4"/>
      <c r="AS5" s="4"/>
      <c r="BA5" s="17"/>
      <c r="BB5" s="4" t="s">
        <v>244</v>
      </c>
      <c r="BC5" s="4" t="s">
        <v>246</v>
      </c>
      <c r="BD5" s="4">
        <v>1.0</v>
      </c>
      <c r="BE5" s="4"/>
      <c r="BF5" s="4"/>
      <c r="BH5" s="4">
        <v>1.0</v>
      </c>
      <c r="BI5" s="4">
        <v>1.0</v>
      </c>
      <c r="BJ5" s="4">
        <v>1.0</v>
      </c>
    </row>
    <row r="6">
      <c r="A6" s="4" t="str">
        <f t="shared" si="11"/>
        <v>3</v>
      </c>
      <c r="B6" s="4" t="s">
        <v>270</v>
      </c>
      <c r="C6" s="4" t="s">
        <v>271</v>
      </c>
      <c r="D6" s="4" t="str">
        <f t="shared" si="2"/>
        <v>1562191.852</v>
      </c>
      <c r="E6" s="4" t="str">
        <f t="shared" si="3"/>
        <v>564.4265129</v>
      </c>
      <c r="F6" s="4">
        <v>7086.0</v>
      </c>
      <c r="G6" s="4" t="str">
        <f t="shared" si="4"/>
        <v>6510.596294</v>
      </c>
      <c r="H6" s="4">
        <v>0.0129817832225</v>
      </c>
      <c r="I6" s="4">
        <v>1561648.0</v>
      </c>
      <c r="J6" s="4" t="str">
        <f t="shared" si="5"/>
        <v>20.57463787</v>
      </c>
      <c r="K6" s="4">
        <v>7086.0</v>
      </c>
      <c r="L6" s="4" t="str">
        <f t="shared" si="6"/>
        <v>12.79075575</v>
      </c>
      <c r="M6" s="4" t="str">
        <f t="shared" si="12"/>
        <v>6501.405</v>
      </c>
      <c r="N6" s="4" t="str">
        <f t="shared" si="7"/>
        <v>12.66653581</v>
      </c>
      <c r="O6" s="4" t="str">
        <f t="shared" si="13"/>
        <v>584.595</v>
      </c>
      <c r="P6" s="4" t="str">
        <f t="shared" si="8"/>
        <v>9.19129368</v>
      </c>
      <c r="Q6" s="4">
        <v>401.42875</v>
      </c>
      <c r="R6" s="4" t="str">
        <f t="shared" si="9"/>
        <v>8.649000135</v>
      </c>
      <c r="S6" s="4">
        <v>142.423125</v>
      </c>
      <c r="T6" s="4" t="str">
        <f t="shared" si="10"/>
        <v>7.154039603</v>
      </c>
      <c r="U6" s="4">
        <v>172.0</v>
      </c>
      <c r="V6" s="4">
        <v>21.0</v>
      </c>
      <c r="W6" s="4" t="str">
        <f t="shared" si="14"/>
        <v>2936</v>
      </c>
      <c r="X6" s="4">
        <v>264.0</v>
      </c>
      <c r="Y6" s="15">
        <v>39374.0</v>
      </c>
      <c r="AD6" s="16"/>
      <c r="AE6" s="4"/>
      <c r="AG6" s="4"/>
      <c r="AI6" s="4"/>
      <c r="AJ6" s="4"/>
      <c r="AK6" s="4"/>
      <c r="AS6" s="4"/>
      <c r="AT6" s="4"/>
      <c r="AU6" s="4"/>
      <c r="BA6" s="17"/>
      <c r="BB6" s="4" t="s">
        <v>244</v>
      </c>
      <c r="BC6" s="4" t="s">
        <v>246</v>
      </c>
      <c r="BD6" s="4"/>
      <c r="BE6" s="4"/>
      <c r="BJ6" s="4">
        <v>1.0</v>
      </c>
      <c r="BK6" s="4">
        <v>1.0</v>
      </c>
      <c r="BL6" s="4">
        <v>1.0</v>
      </c>
    </row>
    <row r="7">
      <c r="A7" s="4" t="str">
        <f t="shared" si="11"/>
        <v>4</v>
      </c>
      <c r="B7" s="4" t="s">
        <v>282</v>
      </c>
      <c r="C7" s="4" t="s">
        <v>283</v>
      </c>
      <c r="D7" s="4" t="str">
        <f t="shared" si="2"/>
        <v>1101579.74</v>
      </c>
      <c r="E7" s="4" t="str">
        <f t="shared" si="3"/>
        <v>160.8109582</v>
      </c>
      <c r="F7" s="4">
        <v>318.0</v>
      </c>
      <c r="G7" s="4" t="str">
        <f t="shared" si="4"/>
        <v>272.6724253</v>
      </c>
      <c r="H7" s="4">
        <v>0.0127443738476</v>
      </c>
      <c r="I7" s="4">
        <v>1101439.0</v>
      </c>
      <c r="J7" s="4" t="str">
        <f t="shared" si="5"/>
        <v>20.07095817</v>
      </c>
      <c r="K7" s="4">
        <v>318.0</v>
      </c>
      <c r="L7" s="4" t="str">
        <f t="shared" si="6"/>
        <v>8.312882955</v>
      </c>
      <c r="M7" s="4" t="str">
        <f>318-51</f>
        <v>267</v>
      </c>
      <c r="N7" s="4" t="str">
        <f t="shared" si="7"/>
        <v>8.060695932</v>
      </c>
      <c r="O7" s="4">
        <v>51.0</v>
      </c>
      <c r="P7" s="4" t="str">
        <f t="shared" si="8"/>
        <v>5.672425342</v>
      </c>
      <c r="Q7" s="4">
        <v>91.154375</v>
      </c>
      <c r="R7" s="4" t="str">
        <f t="shared" si="9"/>
        <v>6.510239996</v>
      </c>
      <c r="S7" s="4">
        <v>49.585625</v>
      </c>
      <c r="T7" s="4" t="str">
        <f t="shared" si="10"/>
        <v>5.631850035</v>
      </c>
      <c r="U7" s="4">
        <v>31.0</v>
      </c>
      <c r="V7" s="4">
        <v>16.0</v>
      </c>
      <c r="W7" s="4"/>
      <c r="X7" s="4">
        <v>51.0</v>
      </c>
      <c r="Y7" s="15">
        <v>40148.0</v>
      </c>
      <c r="AD7" s="16"/>
      <c r="AE7" s="4"/>
      <c r="AG7" s="4"/>
      <c r="AI7" s="4"/>
      <c r="AJ7" s="4"/>
      <c r="AK7" s="4"/>
      <c r="AL7" s="4"/>
      <c r="AM7" s="4"/>
      <c r="AR7" s="4"/>
      <c r="BA7" s="17"/>
      <c r="BB7" s="4" t="s">
        <v>244</v>
      </c>
      <c r="BC7" s="4" t="s">
        <v>246</v>
      </c>
      <c r="BD7" s="4">
        <v>1.0</v>
      </c>
      <c r="BE7" s="4"/>
      <c r="BF7" s="4"/>
      <c r="BG7" s="4">
        <v>1.0</v>
      </c>
      <c r="BI7" s="4">
        <v>1.0</v>
      </c>
    </row>
    <row r="8">
      <c r="A8" s="4" t="str">
        <f t="shared" si="11"/>
        <v>5</v>
      </c>
      <c r="B8" s="4" t="s">
        <v>296</v>
      </c>
      <c r="C8" s="4" t="s">
        <v>297</v>
      </c>
      <c r="D8" s="4" t="str">
        <f t="shared" si="2"/>
        <v>723048.7816</v>
      </c>
      <c r="E8" s="4" t="str">
        <f t="shared" si="3"/>
        <v>4598.236131</v>
      </c>
      <c r="F8" s="4">
        <v>9907.0</v>
      </c>
      <c r="G8" s="4" t="str">
        <f t="shared" si="4"/>
        <v>8561.384538</v>
      </c>
      <c r="H8" s="4">
        <v>0.0125426532594</v>
      </c>
      <c r="I8" s="4">
        <v>718470.0</v>
      </c>
      <c r="J8" s="4" t="str">
        <f t="shared" si="5"/>
        <v>19.45456839</v>
      </c>
      <c r="K8" s="4">
        <v>9907.0</v>
      </c>
      <c r="L8" s="4" t="str">
        <f t="shared" si="6"/>
        <v>13.27423254</v>
      </c>
      <c r="M8" s="4" t="str">
        <f t="shared" ref="M8:M14" si="15">(K8*W8)/3200</f>
        <v>8550.979375</v>
      </c>
      <c r="N8" s="4" t="str">
        <f t="shared" si="7"/>
        <v>13.06187395</v>
      </c>
      <c r="O8" s="4" t="str">
        <f t="shared" ref="O8:O14" si="16">(K8*X8)/3200</f>
        <v>1356.020625</v>
      </c>
      <c r="P8" s="4" t="str">
        <f t="shared" si="8"/>
        <v>10.40516341</v>
      </c>
      <c r="Q8" s="4">
        <v>4383.995</v>
      </c>
      <c r="R8" s="4" t="str">
        <f t="shared" si="9"/>
        <v>12.09803044</v>
      </c>
      <c r="S8" s="4">
        <v>194.7865625</v>
      </c>
      <c r="T8" s="4" t="str">
        <f t="shared" si="10"/>
        <v>7.605750345</v>
      </c>
      <c r="U8" s="4">
        <v>301.0</v>
      </c>
      <c r="V8" s="4">
        <v>35.0</v>
      </c>
      <c r="W8" s="4" t="str">
        <f t="shared" ref="W8:W14" si="17">3200-X8</f>
        <v>2762</v>
      </c>
      <c r="X8" s="4">
        <v>438.0</v>
      </c>
      <c r="Y8" s="15">
        <v>39205.0</v>
      </c>
      <c r="AD8" s="16"/>
      <c r="AE8" s="4"/>
      <c r="AG8" s="4"/>
      <c r="AI8" s="4"/>
      <c r="AJ8" s="4"/>
      <c r="BA8" s="17"/>
      <c r="BB8" s="4" t="s">
        <v>244</v>
      </c>
      <c r="BC8" s="4" t="s">
        <v>246</v>
      </c>
      <c r="BD8" s="4"/>
      <c r="BK8" s="4">
        <v>1.0</v>
      </c>
      <c r="BL8" s="4">
        <v>1.0</v>
      </c>
      <c r="BM8" s="4">
        <v>1.0</v>
      </c>
      <c r="BN8" s="4">
        <v>1.0</v>
      </c>
    </row>
    <row r="9">
      <c r="A9" s="4" t="str">
        <f t="shared" si="11"/>
        <v>6</v>
      </c>
      <c r="B9" s="4" t="s">
        <v>330</v>
      </c>
      <c r="C9" s="4" t="s">
        <v>331</v>
      </c>
      <c r="D9" s="4" t="str">
        <f t="shared" si="2"/>
        <v>135985.2441</v>
      </c>
      <c r="E9" s="4" t="str">
        <f t="shared" si="3"/>
        <v>362.2934857</v>
      </c>
      <c r="F9" s="4">
        <v>5181.0</v>
      </c>
      <c r="G9" s="4" t="str">
        <f t="shared" si="4"/>
        <v>4308.396209</v>
      </c>
      <c r="H9" s="4">
        <v>0.0115384838253</v>
      </c>
      <c r="I9" s="4">
        <v>135640.0</v>
      </c>
      <c r="J9" s="4" t="str">
        <f t="shared" si="5"/>
        <v>17.04942316</v>
      </c>
      <c r="K9" s="4">
        <v>5181.0</v>
      </c>
      <c r="L9" s="4" t="str">
        <f t="shared" si="6"/>
        <v>12.33901487</v>
      </c>
      <c r="M9" s="4" t="str">
        <f t="shared" si="15"/>
        <v>4298.610938</v>
      </c>
      <c r="N9" s="4" t="str">
        <f t="shared" si="7"/>
        <v>12.06965482</v>
      </c>
      <c r="O9" s="4" t="str">
        <f t="shared" si="16"/>
        <v>882.3890625</v>
      </c>
      <c r="P9" s="4" t="str">
        <f t="shared" si="8"/>
        <v>9.785271098</v>
      </c>
      <c r="Q9" s="4">
        <v>283.8353125</v>
      </c>
      <c r="R9" s="4" t="str">
        <f t="shared" si="9"/>
        <v>8.148910279</v>
      </c>
      <c r="S9" s="4">
        <v>61.40875</v>
      </c>
      <c r="T9" s="4" t="str">
        <f t="shared" si="10"/>
        <v>5.940372332</v>
      </c>
      <c r="U9" s="4">
        <v>72.0</v>
      </c>
      <c r="V9" s="4">
        <v>15.0</v>
      </c>
      <c r="W9" s="4" t="str">
        <f t="shared" si="17"/>
        <v>2655</v>
      </c>
      <c r="X9" s="4">
        <v>545.0</v>
      </c>
      <c r="Y9" s="15">
        <v>39730.0</v>
      </c>
      <c r="AD9" s="17"/>
      <c r="BA9" s="17"/>
      <c r="BB9" s="4" t="s">
        <v>244</v>
      </c>
      <c r="BC9" s="4" t="s">
        <v>339</v>
      </c>
      <c r="BD9" s="4"/>
      <c r="BE9" s="4"/>
      <c r="BF9" s="4"/>
      <c r="BG9" s="4">
        <v>1.0</v>
      </c>
      <c r="BJ9" s="4">
        <v>1.0</v>
      </c>
      <c r="BQ9" s="4">
        <v>1.0</v>
      </c>
    </row>
    <row r="10">
      <c r="A10" s="4" t="str">
        <f t="shared" si="11"/>
        <v>7</v>
      </c>
      <c r="B10" s="4" t="s">
        <v>340</v>
      </c>
      <c r="C10" s="4" t="s">
        <v>341</v>
      </c>
      <c r="D10" s="4" t="str">
        <f t="shared" si="2"/>
        <v>138777.8022</v>
      </c>
      <c r="E10" s="4" t="str">
        <f t="shared" si="3"/>
        <v>5064.831151</v>
      </c>
      <c r="F10" s="4">
        <v>128000.0</v>
      </c>
      <c r="G10" s="4" t="str">
        <f t="shared" si="4"/>
        <v>113493.8258</v>
      </c>
      <c r="H10" s="4">
        <v>0.0111382186081</v>
      </c>
      <c r="I10" s="4">
        <v>133730.0</v>
      </c>
      <c r="J10" s="4" t="str">
        <f t="shared" si="5"/>
        <v>17.02896362</v>
      </c>
      <c r="K10" s="4">
        <v>128000.0</v>
      </c>
      <c r="L10" s="4" t="str">
        <f t="shared" si="6"/>
        <v>16.96578428</v>
      </c>
      <c r="M10" s="4" t="str">
        <f t="shared" si="15"/>
        <v>113480</v>
      </c>
      <c r="N10" s="4" t="str">
        <f t="shared" si="7"/>
        <v>16.79207853</v>
      </c>
      <c r="O10" s="4" t="str">
        <f t="shared" si="16"/>
        <v>14520</v>
      </c>
      <c r="P10" s="4" t="str">
        <f t="shared" si="8"/>
        <v>13.82575383</v>
      </c>
      <c r="Q10" s="4">
        <v>4736.360625</v>
      </c>
      <c r="R10" s="4" t="str">
        <f t="shared" si="9"/>
        <v>12.20956322</v>
      </c>
      <c r="S10" s="4">
        <v>311.4415625</v>
      </c>
      <c r="T10" s="4" t="str">
        <f t="shared" si="10"/>
        <v>8.282817678</v>
      </c>
      <c r="U10" s="4">
        <v>279.0</v>
      </c>
      <c r="V10" s="4">
        <v>119.0</v>
      </c>
      <c r="W10" s="4" t="str">
        <f t="shared" si="17"/>
        <v>2837</v>
      </c>
      <c r="X10" s="4">
        <v>363.0</v>
      </c>
      <c r="Y10" s="15">
        <v>39203.0</v>
      </c>
      <c r="Z10" s="4" t="s">
        <v>340</v>
      </c>
      <c r="AA10" t="str">
        <f>LOG(AF10,2)+AG10+AH10</f>
        <v>224.1898246</v>
      </c>
      <c r="AB10" s="4" t="str">
        <f>AJ10+AK10+AL10+AM10</f>
        <v>1040</v>
      </c>
      <c r="AC10" s="4">
        <v>2111.0</v>
      </c>
      <c r="AD10" s="20">
        <v>39518.0</v>
      </c>
      <c r="AE10" s="4">
        <v>2111.0</v>
      </c>
      <c r="AF10" s="4">
        <v>584.0</v>
      </c>
      <c r="AG10" s="4">
        <v>36.0</v>
      </c>
      <c r="AH10" s="4" t="str">
        <f>AI10-AG10</f>
        <v>179</v>
      </c>
      <c r="AI10" s="4">
        <v>215.0</v>
      </c>
      <c r="AJ10" s="4">
        <v>361.0</v>
      </c>
      <c r="AK10" s="4">
        <v>280.0</v>
      </c>
      <c r="AL10" s="4">
        <v>99.0</v>
      </c>
      <c r="AM10" s="4">
        <v>300.0</v>
      </c>
      <c r="AN10" s="4" t="s">
        <v>341</v>
      </c>
      <c r="AO10" s="4" t="str">
        <f t="shared" ref="AO10:AO12" si="18">AR10+AS10</f>
        <v>117</v>
      </c>
      <c r="AP10" s="4" t="str">
        <f t="shared" ref="AP10:AP12" si="19">AX10+AY10</f>
        <v>255</v>
      </c>
      <c r="AQ10" s="4" t="str">
        <f t="shared" ref="AQ10:AQ12" si="20">AU10+LOG(AV10+AZ10,2)+AT10</f>
        <v>14321.9082</v>
      </c>
      <c r="AR10" s="4">
        <v>7.0</v>
      </c>
      <c r="AS10" s="4">
        <v>110.0</v>
      </c>
      <c r="AT10" s="4">
        <v>14286.0</v>
      </c>
      <c r="AU10" s="4">
        <v>22.0</v>
      </c>
      <c r="AV10" s="4">
        <v>110.0</v>
      </c>
      <c r="AW10" s="21">
        <v>14208.0</v>
      </c>
      <c r="AX10" s="21">
        <v>161.0</v>
      </c>
      <c r="AY10" s="21">
        <v>94.0</v>
      </c>
      <c r="AZ10" s="21">
        <v>15264.0</v>
      </c>
      <c r="BA10" s="22">
        <v>39706.0</v>
      </c>
      <c r="BB10" s="4" t="s">
        <v>244</v>
      </c>
      <c r="BC10" s="4" t="s">
        <v>246</v>
      </c>
      <c r="BD10" s="4"/>
      <c r="BE10" s="4"/>
      <c r="BF10" s="4"/>
      <c r="BG10" s="4">
        <v>1.0</v>
      </c>
      <c r="BJ10" s="4">
        <v>1.0</v>
      </c>
      <c r="BP10" s="4">
        <v>1.0</v>
      </c>
      <c r="BQ10" s="4">
        <v>1.0</v>
      </c>
      <c r="BR10" s="4">
        <v>1.0</v>
      </c>
    </row>
    <row r="11">
      <c r="A11" s="4" t="str">
        <f t="shared" si="11"/>
        <v>8</v>
      </c>
      <c r="B11" s="4" t="s">
        <v>342</v>
      </c>
      <c r="C11" s="4" t="s">
        <v>343</v>
      </c>
      <c r="D11" s="4" t="str">
        <f t="shared" si="2"/>
        <v>106626.3756</v>
      </c>
      <c r="E11" s="4" t="str">
        <f t="shared" si="3"/>
        <v>333.0735428</v>
      </c>
      <c r="F11" s="4">
        <v>6277.0</v>
      </c>
      <c r="G11" s="4" t="str">
        <f t="shared" si="4"/>
        <v>5310.07388</v>
      </c>
      <c r="H11" s="4">
        <v>0.0110096897644</v>
      </c>
      <c r="I11" s="4">
        <v>106310.0</v>
      </c>
      <c r="J11" s="4" t="str">
        <f t="shared" si="5"/>
        <v>16.69791778</v>
      </c>
      <c r="K11" s="4">
        <v>6277.0</v>
      </c>
      <c r="L11" s="4" t="str">
        <f t="shared" si="6"/>
        <v>12.61585949</v>
      </c>
      <c r="M11" s="4" t="str">
        <f t="shared" si="15"/>
        <v>5300.141875</v>
      </c>
      <c r="N11" s="4" t="str">
        <f t="shared" si="7"/>
        <v>12.37181526</v>
      </c>
      <c r="O11" s="4" t="str">
        <f t="shared" si="16"/>
        <v>976.858125</v>
      </c>
      <c r="P11" s="4" t="str">
        <f t="shared" si="8"/>
        <v>9.932005236</v>
      </c>
      <c r="Q11" s="4">
        <v>281.5353125</v>
      </c>
      <c r="R11" s="4" t="str">
        <f t="shared" si="9"/>
        <v>8.137172078</v>
      </c>
      <c r="S11" s="4">
        <v>34.8403125</v>
      </c>
      <c r="T11" s="4" t="str">
        <f t="shared" si="10"/>
        <v>5.122685659</v>
      </c>
      <c r="U11" s="4">
        <v>103.0</v>
      </c>
      <c r="V11" s="4">
        <v>7.0</v>
      </c>
      <c r="W11" s="4" t="str">
        <f t="shared" si="17"/>
        <v>2702</v>
      </c>
      <c r="X11" s="4">
        <v>498.0</v>
      </c>
      <c r="Y11" s="15">
        <v>39682.0</v>
      </c>
      <c r="AD11" s="17"/>
      <c r="AN11" s="4" t="s">
        <v>343</v>
      </c>
      <c r="AO11" s="4" t="str">
        <f t="shared" si="18"/>
        <v>188</v>
      </c>
      <c r="AP11" s="4" t="str">
        <f t="shared" si="19"/>
        <v>864</v>
      </c>
      <c r="AQ11" s="4" t="str">
        <f t="shared" si="20"/>
        <v>276776.8802</v>
      </c>
      <c r="AR11" s="4">
        <v>12.0</v>
      </c>
      <c r="AS11" s="4">
        <v>176.0</v>
      </c>
      <c r="AT11" s="21">
        <v>276565.0</v>
      </c>
      <c r="AU11" s="4">
        <v>196.0</v>
      </c>
      <c r="AV11" s="4">
        <v>423.0</v>
      </c>
      <c r="AW11" s="21">
        <v>24160.0</v>
      </c>
      <c r="AX11" s="21">
        <v>769.0</v>
      </c>
      <c r="AY11" s="21">
        <v>95.0</v>
      </c>
      <c r="AZ11" s="21">
        <v>59890.0</v>
      </c>
      <c r="BA11" s="22">
        <v>39660.0</v>
      </c>
      <c r="BB11" s="4" t="s">
        <v>244</v>
      </c>
      <c r="BC11" s="4" t="s">
        <v>246</v>
      </c>
      <c r="BD11" s="4"/>
      <c r="BE11" s="4"/>
      <c r="BG11" s="4">
        <v>1.0</v>
      </c>
      <c r="BH11" s="4">
        <v>1.0</v>
      </c>
      <c r="BI11" s="4">
        <v>1.0</v>
      </c>
      <c r="BJ11" s="4">
        <v>1.0</v>
      </c>
    </row>
    <row r="12">
      <c r="A12" s="4" t="str">
        <f t="shared" si="11"/>
        <v>9</v>
      </c>
      <c r="B12" s="4" t="s">
        <v>344</v>
      </c>
      <c r="C12" s="4" t="s">
        <v>345</v>
      </c>
      <c r="D12" s="4" t="str">
        <f t="shared" si="2"/>
        <v>79958.16031</v>
      </c>
      <c r="E12" s="4" t="str">
        <f t="shared" si="3"/>
        <v>557.4374727</v>
      </c>
      <c r="F12" s="4">
        <v>8821.0</v>
      </c>
      <c r="G12" s="4" t="str">
        <f t="shared" si="4"/>
        <v>7863.36476</v>
      </c>
      <c r="H12" s="4">
        <v>0.0109575434302</v>
      </c>
      <c r="I12" s="4">
        <v>79417.0</v>
      </c>
      <c r="J12" s="4" t="str">
        <f t="shared" si="5"/>
        <v>16.27716024</v>
      </c>
      <c r="K12" s="4">
        <v>8821.0</v>
      </c>
      <c r="L12" s="4" t="str">
        <f t="shared" si="6"/>
        <v>13.1067265</v>
      </c>
      <c r="M12" s="4" t="str">
        <f t="shared" si="15"/>
        <v>7853.446563</v>
      </c>
      <c r="N12" s="4" t="str">
        <f t="shared" si="7"/>
        <v>12.93911022</v>
      </c>
      <c r="O12" s="4" t="str">
        <f t="shared" si="16"/>
        <v>967.5534375</v>
      </c>
      <c r="P12" s="4" t="str">
        <f t="shared" si="8"/>
        <v>9.918197533</v>
      </c>
      <c r="Q12" s="4">
        <v>431.561875</v>
      </c>
      <c r="R12" s="4" t="str">
        <f t="shared" si="9"/>
        <v>8.75342361</v>
      </c>
      <c r="S12" s="4">
        <v>109.5984375</v>
      </c>
      <c r="T12" s="4" t="str">
        <f t="shared" si="10"/>
        <v>6.77608342</v>
      </c>
      <c r="U12" s="4">
        <v>167.0</v>
      </c>
      <c r="V12" s="4">
        <v>23.0</v>
      </c>
      <c r="W12" s="4" t="str">
        <f t="shared" si="17"/>
        <v>2849</v>
      </c>
      <c r="X12" s="4">
        <v>351.0</v>
      </c>
      <c r="Y12" s="15">
        <v>39742.0</v>
      </c>
      <c r="Z12" s="4" t="s">
        <v>344</v>
      </c>
      <c r="AA12" t="str">
        <f>LOG(AF12,2)+AG12+AH12</f>
        <v>6.554588852</v>
      </c>
      <c r="AB12" s="4" t="str">
        <f>AJ12+AK12+AL12+AM12</f>
        <v>52</v>
      </c>
      <c r="AC12" s="4">
        <v>970.0</v>
      </c>
      <c r="AD12" s="20">
        <v>39825.0</v>
      </c>
      <c r="AE12" s="4">
        <v>970.0</v>
      </c>
      <c r="AF12" s="4">
        <v>94.0</v>
      </c>
      <c r="AG12" s="4">
        <v>0.0</v>
      </c>
      <c r="AH12" s="4" t="str">
        <f>AI12-AG12</f>
        <v>0</v>
      </c>
      <c r="AI12" s="4">
        <v>0.0</v>
      </c>
      <c r="AJ12" s="4">
        <v>2.0</v>
      </c>
      <c r="AK12" s="4">
        <v>40.0</v>
      </c>
      <c r="AL12" s="4">
        <v>0.0</v>
      </c>
      <c r="AM12" s="4">
        <v>10.0</v>
      </c>
      <c r="AN12" s="4" t="s">
        <v>345</v>
      </c>
      <c r="AO12" s="4" t="str">
        <f t="shared" si="18"/>
        <v>26</v>
      </c>
      <c r="AP12" s="4" t="str">
        <f t="shared" si="19"/>
        <v>47</v>
      </c>
      <c r="AQ12" s="4" t="str">
        <f t="shared" si="20"/>
        <v>15518.74714</v>
      </c>
      <c r="AR12" s="4">
        <v>9.0</v>
      </c>
      <c r="AS12" s="4">
        <v>17.0</v>
      </c>
      <c r="AT12" s="21">
        <v>15496.0</v>
      </c>
      <c r="AU12" s="4">
        <v>10.0</v>
      </c>
      <c r="AV12" s="4">
        <v>42.0</v>
      </c>
      <c r="AW12" s="21">
        <v>4276.0</v>
      </c>
      <c r="AX12" s="21">
        <v>45.0</v>
      </c>
      <c r="AY12" s="21">
        <v>2.0</v>
      </c>
      <c r="AZ12" s="21">
        <v>6833.0</v>
      </c>
      <c r="BA12" s="22">
        <v>39707.0</v>
      </c>
      <c r="BB12" s="4" t="s">
        <v>244</v>
      </c>
      <c r="BC12" s="4" t="s">
        <v>246</v>
      </c>
      <c r="BD12" s="4"/>
      <c r="BG12" s="4">
        <v>1.0</v>
      </c>
      <c r="BH12" s="4">
        <v>1.0</v>
      </c>
    </row>
    <row r="13">
      <c r="A13" s="4" t="str">
        <f t="shared" si="11"/>
        <v>10</v>
      </c>
      <c r="B13" s="4" t="s">
        <v>348</v>
      </c>
      <c r="D13" s="4" t="str">
        <f t="shared" si="2"/>
        <v>2473505.71</v>
      </c>
      <c r="E13" s="4" t="str">
        <f t="shared" si="3"/>
        <v>770.947376</v>
      </c>
      <c r="F13" s="4">
        <v>5977.0</v>
      </c>
      <c r="G13" s="4" t="str">
        <f t="shared" si="4"/>
        <v>3601.156647</v>
      </c>
      <c r="H13" s="4">
        <v>0.0105315283086</v>
      </c>
      <c r="I13" s="4">
        <v>2472756.0</v>
      </c>
      <c r="J13" s="4" t="str">
        <f t="shared" si="5"/>
        <v>21.23768846</v>
      </c>
      <c r="K13" s="4">
        <v>5977.0</v>
      </c>
      <c r="L13" s="4" t="str">
        <f t="shared" si="6"/>
        <v>12.54520583</v>
      </c>
      <c r="M13" s="4" t="str">
        <f t="shared" si="15"/>
        <v>3589.935625</v>
      </c>
      <c r="N13" s="4" t="str">
        <f t="shared" si="7"/>
        <v>11.80974226</v>
      </c>
      <c r="O13" s="4" t="str">
        <f t="shared" si="16"/>
        <v>2387.064375</v>
      </c>
      <c r="P13" s="4" t="str">
        <f t="shared" si="8"/>
        <v>11.22102176</v>
      </c>
      <c r="Q13" s="4">
        <v>389.505625</v>
      </c>
      <c r="R13" s="4" t="str">
        <f t="shared" si="9"/>
        <v>8.605500353</v>
      </c>
      <c r="S13" s="4">
        <v>360.2040625</v>
      </c>
      <c r="T13" s="4" t="str">
        <f t="shared" si="10"/>
        <v>8.492670642</v>
      </c>
      <c r="U13" s="4">
        <v>207.0</v>
      </c>
      <c r="V13" s="4">
        <v>191.0</v>
      </c>
      <c r="W13" s="4" t="str">
        <f t="shared" si="17"/>
        <v>1922</v>
      </c>
      <c r="X13" s="4">
        <v>1278.0</v>
      </c>
      <c r="Y13" s="15">
        <v>40171.0</v>
      </c>
      <c r="AD13" s="17"/>
      <c r="BA13" s="17"/>
      <c r="BB13" s="4" t="s">
        <v>244</v>
      </c>
      <c r="BC13" s="4" t="s">
        <v>350</v>
      </c>
      <c r="BD13" s="4">
        <v>1.0</v>
      </c>
      <c r="BE13" s="4"/>
      <c r="BF13" s="4"/>
      <c r="BH13" s="4">
        <v>1.0</v>
      </c>
      <c r="BI13" s="4">
        <v>1.0</v>
      </c>
    </row>
    <row r="14">
      <c r="A14" s="4" t="str">
        <f t="shared" si="11"/>
        <v>11</v>
      </c>
      <c r="B14" s="4" t="s">
        <v>351</v>
      </c>
      <c r="C14" s="4" t="s">
        <v>352</v>
      </c>
      <c r="D14" s="4" t="str">
        <f t="shared" si="2"/>
        <v>2224152.507</v>
      </c>
      <c r="E14" s="4" t="str">
        <f t="shared" si="3"/>
        <v>4548.588447</v>
      </c>
      <c r="F14" s="4">
        <v>34600.0</v>
      </c>
      <c r="G14" s="4" t="str">
        <f t="shared" si="4"/>
        <v>33733.96198</v>
      </c>
      <c r="H14" s="4">
        <v>0.0103934036398</v>
      </c>
      <c r="I14" s="4">
        <v>2219625.0</v>
      </c>
      <c r="J14" s="4" t="str">
        <f t="shared" si="5"/>
        <v>21.08188453</v>
      </c>
      <c r="K14" s="4">
        <v>34600.0</v>
      </c>
      <c r="L14" s="4" t="str">
        <f t="shared" si="6"/>
        <v>15.07848442</v>
      </c>
      <c r="M14" s="4" t="str">
        <f t="shared" si="15"/>
        <v>33724.1875</v>
      </c>
      <c r="N14" s="4" t="str">
        <f t="shared" si="7"/>
        <v>15.04149607</v>
      </c>
      <c r="O14" s="4" t="str">
        <f t="shared" si="16"/>
        <v>875.8125</v>
      </c>
      <c r="P14" s="4" t="str">
        <f t="shared" si="8"/>
        <v>9.774478231</v>
      </c>
      <c r="Q14" s="4">
        <v>4138.5146875</v>
      </c>
      <c r="R14" s="4" t="str">
        <f t="shared" si="9"/>
        <v>12.01489736</v>
      </c>
      <c r="S14" s="4">
        <v>388.991875</v>
      </c>
      <c r="T14" s="4" t="str">
        <f t="shared" si="10"/>
        <v>8.603596211</v>
      </c>
      <c r="U14" s="4">
        <v>1470.0</v>
      </c>
      <c r="V14" s="4">
        <v>150.0</v>
      </c>
      <c r="W14" s="4" t="str">
        <f t="shared" si="17"/>
        <v>3119</v>
      </c>
      <c r="X14" s="4">
        <v>81.0</v>
      </c>
      <c r="Y14" s="15">
        <v>40031.0</v>
      </c>
      <c r="Z14" s="4" t="s">
        <v>356</v>
      </c>
      <c r="AA14" t="str">
        <f>LOG(AF14,2)+AG14+AH14</f>
        <v>8.794415866</v>
      </c>
      <c r="AB14" s="4" t="str">
        <f>AJ14+AK14+AL14+AM14</f>
        <v>17</v>
      </c>
      <c r="AC14" s="4">
        <v>685.0</v>
      </c>
      <c r="AD14" s="20">
        <v>41073.0</v>
      </c>
      <c r="AE14" s="4">
        <v>685.0</v>
      </c>
      <c r="AF14" s="4">
        <v>111.0</v>
      </c>
      <c r="AG14" s="4">
        <v>0.0</v>
      </c>
      <c r="AH14" s="4" t="str">
        <f>AI14-AG14</f>
        <v>2</v>
      </c>
      <c r="AI14" s="4">
        <v>2.0</v>
      </c>
      <c r="AJ14" s="4">
        <v>0.0</v>
      </c>
      <c r="AK14" s="4">
        <v>7.0</v>
      </c>
      <c r="AL14" s="4">
        <v>1.0</v>
      </c>
      <c r="AM14" s="4">
        <v>9.0</v>
      </c>
      <c r="AN14" s="4" t="s">
        <v>357</v>
      </c>
      <c r="AO14" s="4" t="str">
        <f>AR14+AS14</f>
        <v>1</v>
      </c>
      <c r="AP14" s="4" t="str">
        <f>AX14+AY14</f>
        <v>0</v>
      </c>
      <c r="AQ14" s="4" t="str">
        <f>AU14+LOG(AV14+AZ14,2)+AT14</f>
        <v>6.794415866</v>
      </c>
      <c r="AR14" s="4">
        <v>0.0</v>
      </c>
      <c r="AS14" s="4">
        <v>1.0</v>
      </c>
      <c r="AT14" s="21">
        <v>0.0</v>
      </c>
      <c r="AU14" s="4">
        <v>0.0</v>
      </c>
      <c r="AV14" s="4">
        <v>0.0</v>
      </c>
      <c r="AW14" s="4">
        <v>141.0</v>
      </c>
      <c r="AX14" s="4">
        <v>0.0</v>
      </c>
      <c r="AY14" s="4">
        <v>0.0</v>
      </c>
      <c r="AZ14" s="4">
        <v>111.0</v>
      </c>
      <c r="BA14" s="22">
        <v>41643.0</v>
      </c>
      <c r="BB14" s="4" t="s">
        <v>244</v>
      </c>
      <c r="BC14" s="4" t="s">
        <v>358</v>
      </c>
      <c r="BD14" s="4"/>
      <c r="BE14" s="4"/>
      <c r="BF14" s="4"/>
      <c r="BG14" s="4">
        <v>1.0</v>
      </c>
      <c r="BH14" s="4">
        <v>1.0</v>
      </c>
      <c r="BS14" s="4">
        <v>1.0</v>
      </c>
    </row>
    <row r="15">
      <c r="A15" s="4" t="str">
        <f t="shared" si="11"/>
        <v>12</v>
      </c>
      <c r="B15" s="4" t="s">
        <v>359</v>
      </c>
      <c r="C15" s="4" t="s">
        <v>360</v>
      </c>
      <c r="D15" s="4" t="str">
        <f t="shared" si="2"/>
        <v>2143605.535</v>
      </c>
      <c r="E15" s="4" t="str">
        <f t="shared" si="3"/>
        <v>1596.565235</v>
      </c>
      <c r="F15" s="4">
        <v>1285.0</v>
      </c>
      <c r="G15" s="4" t="str">
        <f t="shared" si="4"/>
        <v>1090.658211</v>
      </c>
      <c r="H15" s="4">
        <v>0.0103893091956</v>
      </c>
      <c r="I15" s="4">
        <v>2142030.0</v>
      </c>
      <c r="J15" s="4" t="str">
        <f t="shared" si="5"/>
        <v>21.03054726</v>
      </c>
      <c r="K15" s="4">
        <v>1285.0</v>
      </c>
      <c r="L15" s="4" t="str">
        <f t="shared" si="6"/>
        <v>10.32755264</v>
      </c>
      <c r="M15" s="4" t="str">
        <f>1285-202</f>
        <v>1083</v>
      </c>
      <c r="N15" s="4" t="str">
        <f t="shared" si="7"/>
        <v>10.08081753</v>
      </c>
      <c r="O15" s="4">
        <v>202.0</v>
      </c>
      <c r="P15" s="4" t="str">
        <f t="shared" si="8"/>
        <v>7.658211483</v>
      </c>
      <c r="Q15" s="4">
        <v>1262.706875</v>
      </c>
      <c r="R15" s="4" t="str">
        <f t="shared" si="9"/>
        <v>10.30230406</v>
      </c>
      <c r="S15" s="4">
        <v>312.8278125</v>
      </c>
      <c r="T15" s="4" t="str">
        <f t="shared" si="10"/>
        <v>8.289224973</v>
      </c>
      <c r="U15" s="4">
        <v>221.0</v>
      </c>
      <c r="V15" s="4">
        <v>58.0</v>
      </c>
      <c r="W15" s="4"/>
      <c r="X15" s="4">
        <v>202.0</v>
      </c>
      <c r="Y15" s="15">
        <v>39966.0</v>
      </c>
      <c r="AD15" s="17"/>
      <c r="BA15" s="17"/>
      <c r="BB15" s="4" t="s">
        <v>244</v>
      </c>
      <c r="BC15" s="4" t="s">
        <v>246</v>
      </c>
      <c r="BD15" s="4"/>
      <c r="BE15" s="4">
        <v>1.0</v>
      </c>
      <c r="BF15" s="4">
        <v>1.0</v>
      </c>
      <c r="BG15" s="4"/>
      <c r="BH15" s="4">
        <v>1.0</v>
      </c>
      <c r="BI15" s="4">
        <v>1.0</v>
      </c>
      <c r="BO15" s="4">
        <v>1.0</v>
      </c>
      <c r="BT15" s="4">
        <v>1.0</v>
      </c>
      <c r="BU15" s="4"/>
      <c r="BV15" s="4"/>
    </row>
    <row r="16">
      <c r="A16" s="4" t="str">
        <f t="shared" si="11"/>
        <v>13</v>
      </c>
      <c r="B16" s="4" t="s">
        <v>361</v>
      </c>
      <c r="C16" s="4" t="s">
        <v>362</v>
      </c>
      <c r="D16" s="4" t="str">
        <f t="shared" si="2"/>
        <v>1808976.099</v>
      </c>
      <c r="E16" s="4" t="str">
        <f t="shared" si="3"/>
        <v>1834.884044</v>
      </c>
      <c r="F16" s="4">
        <v>7684.0</v>
      </c>
      <c r="G16" s="4" t="str">
        <f t="shared" si="4"/>
        <v>6831.702876</v>
      </c>
      <c r="H16" s="4">
        <v>0.0101169893831</v>
      </c>
      <c r="I16" s="4">
        <v>1807162.0</v>
      </c>
      <c r="J16" s="4" t="str">
        <f t="shared" si="5"/>
        <v>20.78529441</v>
      </c>
      <c r="K16" s="4">
        <v>7684.0</v>
      </c>
      <c r="L16" s="4" t="str">
        <f t="shared" si="6"/>
        <v>12.9076418</v>
      </c>
      <c r="M16" s="4" t="str">
        <f t="shared" ref="M16:M21" si="21">(K16*W16)/3200</f>
        <v>6821.95125</v>
      </c>
      <c r="N16" s="4" t="str">
        <f t="shared" si="7"/>
        <v>12.73596873</v>
      </c>
      <c r="O16" s="4" t="str">
        <f t="shared" ref="O16:O21" si="22">(K16*X16)/3200</f>
        <v>862.04875</v>
      </c>
      <c r="P16" s="4" t="str">
        <f t="shared" si="8"/>
        <v>9.751625648</v>
      </c>
      <c r="Q16" s="4">
        <v>1652.0490625</v>
      </c>
      <c r="R16" s="4" t="str">
        <f t="shared" si="9"/>
        <v>10.69004082</v>
      </c>
      <c r="S16" s="4">
        <v>162.0496875</v>
      </c>
      <c r="T16" s="4" t="str">
        <f t="shared" si="10"/>
        <v>7.340292428</v>
      </c>
      <c r="U16" s="4">
        <v>306.0</v>
      </c>
      <c r="V16" s="4">
        <v>40.0</v>
      </c>
      <c r="W16" s="4" t="str">
        <f t="shared" ref="W16:W21" si="23">3200-X16</f>
        <v>2841</v>
      </c>
      <c r="X16" s="4">
        <v>359.0</v>
      </c>
      <c r="Y16" s="15">
        <v>38797.0</v>
      </c>
      <c r="AD16" s="17"/>
      <c r="BA16" s="17"/>
      <c r="BB16" s="4" t="s">
        <v>244</v>
      </c>
      <c r="BC16" s="4" t="s">
        <v>246</v>
      </c>
      <c r="BD16" s="4"/>
      <c r="BE16" s="4"/>
      <c r="BF16" s="4"/>
      <c r="BG16" s="4">
        <v>1.0</v>
      </c>
      <c r="BH16" s="4">
        <v>1.0</v>
      </c>
      <c r="BI16" s="4">
        <v>1.0</v>
      </c>
      <c r="BO16" s="4">
        <v>1.0</v>
      </c>
      <c r="BP16" s="4">
        <v>1.0</v>
      </c>
    </row>
    <row r="17">
      <c r="A17" s="4" t="str">
        <f t="shared" si="11"/>
        <v>14</v>
      </c>
      <c r="B17" s="4" t="s">
        <v>363</v>
      </c>
      <c r="C17" s="4" t="s">
        <v>364</v>
      </c>
      <c r="D17" s="4" t="str">
        <f t="shared" si="2"/>
        <v>1703115.475</v>
      </c>
      <c r="E17" s="4" t="str">
        <f t="shared" si="3"/>
        <v>161.1746258</v>
      </c>
      <c r="F17" s="4">
        <v>4087.0</v>
      </c>
      <c r="G17" s="4" t="str">
        <f t="shared" si="4"/>
        <v>3652.6077</v>
      </c>
      <c r="H17" s="4">
        <v>0.0100412502767</v>
      </c>
      <c r="I17" s="4">
        <v>1702975.0</v>
      </c>
      <c r="J17" s="4" t="str">
        <f t="shared" si="5"/>
        <v>20.69962583</v>
      </c>
      <c r="K17" s="4">
        <v>4087.0</v>
      </c>
      <c r="L17" s="4" t="str">
        <f t="shared" si="6"/>
        <v>11.99682653</v>
      </c>
      <c r="M17" s="4" t="str">
        <f t="shared" si="21"/>
        <v>3643.815938</v>
      </c>
      <c r="N17" s="4" t="str">
        <f t="shared" si="7"/>
        <v>11.83123437</v>
      </c>
      <c r="O17" s="4" t="str">
        <f t="shared" si="22"/>
        <v>443.1840625</v>
      </c>
      <c r="P17" s="4" t="str">
        <f t="shared" si="8"/>
        <v>8.791762191</v>
      </c>
      <c r="Q17" s="4">
        <v>97.700625</v>
      </c>
      <c r="R17" s="4" t="str">
        <f t="shared" si="9"/>
        <v>6.610295886</v>
      </c>
      <c r="S17" s="4">
        <v>42.774375</v>
      </c>
      <c r="T17" s="4" t="str">
        <f t="shared" si="10"/>
        <v>5.41867487</v>
      </c>
      <c r="U17" s="4">
        <v>66.0</v>
      </c>
      <c r="V17" s="4">
        <v>13.0</v>
      </c>
      <c r="W17" s="4" t="str">
        <f t="shared" si="23"/>
        <v>2853</v>
      </c>
      <c r="X17" s="4">
        <v>347.0</v>
      </c>
      <c r="Y17" s="15">
        <v>39581.0</v>
      </c>
      <c r="AD17" s="17"/>
      <c r="BA17" s="17"/>
      <c r="BB17" s="4" t="s">
        <v>244</v>
      </c>
      <c r="BC17" s="4" t="s">
        <v>365</v>
      </c>
      <c r="BD17" s="4"/>
      <c r="BE17" s="4"/>
      <c r="BH17" s="4">
        <v>1.0</v>
      </c>
      <c r="BI17" s="4">
        <v>1.0</v>
      </c>
      <c r="BM17" s="4">
        <v>1.0</v>
      </c>
      <c r="BN17" s="4">
        <v>1.0</v>
      </c>
    </row>
    <row r="18">
      <c r="A18" s="4" t="str">
        <f t="shared" si="11"/>
        <v>15</v>
      </c>
      <c r="B18" s="4" t="s">
        <v>366</v>
      </c>
      <c r="C18" s="4" t="s">
        <v>366</v>
      </c>
      <c r="D18" s="4" t="str">
        <f t="shared" si="2"/>
        <v>1603707.63</v>
      </c>
      <c r="E18" s="4" t="str">
        <f t="shared" si="3"/>
        <v>2747.240525</v>
      </c>
      <c r="F18" s="4">
        <v>15900.0</v>
      </c>
      <c r="G18" s="4" t="str">
        <f t="shared" si="4"/>
        <v>11340.90837</v>
      </c>
      <c r="H18" s="4">
        <v>0.00965685443539</v>
      </c>
      <c r="I18" s="4">
        <v>1600981.0</v>
      </c>
      <c r="J18" s="4" t="str">
        <f t="shared" si="5"/>
        <v>20.61052476</v>
      </c>
      <c r="K18" s="4">
        <v>15900.0</v>
      </c>
      <c r="L18" s="4" t="str">
        <f t="shared" si="6"/>
        <v>13.95673915</v>
      </c>
      <c r="M18" s="4" t="str">
        <f t="shared" si="21"/>
        <v>11328.75</v>
      </c>
      <c r="N18" s="4" t="str">
        <f t="shared" si="7"/>
        <v>13.46770106</v>
      </c>
      <c r="O18" s="4" t="str">
        <f t="shared" si="22"/>
        <v>4571.25</v>
      </c>
      <c r="P18" s="4" t="str">
        <f t="shared" si="8"/>
        <v>12.15837301</v>
      </c>
      <c r="Q18" s="4">
        <v>2682.09875</v>
      </c>
      <c r="R18" s="4" t="str">
        <f t="shared" si="9"/>
        <v>11.38914664</v>
      </c>
      <c r="S18" s="4">
        <v>44.53125</v>
      </c>
      <c r="T18" s="4" t="str">
        <f t="shared" si="10"/>
        <v>5.476746204</v>
      </c>
      <c r="U18" s="4">
        <v>518.0</v>
      </c>
      <c r="V18" s="4">
        <v>8.0</v>
      </c>
      <c r="W18" s="4" t="str">
        <f t="shared" si="23"/>
        <v>2280</v>
      </c>
      <c r="X18" s="4">
        <v>920.0</v>
      </c>
      <c r="Y18" s="15">
        <v>39609.0</v>
      </c>
      <c r="AD18" s="17"/>
      <c r="BA18" s="17"/>
      <c r="BB18" s="4" t="s">
        <v>367</v>
      </c>
      <c r="BC18" s="4" t="s">
        <v>246</v>
      </c>
      <c r="BD18" s="4"/>
      <c r="BI18" s="4">
        <v>1.0</v>
      </c>
    </row>
    <row r="19">
      <c r="A19" s="4" t="str">
        <f t="shared" si="11"/>
        <v>16</v>
      </c>
      <c r="B19" s="4" t="s">
        <v>368</v>
      </c>
      <c r="C19" s="4" t="s">
        <v>369</v>
      </c>
      <c r="D19" s="4" t="str">
        <f t="shared" si="2"/>
        <v>1571918.652</v>
      </c>
      <c r="E19" s="4" t="str">
        <f t="shared" si="3"/>
        <v>1057.235018</v>
      </c>
      <c r="F19" s="4">
        <v>10400.0</v>
      </c>
      <c r="G19" s="4" t="str">
        <f t="shared" si="4"/>
        <v>9220.71614</v>
      </c>
      <c r="H19" s="4">
        <v>0.00959153430614</v>
      </c>
      <c r="I19" s="4">
        <v>1570882.0</v>
      </c>
      <c r="J19" s="4" t="str">
        <f t="shared" si="5"/>
        <v>20.58314338</v>
      </c>
      <c r="K19" s="4">
        <v>10400.0</v>
      </c>
      <c r="L19" s="4" t="str">
        <f t="shared" si="6"/>
        <v>13.34429591</v>
      </c>
      <c r="M19" s="4" t="str">
        <f t="shared" si="21"/>
        <v>9210.5</v>
      </c>
      <c r="N19" s="4" t="str">
        <f t="shared" si="7"/>
        <v>13.16906376</v>
      </c>
      <c r="O19" s="4" t="str">
        <f t="shared" si="22"/>
        <v>1189.5</v>
      </c>
      <c r="P19" s="4" t="str">
        <f t="shared" si="8"/>
        <v>10.21613956</v>
      </c>
      <c r="Q19" s="4">
        <v>928.4484375</v>
      </c>
      <c r="R19" s="4" t="str">
        <f t="shared" si="9"/>
        <v>9.85867798</v>
      </c>
      <c r="S19" s="4">
        <v>108.2034375</v>
      </c>
      <c r="T19" s="4" t="str">
        <f t="shared" si="10"/>
        <v>6.757602522</v>
      </c>
      <c r="U19" s="4">
        <v>243.0</v>
      </c>
      <c r="V19" s="4">
        <v>24.0</v>
      </c>
      <c r="W19" s="4" t="str">
        <f t="shared" si="23"/>
        <v>2834</v>
      </c>
      <c r="X19" s="4">
        <v>366.0</v>
      </c>
      <c r="Y19" s="15">
        <v>39100.0</v>
      </c>
      <c r="AD19" s="17"/>
      <c r="BA19" s="17"/>
      <c r="BB19" s="4" t="s">
        <v>244</v>
      </c>
      <c r="BC19" s="4" t="s">
        <v>246</v>
      </c>
      <c r="BD19" s="4"/>
      <c r="BE19" s="4"/>
      <c r="BF19" s="4"/>
      <c r="BH19" s="4">
        <v>1.0</v>
      </c>
      <c r="BI19" s="4">
        <v>1.0</v>
      </c>
      <c r="BK19" s="4">
        <v>1.0</v>
      </c>
      <c r="BO19" s="4">
        <v>1.0</v>
      </c>
    </row>
    <row r="20">
      <c r="A20" s="4" t="str">
        <f t="shared" si="11"/>
        <v>17</v>
      </c>
      <c r="B20" s="4" t="s">
        <v>370</v>
      </c>
      <c r="C20" s="4" t="s">
        <v>371</v>
      </c>
      <c r="D20" s="4" t="str">
        <f t="shared" si="2"/>
        <v>1497771.004</v>
      </c>
      <c r="E20" s="4" t="str">
        <f t="shared" si="3"/>
        <v>2044.516185</v>
      </c>
      <c r="F20" s="4">
        <v>9153.0</v>
      </c>
      <c r="G20" s="4" t="str">
        <f t="shared" si="4"/>
        <v>8441.694703</v>
      </c>
      <c r="H20" s="4">
        <v>0.00935242953328</v>
      </c>
      <c r="I20" s="4">
        <v>1495747.0</v>
      </c>
      <c r="J20" s="4" t="str">
        <f t="shared" si="5"/>
        <v>20.51243474</v>
      </c>
      <c r="K20" s="4">
        <v>9153.0</v>
      </c>
      <c r="L20" s="4" t="str">
        <f t="shared" si="6"/>
        <v>13.16002897</v>
      </c>
      <c r="M20" s="4" t="str">
        <f t="shared" si="21"/>
        <v>8432.20125</v>
      </c>
      <c r="N20" s="4" t="str">
        <f t="shared" si="7"/>
        <v>13.04169358</v>
      </c>
      <c r="O20" s="4" t="str">
        <f t="shared" si="22"/>
        <v>720.79875</v>
      </c>
      <c r="P20" s="4" t="str">
        <f t="shared" si="8"/>
        <v>9.493452699</v>
      </c>
      <c r="Q20" s="4">
        <v>1800.8721875</v>
      </c>
      <c r="R20" s="4" t="str">
        <f t="shared" si="9"/>
        <v>10.81448008</v>
      </c>
      <c r="S20" s="4">
        <v>223.1315625</v>
      </c>
      <c r="T20" s="4" t="str">
        <f t="shared" si="10"/>
        <v>7.80175079</v>
      </c>
      <c r="U20" s="4">
        <v>222.0</v>
      </c>
      <c r="V20" s="4">
        <v>47.0</v>
      </c>
      <c r="W20" s="4" t="str">
        <f t="shared" si="23"/>
        <v>2948</v>
      </c>
      <c r="X20" s="4">
        <v>252.0</v>
      </c>
      <c r="Y20" s="15">
        <v>39230.0</v>
      </c>
      <c r="AD20" s="17"/>
      <c r="BA20" s="17"/>
      <c r="BB20" s="4" t="s">
        <v>244</v>
      </c>
      <c r="BC20" s="4" t="s">
        <v>246</v>
      </c>
      <c r="BD20" s="4"/>
      <c r="BE20" s="4"/>
      <c r="BF20" s="4"/>
      <c r="BH20" s="4">
        <v>1.0</v>
      </c>
      <c r="BI20" s="4">
        <v>1.0</v>
      </c>
    </row>
    <row r="21">
      <c r="A21" s="4" t="str">
        <f t="shared" si="11"/>
        <v>18</v>
      </c>
      <c r="B21" s="4" t="s">
        <v>376</v>
      </c>
      <c r="C21" s="4" t="s">
        <v>377</v>
      </c>
      <c r="D21" s="4" t="str">
        <f t="shared" si="2"/>
        <v>1482033.874</v>
      </c>
      <c r="E21" s="4" t="str">
        <f t="shared" si="3"/>
        <v>2869.370434</v>
      </c>
      <c r="F21" s="4">
        <v>41500.0</v>
      </c>
      <c r="G21" s="4" t="str">
        <f t="shared" si="4"/>
        <v>34496.6827</v>
      </c>
      <c r="H21" s="4">
        <v>0.00927604464025</v>
      </c>
      <c r="I21" s="4">
        <v>1479185.0</v>
      </c>
      <c r="J21" s="4" t="str">
        <f t="shared" si="5"/>
        <v>20.49637107</v>
      </c>
      <c r="K21" s="4">
        <v>41500.0</v>
      </c>
      <c r="L21" s="4" t="str">
        <f t="shared" si="6"/>
        <v>15.34082372</v>
      </c>
      <c r="M21" s="4" t="str">
        <f t="shared" si="21"/>
        <v>34483.90625</v>
      </c>
      <c r="N21" s="4" t="str">
        <f t="shared" si="7"/>
        <v>15.07363559</v>
      </c>
      <c r="O21" s="4" t="str">
        <f t="shared" si="22"/>
        <v>7016.09375</v>
      </c>
      <c r="P21" s="4" t="str">
        <f t="shared" si="8"/>
        <v>12.77645231</v>
      </c>
      <c r="Q21" s="4">
        <v>2521.6825</v>
      </c>
      <c r="R21" s="4" t="str">
        <f t="shared" si="9"/>
        <v>11.30017092</v>
      </c>
      <c r="S21" s="4">
        <v>327.1915625</v>
      </c>
      <c r="T21" s="4" t="str">
        <f t="shared" si="10"/>
        <v>8.353991735</v>
      </c>
      <c r="U21" s="4">
        <v>366.0</v>
      </c>
      <c r="V21" s="4">
        <v>90.0</v>
      </c>
      <c r="W21" s="4" t="str">
        <f t="shared" si="23"/>
        <v>2659</v>
      </c>
      <c r="X21" s="4">
        <v>541.0</v>
      </c>
      <c r="Y21" s="15">
        <v>38913.0</v>
      </c>
      <c r="AD21" s="17"/>
      <c r="AU21" s="4"/>
      <c r="AW21" s="4"/>
      <c r="AY21" s="4"/>
      <c r="BA21" s="17"/>
      <c r="BB21" s="4" t="s">
        <v>244</v>
      </c>
      <c r="BC21" s="4" t="s">
        <v>246</v>
      </c>
      <c r="BD21" s="4"/>
      <c r="BE21" s="4">
        <v>1.0</v>
      </c>
      <c r="BH21" s="4">
        <v>1.0</v>
      </c>
      <c r="BL21" s="4">
        <v>1.0</v>
      </c>
      <c r="BN21" s="4">
        <v>1.0</v>
      </c>
      <c r="BP21" s="4">
        <v>1.0</v>
      </c>
    </row>
    <row r="22">
      <c r="A22" s="4" t="str">
        <f t="shared" si="11"/>
        <v>19</v>
      </c>
      <c r="B22" s="4" t="s">
        <v>379</v>
      </c>
      <c r="C22" s="4" t="s">
        <v>380</v>
      </c>
      <c r="D22" s="4" t="str">
        <f t="shared" si="2"/>
        <v>1368114</v>
      </c>
      <c r="E22" s="4" t="str">
        <f t="shared" si="3"/>
        <v>39.38373698</v>
      </c>
      <c r="F22" s="4">
        <v>1211.0</v>
      </c>
      <c r="G22" s="4" t="str">
        <f t="shared" si="4"/>
        <v>1151.044394</v>
      </c>
      <c r="H22" s="4">
        <v>0.00915367626574</v>
      </c>
      <c r="I22" s="4">
        <v>1368095.0</v>
      </c>
      <c r="J22" s="4" t="str">
        <f t="shared" si="5"/>
        <v>20.38373698</v>
      </c>
      <c r="K22" s="4">
        <v>1211.0</v>
      </c>
      <c r="L22" s="4" t="str">
        <f t="shared" si="6"/>
        <v>10.24198315</v>
      </c>
      <c r="M22" s="4" t="str">
        <f>1211-66
</f>
        <v>1145</v>
      </c>
      <c r="N22" s="4" t="str">
        <f t="shared" si="7"/>
        <v>10.16113188</v>
      </c>
      <c r="O22" s="4">
        <v>66.0</v>
      </c>
      <c r="P22" s="4" t="str">
        <f t="shared" si="8"/>
        <v>6.044394119</v>
      </c>
      <c r="Q22" s="4">
        <v>19.0</v>
      </c>
      <c r="R22" s="4" t="str">
        <f t="shared" si="9"/>
        <v>4.247927513</v>
      </c>
      <c r="S22" s="4">
        <v>0.0</v>
      </c>
      <c r="T22" s="4">
        <v>0.0</v>
      </c>
      <c r="U22" s="4">
        <v>19.0</v>
      </c>
      <c r="V22" s="4">
        <v>0.0</v>
      </c>
      <c r="W22" s="4"/>
      <c r="X22" s="4">
        <v>66.0</v>
      </c>
      <c r="Y22" s="15">
        <v>39990.0</v>
      </c>
      <c r="AD22" s="17"/>
      <c r="AR22" s="4"/>
      <c r="AY22" s="4"/>
      <c r="BA22" s="17"/>
      <c r="BB22" s="4" t="s">
        <v>244</v>
      </c>
      <c r="BC22" s="4" t="s">
        <v>381</v>
      </c>
      <c r="BD22" s="4"/>
      <c r="BE22" s="4">
        <v>1.0</v>
      </c>
      <c r="BF22" s="4"/>
      <c r="BG22" s="4"/>
      <c r="BI22" s="4">
        <v>1.0</v>
      </c>
      <c r="BP22" s="4">
        <v>1.0</v>
      </c>
      <c r="BV22" s="4">
        <v>1.0</v>
      </c>
    </row>
    <row r="23">
      <c r="A23" s="4" t="str">
        <f t="shared" si="11"/>
        <v>20</v>
      </c>
      <c r="B23" s="4" t="s">
        <v>382</v>
      </c>
      <c r="C23" s="4" t="s">
        <v>383</v>
      </c>
      <c r="D23" s="4" t="str">
        <f t="shared" si="2"/>
        <v>1348494.835</v>
      </c>
      <c r="E23" s="4" t="str">
        <f t="shared" si="3"/>
        <v>1892.195915</v>
      </c>
      <c r="F23" s="4">
        <v>10500.0</v>
      </c>
      <c r="G23" s="4" t="str">
        <f t="shared" si="4"/>
        <v>9604.19777</v>
      </c>
      <c r="H23" s="4">
        <v>0.0091361551498</v>
      </c>
      <c r="I23" s="4">
        <v>1346623.0</v>
      </c>
      <c r="J23" s="4" t="str">
        <f t="shared" si="5"/>
        <v>20.36091458</v>
      </c>
      <c r="K23" s="4">
        <v>10500.0</v>
      </c>
      <c r="L23" s="4" t="str">
        <f t="shared" si="6"/>
        <v>13.35810171</v>
      </c>
      <c r="M23" s="4" t="str">
        <f>(K23*W23)/3200</f>
        <v>9594.375</v>
      </c>
      <c r="N23" s="4" t="str">
        <f t="shared" si="7"/>
        <v>13.22797311</v>
      </c>
      <c r="O23" s="4" t="str">
        <f>(K23*X23)/3200</f>
        <v>905.625</v>
      </c>
      <c r="P23" s="4" t="str">
        <f t="shared" si="8"/>
        <v>9.822769974</v>
      </c>
      <c r="Q23" s="4">
        <v>1372.894375</v>
      </c>
      <c r="R23" s="4" t="str">
        <f t="shared" si="9"/>
        <v>10.42300492</v>
      </c>
      <c r="S23" s="4">
        <v>498.940625</v>
      </c>
      <c r="T23" s="4" t="str">
        <f t="shared" ref="T23:T31" si="24">LOG(S23,2)</f>
        <v>8.962724332</v>
      </c>
      <c r="U23" s="4">
        <v>693.0</v>
      </c>
      <c r="V23" s="4">
        <v>226.0</v>
      </c>
      <c r="W23" s="4" t="str">
        <f>3200-X23</f>
        <v>2924</v>
      </c>
      <c r="X23" s="4">
        <v>276.0</v>
      </c>
      <c r="Y23" s="15">
        <v>39885.0</v>
      </c>
      <c r="Z23" s="4" t="s">
        <v>384</v>
      </c>
      <c r="AA23" t="str">
        <f>LOG(AF23,2)+AG23+AH23</f>
        <v>3.169925001</v>
      </c>
      <c r="AB23" s="4" t="str">
        <f>AJ23+AK23+AL23+AM23</f>
        <v>2</v>
      </c>
      <c r="AC23" s="4">
        <v>278.0</v>
      </c>
      <c r="AD23" s="20">
        <v>40997.0</v>
      </c>
      <c r="AE23" s="4">
        <v>278.0</v>
      </c>
      <c r="AF23" s="4">
        <v>9.0</v>
      </c>
      <c r="AG23" s="4">
        <v>0.0</v>
      </c>
      <c r="AH23" s="4" t="str">
        <f>AI23-AG23</f>
        <v>0</v>
      </c>
      <c r="AI23" s="4">
        <v>0.0</v>
      </c>
      <c r="AJ23" s="4">
        <v>0.0</v>
      </c>
      <c r="AK23" s="4">
        <v>0.0</v>
      </c>
      <c r="AL23" s="4">
        <v>0.0</v>
      </c>
      <c r="AM23" s="4">
        <v>2.0</v>
      </c>
      <c r="AN23" s="4"/>
      <c r="AO23" s="4"/>
      <c r="AP23" s="4"/>
      <c r="AQ23" s="4"/>
      <c r="BA23" s="17"/>
      <c r="BB23" s="4" t="s">
        <v>244</v>
      </c>
      <c r="BC23" s="4" t="s">
        <v>358</v>
      </c>
      <c r="BD23" s="4"/>
      <c r="BE23" s="4"/>
      <c r="BG23" s="4">
        <v>1.0</v>
      </c>
      <c r="BS23" s="4">
        <v>1.0</v>
      </c>
    </row>
    <row r="24">
      <c r="A24" s="4" t="str">
        <f t="shared" si="11"/>
        <v>21</v>
      </c>
      <c r="B24" s="4" t="s">
        <v>385</v>
      </c>
      <c r="C24" s="4" t="s">
        <v>386</v>
      </c>
      <c r="D24" s="4" t="str">
        <f t="shared" si="2"/>
        <v>1200782.106</v>
      </c>
      <c r="E24" s="4" t="str">
        <f t="shared" si="3"/>
        <v>1138.300136</v>
      </c>
      <c r="F24" s="4">
        <v>158.0</v>
      </c>
      <c r="G24" s="4" t="str">
        <f t="shared" si="4"/>
        <v>151.3219281</v>
      </c>
      <c r="H24" s="4">
        <v>0.00898757022203</v>
      </c>
      <c r="I24" s="4">
        <v>1199664.0</v>
      </c>
      <c r="J24" s="4" t="str">
        <f t="shared" si="5"/>
        <v>20.19419896</v>
      </c>
      <c r="K24" s="4">
        <v>158.0</v>
      </c>
      <c r="L24" s="4" t="str">
        <f t="shared" si="6"/>
        <v>7.303780748</v>
      </c>
      <c r="M24" s="4">
        <v>148.0</v>
      </c>
      <c r="N24" s="4" t="str">
        <f t="shared" si="7"/>
        <v>7.209453366</v>
      </c>
      <c r="O24" s="4">
        <v>10.0</v>
      </c>
      <c r="P24" s="4" t="str">
        <f t="shared" si="8"/>
        <v>3.321928095</v>
      </c>
      <c r="Q24" s="4">
        <v>831.515</v>
      </c>
      <c r="R24" s="4" t="str">
        <f t="shared" si="9"/>
        <v>9.699598479</v>
      </c>
      <c r="S24" s="4">
        <v>286.5909375</v>
      </c>
      <c r="T24" s="4" t="str">
        <f t="shared" si="24"/>
        <v>8.16284918</v>
      </c>
      <c r="U24" s="4">
        <v>92.0</v>
      </c>
      <c r="V24" s="4">
        <v>45.0</v>
      </c>
      <c r="W24" s="4"/>
      <c r="X24" s="4">
        <v>10.0</v>
      </c>
      <c r="Y24" s="15">
        <v>41486.0</v>
      </c>
      <c r="AD24" s="17"/>
      <c r="AR24" s="4"/>
      <c r="BA24" s="17"/>
      <c r="BB24" s="4" t="s">
        <v>244</v>
      </c>
      <c r="BC24" s="4" t="s">
        <v>246</v>
      </c>
      <c r="BD24" s="4"/>
      <c r="BI24" s="4">
        <v>1.0</v>
      </c>
    </row>
    <row r="25">
      <c r="A25" s="4" t="str">
        <f t="shared" si="11"/>
        <v>22</v>
      </c>
      <c r="B25" s="4" t="s">
        <v>387</v>
      </c>
      <c r="C25" s="4" t="s">
        <v>388</v>
      </c>
      <c r="D25" s="4" t="str">
        <f t="shared" si="2"/>
        <v>1042687.977</v>
      </c>
      <c r="E25" s="4" t="str">
        <f t="shared" si="3"/>
        <v>7588.95824</v>
      </c>
      <c r="F25" s="4">
        <v>66000.0</v>
      </c>
      <c r="G25" s="4" t="str">
        <f t="shared" si="4"/>
        <v>56938.14768</v>
      </c>
      <c r="H25" s="4">
        <v>0.00895861777812</v>
      </c>
      <c r="I25" s="4">
        <v>1035119.0</v>
      </c>
      <c r="J25" s="4" t="str">
        <f t="shared" si="5"/>
        <v>19.9813652</v>
      </c>
      <c r="K25" s="4">
        <v>66000.0</v>
      </c>
      <c r="L25" s="4" t="str">
        <f t="shared" si="6"/>
        <v>16.0101784</v>
      </c>
      <c r="M25" s="4" t="str">
        <f>(K25*W25)/3200</f>
        <v>56925</v>
      </c>
      <c r="N25" s="4" t="str">
        <f t="shared" si="7"/>
        <v>15.79677477</v>
      </c>
      <c r="O25" s="4" t="str">
        <f>(K25*X25)/3200</f>
        <v>9075</v>
      </c>
      <c r="P25" s="4" t="str">
        <f t="shared" si="8"/>
        <v>13.14768193</v>
      </c>
      <c r="Q25" s="4">
        <v>7287.1953125</v>
      </c>
      <c r="R25" s="4" t="str">
        <f t="shared" si="9"/>
        <v>12.83114794</v>
      </c>
      <c r="S25" s="4">
        <v>281.7815625</v>
      </c>
      <c r="T25" s="4" t="str">
        <f t="shared" si="24"/>
        <v>8.138433406</v>
      </c>
      <c r="U25" s="4">
        <v>715.0</v>
      </c>
      <c r="V25" s="4">
        <v>83.0</v>
      </c>
      <c r="W25" s="4" t="str">
        <f>3200-X25</f>
        <v>2760</v>
      </c>
      <c r="X25" s="4">
        <v>440.0</v>
      </c>
      <c r="Y25" s="15">
        <v>39206.0</v>
      </c>
      <c r="AD25" s="17"/>
      <c r="AS25" s="4"/>
      <c r="AU25" s="4"/>
      <c r="BA25" s="17"/>
      <c r="BB25" s="4" t="s">
        <v>367</v>
      </c>
      <c r="BC25" s="4" t="s">
        <v>246</v>
      </c>
      <c r="BD25" s="4"/>
      <c r="BE25" s="4"/>
      <c r="BJ25" s="4">
        <v>1.0</v>
      </c>
      <c r="BL25" s="4">
        <v>1.0</v>
      </c>
    </row>
    <row r="26">
      <c r="A26" s="4" t="str">
        <f t="shared" si="11"/>
        <v>23</v>
      </c>
      <c r="B26" s="4" t="s">
        <v>389</v>
      </c>
      <c r="C26" s="4" t="s">
        <v>390</v>
      </c>
      <c r="D26" s="4" t="str">
        <f t="shared" si="2"/>
        <v>1000187.023</v>
      </c>
      <c r="E26" s="4" t="str">
        <f t="shared" si="3"/>
        <v>528.9539164</v>
      </c>
      <c r="F26" s="4">
        <v>1275.0</v>
      </c>
      <c r="G26" s="4" t="str">
        <f t="shared" si="4"/>
        <v>1029.982994</v>
      </c>
      <c r="H26" s="4">
        <v>0.00889226913252</v>
      </c>
      <c r="I26" s="4">
        <v>999678.0</v>
      </c>
      <c r="J26" s="4" t="str">
        <f t="shared" si="5"/>
        <v>19.93110395</v>
      </c>
      <c r="K26" s="4">
        <v>1275.0</v>
      </c>
      <c r="L26" s="4" t="str">
        <f t="shared" si="6"/>
        <v>10.31628153</v>
      </c>
      <c r="M26" s="4" t="str">
        <f>1275-253</f>
        <v>1022</v>
      </c>
      <c r="N26" s="4" t="str">
        <f t="shared" si="7"/>
        <v>9.997179481</v>
      </c>
      <c r="O26" s="4">
        <v>253.0</v>
      </c>
      <c r="P26" s="4" t="str">
        <f t="shared" si="8"/>
        <v>7.982993575</v>
      </c>
      <c r="Q26" s="4">
        <v>461.9940625</v>
      </c>
      <c r="R26" s="4" t="str">
        <f t="shared" si="9"/>
        <v>8.8517305</v>
      </c>
      <c r="S26" s="4">
        <v>47.02875</v>
      </c>
      <c r="T26" s="4" t="str">
        <f t="shared" si="24"/>
        <v>5.555471082</v>
      </c>
      <c r="U26" s="4">
        <v>196.0</v>
      </c>
      <c r="V26" s="4">
        <v>18.0</v>
      </c>
      <c r="W26" s="4"/>
      <c r="X26" s="4">
        <v>253.0</v>
      </c>
      <c r="Y26" s="15">
        <v>39772.0</v>
      </c>
      <c r="AD26" s="17"/>
      <c r="AR26" s="4"/>
      <c r="BA26" s="17"/>
      <c r="BB26" s="4" t="s">
        <v>367</v>
      </c>
      <c r="BC26" s="4" t="s">
        <v>246</v>
      </c>
      <c r="BD26" s="4"/>
      <c r="BI26" s="4">
        <v>1.0</v>
      </c>
      <c r="BV26" s="4">
        <v>1.0</v>
      </c>
    </row>
    <row r="27">
      <c r="A27" s="4" t="str">
        <f t="shared" si="11"/>
        <v>24</v>
      </c>
      <c r="B27" s="4" t="s">
        <v>391</v>
      </c>
      <c r="C27" s="4" t="s">
        <v>392</v>
      </c>
      <c r="D27" s="4" t="str">
        <f t="shared" si="2"/>
        <v>864344.0003</v>
      </c>
      <c r="E27" s="4" t="str">
        <f t="shared" si="3"/>
        <v>256.7211629</v>
      </c>
      <c r="F27" s="4">
        <v>2714.0</v>
      </c>
      <c r="G27" s="4" t="str">
        <f t="shared" si="4"/>
        <v>1857.758223</v>
      </c>
      <c r="H27" s="4">
        <v>0.00888551456121</v>
      </c>
      <c r="I27" s="4">
        <v>864107.0</v>
      </c>
      <c r="J27" s="4" t="str">
        <f t="shared" si="5"/>
        <v>19.72085044</v>
      </c>
      <c r="K27" s="4">
        <v>2714.0</v>
      </c>
      <c r="L27" s="4" t="str">
        <f t="shared" si="6"/>
        <v>11.40620501</v>
      </c>
      <c r="M27" s="4" t="str">
        <f>2714-866</f>
        <v>1848</v>
      </c>
      <c r="N27" s="4" t="str">
        <f t="shared" si="7"/>
        <v>10.85174904</v>
      </c>
      <c r="O27" s="4">
        <v>866.0</v>
      </c>
      <c r="P27" s="4" t="str">
        <f t="shared" si="8"/>
        <v>9.758223215</v>
      </c>
      <c r="Q27" s="4">
        <v>218.9696875</v>
      </c>
      <c r="R27" s="4" t="str">
        <f t="shared" si="9"/>
        <v>7.774587358</v>
      </c>
      <c r="S27" s="4">
        <v>18.030625</v>
      </c>
      <c r="T27" s="4" t="str">
        <f t="shared" si="24"/>
        <v>4.172377501</v>
      </c>
      <c r="U27" s="4">
        <v>168.0</v>
      </c>
      <c r="V27" s="4">
        <v>10.0</v>
      </c>
      <c r="W27" s="4"/>
      <c r="X27" s="4">
        <v>866.0</v>
      </c>
      <c r="Y27" s="15">
        <v>40014.0</v>
      </c>
      <c r="AD27" s="17"/>
      <c r="BA27" s="17"/>
      <c r="BB27" s="4" t="s">
        <v>244</v>
      </c>
      <c r="BC27" s="4" t="s">
        <v>246</v>
      </c>
      <c r="BD27" s="4">
        <v>1.0</v>
      </c>
      <c r="BE27" s="4">
        <v>1.0</v>
      </c>
      <c r="BF27" s="4"/>
      <c r="BG27" s="4"/>
      <c r="BH27" s="4">
        <v>1.0</v>
      </c>
      <c r="BI27" s="4">
        <v>1.0</v>
      </c>
      <c r="BJ27" s="4">
        <v>1.0</v>
      </c>
    </row>
    <row r="28">
      <c r="A28" s="4" t="str">
        <f t="shared" si="11"/>
        <v>25</v>
      </c>
      <c r="B28" s="4" t="s">
        <v>393</v>
      </c>
      <c r="C28" s="4" t="s">
        <v>394</v>
      </c>
      <c r="D28" s="4" t="str">
        <f t="shared" si="2"/>
        <v>811053.8716</v>
      </c>
      <c r="E28" s="4" t="str">
        <f t="shared" si="3"/>
        <v>409.5003071</v>
      </c>
      <c r="F28" s="4">
        <v>38300.0</v>
      </c>
      <c r="G28" s="4" t="str">
        <f t="shared" si="4"/>
        <v>35427.02534</v>
      </c>
      <c r="H28" s="4">
        <v>0.00873648321574</v>
      </c>
      <c r="I28" s="4">
        <v>810664.0</v>
      </c>
      <c r="J28" s="4" t="str">
        <f t="shared" si="5"/>
        <v>19.62874455</v>
      </c>
      <c r="K28" s="4">
        <v>38300.0</v>
      </c>
      <c r="L28" s="4" t="str">
        <f t="shared" si="6"/>
        <v>15.22505677</v>
      </c>
      <c r="M28" s="4" t="str">
        <f t="shared" ref="M28:M30" si="25">(K28*W28)/3200</f>
        <v>35415.53125</v>
      </c>
      <c r="N28" s="4" t="str">
        <f t="shared" si="7"/>
        <v>15.11209456</v>
      </c>
      <c r="O28" s="4" t="str">
        <f t="shared" ref="O28:O30" si="26">(K28*X28)/3200</f>
        <v>2884.46875</v>
      </c>
      <c r="P28" s="4" t="str">
        <f t="shared" si="8"/>
        <v>11.49408992</v>
      </c>
      <c r="Q28" s="4">
        <v>352.4753125</v>
      </c>
      <c r="R28" s="4" t="str">
        <f t="shared" si="9"/>
        <v>8.461378404</v>
      </c>
      <c r="S28" s="4">
        <v>37.39625</v>
      </c>
      <c r="T28" s="4" t="str">
        <f t="shared" si="24"/>
        <v>5.224821702</v>
      </c>
      <c r="U28" s="4">
        <v>49.0</v>
      </c>
      <c r="V28" s="4">
        <v>18.0</v>
      </c>
      <c r="W28" s="4" t="str">
        <f t="shared" ref="W28:W30" si="27">3200-X28</f>
        <v>2959</v>
      </c>
      <c r="X28" s="4">
        <v>241.0</v>
      </c>
      <c r="Y28" s="15">
        <v>39043.0</v>
      </c>
      <c r="AD28" s="17"/>
      <c r="BA28" s="17"/>
      <c r="BB28" s="4" t="s">
        <v>244</v>
      </c>
      <c r="BC28" s="4" t="s">
        <v>246</v>
      </c>
      <c r="BD28" s="4"/>
      <c r="BG28" s="4">
        <v>1.0</v>
      </c>
      <c r="BI28" s="4">
        <v>1.0</v>
      </c>
      <c r="BR28" s="4">
        <v>1.0</v>
      </c>
    </row>
    <row r="29">
      <c r="A29" s="4" t="str">
        <f t="shared" si="11"/>
        <v>26</v>
      </c>
      <c r="B29" s="4" t="s">
        <v>395</v>
      </c>
      <c r="C29" s="4" t="s">
        <v>396</v>
      </c>
      <c r="D29" s="4" t="str">
        <f t="shared" si="2"/>
        <v>771314.76</v>
      </c>
      <c r="E29" s="4" t="str">
        <f t="shared" si="3"/>
        <v>11598.29514</v>
      </c>
      <c r="F29" s="4">
        <v>69800.0</v>
      </c>
      <c r="G29" s="4" t="str">
        <f t="shared" si="4"/>
        <v>49681.35977</v>
      </c>
      <c r="H29" s="4">
        <v>0.00853292337914</v>
      </c>
      <c r="I29" s="4">
        <v>759736.0</v>
      </c>
      <c r="J29" s="4" t="str">
        <f t="shared" si="5"/>
        <v>19.53513866</v>
      </c>
      <c r="K29" s="4">
        <v>69800.0</v>
      </c>
      <c r="L29" s="4" t="str">
        <f t="shared" si="6"/>
        <v>16.09093942</v>
      </c>
      <c r="M29" s="4" t="str">
        <f t="shared" si="25"/>
        <v>49667.0625</v>
      </c>
      <c r="N29" s="4" t="str">
        <f t="shared" si="7"/>
        <v>15.6000018</v>
      </c>
      <c r="O29" s="4" t="str">
        <f t="shared" si="26"/>
        <v>20132.9375</v>
      </c>
      <c r="P29" s="4" t="str">
        <f t="shared" si="8"/>
        <v>14.29727006</v>
      </c>
      <c r="Q29" s="4">
        <v>10476.835625</v>
      </c>
      <c r="R29" s="4" t="str">
        <f t="shared" si="9"/>
        <v>13.35491542</v>
      </c>
      <c r="S29" s="4">
        <v>1101.924375</v>
      </c>
      <c r="T29" s="4" t="str">
        <f t="shared" si="24"/>
        <v>10.1058095</v>
      </c>
      <c r="U29" s="4">
        <v>502.0</v>
      </c>
      <c r="V29" s="4">
        <v>90.0</v>
      </c>
      <c r="W29" s="4" t="str">
        <f t="shared" si="27"/>
        <v>2277</v>
      </c>
      <c r="X29" s="4">
        <v>923.0</v>
      </c>
      <c r="Y29" s="15">
        <v>40143.0</v>
      </c>
      <c r="AD29" s="17"/>
      <c r="BA29" s="17"/>
      <c r="BB29" s="4" t="s">
        <v>244</v>
      </c>
      <c r="BC29" s="4" t="s">
        <v>350</v>
      </c>
      <c r="BD29" s="4"/>
      <c r="BE29" s="4"/>
      <c r="BV29" s="4">
        <v>1.0</v>
      </c>
    </row>
    <row r="30">
      <c r="A30" s="4" t="str">
        <f t="shared" si="11"/>
        <v>27</v>
      </c>
      <c r="B30" s="4" t="s">
        <v>397</v>
      </c>
      <c r="C30" s="4" t="s">
        <v>398</v>
      </c>
      <c r="D30" s="4" t="str">
        <f t="shared" si="2"/>
        <v>725472.3938</v>
      </c>
      <c r="E30" s="4" t="str">
        <f t="shared" si="3"/>
        <v>27882.80581</v>
      </c>
      <c r="F30" s="4">
        <v>302000.0</v>
      </c>
      <c r="G30" s="4" t="str">
        <f t="shared" si="4"/>
        <v>120439.9702</v>
      </c>
      <c r="H30" s="4">
        <v>0.00839453923863</v>
      </c>
      <c r="I30" s="4">
        <v>697609.0</v>
      </c>
      <c r="J30" s="4" t="str">
        <f t="shared" si="5"/>
        <v>19.41205913</v>
      </c>
      <c r="K30" s="4">
        <v>302000.0</v>
      </c>
      <c r="L30" s="4" t="str">
        <f t="shared" si="6"/>
        <v>18.20418902</v>
      </c>
      <c r="M30" s="4" t="str">
        <f t="shared" si="25"/>
        <v>120422.5</v>
      </c>
      <c r="N30" s="4" t="str">
        <f t="shared" si="7"/>
        <v>16.87774545</v>
      </c>
      <c r="O30" s="4" t="str">
        <f t="shared" si="26"/>
        <v>181577.5</v>
      </c>
      <c r="P30" s="4" t="str">
        <f t="shared" si="8"/>
        <v>17.47022592</v>
      </c>
      <c r="Q30" s="4">
        <v>27676.64375</v>
      </c>
      <c r="R30" s="4" t="str">
        <f t="shared" si="9"/>
        <v>14.75638138</v>
      </c>
      <c r="S30" s="4">
        <v>186.75</v>
      </c>
      <c r="T30" s="4" t="str">
        <f t="shared" si="24"/>
        <v>7.544964433</v>
      </c>
      <c r="U30" s="4">
        <v>346.0</v>
      </c>
      <c r="V30" s="4">
        <v>24.0</v>
      </c>
      <c r="W30" s="4" t="str">
        <f t="shared" si="27"/>
        <v>1276</v>
      </c>
      <c r="X30" s="4">
        <v>1924.0</v>
      </c>
      <c r="Y30" s="15">
        <v>39163.0</v>
      </c>
      <c r="AD30" s="17"/>
      <c r="BA30" s="17"/>
      <c r="BB30" s="4" t="s">
        <v>244</v>
      </c>
      <c r="BC30" s="4" t="s">
        <v>378</v>
      </c>
      <c r="BD30" s="4"/>
      <c r="BE30" s="4"/>
      <c r="BG30" s="4">
        <v>1.0</v>
      </c>
      <c r="BU30" s="4">
        <v>1.0</v>
      </c>
    </row>
    <row r="31">
      <c r="A31" s="4" t="str">
        <f t="shared" si="11"/>
        <v>28</v>
      </c>
      <c r="B31" s="4" t="s">
        <v>399</v>
      </c>
      <c r="C31" s="4" t="s">
        <v>400</v>
      </c>
      <c r="D31" s="4" t="str">
        <f t="shared" si="2"/>
        <v>675001.625</v>
      </c>
      <c r="E31" s="4" t="str">
        <f t="shared" si="3"/>
        <v>45.98947454</v>
      </c>
      <c r="F31" s="4">
        <v>2222.0</v>
      </c>
      <c r="G31" s="4" t="str">
        <f t="shared" si="4"/>
        <v>1698.057992</v>
      </c>
      <c r="H31" s="4">
        <v>0.00832290232269</v>
      </c>
      <c r="I31" s="4">
        <v>674975.0</v>
      </c>
      <c r="J31" s="4" t="str">
        <f t="shared" si="5"/>
        <v>19.36447454</v>
      </c>
      <c r="K31" s="4">
        <v>2222.0</v>
      </c>
      <c r="L31" s="4" t="str">
        <f t="shared" si="6"/>
        <v>11.1176431</v>
      </c>
      <c r="M31" s="4" t="str">
        <f>2222-533</f>
        <v>1689</v>
      </c>
      <c r="N31" s="4" t="str">
        <f t="shared" si="7"/>
        <v>10.72195361</v>
      </c>
      <c r="O31" s="4">
        <v>533.0</v>
      </c>
      <c r="P31" s="4" t="str">
        <f t="shared" si="8"/>
        <v>9.057991723</v>
      </c>
      <c r="Q31" s="4">
        <v>25.625</v>
      </c>
      <c r="R31" s="4" t="str">
        <f t="shared" si="9"/>
        <v>4.6794801</v>
      </c>
      <c r="S31" s="4">
        <v>1.0</v>
      </c>
      <c r="T31" s="4" t="str">
        <f t="shared" si="24"/>
        <v>0</v>
      </c>
      <c r="U31" s="4">
        <v>6.0</v>
      </c>
      <c r="V31" s="4">
        <v>1.0</v>
      </c>
      <c r="W31" s="4"/>
      <c r="X31" s="4">
        <v>533.0</v>
      </c>
      <c r="Y31" s="15">
        <v>39757.0</v>
      </c>
      <c r="AD31" s="17"/>
      <c r="BA31" s="17"/>
      <c r="BB31" s="4" t="s">
        <v>244</v>
      </c>
      <c r="BC31" s="4" t="s">
        <v>246</v>
      </c>
      <c r="BD31" s="4"/>
      <c r="BE31" s="4">
        <v>1.0</v>
      </c>
      <c r="BF31" s="4"/>
      <c r="BG31" s="4">
        <v>1.0</v>
      </c>
      <c r="BH31" s="4">
        <v>1.0</v>
      </c>
    </row>
    <row r="32">
      <c r="A32" s="4" t="str">
        <f t="shared" si="11"/>
        <v>29</v>
      </c>
      <c r="B32" s="4" t="s">
        <v>404</v>
      </c>
      <c r="C32" s="4" t="s">
        <v>405</v>
      </c>
      <c r="D32" s="4" t="str">
        <f t="shared" si="2"/>
        <v>569574.1744</v>
      </c>
      <c r="E32" s="4" t="str">
        <f t="shared" si="3"/>
        <v>998.2914169</v>
      </c>
      <c r="F32" s="4">
        <v>8157.0</v>
      </c>
      <c r="G32" s="4" t="str">
        <f t="shared" si="4"/>
        <v>7343.33817</v>
      </c>
      <c r="H32" s="4">
        <v>0.00816533740767</v>
      </c>
      <c r="I32" s="4">
        <v>568595.0</v>
      </c>
      <c r="J32" s="4" t="str">
        <f t="shared" si="5"/>
        <v>19.11704189</v>
      </c>
      <c r="K32" s="4">
        <v>8157.0</v>
      </c>
      <c r="L32" s="4" t="str">
        <f t="shared" si="6"/>
        <v>12.99382294</v>
      </c>
      <c r="M32" s="4" t="str">
        <f t="shared" ref="M32:M34" si="28">(K32*W32)/3200</f>
        <v>7333.652813</v>
      </c>
      <c r="N32" s="4" t="str">
        <f t="shared" si="7"/>
        <v>12.84031625</v>
      </c>
      <c r="O32" s="4" t="str">
        <f t="shared" ref="O32:O34" si="29">(K32*X32)/3200</f>
        <v>823.3471875</v>
      </c>
      <c r="P32" s="4" t="str">
        <f t="shared" si="8"/>
        <v>9.685357102</v>
      </c>
      <c r="Q32" s="4">
        <v>979.174375</v>
      </c>
      <c r="R32" s="4" t="str">
        <f t="shared" si="9"/>
        <v>9.935421993</v>
      </c>
      <c r="S32" s="4">
        <v>0.0</v>
      </c>
      <c r="T32" s="4">
        <v>0.0</v>
      </c>
      <c r="U32" s="4">
        <v>309.0</v>
      </c>
      <c r="V32" s="4">
        <v>0.0</v>
      </c>
      <c r="W32" s="4" t="str">
        <f t="shared" ref="W32:W34" si="30">3200-X32</f>
        <v>2877</v>
      </c>
      <c r="X32" s="4">
        <v>323.0</v>
      </c>
      <c r="Y32" s="15">
        <v>39180.0</v>
      </c>
      <c r="Z32" s="4" t="s">
        <v>404</v>
      </c>
      <c r="AA32" t="str">
        <f t="shared" ref="AA32:AA33" si="31">LOG(AF32,2)+AG32+AH32</f>
        <v>4.169925001</v>
      </c>
      <c r="AB32" s="4" t="str">
        <f t="shared" ref="AB32:AB33" si="32">AJ32+AK32+AL32+AM32</f>
        <v>0</v>
      </c>
      <c r="AC32" s="4">
        <v>8.0</v>
      </c>
      <c r="AD32" s="20">
        <v>41090.0</v>
      </c>
      <c r="AE32" s="4">
        <v>8.0</v>
      </c>
      <c r="AF32" s="4">
        <v>18.0</v>
      </c>
      <c r="AG32" s="4">
        <v>0.0</v>
      </c>
      <c r="AH32" s="4" t="str">
        <f t="shared" ref="AH32:AH33" si="33">AI32-AG32</f>
        <v>0</v>
      </c>
      <c r="AI32" s="4">
        <v>0.0</v>
      </c>
      <c r="AJ32" s="4">
        <v>0.0</v>
      </c>
      <c r="AK32" s="4">
        <v>0.0</v>
      </c>
      <c r="AL32" s="4">
        <v>0.0</v>
      </c>
      <c r="AM32" s="4">
        <v>0.0</v>
      </c>
      <c r="AN32" s="4"/>
      <c r="AO32" s="4"/>
      <c r="AP32" s="4"/>
      <c r="AQ32" s="4"/>
      <c r="BA32" s="17"/>
      <c r="BB32" s="4" t="s">
        <v>244</v>
      </c>
      <c r="BC32" s="4" t="s">
        <v>246</v>
      </c>
      <c r="BD32" s="4"/>
      <c r="BE32" s="4"/>
      <c r="BF32" s="4"/>
      <c r="BJ32" s="4">
        <v>1.0</v>
      </c>
      <c r="BO32" s="4">
        <v>1.0</v>
      </c>
      <c r="BR32" s="4">
        <v>1.0</v>
      </c>
    </row>
    <row r="33">
      <c r="A33" s="4" t="str">
        <f t="shared" si="11"/>
        <v>30</v>
      </c>
      <c r="B33" s="4" t="s">
        <v>406</v>
      </c>
      <c r="C33" s="4" t="s">
        <v>407</v>
      </c>
      <c r="D33" s="4" t="str">
        <f t="shared" si="2"/>
        <v>563492.5525</v>
      </c>
      <c r="E33" s="4" t="str">
        <f t="shared" si="3"/>
        <v>7498.637259</v>
      </c>
      <c r="F33" s="4">
        <v>91100.0</v>
      </c>
      <c r="G33" s="4" t="str">
        <f t="shared" si="4"/>
        <v>83170.17418</v>
      </c>
      <c r="H33" s="4">
        <v>0.00813808988991</v>
      </c>
      <c r="I33" s="4">
        <v>556013.0</v>
      </c>
      <c r="J33" s="4" t="str">
        <f t="shared" si="5"/>
        <v>19.08475909</v>
      </c>
      <c r="K33" s="4">
        <v>91100.0</v>
      </c>
      <c r="L33" s="4" t="str">
        <f t="shared" si="6"/>
        <v>16.47516343</v>
      </c>
      <c r="M33" s="4" t="str">
        <f t="shared" si="28"/>
        <v>83157.21875</v>
      </c>
      <c r="N33" s="4" t="str">
        <f t="shared" si="7"/>
        <v>16.34355389</v>
      </c>
      <c r="O33" s="4" t="str">
        <f t="shared" si="29"/>
        <v>7942.78125</v>
      </c>
      <c r="P33" s="4" t="str">
        <f t="shared" si="8"/>
        <v>12.95542856</v>
      </c>
      <c r="Q33" s="4">
        <v>6867.5828125</v>
      </c>
      <c r="R33" s="4" t="str">
        <f t="shared" si="9"/>
        <v>12.74558669</v>
      </c>
      <c r="S33" s="4">
        <v>611.9696875</v>
      </c>
      <c r="T33" s="4" t="str">
        <f t="shared" ref="T33:T38" si="34">LOG(S33,2)</f>
        <v>9.257316384</v>
      </c>
      <c r="U33" s="4">
        <v>1018.0</v>
      </c>
      <c r="V33" s="4">
        <v>94.0</v>
      </c>
      <c r="W33" s="4" t="str">
        <f t="shared" si="30"/>
        <v>2921</v>
      </c>
      <c r="X33" s="4">
        <v>279.0</v>
      </c>
      <c r="Y33" s="15">
        <v>39053.0</v>
      </c>
      <c r="Z33" s="4" t="s">
        <v>406</v>
      </c>
      <c r="AA33" t="str">
        <f t="shared" si="31"/>
        <v>159.4998459</v>
      </c>
      <c r="AB33" s="4" t="str">
        <f t="shared" si="32"/>
        <v>666</v>
      </c>
      <c r="AC33" s="4">
        <v>178.0</v>
      </c>
      <c r="AD33" s="20">
        <v>39946.0</v>
      </c>
      <c r="AE33" s="4">
        <v>178.0</v>
      </c>
      <c r="AF33" s="4">
        <v>724.0</v>
      </c>
      <c r="AG33" s="4">
        <v>122.0</v>
      </c>
      <c r="AH33" s="4" t="str">
        <f t="shared" si="33"/>
        <v>28</v>
      </c>
      <c r="AI33" s="4">
        <v>150.0</v>
      </c>
      <c r="AJ33" s="4">
        <v>83.0</v>
      </c>
      <c r="AK33" s="4">
        <v>129.0</v>
      </c>
      <c r="AL33" s="4">
        <v>130.0</v>
      </c>
      <c r="AM33" s="4">
        <v>324.0</v>
      </c>
      <c r="AN33" s="4" t="s">
        <v>406</v>
      </c>
      <c r="AO33" s="4" t="str">
        <f>AR33+AS33</f>
        <v>2</v>
      </c>
      <c r="AP33" s="4" t="str">
        <f>AX33+AY33</f>
        <v>30</v>
      </c>
      <c r="AQ33" s="4" t="str">
        <f>AU33+LOG(AV33+AZ33,2)+AT33</f>
        <v>51.9068906</v>
      </c>
      <c r="AR33" s="4">
        <v>1.0</v>
      </c>
      <c r="AS33" s="4">
        <v>1.0</v>
      </c>
      <c r="AT33" s="4">
        <v>46.0</v>
      </c>
      <c r="AU33" s="4">
        <v>1.0</v>
      </c>
      <c r="AV33" s="4">
        <v>0.0</v>
      </c>
      <c r="AW33" s="4">
        <v>156.0</v>
      </c>
      <c r="AX33" s="4">
        <v>30.0</v>
      </c>
      <c r="AY33" s="4">
        <v>0.0</v>
      </c>
      <c r="AZ33" s="4">
        <v>30.0</v>
      </c>
      <c r="BA33" s="22">
        <v>40206.0</v>
      </c>
      <c r="BB33" s="4" t="s">
        <v>244</v>
      </c>
      <c r="BC33" s="4" t="s">
        <v>246</v>
      </c>
      <c r="BD33" s="4"/>
      <c r="BE33" s="4"/>
      <c r="BF33" s="4"/>
      <c r="BG33" s="4">
        <v>1.0</v>
      </c>
      <c r="BH33" s="4">
        <v>1.0</v>
      </c>
      <c r="BI33" s="4">
        <v>1.0</v>
      </c>
      <c r="BO33" s="4">
        <v>1.0</v>
      </c>
      <c r="BP33" s="4">
        <v>1.0</v>
      </c>
    </row>
    <row r="34">
      <c r="A34" s="4" t="str">
        <f t="shared" si="11"/>
        <v>31</v>
      </c>
      <c r="B34" s="4" t="s">
        <v>408</v>
      </c>
      <c r="C34" s="4" t="s">
        <v>409</v>
      </c>
      <c r="D34" s="4" t="str">
        <f t="shared" si="2"/>
        <v>521121.5016</v>
      </c>
      <c r="E34" s="4" t="str">
        <f t="shared" si="3"/>
        <v>135.4925002</v>
      </c>
      <c r="F34" s="4">
        <v>6022.0</v>
      </c>
      <c r="G34" s="4" t="str">
        <f t="shared" si="4"/>
        <v>3893.371312</v>
      </c>
      <c r="H34" s="4">
        <v>0.00800970514819</v>
      </c>
      <c r="I34" s="4">
        <v>521005.0</v>
      </c>
      <c r="J34" s="4" t="str">
        <f t="shared" si="5"/>
        <v>18.99093769</v>
      </c>
      <c r="K34" s="4">
        <v>6022.0</v>
      </c>
      <c r="L34" s="4" t="str">
        <f t="shared" si="6"/>
        <v>12.55602699</v>
      </c>
      <c r="M34" s="4" t="str">
        <f t="shared" si="28"/>
        <v>3882.308125</v>
      </c>
      <c r="N34" s="4" t="str">
        <f t="shared" si="7"/>
        <v>11.92269891</v>
      </c>
      <c r="O34" s="4" t="str">
        <f t="shared" si="29"/>
        <v>2139.691875</v>
      </c>
      <c r="P34" s="4" t="str">
        <f t="shared" si="8"/>
        <v>11.06318734</v>
      </c>
      <c r="Q34" s="4">
        <v>94.09375</v>
      </c>
      <c r="R34" s="4" t="str">
        <f t="shared" si="9"/>
        <v>6.556026993</v>
      </c>
      <c r="S34" s="4">
        <v>22.4078125</v>
      </c>
      <c r="T34" s="4" t="str">
        <f t="shared" si="34"/>
        <v>4.485929912</v>
      </c>
      <c r="U34" s="4">
        <v>50.0</v>
      </c>
      <c r="V34" s="4">
        <v>6.0</v>
      </c>
      <c r="W34" s="4" t="str">
        <f t="shared" si="30"/>
        <v>2063</v>
      </c>
      <c r="X34" s="4">
        <v>1137.0</v>
      </c>
      <c r="Y34" s="15">
        <v>39116.0</v>
      </c>
      <c r="AD34" s="17"/>
      <c r="BA34" s="17"/>
      <c r="BB34" s="4" t="s">
        <v>244</v>
      </c>
      <c r="BC34" s="4" t="s">
        <v>246</v>
      </c>
      <c r="BD34" s="4"/>
      <c r="BE34" s="4"/>
      <c r="BF34" s="4"/>
      <c r="BG34" s="4">
        <v>1.0</v>
      </c>
      <c r="BH34" s="4">
        <v>1.0</v>
      </c>
      <c r="BI34" s="4">
        <v>1.0</v>
      </c>
      <c r="BM34" s="4">
        <v>1.0</v>
      </c>
    </row>
    <row r="35">
      <c r="A35" s="4" t="str">
        <f t="shared" si="11"/>
        <v>32</v>
      </c>
      <c r="B35" s="4" t="s">
        <v>410</v>
      </c>
      <c r="C35" s="4" t="s">
        <v>411</v>
      </c>
      <c r="D35" s="4" t="str">
        <f t="shared" si="2"/>
        <v>510886.5</v>
      </c>
      <c r="E35" s="4" t="str">
        <f t="shared" si="3"/>
        <v>367.4616588</v>
      </c>
      <c r="F35" s="4">
        <v>2818.0</v>
      </c>
      <c r="G35" s="4" t="str">
        <f t="shared" si="4"/>
        <v>2600.813781</v>
      </c>
      <c r="H35" s="4">
        <v>0.00794768670681</v>
      </c>
      <c r="I35" s="4">
        <v>510538.0</v>
      </c>
      <c r="J35" s="4" t="str">
        <f t="shared" si="5"/>
        <v>18.96165882</v>
      </c>
      <c r="K35" s="4">
        <v>2818.0</v>
      </c>
      <c r="L35" s="4" t="str">
        <f t="shared" si="6"/>
        <v>11.4604559</v>
      </c>
      <c r="M35" s="4" t="str">
        <f>2818-225</f>
        <v>2593</v>
      </c>
      <c r="N35" s="4" t="str">
        <f t="shared" si="7"/>
        <v>11.34040649</v>
      </c>
      <c r="O35" s="4">
        <v>225.0</v>
      </c>
      <c r="P35" s="4" t="str">
        <f t="shared" si="8"/>
        <v>7.813781191</v>
      </c>
      <c r="Q35" s="4">
        <v>299.25</v>
      </c>
      <c r="R35" s="4" t="str">
        <f t="shared" si="9"/>
        <v>8.225207437</v>
      </c>
      <c r="S35" s="4">
        <v>49.25</v>
      </c>
      <c r="T35" s="4" t="str">
        <f t="shared" si="34"/>
        <v>5.622051819</v>
      </c>
      <c r="U35" s="4">
        <v>160.0</v>
      </c>
      <c r="V35" s="4">
        <v>7.0</v>
      </c>
      <c r="W35" s="4"/>
      <c r="X35" s="4">
        <v>225.0</v>
      </c>
      <c r="Y35" s="15">
        <v>40797.0</v>
      </c>
      <c r="Z35" s="4" t="s">
        <v>410</v>
      </c>
      <c r="AA35" t="str">
        <f t="shared" ref="AA35:AA36" si="35">LOG(AF35,2)+AG35+AH35</f>
        <v>2.584962501</v>
      </c>
      <c r="AB35" s="4" t="str">
        <f t="shared" ref="AB35:AB36" si="36">AJ35+AK35+AL35+AM35</f>
        <v>3</v>
      </c>
      <c r="AC35" s="4">
        <v>49.0</v>
      </c>
      <c r="AD35" s="20">
        <v>41056.0</v>
      </c>
      <c r="AE35" s="4">
        <v>49.0</v>
      </c>
      <c r="AF35" s="4">
        <v>6.0</v>
      </c>
      <c r="AG35" s="4">
        <v>0.0</v>
      </c>
      <c r="AH35" s="4" t="str">
        <f t="shared" ref="AH35:AH36" si="37">AI35-AG35</f>
        <v>0</v>
      </c>
      <c r="AI35" s="4">
        <v>0.0</v>
      </c>
      <c r="AJ35" s="4">
        <v>0.0</v>
      </c>
      <c r="AK35" s="4">
        <v>0.0</v>
      </c>
      <c r="AL35" s="4">
        <v>3.0</v>
      </c>
      <c r="AM35" s="4">
        <v>0.0</v>
      </c>
      <c r="AN35" s="4"/>
      <c r="AO35" s="4"/>
      <c r="AP35" s="4"/>
      <c r="AQ35" s="4"/>
      <c r="BA35" s="17"/>
      <c r="BB35" s="4" t="s">
        <v>244</v>
      </c>
      <c r="BC35" s="4" t="s">
        <v>246</v>
      </c>
      <c r="BD35" s="4"/>
      <c r="BE35" s="4"/>
      <c r="BP35" s="4">
        <v>1.0</v>
      </c>
      <c r="BS35" s="4">
        <v>1.0</v>
      </c>
    </row>
    <row r="36">
      <c r="A36" s="4" t="str">
        <f t="shared" si="11"/>
        <v>33</v>
      </c>
      <c r="B36" s="4" t="s">
        <v>414</v>
      </c>
      <c r="C36" s="4" t="s">
        <v>415</v>
      </c>
      <c r="D36" s="4" t="str">
        <f t="shared" si="2"/>
        <v>450229.3847</v>
      </c>
      <c r="E36" s="4" t="str">
        <f t="shared" si="3"/>
        <v>255.1642305</v>
      </c>
      <c r="F36" s="4">
        <v>8021.0</v>
      </c>
      <c r="G36" s="4" t="str">
        <f t="shared" si="4"/>
        <v>6074.309576</v>
      </c>
      <c r="H36" s="4">
        <v>0.00749780385237</v>
      </c>
      <c r="I36" s="4">
        <v>449993.0</v>
      </c>
      <c r="J36" s="4" t="str">
        <f t="shared" si="5"/>
        <v>18.77954303</v>
      </c>
      <c r="K36" s="4">
        <v>8021.0</v>
      </c>
      <c r="L36" s="4" t="str">
        <f t="shared" si="6"/>
        <v>12.9695664</v>
      </c>
      <c r="M36" s="4" t="str">
        <f>(K36*W36)/3200</f>
        <v>6063.374688</v>
      </c>
      <c r="N36" s="4" t="str">
        <f t="shared" si="7"/>
        <v>12.56590526</v>
      </c>
      <c r="O36" s="4" t="str">
        <f>(K36*X36)/3200</f>
        <v>1957.625313</v>
      </c>
      <c r="P36" s="4" t="str">
        <f t="shared" si="8"/>
        <v>10.93488895</v>
      </c>
      <c r="Q36" s="4">
        <v>222.4159375</v>
      </c>
      <c r="R36" s="4" t="str">
        <f t="shared" si="9"/>
        <v>7.79711636</v>
      </c>
      <c r="S36" s="4">
        <v>13.96875</v>
      </c>
      <c r="T36" s="4" t="str">
        <f t="shared" si="34"/>
        <v>3.804131021</v>
      </c>
      <c r="U36" s="4">
        <v>100.0</v>
      </c>
      <c r="V36" s="4">
        <v>4.0</v>
      </c>
      <c r="W36" s="4" t="str">
        <f>3200-X36</f>
        <v>2419</v>
      </c>
      <c r="X36" s="4">
        <v>781.0</v>
      </c>
      <c r="Y36" s="15">
        <v>39038.0</v>
      </c>
      <c r="Z36" s="4" t="s">
        <v>414</v>
      </c>
      <c r="AA36" t="str">
        <f t="shared" si="35"/>
        <v>96.06608919</v>
      </c>
      <c r="AB36" s="4" t="str">
        <f t="shared" si="36"/>
        <v>171</v>
      </c>
      <c r="AC36" s="4">
        <v>270.0</v>
      </c>
      <c r="AD36" s="20">
        <v>39680.0</v>
      </c>
      <c r="AE36" s="4">
        <v>270.0</v>
      </c>
      <c r="AF36" s="4">
        <v>134.0</v>
      </c>
      <c r="AG36" s="4">
        <v>16.0</v>
      </c>
      <c r="AH36" s="4" t="str">
        <f t="shared" si="37"/>
        <v>73</v>
      </c>
      <c r="AI36" s="4">
        <v>89.0</v>
      </c>
      <c r="AJ36" s="4">
        <v>16.0</v>
      </c>
      <c r="AK36" s="4">
        <v>39.0</v>
      </c>
      <c r="AL36" s="4">
        <v>8.0</v>
      </c>
      <c r="AM36" s="4">
        <v>108.0</v>
      </c>
      <c r="AN36" s="4"/>
      <c r="AO36" s="4"/>
      <c r="AP36" s="4"/>
      <c r="AQ36" s="4"/>
      <c r="BA36" s="17"/>
      <c r="BB36" s="4" t="s">
        <v>244</v>
      </c>
      <c r="BC36" s="4" t="s">
        <v>246</v>
      </c>
      <c r="BD36" s="4"/>
      <c r="BE36" s="4"/>
      <c r="BF36" s="4"/>
      <c r="BG36" s="4">
        <v>1.0</v>
      </c>
      <c r="BH36" s="4">
        <v>1.0</v>
      </c>
      <c r="BI36" s="4"/>
      <c r="BO36" s="4">
        <v>1.0</v>
      </c>
    </row>
    <row r="37">
      <c r="A37" s="4" t="str">
        <f t="shared" si="11"/>
        <v>34</v>
      </c>
      <c r="B37" s="4" t="s">
        <v>416</v>
      </c>
      <c r="C37" s="4" t="s">
        <v>417</v>
      </c>
      <c r="D37" s="4" t="str">
        <f t="shared" si="2"/>
        <v>431897.3363</v>
      </c>
      <c r="E37" s="4" t="str">
        <f t="shared" si="3"/>
        <v>408.0552778</v>
      </c>
      <c r="F37" s="4">
        <v>284.0</v>
      </c>
      <c r="G37" s="4" t="str">
        <f t="shared" si="4"/>
        <v>206.3923174</v>
      </c>
      <c r="H37" s="4">
        <v>0.00742638550208</v>
      </c>
      <c r="I37" s="4">
        <v>431508.0</v>
      </c>
      <c r="J37" s="4" t="str">
        <f t="shared" si="5"/>
        <v>18.71902778</v>
      </c>
      <c r="K37" s="4">
        <v>284.0</v>
      </c>
      <c r="L37" s="4" t="str">
        <f t="shared" si="6"/>
        <v>8.14974712</v>
      </c>
      <c r="M37" s="4">
        <v>200.0</v>
      </c>
      <c r="N37" s="4" t="str">
        <f t="shared" si="7"/>
        <v>7.64385619</v>
      </c>
      <c r="O37" s="4">
        <v>84.0</v>
      </c>
      <c r="P37" s="4" t="str">
        <f t="shared" si="8"/>
        <v>6.392317423</v>
      </c>
      <c r="Q37" s="4">
        <v>278.1415625</v>
      </c>
      <c r="R37" s="4" t="str">
        <f t="shared" si="9"/>
        <v>8.119675531</v>
      </c>
      <c r="S37" s="4">
        <v>111.1946875</v>
      </c>
      <c r="T37" s="4" t="str">
        <f t="shared" si="34"/>
        <v>6.796944052</v>
      </c>
      <c r="U37" s="4">
        <v>61.0</v>
      </c>
      <c r="V37" s="4">
        <v>23.0</v>
      </c>
      <c r="W37" s="4"/>
      <c r="X37" s="4">
        <v>84.0</v>
      </c>
      <c r="Y37" s="15">
        <v>39855.0</v>
      </c>
      <c r="AD37" s="17"/>
      <c r="BA37" s="17"/>
      <c r="BB37" s="4" t="s">
        <v>244</v>
      </c>
      <c r="BC37" s="4" t="s">
        <v>246</v>
      </c>
      <c r="BD37" s="4"/>
      <c r="BE37" s="4"/>
      <c r="BG37" s="4">
        <v>1.0</v>
      </c>
      <c r="BI37" s="4">
        <v>1.0</v>
      </c>
    </row>
    <row r="38">
      <c r="A38" s="4" t="str">
        <f t="shared" si="11"/>
        <v>35</v>
      </c>
      <c r="B38" s="4" t="s">
        <v>420</v>
      </c>
      <c r="C38" s="4" t="s">
        <v>421</v>
      </c>
      <c r="D38" s="4" t="str">
        <f t="shared" si="2"/>
        <v>429742.1819</v>
      </c>
      <c r="E38" s="4" t="str">
        <f t="shared" si="3"/>
        <v>425.8936193</v>
      </c>
      <c r="F38" s="4">
        <v>1102.0</v>
      </c>
      <c r="G38" s="4" t="str">
        <f t="shared" si="4"/>
        <v>1101</v>
      </c>
      <c r="H38" s="4">
        <v>0.00730853716314</v>
      </c>
      <c r="I38" s="4">
        <v>429335.0</v>
      </c>
      <c r="J38" s="4" t="str">
        <f t="shared" si="5"/>
        <v>18.71174426</v>
      </c>
      <c r="K38" s="4">
        <v>1102.0</v>
      </c>
      <c r="L38" s="4" t="str">
        <f t="shared" si="6"/>
        <v>10.10590851</v>
      </c>
      <c r="M38" s="4">
        <v>1101.0</v>
      </c>
      <c r="N38" s="4" t="str">
        <f t="shared" si="7"/>
        <v>10.10459875</v>
      </c>
      <c r="O38" s="4">
        <v>1.0</v>
      </c>
      <c r="P38" s="4" t="str">
        <f t="shared" si="8"/>
        <v>0</v>
      </c>
      <c r="Q38" s="4">
        <v>294.3553125</v>
      </c>
      <c r="R38" s="4" t="str">
        <f t="shared" si="9"/>
        <v>8.201414855</v>
      </c>
      <c r="S38" s="4">
        <v>112.8265625</v>
      </c>
      <c r="T38" s="4" t="str">
        <f t="shared" si="34"/>
        <v>6.817962948</v>
      </c>
      <c r="U38" s="4">
        <v>64.0</v>
      </c>
      <c r="V38" s="4">
        <v>18.0</v>
      </c>
      <c r="W38" s="4"/>
      <c r="X38" s="4">
        <v>1.0</v>
      </c>
      <c r="Y38" s="15">
        <v>39229.0</v>
      </c>
      <c r="Z38" s="4" t="s">
        <v>420</v>
      </c>
      <c r="AA38" t="str">
        <f>LOG(AF38,2)+AG38+AH38</f>
        <v>21.34983409</v>
      </c>
      <c r="AB38" s="4" t="str">
        <f>AJ38+AK38+AL38+AM38</f>
        <v>148</v>
      </c>
      <c r="AC38" s="4">
        <v>588.0</v>
      </c>
      <c r="AD38" s="20">
        <v>39778.0</v>
      </c>
      <c r="AE38" s="4">
        <v>588.0</v>
      </c>
      <c r="AF38" s="4">
        <v>2610.0</v>
      </c>
      <c r="AG38" s="4">
        <v>9.0</v>
      </c>
      <c r="AH38" s="4" t="str">
        <f>AI38-AG38</f>
        <v>1</v>
      </c>
      <c r="AI38" s="4">
        <v>10.0</v>
      </c>
      <c r="AJ38" s="4">
        <v>1.0</v>
      </c>
      <c r="AK38" s="4">
        <v>77.0</v>
      </c>
      <c r="AL38" s="4">
        <v>24.0</v>
      </c>
      <c r="AM38" s="4">
        <v>46.0</v>
      </c>
      <c r="AN38" s="4" t="s">
        <v>422</v>
      </c>
      <c r="AO38" s="4" t="str">
        <f>AR38+AS38</f>
        <v>14</v>
      </c>
      <c r="AP38" s="4" t="str">
        <f>AX38+AY38</f>
        <v>24</v>
      </c>
      <c r="AQ38" s="4" t="str">
        <f>AU38+LOG(AV38+AZ38,2)+AT38</f>
        <v>647.882643</v>
      </c>
      <c r="AR38" s="4">
        <v>1.0</v>
      </c>
      <c r="AS38" s="4">
        <v>13.0</v>
      </c>
      <c r="AT38" s="4">
        <v>639.0</v>
      </c>
      <c r="AU38" s="4">
        <v>0.0</v>
      </c>
      <c r="AV38" s="4">
        <v>3.0</v>
      </c>
      <c r="AW38" s="4">
        <v>1161.0</v>
      </c>
      <c r="AX38" s="4">
        <v>15.0</v>
      </c>
      <c r="AY38" s="4">
        <v>9.0</v>
      </c>
      <c r="AZ38" s="4">
        <v>469.0</v>
      </c>
      <c r="BA38" s="22">
        <v>40692.0</v>
      </c>
      <c r="BB38" s="4" t="s">
        <v>244</v>
      </c>
      <c r="BC38" s="4" t="s">
        <v>246</v>
      </c>
      <c r="BD38" s="4">
        <v>1.0</v>
      </c>
      <c r="BE38" s="4"/>
      <c r="BG38" s="4">
        <v>1.0</v>
      </c>
    </row>
    <row r="39">
      <c r="A39" s="4" t="str">
        <f t="shared" si="11"/>
        <v>36</v>
      </c>
      <c r="B39" s="4" t="s">
        <v>423</v>
      </c>
      <c r="C39" s="4" t="s">
        <v>424</v>
      </c>
      <c r="D39" s="4" t="str">
        <f t="shared" si="2"/>
        <v>410304.0725</v>
      </c>
      <c r="E39" s="4" t="str">
        <f t="shared" si="3"/>
        <v>119.7184785</v>
      </c>
      <c r="F39" s="4">
        <v>4494.0</v>
      </c>
      <c r="G39" s="4" t="str">
        <f t="shared" si="4"/>
        <v>4493.085553</v>
      </c>
      <c r="H39" s="4">
        <v>0.0071937897933</v>
      </c>
      <c r="I39" s="4">
        <v>410203.0</v>
      </c>
      <c r="J39" s="4" t="str">
        <f t="shared" si="5"/>
        <v>18.64597852</v>
      </c>
      <c r="K39" s="4">
        <v>4494.0</v>
      </c>
      <c r="L39" s="4" t="str">
        <f t="shared" si="6"/>
        <v>12.13378441</v>
      </c>
      <c r="M39" s="4" t="str">
        <f t="shared" ref="M39:M40" si="38">(K39*W39)/3200</f>
        <v>4492.595625</v>
      </c>
      <c r="N39" s="4" t="str">
        <f t="shared" si="7"/>
        <v>12.1333335</v>
      </c>
      <c r="O39" s="4" t="str">
        <f t="shared" ref="O39:O40" si="39">(K39*X39)/3200</f>
        <v>1.404375</v>
      </c>
      <c r="P39" s="4" t="str">
        <f t="shared" si="8"/>
        <v>0.4899282194</v>
      </c>
      <c r="Q39" s="4">
        <v>101.0725</v>
      </c>
      <c r="R39" s="4" t="str">
        <f t="shared" si="9"/>
        <v>6.659246709</v>
      </c>
      <c r="S39" s="4">
        <v>0.0</v>
      </c>
      <c r="T39" s="4">
        <v>0.0</v>
      </c>
      <c r="U39" s="4">
        <v>20.0</v>
      </c>
      <c r="V39" s="4">
        <v>0.0</v>
      </c>
      <c r="W39" s="4" t="str">
        <f t="shared" ref="W39:W40" si="40">3200-X39</f>
        <v>3199</v>
      </c>
      <c r="X39" s="4">
        <v>1.0</v>
      </c>
      <c r="Y39" s="15">
        <v>39877.0</v>
      </c>
      <c r="AD39" s="17"/>
      <c r="BA39" s="17"/>
      <c r="BB39" s="4" t="s">
        <v>244</v>
      </c>
      <c r="BC39" s="4" t="s">
        <v>246</v>
      </c>
      <c r="BD39" s="4"/>
      <c r="BE39" s="4"/>
      <c r="BG39" s="4">
        <v>1.0</v>
      </c>
      <c r="BH39" s="4">
        <v>1.0</v>
      </c>
    </row>
    <row r="40">
      <c r="A40" s="4" t="str">
        <f t="shared" si="11"/>
        <v>37</v>
      </c>
      <c r="B40" s="4" t="s">
        <v>425</v>
      </c>
      <c r="C40" s="4" t="s">
        <v>426</v>
      </c>
      <c r="D40" s="4" t="str">
        <f t="shared" si="2"/>
        <v>412149.8438</v>
      </c>
      <c r="E40" s="4" t="str">
        <f t="shared" si="3"/>
        <v>5211.478267</v>
      </c>
      <c r="F40" s="4">
        <v>42000.0</v>
      </c>
      <c r="G40" s="4" t="str">
        <f t="shared" si="4"/>
        <v>29820.44878</v>
      </c>
      <c r="H40" s="4">
        <v>0.00713805283714</v>
      </c>
      <c r="I40" s="4">
        <v>406957.0</v>
      </c>
      <c r="J40" s="4" t="str">
        <f t="shared" si="5"/>
        <v>18.63451684</v>
      </c>
      <c r="K40" s="4">
        <v>42000.0</v>
      </c>
      <c r="L40" s="4" t="str">
        <f t="shared" si="6"/>
        <v>15.35810171</v>
      </c>
      <c r="M40" s="4" t="str">
        <f t="shared" si="38"/>
        <v>29806.875</v>
      </c>
      <c r="N40" s="4" t="str">
        <f t="shared" si="7"/>
        <v>14.86335751</v>
      </c>
      <c r="O40" s="4" t="str">
        <f t="shared" si="39"/>
        <v>12193.125</v>
      </c>
      <c r="P40" s="4" t="str">
        <f t="shared" si="8"/>
        <v>13.5737803</v>
      </c>
      <c r="Q40" s="4">
        <v>5154.995625</v>
      </c>
      <c r="R40" s="4" t="str">
        <f t="shared" si="9"/>
        <v>12.33175549</v>
      </c>
      <c r="S40" s="4">
        <v>37.848125</v>
      </c>
      <c r="T40" s="4" t="str">
        <f t="shared" ref="T40:T49" si="41">LOG(S40,2)</f>
        <v>5.242149926</v>
      </c>
      <c r="U40" s="4">
        <v>442.0</v>
      </c>
      <c r="V40" s="4">
        <v>7.0</v>
      </c>
      <c r="W40" s="4" t="str">
        <f t="shared" si="40"/>
        <v>2271</v>
      </c>
      <c r="X40" s="4">
        <v>929.0</v>
      </c>
      <c r="Y40" s="15">
        <v>39136.0</v>
      </c>
      <c r="Z40" s="4" t="s">
        <v>427</v>
      </c>
      <c r="AA40" t="str">
        <f>LOG(AF40,2)+AG40+AH40</f>
        <v>58.65463603</v>
      </c>
      <c r="AB40" s="4" t="str">
        <f>AJ40+AK40+AL40+AM40</f>
        <v>101</v>
      </c>
      <c r="AC40" s="4">
        <v>556.0</v>
      </c>
      <c r="AD40" s="20">
        <v>39491.0</v>
      </c>
      <c r="AE40" s="4">
        <v>556.0</v>
      </c>
      <c r="AF40" s="4">
        <v>806.0</v>
      </c>
      <c r="AG40" s="4">
        <v>19.0</v>
      </c>
      <c r="AH40" s="4" t="str">
        <f>AI40-AG40</f>
        <v>30</v>
      </c>
      <c r="AI40" s="4">
        <v>49.0</v>
      </c>
      <c r="AJ40" s="4">
        <v>33.0</v>
      </c>
      <c r="AK40" s="4">
        <v>41.0</v>
      </c>
      <c r="AL40" s="4">
        <v>3.0</v>
      </c>
      <c r="AM40" s="4">
        <v>24.0</v>
      </c>
      <c r="AN40" s="4"/>
      <c r="AO40" s="4"/>
      <c r="AP40" s="4"/>
      <c r="AQ40" s="4"/>
      <c r="BA40" s="17"/>
      <c r="BB40" s="4" t="s">
        <v>244</v>
      </c>
      <c r="BC40" s="4" t="s">
        <v>428</v>
      </c>
      <c r="BD40" s="4"/>
      <c r="BE40" s="4"/>
      <c r="BF40" s="4"/>
      <c r="BG40" s="4">
        <v>1.0</v>
      </c>
      <c r="BI40" s="4">
        <v>1.0</v>
      </c>
      <c r="BJ40" s="4">
        <v>1.0</v>
      </c>
      <c r="BQ40" s="4">
        <v>1.0</v>
      </c>
    </row>
    <row r="41">
      <c r="A41" s="4" t="str">
        <f t="shared" si="11"/>
        <v>38</v>
      </c>
      <c r="B41" s="4" t="s">
        <v>429</v>
      </c>
      <c r="C41" s="4" t="s">
        <v>430</v>
      </c>
      <c r="D41" s="4" t="str">
        <f t="shared" si="2"/>
        <v>375252.0644</v>
      </c>
      <c r="E41" s="4" t="str">
        <f t="shared" si="3"/>
        <v>303.5807791</v>
      </c>
      <c r="F41" s="4">
        <v>2655.0</v>
      </c>
      <c r="G41" s="4" t="str">
        <f t="shared" si="4"/>
        <v>1819.722808</v>
      </c>
      <c r="H41" s="4">
        <v>0.00705211308678</v>
      </c>
      <c r="I41" s="4">
        <v>374967.0</v>
      </c>
      <c r="J41" s="4" t="str">
        <f t="shared" si="5"/>
        <v>18.51640411</v>
      </c>
      <c r="K41" s="4">
        <v>2655.0</v>
      </c>
      <c r="L41" s="4" t="str">
        <f t="shared" si="6"/>
        <v>11.37449615</v>
      </c>
      <c r="M41" s="4" t="str">
        <f>2655-845</f>
        <v>1810</v>
      </c>
      <c r="N41" s="4" t="str">
        <f t="shared" si="7"/>
        <v>10.82177398</v>
      </c>
      <c r="O41" s="4">
        <v>845.0</v>
      </c>
      <c r="P41" s="4" t="str">
        <f t="shared" si="8"/>
        <v>9.722807531</v>
      </c>
      <c r="Q41" s="4">
        <v>284.064375</v>
      </c>
      <c r="R41" s="4" t="str">
        <f t="shared" si="9"/>
        <v>8.150074102</v>
      </c>
      <c r="S41" s="4">
        <v>1.0</v>
      </c>
      <c r="T41" s="4" t="str">
        <f t="shared" si="41"/>
        <v>0</v>
      </c>
      <c r="U41" s="4">
        <v>268.0</v>
      </c>
      <c r="V41" s="4">
        <v>1.0</v>
      </c>
      <c r="W41" s="4"/>
      <c r="X41" s="4">
        <v>845.0</v>
      </c>
      <c r="Y41" s="15">
        <v>39756.0</v>
      </c>
      <c r="AD41" s="17"/>
      <c r="BA41" s="17"/>
      <c r="BB41" s="4" t="s">
        <v>244</v>
      </c>
      <c r="BC41" s="4" t="s">
        <v>246</v>
      </c>
      <c r="BD41" s="4"/>
      <c r="BE41" s="4"/>
      <c r="BG41" s="4">
        <v>1.0</v>
      </c>
      <c r="BH41" s="4">
        <v>1.0</v>
      </c>
      <c r="BI41" s="4">
        <v>1.0</v>
      </c>
      <c r="BO41" s="4">
        <v>1.0</v>
      </c>
    </row>
    <row r="42">
      <c r="A42" s="4" t="str">
        <f t="shared" si="11"/>
        <v>39</v>
      </c>
      <c r="B42" s="4" t="s">
        <v>433</v>
      </c>
      <c r="C42" s="4" t="s">
        <v>434</v>
      </c>
      <c r="D42" s="4" t="str">
        <f t="shared" si="2"/>
        <v>343485.9744</v>
      </c>
      <c r="E42" s="4" t="str">
        <f t="shared" si="3"/>
        <v>789.3610248</v>
      </c>
      <c r="F42" s="4">
        <v>1564.0</v>
      </c>
      <c r="G42" s="4" t="str">
        <f t="shared" si="4"/>
        <v>1490.321928</v>
      </c>
      <c r="H42" s="4">
        <v>0.0069981028997</v>
      </c>
      <c r="I42" s="4">
        <v>342715.0</v>
      </c>
      <c r="J42" s="4" t="str">
        <f t="shared" si="5"/>
        <v>18.38664981</v>
      </c>
      <c r="K42" s="4">
        <v>1564.0</v>
      </c>
      <c r="L42" s="4" t="str">
        <f t="shared" si="6"/>
        <v>10.6110248</v>
      </c>
      <c r="M42" s="4" t="str">
        <f>1564-80</f>
        <v>1484</v>
      </c>
      <c r="N42" s="4" t="str">
        <f t="shared" si="7"/>
        <v>10.53527538</v>
      </c>
      <c r="O42" s="4">
        <v>80.0</v>
      </c>
      <c r="P42" s="4" t="str">
        <f t="shared" si="8"/>
        <v>6.321928095</v>
      </c>
      <c r="Q42" s="4">
        <v>522.08375</v>
      </c>
      <c r="R42" s="4" t="str">
        <f t="shared" si="9"/>
        <v>9.028137445</v>
      </c>
      <c r="S42" s="4">
        <v>248.890625</v>
      </c>
      <c r="T42" s="4" t="str">
        <f t="shared" si="41"/>
        <v>7.959368079</v>
      </c>
      <c r="U42" s="4">
        <v>214.0</v>
      </c>
      <c r="V42" s="4">
        <v>78.0</v>
      </c>
      <c r="W42" s="4"/>
      <c r="X42" s="4">
        <v>80.0</v>
      </c>
      <c r="Y42" s="15">
        <v>40574.0</v>
      </c>
      <c r="Z42" s="4" t="s">
        <v>435</v>
      </c>
      <c r="AA42" t="str">
        <f t="shared" ref="AA42:AA43" si="42">LOG(AF42,2)+AG42+AH42</f>
        <v>4.807354922</v>
      </c>
      <c r="AB42" s="4" t="str">
        <f t="shared" ref="AB42:AB43" si="43">AJ42+AK42+AL42+AM42</f>
        <v>10</v>
      </c>
      <c r="AC42" s="4">
        <v>32.0</v>
      </c>
      <c r="AD42" s="20">
        <v>40970.0</v>
      </c>
      <c r="AE42" s="4">
        <v>32.0</v>
      </c>
      <c r="AF42" s="4">
        <v>28.0</v>
      </c>
      <c r="AG42" s="4">
        <v>0.0</v>
      </c>
      <c r="AH42" s="4" t="str">
        <f t="shared" ref="AH42:AH43" si="44">AI42-AG42</f>
        <v>0</v>
      </c>
      <c r="AI42" s="4">
        <v>0.0</v>
      </c>
      <c r="AJ42" s="4">
        <v>0.0</v>
      </c>
      <c r="AK42" s="4">
        <v>2.0</v>
      </c>
      <c r="AL42" s="4">
        <v>0.0</v>
      </c>
      <c r="AM42" s="4">
        <v>8.0</v>
      </c>
      <c r="AN42" s="4"/>
      <c r="AO42" s="4"/>
      <c r="AP42" s="4"/>
      <c r="AQ42" s="4"/>
      <c r="BA42" s="17"/>
      <c r="BB42" s="4" t="s">
        <v>244</v>
      </c>
      <c r="BC42" s="4" t="s">
        <v>358</v>
      </c>
      <c r="BD42" s="4"/>
      <c r="BG42" s="4">
        <v>1.0</v>
      </c>
    </row>
    <row r="43">
      <c r="A43" s="4" t="str">
        <f t="shared" si="11"/>
        <v>40</v>
      </c>
      <c r="B43" s="4" t="s">
        <v>436</v>
      </c>
      <c r="C43" s="4" t="s">
        <v>436</v>
      </c>
      <c r="D43" s="4" t="str">
        <f t="shared" si="2"/>
        <v>478988.3806</v>
      </c>
      <c r="E43" s="4" t="str">
        <f t="shared" si="3"/>
        <v>510.2487754</v>
      </c>
      <c r="F43" s="4">
        <v>3309.0</v>
      </c>
      <c r="G43" s="4" t="str">
        <f t="shared" si="4"/>
        <v>2863.872963</v>
      </c>
      <c r="H43" s="4">
        <v>0.00696159994712</v>
      </c>
      <c r="I43" s="4">
        <v>478497.0</v>
      </c>
      <c r="J43" s="4" t="str">
        <f t="shared" si="5"/>
        <v>18.86815035</v>
      </c>
      <c r="K43" s="4">
        <v>3309.0</v>
      </c>
      <c r="L43" s="4" t="str">
        <f t="shared" si="6"/>
        <v>11.69217958</v>
      </c>
      <c r="M43" s="4" t="str">
        <f t="shared" ref="M43:M47" si="45">(K43*W43)/3200</f>
        <v>2855.046563</v>
      </c>
      <c r="N43" s="4" t="str">
        <f t="shared" si="7"/>
        <v>11.47929856</v>
      </c>
      <c r="O43" s="4" t="str">
        <f t="shared" ref="O43:O48" si="46">(K43*X43)/3200</f>
        <v>453.9534375</v>
      </c>
      <c r="P43" s="4" t="str">
        <f t="shared" si="8"/>
        <v>8.826400516</v>
      </c>
      <c r="Q43" s="4">
        <v>466.7159375</v>
      </c>
      <c r="R43" s="4" t="str">
        <f t="shared" si="9"/>
        <v>8.866400923</v>
      </c>
      <c r="S43" s="4">
        <v>24.6646875</v>
      </c>
      <c r="T43" s="4" t="str">
        <f t="shared" si="41"/>
        <v>4.624375103</v>
      </c>
      <c r="U43" s="4">
        <v>249.0</v>
      </c>
      <c r="V43" s="4">
        <v>10.0</v>
      </c>
      <c r="W43" s="4" t="str">
        <f t="shared" ref="W43:W48" si="47">3200-X43</f>
        <v>2761</v>
      </c>
      <c r="X43" s="4">
        <v>439.0</v>
      </c>
      <c r="Y43" s="15">
        <v>39829.0</v>
      </c>
      <c r="Z43" s="4" t="s">
        <v>436</v>
      </c>
      <c r="AA43" t="str">
        <f t="shared" si="42"/>
        <v>6.700439718</v>
      </c>
      <c r="AB43" s="4" t="str">
        <f t="shared" si="43"/>
        <v>0</v>
      </c>
      <c r="AC43" s="4">
        <v>335.0</v>
      </c>
      <c r="AD43" s="20">
        <v>40433.0</v>
      </c>
      <c r="AE43" s="4">
        <v>335.0</v>
      </c>
      <c r="AF43" s="4">
        <v>26.0</v>
      </c>
      <c r="AG43" s="4">
        <v>0.0</v>
      </c>
      <c r="AH43" s="4" t="str">
        <f t="shared" si="44"/>
        <v>2</v>
      </c>
      <c r="AI43" s="4">
        <v>2.0</v>
      </c>
      <c r="AJ43" s="4">
        <v>0.0</v>
      </c>
      <c r="AK43" s="4">
        <v>0.0</v>
      </c>
      <c r="AL43" s="4">
        <v>0.0</v>
      </c>
      <c r="AM43" s="4">
        <v>0.0</v>
      </c>
      <c r="AN43" s="4"/>
      <c r="AO43" s="4"/>
      <c r="AP43" s="4"/>
      <c r="AQ43" s="4"/>
      <c r="BA43" s="17"/>
      <c r="BB43" s="4" t="s">
        <v>244</v>
      </c>
      <c r="BC43" s="4" t="s">
        <v>437</v>
      </c>
      <c r="BD43" s="4"/>
      <c r="BE43" s="4"/>
      <c r="BG43" s="4">
        <v>1.0</v>
      </c>
    </row>
    <row r="44">
      <c r="A44" s="4" t="str">
        <f t="shared" si="11"/>
        <v>41</v>
      </c>
      <c r="B44" s="4" t="s">
        <v>438</v>
      </c>
      <c r="C44" s="4" t="s">
        <v>439</v>
      </c>
      <c r="D44" s="4" t="str">
        <f t="shared" si="2"/>
        <v>329681.8634</v>
      </c>
      <c r="E44" s="4" t="str">
        <f t="shared" si="3"/>
        <v>573.1917224</v>
      </c>
      <c r="F44" s="4">
        <v>4844.0</v>
      </c>
      <c r="G44" s="4" t="str">
        <f t="shared" si="4"/>
        <v>2679.828221</v>
      </c>
      <c r="H44" s="4">
        <v>0.00658485648354</v>
      </c>
      <c r="I44" s="4">
        <v>329127.0</v>
      </c>
      <c r="J44" s="4" t="str">
        <f t="shared" si="5"/>
        <v>18.32828486</v>
      </c>
      <c r="K44" s="4">
        <v>4844.0</v>
      </c>
      <c r="L44" s="4" t="str">
        <f t="shared" si="6"/>
        <v>12.24198315</v>
      </c>
      <c r="M44" s="4" t="str">
        <f t="shared" si="45"/>
        <v>2668.74125</v>
      </c>
      <c r="N44" s="4" t="str">
        <f t="shared" si="7"/>
        <v>11.38194372</v>
      </c>
      <c r="O44" s="4" t="str">
        <f t="shared" si="46"/>
        <v>2175.25875</v>
      </c>
      <c r="P44" s="4" t="str">
        <f t="shared" si="8"/>
        <v>11.08697131</v>
      </c>
      <c r="Q44" s="4">
        <v>469.541875</v>
      </c>
      <c r="R44" s="4" t="str">
        <f t="shared" si="9"/>
        <v>8.875110017</v>
      </c>
      <c r="S44" s="4">
        <v>85.3215625</v>
      </c>
      <c r="T44" s="4" t="str">
        <f t="shared" si="41"/>
        <v>6.414838481</v>
      </c>
      <c r="U44" s="4">
        <v>190.0</v>
      </c>
      <c r="V44" s="4">
        <v>22.0</v>
      </c>
      <c r="W44" s="4" t="str">
        <f t="shared" si="47"/>
        <v>1763</v>
      </c>
      <c r="X44" s="4">
        <v>1437.0</v>
      </c>
      <c r="Y44" s="15">
        <v>39191.0</v>
      </c>
      <c r="AD44" s="17"/>
      <c r="BA44" s="17"/>
      <c r="BB44" s="4" t="s">
        <v>244</v>
      </c>
      <c r="BC44" s="4" t="s">
        <v>246</v>
      </c>
      <c r="BD44" s="4"/>
      <c r="BE44" s="4">
        <v>1.0</v>
      </c>
      <c r="BS44" s="4">
        <v>1.0</v>
      </c>
    </row>
    <row r="45">
      <c r="A45" s="4" t="str">
        <f t="shared" si="11"/>
        <v>42</v>
      </c>
      <c r="B45" s="4" t="s">
        <v>440</v>
      </c>
      <c r="C45" s="4" t="s">
        <v>441</v>
      </c>
      <c r="D45" s="4" t="str">
        <f t="shared" si="2"/>
        <v>338447.0281</v>
      </c>
      <c r="E45" s="4" t="str">
        <f t="shared" si="3"/>
        <v>12385.34299</v>
      </c>
      <c r="F45" s="4">
        <v>55600.0</v>
      </c>
      <c r="G45" s="4" t="str">
        <f t="shared" si="4"/>
        <v>24687.4166</v>
      </c>
      <c r="H45" s="4">
        <v>0.00653767830153</v>
      </c>
      <c r="I45" s="4">
        <v>326080.0</v>
      </c>
      <c r="J45" s="4" t="str">
        <f t="shared" si="5"/>
        <v>18.31486643</v>
      </c>
      <c r="K45" s="4">
        <v>55600.0</v>
      </c>
      <c r="L45" s="4" t="str">
        <f t="shared" si="6"/>
        <v>15.76279726</v>
      </c>
      <c r="M45" s="4" t="str">
        <f t="shared" si="45"/>
        <v>24672.5</v>
      </c>
      <c r="N45" s="4" t="str">
        <f t="shared" si="7"/>
        <v>14.59061629</v>
      </c>
      <c r="O45" s="4" t="str">
        <f t="shared" si="46"/>
        <v>30927.5</v>
      </c>
      <c r="P45" s="4" t="str">
        <f t="shared" si="8"/>
        <v>14.9166026</v>
      </c>
      <c r="Q45" s="4">
        <v>11236.766875</v>
      </c>
      <c r="R45" s="4" t="str">
        <f t="shared" si="9"/>
        <v>13.45593937</v>
      </c>
      <c r="S45" s="4">
        <v>1130.26125</v>
      </c>
      <c r="T45" s="4" t="str">
        <f t="shared" si="41"/>
        <v>10.14244056</v>
      </c>
      <c r="U45" s="4">
        <v>1235.0</v>
      </c>
      <c r="V45" s="4">
        <v>323.0</v>
      </c>
      <c r="W45" s="4" t="str">
        <f t="shared" si="47"/>
        <v>1420</v>
      </c>
      <c r="X45" s="4">
        <v>1780.0</v>
      </c>
      <c r="Y45" s="15">
        <v>39212.0</v>
      </c>
      <c r="AD45" s="17"/>
      <c r="BA45" s="17"/>
      <c r="BB45" s="4" t="s">
        <v>244</v>
      </c>
      <c r="BC45" s="4" t="s">
        <v>246</v>
      </c>
      <c r="BD45" s="4"/>
      <c r="BE45" s="4">
        <v>1.0</v>
      </c>
      <c r="BF45" s="4"/>
      <c r="BG45" s="4">
        <v>1.0</v>
      </c>
      <c r="BH45" s="4">
        <v>1.0</v>
      </c>
      <c r="BJ45" s="4">
        <v>1.0</v>
      </c>
      <c r="BO45" s="4">
        <v>1.0</v>
      </c>
      <c r="BQ45" s="4">
        <v>1.0</v>
      </c>
    </row>
    <row r="46">
      <c r="A46" s="4" t="str">
        <f t="shared" si="11"/>
        <v>43</v>
      </c>
      <c r="B46" s="4" t="s">
        <v>444</v>
      </c>
      <c r="C46" s="4" t="s">
        <v>445</v>
      </c>
      <c r="D46" s="4" t="str">
        <f t="shared" si="2"/>
        <v>312247.1</v>
      </c>
      <c r="E46" s="4" t="str">
        <f t="shared" si="3"/>
        <v>4790.33011</v>
      </c>
      <c r="F46" s="4">
        <v>17000.0</v>
      </c>
      <c r="G46" s="4" t="str">
        <f t="shared" si="4"/>
        <v>7429.476375</v>
      </c>
      <c r="H46" s="4">
        <v>0.00652714640702</v>
      </c>
      <c r="I46" s="4">
        <v>307475.0</v>
      </c>
      <c r="J46" s="4" t="str">
        <f t="shared" si="5"/>
        <v>18.23010959</v>
      </c>
      <c r="K46" s="4">
        <v>17000.0</v>
      </c>
      <c r="L46" s="4" t="str">
        <f t="shared" si="6"/>
        <v>14.05324713</v>
      </c>
      <c r="M46" s="4" t="str">
        <f t="shared" si="45"/>
        <v>7416.25</v>
      </c>
      <c r="N46" s="4" t="str">
        <f t="shared" si="7"/>
        <v>12.85647416</v>
      </c>
      <c r="O46" s="4" t="str">
        <f t="shared" si="46"/>
        <v>9583.75</v>
      </c>
      <c r="P46" s="4" t="str">
        <f t="shared" si="8"/>
        <v>13.22637456</v>
      </c>
      <c r="Q46" s="4">
        <v>4296.145625</v>
      </c>
      <c r="R46" s="4" t="str">
        <f t="shared" si="9"/>
        <v>12.06882718</v>
      </c>
      <c r="S46" s="4">
        <v>475.954375</v>
      </c>
      <c r="T46" s="4" t="str">
        <f t="shared" si="41"/>
        <v>8.894679473</v>
      </c>
      <c r="U46" s="4">
        <v>809.0</v>
      </c>
      <c r="V46" s="4">
        <v>85.0</v>
      </c>
      <c r="W46" s="4" t="str">
        <f t="shared" si="47"/>
        <v>1396</v>
      </c>
      <c r="X46" s="4">
        <v>1804.0</v>
      </c>
      <c r="Y46" s="15">
        <v>39988.0</v>
      </c>
      <c r="AD46" s="17"/>
      <c r="BA46" s="17"/>
      <c r="BB46" s="4" t="s">
        <v>244</v>
      </c>
      <c r="BC46" s="4" t="s">
        <v>350</v>
      </c>
      <c r="BD46" s="4">
        <v>1.0</v>
      </c>
    </row>
    <row r="47">
      <c r="A47" s="4" t="str">
        <f t="shared" si="11"/>
        <v>44</v>
      </c>
      <c r="B47" s="4" t="s">
        <v>446</v>
      </c>
      <c r="C47" s="4" t="s">
        <v>447</v>
      </c>
      <c r="D47" s="4" t="str">
        <f t="shared" si="2"/>
        <v>298291.8319</v>
      </c>
      <c r="E47" s="4" t="str">
        <f t="shared" si="3"/>
        <v>1696.010102</v>
      </c>
      <c r="F47" s="4">
        <v>8342.0</v>
      </c>
      <c r="G47" s="4" t="str">
        <f t="shared" si="4"/>
        <v>5006.481251</v>
      </c>
      <c r="H47" s="4">
        <v>0.00649785873344</v>
      </c>
      <c r="I47" s="4">
        <v>296614.0</v>
      </c>
      <c r="J47" s="4" t="str">
        <f t="shared" si="5"/>
        <v>18.17822717</v>
      </c>
      <c r="K47" s="4">
        <v>8342.0</v>
      </c>
      <c r="L47" s="4" t="str">
        <f t="shared" si="6"/>
        <v>13.0261776</v>
      </c>
      <c r="M47" s="4" t="str">
        <f t="shared" si="45"/>
        <v>4994.7725</v>
      </c>
      <c r="N47" s="4" t="str">
        <f t="shared" si="7"/>
        <v>12.28620325</v>
      </c>
      <c r="O47" s="4" t="str">
        <f t="shared" si="46"/>
        <v>3347.2275</v>
      </c>
      <c r="P47" s="4" t="str">
        <f t="shared" si="8"/>
        <v>11.70875089</v>
      </c>
      <c r="Q47" s="4">
        <v>1669.4103125</v>
      </c>
      <c r="R47" s="4" t="str">
        <f t="shared" si="9"/>
        <v>10.70512287</v>
      </c>
      <c r="S47" s="4">
        <v>8.4215625</v>
      </c>
      <c r="T47" s="4" t="str">
        <f t="shared" si="41"/>
        <v>3.074087929</v>
      </c>
      <c r="U47" s="4">
        <v>594.0</v>
      </c>
      <c r="V47" s="4">
        <v>3.0</v>
      </c>
      <c r="W47" s="4" t="str">
        <f t="shared" si="47"/>
        <v>1916</v>
      </c>
      <c r="X47" s="4">
        <v>1284.0</v>
      </c>
      <c r="Y47" s="15">
        <v>39316.0</v>
      </c>
      <c r="AD47" s="17"/>
      <c r="BA47" s="17"/>
      <c r="BB47" s="4" t="s">
        <v>244</v>
      </c>
      <c r="BC47" s="4" t="s">
        <v>246</v>
      </c>
      <c r="BD47" s="4"/>
      <c r="BE47" s="4"/>
      <c r="BF47" s="4"/>
      <c r="BG47" s="4">
        <v>1.0</v>
      </c>
      <c r="BH47" s="4">
        <v>1.0</v>
      </c>
      <c r="BI47" s="4">
        <v>1.0</v>
      </c>
    </row>
    <row r="48">
      <c r="A48" s="4" t="str">
        <f t="shared" si="11"/>
        <v>45</v>
      </c>
      <c r="B48" s="4" t="s">
        <v>448</v>
      </c>
      <c r="C48" s="4" t="s">
        <v>449</v>
      </c>
      <c r="D48" s="4" t="str">
        <f t="shared" si="2"/>
        <v>286693.5675</v>
      </c>
      <c r="E48" s="4" t="str">
        <f t="shared" si="3"/>
        <v>1726.688026</v>
      </c>
      <c r="F48" s="4">
        <v>27900.0</v>
      </c>
      <c r="G48" s="4" t="str">
        <f t="shared" si="4"/>
        <v>14814.67357</v>
      </c>
      <c r="H48" s="4">
        <v>0.00646757956195</v>
      </c>
      <c r="I48" s="4">
        <v>284985.0</v>
      </c>
      <c r="J48" s="4" t="str">
        <f t="shared" si="5"/>
        <v>18.12052646</v>
      </c>
      <c r="K48" s="4">
        <v>27900.0</v>
      </c>
      <c r="L48" s="4" t="str">
        <f t="shared" si="6"/>
        <v>14.7679775</v>
      </c>
      <c r="M48" s="4">
        <v>14802.1875</v>
      </c>
      <c r="N48" s="4" t="str">
        <f t="shared" si="7"/>
        <v>13.85352278</v>
      </c>
      <c r="O48" s="4" t="str">
        <f t="shared" si="46"/>
        <v>5736.9375</v>
      </c>
      <c r="P48" s="4" t="str">
        <f t="shared" si="8"/>
        <v>12.48606509</v>
      </c>
      <c r="Q48" s="4">
        <v>1544.240625</v>
      </c>
      <c r="R48" s="4" t="str">
        <f t="shared" si="9"/>
        <v>10.59268186</v>
      </c>
      <c r="S48" s="4">
        <v>164.326875</v>
      </c>
      <c r="T48" s="4" t="str">
        <f t="shared" si="41"/>
        <v>7.360424636</v>
      </c>
      <c r="U48" s="4">
        <v>359.0</v>
      </c>
      <c r="V48" s="4">
        <v>56.0</v>
      </c>
      <c r="W48" s="4" t="str">
        <f t="shared" si="47"/>
        <v>2542</v>
      </c>
      <c r="X48" s="4">
        <v>658.0</v>
      </c>
      <c r="Y48" s="15">
        <v>39139.0</v>
      </c>
      <c r="Z48" s="4" t="s">
        <v>448</v>
      </c>
      <c r="AA48" t="str">
        <f>LOG(AF48,2)+AG48+AH48</f>
        <v>1</v>
      </c>
      <c r="AB48" s="4" t="str">
        <f>AJ48+AK48+AL48+AM48</f>
        <v>2</v>
      </c>
      <c r="AC48" s="4">
        <v>0.0</v>
      </c>
      <c r="AD48" s="20">
        <v>40326.0</v>
      </c>
      <c r="AE48" s="4">
        <v>0.0</v>
      </c>
      <c r="AF48" s="4">
        <v>2.0</v>
      </c>
      <c r="AG48" s="4">
        <v>0.0</v>
      </c>
      <c r="AH48" s="4" t="str">
        <f>AI48-AG48</f>
        <v>0</v>
      </c>
      <c r="AI48" s="4">
        <v>0.0</v>
      </c>
      <c r="AJ48" s="4">
        <v>0.0</v>
      </c>
      <c r="AK48" s="4">
        <v>0.0</v>
      </c>
      <c r="AL48" s="4">
        <v>0.0</v>
      </c>
      <c r="AM48" s="4">
        <v>2.0</v>
      </c>
      <c r="BA48" s="17"/>
      <c r="BB48" s="4" t="s">
        <v>244</v>
      </c>
      <c r="BC48" s="4" t="s">
        <v>246</v>
      </c>
      <c r="BD48" s="4"/>
      <c r="BE48" s="4"/>
      <c r="BG48" s="4">
        <v>1.0</v>
      </c>
      <c r="BI48" s="4">
        <v>1.0</v>
      </c>
    </row>
    <row r="49">
      <c r="A49" s="4" t="str">
        <f t="shared" si="11"/>
        <v>46</v>
      </c>
      <c r="B49" s="4" t="s">
        <v>450</v>
      </c>
      <c r="C49" s="4" t="s">
        <v>451</v>
      </c>
      <c r="D49" s="4" t="str">
        <f t="shared" si="2"/>
        <v>284265.0844</v>
      </c>
      <c r="E49" s="4" t="str">
        <f t="shared" si="3"/>
        <v>351.1995609</v>
      </c>
      <c r="F49" s="4">
        <v>966.0</v>
      </c>
      <c r="G49" s="4" t="str">
        <f t="shared" si="4"/>
        <v>491.9158794</v>
      </c>
      <c r="H49" s="4">
        <v>0.0064424269621</v>
      </c>
      <c r="I49" s="4">
        <v>283932.0</v>
      </c>
      <c r="J49" s="4" t="str">
        <f t="shared" si="5"/>
        <v>18.11518593</v>
      </c>
      <c r="K49" s="4">
        <v>966.0</v>
      </c>
      <c r="L49" s="4" t="str">
        <f t="shared" si="6"/>
        <v>9.915879379</v>
      </c>
      <c r="M49" s="4" t="str">
        <f>966-483</f>
        <v>483</v>
      </c>
      <c r="N49" s="4" t="str">
        <f t="shared" si="7"/>
        <v>8.915879379</v>
      </c>
      <c r="O49" s="4">
        <v>483.0</v>
      </c>
      <c r="P49" s="4" t="str">
        <f t="shared" si="8"/>
        <v>8.915879379</v>
      </c>
      <c r="Q49" s="4">
        <v>321.508125</v>
      </c>
      <c r="R49" s="4" t="str">
        <f t="shared" si="9"/>
        <v>8.328711387</v>
      </c>
      <c r="S49" s="4">
        <v>11.57625</v>
      </c>
      <c r="T49" s="4" t="str">
        <f t="shared" si="41"/>
        <v>3.533096079</v>
      </c>
      <c r="U49" s="4">
        <v>180.0</v>
      </c>
      <c r="V49" s="4">
        <v>3.0</v>
      </c>
      <c r="W49" s="4"/>
      <c r="X49" s="4">
        <v>483.0</v>
      </c>
      <c r="Y49" s="15">
        <v>39012.0</v>
      </c>
      <c r="AD49" s="17"/>
      <c r="BA49" s="17"/>
      <c r="BB49" s="4" t="s">
        <v>244</v>
      </c>
      <c r="BC49" s="4" t="s">
        <v>246</v>
      </c>
      <c r="BD49" s="4"/>
      <c r="BE49" s="4">
        <v>1.0</v>
      </c>
      <c r="BF49" s="4"/>
      <c r="BH49" s="4">
        <v>1.0</v>
      </c>
      <c r="BJ49" s="4">
        <v>1.0</v>
      </c>
      <c r="BO49" s="4">
        <v>1.0</v>
      </c>
    </row>
    <row r="50">
      <c r="A50" s="4" t="str">
        <f t="shared" si="11"/>
        <v>47</v>
      </c>
      <c r="B50" s="4" t="s">
        <v>452</v>
      </c>
      <c r="C50" s="4" t="s">
        <v>453</v>
      </c>
      <c r="D50" s="4" t="str">
        <f t="shared" si="2"/>
        <v>282997.32</v>
      </c>
      <c r="E50" s="4" t="str">
        <f t="shared" si="3"/>
        <v>1615.422263</v>
      </c>
      <c r="F50" s="4">
        <v>71200.0</v>
      </c>
      <c r="G50" s="4" t="str">
        <f t="shared" si="4"/>
        <v>69008.35509</v>
      </c>
      <c r="H50" s="4">
        <v>0.00642525339536</v>
      </c>
      <c r="I50" s="4">
        <v>281400.0</v>
      </c>
      <c r="J50" s="4" t="str">
        <f t="shared" si="5"/>
        <v>18.1022628</v>
      </c>
      <c r="K50" s="4">
        <v>71200.0</v>
      </c>
      <c r="L50" s="4" t="str">
        <f t="shared" si="6"/>
        <v>16.11958962</v>
      </c>
      <c r="M50" s="4" t="str">
        <f t="shared" ref="M50:M62" si="48">(K50*W50)/3200</f>
        <v>68997.25</v>
      </c>
      <c r="N50" s="4" t="str">
        <f t="shared" si="7"/>
        <v>16.07425124</v>
      </c>
      <c r="O50" s="4" t="str">
        <f t="shared" ref="O50:O62" si="49">(K50*X50)/3200</f>
        <v>2202.75</v>
      </c>
      <c r="P50" s="4" t="str">
        <f t="shared" si="8"/>
        <v>11.10509005</v>
      </c>
      <c r="Q50" s="4">
        <v>1597.32</v>
      </c>
      <c r="R50" s="4" t="str">
        <f t="shared" si="9"/>
        <v>10.64143765</v>
      </c>
      <c r="S50" s="4">
        <v>0.0</v>
      </c>
      <c r="T50" s="4">
        <v>0.0</v>
      </c>
      <c r="U50" s="4">
        <v>144.0</v>
      </c>
      <c r="V50" s="4">
        <v>0.0</v>
      </c>
      <c r="W50" s="4" t="str">
        <f t="shared" ref="W50:W62" si="50">3200-X50</f>
        <v>3101</v>
      </c>
      <c r="X50" s="4">
        <v>99.0</v>
      </c>
      <c r="Y50" s="15">
        <v>39876.0</v>
      </c>
      <c r="AD50" s="17"/>
      <c r="BA50" s="17"/>
      <c r="BB50" s="4" t="s">
        <v>244</v>
      </c>
      <c r="BC50" s="4" t="s">
        <v>246</v>
      </c>
      <c r="BD50" s="4"/>
      <c r="BI50" s="4">
        <v>1.0</v>
      </c>
    </row>
    <row r="51">
      <c r="A51" s="4" t="str">
        <f t="shared" si="11"/>
        <v>48</v>
      </c>
      <c r="B51" s="4" t="s">
        <v>456</v>
      </c>
      <c r="C51" s="4" t="s">
        <v>457</v>
      </c>
      <c r="D51" s="4" t="str">
        <f t="shared" si="2"/>
        <v>571094.8503</v>
      </c>
      <c r="E51" s="4" t="str">
        <f t="shared" si="3"/>
        <v>651.9720838</v>
      </c>
      <c r="F51" s="4">
        <v>6091.0</v>
      </c>
      <c r="G51" s="4" t="str">
        <f t="shared" si="4"/>
        <v>5807.960058</v>
      </c>
      <c r="H51" s="4">
        <v>0.00627971226073</v>
      </c>
      <c r="I51" s="4">
        <v>570462.0</v>
      </c>
      <c r="J51" s="4" t="str">
        <f t="shared" si="5"/>
        <v>19.12177126</v>
      </c>
      <c r="K51" s="4">
        <v>6091.0</v>
      </c>
      <c r="L51" s="4" t="str">
        <f t="shared" si="6"/>
        <v>12.57246339</v>
      </c>
      <c r="M51" s="4" t="str">
        <f t="shared" si="48"/>
        <v>5799.774063</v>
      </c>
      <c r="N51" s="4" t="str">
        <f t="shared" si="7"/>
        <v>12.50178098</v>
      </c>
      <c r="O51" s="4" t="str">
        <f t="shared" si="49"/>
        <v>291.2259375</v>
      </c>
      <c r="P51" s="4" t="str">
        <f t="shared" si="8"/>
        <v>8.185995042</v>
      </c>
      <c r="Q51" s="4">
        <v>582.2509375</v>
      </c>
      <c r="R51" s="4" t="str">
        <f t="shared" si="9"/>
        <v>9.185497247</v>
      </c>
      <c r="S51" s="4">
        <v>50.599375</v>
      </c>
      <c r="T51" s="4" t="str">
        <f>LOG(S51,2)</f>
        <v>5.66104766</v>
      </c>
      <c r="U51" s="4">
        <v>133.0</v>
      </c>
      <c r="V51" s="4">
        <v>5.0</v>
      </c>
      <c r="W51" s="4" t="str">
        <f t="shared" si="50"/>
        <v>3047</v>
      </c>
      <c r="X51" s="4">
        <v>153.0</v>
      </c>
      <c r="Y51" s="15">
        <v>39924.0</v>
      </c>
      <c r="AD51" s="17"/>
      <c r="BA51" s="17"/>
      <c r="BB51" s="4" t="s">
        <v>244</v>
      </c>
      <c r="BC51" s="4" t="s">
        <v>246</v>
      </c>
      <c r="BD51" s="4"/>
      <c r="BE51" s="4"/>
      <c r="BI51" s="4">
        <v>1.0</v>
      </c>
      <c r="BS51" s="4">
        <v>1.0</v>
      </c>
    </row>
    <row r="52">
      <c r="A52" s="4" t="str">
        <f t="shared" si="11"/>
        <v>49</v>
      </c>
      <c r="B52" s="4" t="s">
        <v>458</v>
      </c>
      <c r="C52" s="4" t="s">
        <v>459</v>
      </c>
      <c r="D52" s="4" t="str">
        <f t="shared" si="2"/>
        <v>547255.5625</v>
      </c>
      <c r="E52" s="4" t="str">
        <f t="shared" si="3"/>
        <v>276.623676</v>
      </c>
      <c r="F52" s="4">
        <v>10300.0</v>
      </c>
      <c r="G52" s="4" t="str">
        <f t="shared" si="4"/>
        <v>9810.056375</v>
      </c>
      <c r="H52" s="4">
        <v>0.00624260056395</v>
      </c>
      <c r="I52" s="4">
        <v>546998.0</v>
      </c>
      <c r="J52" s="4" t="str">
        <f t="shared" si="5"/>
        <v>19.06117603</v>
      </c>
      <c r="K52" s="4">
        <v>10300.0</v>
      </c>
      <c r="L52" s="4" t="str">
        <f t="shared" si="6"/>
        <v>13.33035672</v>
      </c>
      <c r="M52" s="4" t="str">
        <f t="shared" si="48"/>
        <v>9801.09375</v>
      </c>
      <c r="N52" s="4" t="str">
        <f t="shared" si="7"/>
        <v>13.25872704</v>
      </c>
      <c r="O52" s="4" t="str">
        <f t="shared" si="49"/>
        <v>498.90625</v>
      </c>
      <c r="P52" s="4" t="str">
        <f t="shared" si="8"/>
        <v>8.962624932</v>
      </c>
      <c r="Q52" s="4">
        <v>257.5625</v>
      </c>
      <c r="R52" s="4" t="str">
        <f t="shared" si="9"/>
        <v>8.008778748</v>
      </c>
      <c r="S52" s="4">
        <v>0.0</v>
      </c>
      <c r="T52" s="4">
        <v>0.0</v>
      </c>
      <c r="U52" s="4">
        <v>80.0</v>
      </c>
      <c r="V52" s="4">
        <v>0.0</v>
      </c>
      <c r="W52" s="4" t="str">
        <f t="shared" si="50"/>
        <v>3045</v>
      </c>
      <c r="X52" s="4">
        <v>155.0</v>
      </c>
      <c r="Y52" s="15">
        <v>39778.0</v>
      </c>
      <c r="AD52" s="17"/>
      <c r="BA52" s="17"/>
      <c r="BB52" s="4" t="s">
        <v>244</v>
      </c>
      <c r="BC52" s="4" t="s">
        <v>428</v>
      </c>
      <c r="BD52" s="4"/>
      <c r="BG52" s="4">
        <v>1.0</v>
      </c>
    </row>
    <row r="53">
      <c r="A53" s="4" t="str">
        <f t="shared" si="11"/>
        <v>50</v>
      </c>
      <c r="B53" s="4" t="s">
        <v>461</v>
      </c>
      <c r="C53" s="4" t="s">
        <v>462</v>
      </c>
      <c r="D53" s="4" t="str">
        <f t="shared" si="2"/>
        <v>305501.65</v>
      </c>
      <c r="E53" s="4" t="str">
        <f t="shared" si="3"/>
        <v>396.8690314</v>
      </c>
      <c r="F53" s="4">
        <v>5818.0</v>
      </c>
      <c r="G53" s="4" t="str">
        <f t="shared" si="4"/>
        <v>5594.949261</v>
      </c>
      <c r="H53" s="4">
        <v>0.00623683386607</v>
      </c>
      <c r="I53" s="4">
        <v>305123.0</v>
      </c>
      <c r="J53" s="4" t="str">
        <f t="shared" si="5"/>
        <v>18.21903141</v>
      </c>
      <c r="K53" s="4">
        <v>5818.0</v>
      </c>
      <c r="L53" s="4" t="str">
        <f t="shared" si="6"/>
        <v>12.50630758</v>
      </c>
      <c r="M53" s="4" t="str">
        <f t="shared" si="48"/>
        <v>5587.098125</v>
      </c>
      <c r="N53" s="4" t="str">
        <f t="shared" si="7"/>
        <v>12.44788344</v>
      </c>
      <c r="O53" s="4" t="str">
        <f t="shared" si="49"/>
        <v>230.901875</v>
      </c>
      <c r="P53" s="4" t="str">
        <f t="shared" si="8"/>
        <v>7.851136078</v>
      </c>
      <c r="Q53" s="4">
        <v>321.0675</v>
      </c>
      <c r="R53" s="4" t="str">
        <f t="shared" si="9"/>
        <v>8.326732826</v>
      </c>
      <c r="S53" s="4">
        <v>57.5825</v>
      </c>
      <c r="T53" s="4" t="str">
        <f t="shared" ref="T53:T62" si="51">LOG(S53,2)</f>
        <v>5.847558521</v>
      </c>
      <c r="U53" s="4">
        <v>83.0</v>
      </c>
      <c r="V53" s="4">
        <v>7.0</v>
      </c>
      <c r="W53" s="4" t="str">
        <f t="shared" si="50"/>
        <v>3073</v>
      </c>
      <c r="X53" s="4">
        <v>127.0</v>
      </c>
      <c r="Y53" s="15">
        <v>39668.0</v>
      </c>
      <c r="AD53" s="17"/>
      <c r="BA53" s="17"/>
      <c r="BB53" s="4" t="s">
        <v>244</v>
      </c>
      <c r="BC53" s="4" t="s">
        <v>246</v>
      </c>
      <c r="BD53" s="4"/>
      <c r="BG53" s="4">
        <v>1.0</v>
      </c>
      <c r="BH53" s="4">
        <v>1.0</v>
      </c>
      <c r="BI53" s="4">
        <v>1.0</v>
      </c>
    </row>
    <row r="54">
      <c r="A54" s="4" t="str">
        <f t="shared" si="11"/>
        <v>51</v>
      </c>
      <c r="B54" s="4" t="s">
        <v>465</v>
      </c>
      <c r="C54" s="4" t="s">
        <v>466</v>
      </c>
      <c r="D54" s="4" t="str">
        <f t="shared" si="2"/>
        <v>277801.1441</v>
      </c>
      <c r="E54" s="4" t="str">
        <f t="shared" si="3"/>
        <v>102.2273185</v>
      </c>
      <c r="F54" s="4">
        <v>3321.0</v>
      </c>
      <c r="G54" s="4" t="str">
        <f t="shared" si="4"/>
        <v>3223.916152</v>
      </c>
      <c r="H54" s="4">
        <v>0.00591046453927</v>
      </c>
      <c r="I54" s="4">
        <v>277717.0</v>
      </c>
      <c r="J54" s="4" t="str">
        <f t="shared" si="5"/>
        <v>18.08325597</v>
      </c>
      <c r="K54" s="4">
        <v>3321.0</v>
      </c>
      <c r="L54" s="4" t="str">
        <f t="shared" si="6"/>
        <v>11.69740201</v>
      </c>
      <c r="M54" s="4" t="str">
        <f t="shared" si="48"/>
        <v>3217.21875</v>
      </c>
      <c r="N54" s="4" t="str">
        <f t="shared" si="7"/>
        <v>11.65159832</v>
      </c>
      <c r="O54" s="4" t="str">
        <f t="shared" si="49"/>
        <v>103.78125</v>
      </c>
      <c r="P54" s="4" t="str">
        <f t="shared" si="8"/>
        <v>6.697402008</v>
      </c>
      <c r="Q54" s="4">
        <v>82.34375</v>
      </c>
      <c r="R54" s="4" t="str">
        <f t="shared" si="9"/>
        <v>6.363587247</v>
      </c>
      <c r="S54" s="4">
        <v>1.8003125</v>
      </c>
      <c r="T54" s="4" t="str">
        <f t="shared" si="51"/>
        <v>0.8482473527</v>
      </c>
      <c r="U54" s="4">
        <v>59.0</v>
      </c>
      <c r="V54" s="4">
        <v>1.0</v>
      </c>
      <c r="W54" s="4" t="str">
        <f t="shared" si="50"/>
        <v>3100</v>
      </c>
      <c r="X54" s="4">
        <v>100.0</v>
      </c>
      <c r="Y54" s="15">
        <v>39166.0</v>
      </c>
      <c r="Z54" s="4" t="s">
        <v>465</v>
      </c>
      <c r="AA54" t="str">
        <f>LOG(AF54,2)+AG54+AH54</f>
        <v>24.07414146</v>
      </c>
      <c r="AB54" s="4" t="str">
        <f>AJ54+AK54+AL54+AM54</f>
        <v>13</v>
      </c>
      <c r="AC54" s="4">
        <v>207.0</v>
      </c>
      <c r="AD54" s="20">
        <v>40191.0</v>
      </c>
      <c r="AE54" s="4">
        <v>207.0</v>
      </c>
      <c r="AF54" s="4">
        <v>2156.0</v>
      </c>
      <c r="AG54" s="4">
        <v>3.0</v>
      </c>
      <c r="AH54" s="4" t="str">
        <f>AI54-AG54</f>
        <v>10</v>
      </c>
      <c r="AI54" s="4">
        <v>13.0</v>
      </c>
      <c r="AJ54" s="4">
        <v>0.0</v>
      </c>
      <c r="AK54" s="4">
        <v>9.0</v>
      </c>
      <c r="AL54" s="4">
        <v>1.0</v>
      </c>
      <c r="AM54" s="4">
        <v>3.0</v>
      </c>
      <c r="AN54" s="4" t="s">
        <v>465</v>
      </c>
      <c r="AO54" s="4" t="str">
        <f>AR54+AS54</f>
        <v>2</v>
      </c>
      <c r="AP54" s="4" t="str">
        <f>AX54+AY54</f>
        <v>9</v>
      </c>
      <c r="AQ54" s="4" t="str">
        <f>AU54+LOG(AV54+AZ54,2)+AT54</f>
        <v>49254.35975</v>
      </c>
      <c r="AR54" s="4">
        <v>2.0</v>
      </c>
      <c r="AS54" s="4">
        <v>0.0</v>
      </c>
      <c r="AT54" s="21">
        <v>48998.0</v>
      </c>
      <c r="AU54" s="21">
        <v>247.0</v>
      </c>
      <c r="AV54" s="21">
        <v>277.0</v>
      </c>
      <c r="AW54" s="4">
        <v>1490.0</v>
      </c>
      <c r="AX54" s="4">
        <v>9.0</v>
      </c>
      <c r="AY54" s="4">
        <v>0.0</v>
      </c>
      <c r="AZ54" s="4">
        <v>380.0</v>
      </c>
      <c r="BA54" s="22">
        <v>40853.0</v>
      </c>
      <c r="BB54" s="4" t="s">
        <v>244</v>
      </c>
      <c r="BC54" s="4" t="s">
        <v>246</v>
      </c>
      <c r="BD54" s="4">
        <v>1.0</v>
      </c>
      <c r="BE54" s="4"/>
      <c r="BG54" s="4">
        <v>1.0</v>
      </c>
      <c r="BH54" s="4">
        <v>1.0</v>
      </c>
      <c r="BI54" s="4">
        <v>1.0</v>
      </c>
      <c r="BO54" s="4">
        <v>1.0</v>
      </c>
    </row>
    <row r="55">
      <c r="A55" s="4" t="str">
        <f t="shared" si="11"/>
        <v>52</v>
      </c>
      <c r="B55" s="4" t="s">
        <v>467</v>
      </c>
      <c r="C55" s="4" t="s">
        <v>468</v>
      </c>
      <c r="D55" s="4" t="str">
        <f t="shared" si="2"/>
        <v>269912.9816</v>
      </c>
      <c r="E55" s="4" t="str">
        <f t="shared" si="3"/>
        <v>3302.006037</v>
      </c>
      <c r="F55" s="4">
        <v>36100.0</v>
      </c>
      <c r="G55" s="4" t="str">
        <f t="shared" si="4"/>
        <v>32377.77279</v>
      </c>
      <c r="H55" s="4">
        <v>0.00587580632865</v>
      </c>
      <c r="I55" s="4">
        <v>266629.0</v>
      </c>
      <c r="J55" s="4" t="str">
        <f t="shared" si="5"/>
        <v>18.02447418</v>
      </c>
      <c r="K55" s="4">
        <v>36100.0</v>
      </c>
      <c r="L55" s="4" t="str">
        <f t="shared" si="6"/>
        <v>15.13971122</v>
      </c>
      <c r="M55" s="4" t="str">
        <f t="shared" si="48"/>
        <v>32365.90625</v>
      </c>
      <c r="N55" s="4" t="str">
        <f t="shared" si="7"/>
        <v>14.98218728</v>
      </c>
      <c r="O55" s="4" t="str">
        <f t="shared" si="49"/>
        <v>3734.09375</v>
      </c>
      <c r="P55" s="4" t="str">
        <f t="shared" si="8"/>
        <v>11.86654243</v>
      </c>
      <c r="Q55" s="4">
        <v>3240.31625</v>
      </c>
      <c r="R55" s="4" t="str">
        <f t="shared" si="9"/>
        <v>11.66191891</v>
      </c>
      <c r="S55" s="4">
        <v>43.6653125</v>
      </c>
      <c r="T55" s="4" t="str">
        <f t="shared" si="51"/>
        <v>5.44841576</v>
      </c>
      <c r="U55" s="4">
        <v>391.0</v>
      </c>
      <c r="V55" s="4">
        <v>17.0</v>
      </c>
      <c r="W55" s="4" t="str">
        <f t="shared" si="50"/>
        <v>2869</v>
      </c>
      <c r="X55" s="4">
        <v>331.0</v>
      </c>
      <c r="Y55" s="15">
        <v>39982.0</v>
      </c>
      <c r="AD55" s="17"/>
      <c r="BA55" s="17"/>
      <c r="BB55" s="4" t="s">
        <v>244</v>
      </c>
      <c r="BC55" s="4" t="s">
        <v>246</v>
      </c>
      <c r="BD55" s="4"/>
      <c r="BE55" s="4"/>
      <c r="BH55" s="4">
        <v>1.0</v>
      </c>
      <c r="BI55" s="4">
        <v>1.0</v>
      </c>
      <c r="BS55" s="4">
        <v>1.0</v>
      </c>
    </row>
    <row r="56">
      <c r="A56" s="4" t="str">
        <f t="shared" si="11"/>
        <v>53</v>
      </c>
      <c r="B56" s="4" t="s">
        <v>469</v>
      </c>
      <c r="C56" s="4" t="s">
        <v>470</v>
      </c>
      <c r="D56" s="4" t="str">
        <f t="shared" si="2"/>
        <v>253058.4775</v>
      </c>
      <c r="E56" s="4" t="str">
        <f t="shared" si="3"/>
        <v>1958.415506</v>
      </c>
      <c r="F56" s="4">
        <v>124000.0</v>
      </c>
      <c r="G56" s="4" t="str">
        <f t="shared" si="4"/>
        <v>118471.186</v>
      </c>
      <c r="H56" s="4">
        <v>0.00581156659058</v>
      </c>
      <c r="I56" s="4">
        <v>251118.0</v>
      </c>
      <c r="J56" s="4" t="str">
        <f t="shared" si="5"/>
        <v>17.93800592</v>
      </c>
      <c r="K56" s="4">
        <v>124000.0</v>
      </c>
      <c r="L56" s="4" t="str">
        <f t="shared" si="6"/>
        <v>16.9199806</v>
      </c>
      <c r="M56" s="4" t="str">
        <f t="shared" si="48"/>
        <v>118458.75</v>
      </c>
      <c r="N56" s="4" t="str">
        <f t="shared" si="7"/>
        <v>16.85402524</v>
      </c>
      <c r="O56" s="4" t="str">
        <f t="shared" si="49"/>
        <v>5541.25</v>
      </c>
      <c r="P56" s="4" t="str">
        <f t="shared" si="8"/>
        <v>12.43599574</v>
      </c>
      <c r="Q56" s="4">
        <v>1553.18125</v>
      </c>
      <c r="R56" s="4" t="str">
        <f t="shared" si="9"/>
        <v>10.60101048</v>
      </c>
      <c r="S56" s="4">
        <v>387.29625</v>
      </c>
      <c r="T56" s="4" t="str">
        <f t="shared" si="51"/>
        <v>8.597293722</v>
      </c>
      <c r="U56" s="4">
        <v>122.0</v>
      </c>
      <c r="V56" s="4">
        <v>50.0</v>
      </c>
      <c r="W56" s="4" t="str">
        <f t="shared" si="50"/>
        <v>3057</v>
      </c>
      <c r="X56" s="4">
        <v>143.0</v>
      </c>
      <c r="Y56" s="15">
        <v>39155.0</v>
      </c>
      <c r="Z56" s="4" t="s">
        <v>469</v>
      </c>
      <c r="AA56" t="str">
        <f>LOG(AF56,2)+AG56+AH56</f>
        <v>3</v>
      </c>
      <c r="AB56" s="4" t="str">
        <f>AJ56+AK56+AL56+AM56</f>
        <v>32</v>
      </c>
      <c r="AC56" s="4">
        <v>16.0</v>
      </c>
      <c r="AD56" s="20">
        <v>41197.0</v>
      </c>
      <c r="AE56" s="4">
        <v>16.0</v>
      </c>
      <c r="AF56" s="4">
        <v>2.0</v>
      </c>
      <c r="AG56" s="4">
        <v>2.0</v>
      </c>
      <c r="AH56" s="4" t="str">
        <f>AI56-AG56</f>
        <v>0</v>
      </c>
      <c r="AI56" s="4">
        <v>2.0</v>
      </c>
      <c r="AJ56" s="4">
        <v>0.0</v>
      </c>
      <c r="AK56" s="4">
        <v>5.0</v>
      </c>
      <c r="AL56" s="4">
        <v>4.0</v>
      </c>
      <c r="AM56" s="4">
        <v>23.0</v>
      </c>
      <c r="BA56" s="17"/>
      <c r="BB56" s="4" t="s">
        <v>244</v>
      </c>
      <c r="BC56" s="4" t="s">
        <v>246</v>
      </c>
      <c r="BD56" s="4"/>
      <c r="BH56" s="4">
        <v>1.0</v>
      </c>
      <c r="BL56" s="4">
        <v>1.0</v>
      </c>
      <c r="BN56" s="4">
        <v>1.0</v>
      </c>
    </row>
    <row r="57">
      <c r="A57" s="4" t="str">
        <f t="shared" si="11"/>
        <v>54</v>
      </c>
      <c r="B57" s="4" t="s">
        <v>471</v>
      </c>
      <c r="C57" s="4" t="s">
        <v>472</v>
      </c>
      <c r="D57" s="4" t="str">
        <f t="shared" si="2"/>
        <v>250009.9788</v>
      </c>
      <c r="E57" s="4" t="str">
        <f t="shared" si="3"/>
        <v>285.9088289</v>
      </c>
      <c r="F57" s="4">
        <v>7210.0</v>
      </c>
      <c r="G57" s="4" t="str">
        <f t="shared" si="4"/>
        <v>6507.488208</v>
      </c>
      <c r="H57" s="4">
        <v>0.00566896861717</v>
      </c>
      <c r="I57" s="4">
        <v>249742.0</v>
      </c>
      <c r="J57" s="4" t="str">
        <f t="shared" si="5"/>
        <v>17.93007894</v>
      </c>
      <c r="K57" s="4">
        <v>7210.0</v>
      </c>
      <c r="L57" s="4" t="str">
        <f t="shared" si="6"/>
        <v>12.81578354</v>
      </c>
      <c r="M57" s="4" t="str">
        <f t="shared" si="48"/>
        <v>6498.0125</v>
      </c>
      <c r="N57" s="4" t="str">
        <f t="shared" si="7"/>
        <v>12.6657828</v>
      </c>
      <c r="O57" s="4" t="str">
        <f t="shared" si="49"/>
        <v>711.9875</v>
      </c>
      <c r="P57" s="4" t="str">
        <f t="shared" si="8"/>
        <v>9.475708103</v>
      </c>
      <c r="Q57" s="4">
        <v>250.2034375</v>
      </c>
      <c r="R57" s="4" t="str">
        <f t="shared" si="9"/>
        <v>7.9669578</v>
      </c>
      <c r="S57" s="4">
        <v>17.7753125</v>
      </c>
      <c r="T57" s="4" t="str">
        <f t="shared" si="51"/>
        <v>4.151803018</v>
      </c>
      <c r="U57" s="4">
        <v>96.0</v>
      </c>
      <c r="V57" s="4">
        <v>5.0</v>
      </c>
      <c r="W57" s="4" t="str">
        <f t="shared" si="50"/>
        <v>2884</v>
      </c>
      <c r="X57" s="4">
        <v>316.0</v>
      </c>
      <c r="Y57" s="15">
        <v>39477.0</v>
      </c>
      <c r="AD57" s="17"/>
      <c r="AN57" s="4" t="s">
        <v>471</v>
      </c>
      <c r="AO57" s="4" t="str">
        <f>AR57+AS57</f>
        <v>4</v>
      </c>
      <c r="AP57" s="4" t="str">
        <f>AX57+AY57</f>
        <v>0</v>
      </c>
      <c r="AQ57" s="4" t="str">
        <f>AU57+LOG(AV57+AZ57,2)+AT57</f>
        <v>2.584962501</v>
      </c>
      <c r="AR57" s="4">
        <v>0.0</v>
      </c>
      <c r="AS57" s="4">
        <v>4.0</v>
      </c>
      <c r="AT57" s="4">
        <v>0.0</v>
      </c>
      <c r="AU57" s="4">
        <v>0.0</v>
      </c>
      <c r="AV57" s="4">
        <v>0.0</v>
      </c>
      <c r="AW57" s="4">
        <v>31.0</v>
      </c>
      <c r="AX57" s="4">
        <v>0.0</v>
      </c>
      <c r="AY57" s="4">
        <v>0.0</v>
      </c>
      <c r="AZ57" s="4">
        <v>6.0</v>
      </c>
      <c r="BA57" s="22">
        <v>40507.0</v>
      </c>
      <c r="BB57" s="4" t="s">
        <v>244</v>
      </c>
      <c r="BC57" s="4" t="s">
        <v>246</v>
      </c>
      <c r="BD57" s="4"/>
      <c r="BE57" s="4"/>
      <c r="BG57" s="4">
        <v>1.0</v>
      </c>
      <c r="BH57" s="4">
        <v>1.0</v>
      </c>
    </row>
    <row r="58">
      <c r="A58" s="4" t="str">
        <f t="shared" si="11"/>
        <v>55</v>
      </c>
      <c r="B58" s="4" t="s">
        <v>473</v>
      </c>
      <c r="C58" s="4" t="s">
        <v>474</v>
      </c>
      <c r="D58" s="4" t="str">
        <f t="shared" si="2"/>
        <v>248420.0831</v>
      </c>
      <c r="E58" s="4" t="str">
        <f t="shared" si="3"/>
        <v>1173.998818</v>
      </c>
      <c r="F58" s="4">
        <v>3428.0</v>
      </c>
      <c r="G58" s="4" t="str">
        <f t="shared" si="4"/>
        <v>2469.509474</v>
      </c>
      <c r="H58" s="4">
        <v>0.00563478131084</v>
      </c>
      <c r="I58" s="4">
        <v>247264.0</v>
      </c>
      <c r="J58" s="4" t="str">
        <f t="shared" si="5"/>
        <v>17.91569268</v>
      </c>
      <c r="K58" s="4">
        <v>3428.0</v>
      </c>
      <c r="L58" s="4" t="str">
        <f t="shared" si="6"/>
        <v>11.74315139</v>
      </c>
      <c r="M58" s="4" t="str">
        <f t="shared" si="48"/>
        <v>2459.59</v>
      </c>
      <c r="N58" s="4" t="str">
        <f t="shared" si="7"/>
        <v>11.26420213</v>
      </c>
      <c r="O58" s="4" t="str">
        <f t="shared" si="49"/>
        <v>968.41</v>
      </c>
      <c r="P58" s="4" t="str">
        <f t="shared" si="8"/>
        <v>9.919474167</v>
      </c>
      <c r="Q58" s="4">
        <v>882.889375</v>
      </c>
      <c r="R58" s="4" t="str">
        <f t="shared" si="9"/>
        <v>9.786088871</v>
      </c>
      <c r="S58" s="4">
        <v>273.19375</v>
      </c>
      <c r="T58" s="4" t="str">
        <f t="shared" si="51"/>
        <v>8.093780668</v>
      </c>
      <c r="U58" s="4">
        <v>176.0</v>
      </c>
      <c r="V58" s="4">
        <v>91.0</v>
      </c>
      <c r="W58" s="4" t="str">
        <f t="shared" si="50"/>
        <v>2296</v>
      </c>
      <c r="X58" s="4">
        <v>904.0</v>
      </c>
      <c r="Y58" s="15">
        <v>40417.0</v>
      </c>
      <c r="AD58" s="17"/>
      <c r="BA58" s="17"/>
      <c r="BB58" s="4" t="s">
        <v>244</v>
      </c>
      <c r="BC58" s="4" t="s">
        <v>475</v>
      </c>
      <c r="BD58" s="4"/>
      <c r="BE58" s="4">
        <v>1.0</v>
      </c>
      <c r="BG58" s="4">
        <v>1.0</v>
      </c>
      <c r="BH58" s="4">
        <v>1.0</v>
      </c>
      <c r="BJ58" s="4">
        <v>1.0</v>
      </c>
    </row>
    <row r="59">
      <c r="A59" s="4" t="str">
        <f t="shared" si="11"/>
        <v>56</v>
      </c>
      <c r="B59" s="4" t="s">
        <v>476</v>
      </c>
      <c r="C59" s="4" t="s">
        <v>477</v>
      </c>
      <c r="D59" s="4" t="str">
        <f t="shared" si="2"/>
        <v>587350.9231</v>
      </c>
      <c r="E59" s="4" t="str">
        <f t="shared" si="3"/>
        <v>1512.083317</v>
      </c>
      <c r="F59" s="4">
        <v>12200.0</v>
      </c>
      <c r="G59" s="4" t="str">
        <f t="shared" si="4"/>
        <v>6066.835373</v>
      </c>
      <c r="H59" s="4">
        <v>0.00546313092245</v>
      </c>
      <c r="I59" s="4">
        <v>585858.0</v>
      </c>
      <c r="J59" s="4" t="str">
        <f t="shared" si="5"/>
        <v>19.1601915</v>
      </c>
      <c r="K59" s="4">
        <v>12200.0</v>
      </c>
      <c r="L59" s="4" t="str">
        <f t="shared" si="6"/>
        <v>13.57459353</v>
      </c>
      <c r="M59" s="4" t="str">
        <f t="shared" si="48"/>
        <v>6054.25</v>
      </c>
      <c r="N59" s="4" t="str">
        <f t="shared" si="7"/>
        <v>12.56373253</v>
      </c>
      <c r="O59" s="4" t="str">
        <f t="shared" si="49"/>
        <v>6145.75</v>
      </c>
      <c r="P59" s="4" t="str">
        <f t="shared" si="8"/>
        <v>12.58537337</v>
      </c>
      <c r="Q59" s="4">
        <v>1430.1578125</v>
      </c>
      <c r="R59" s="4" t="str">
        <f t="shared" si="9"/>
        <v>10.48195864</v>
      </c>
      <c r="S59" s="4">
        <v>62.7653125</v>
      </c>
      <c r="T59" s="4" t="str">
        <f t="shared" si="51"/>
        <v>5.971895563</v>
      </c>
      <c r="U59" s="4">
        <v>358.0</v>
      </c>
      <c r="V59" s="4">
        <v>10.0</v>
      </c>
      <c r="W59" s="4" t="str">
        <f t="shared" si="50"/>
        <v>1588</v>
      </c>
      <c r="X59" s="4">
        <v>1612.0</v>
      </c>
      <c r="Y59" s="15">
        <v>40235.0</v>
      </c>
      <c r="AD59" s="17"/>
      <c r="BA59" s="17"/>
      <c r="BB59" s="4" t="s">
        <v>244</v>
      </c>
      <c r="BC59" s="4" t="s">
        <v>350</v>
      </c>
      <c r="BD59" s="4"/>
      <c r="BE59" s="4"/>
      <c r="BI59" s="4">
        <v>1.0</v>
      </c>
      <c r="BJ59" s="4"/>
      <c r="BS59" s="4">
        <v>1.0</v>
      </c>
    </row>
    <row r="60">
      <c r="A60" s="4" t="str">
        <f t="shared" si="11"/>
        <v>57</v>
      </c>
      <c r="B60" s="4" t="s">
        <v>478</v>
      </c>
      <c r="C60" s="4" t="s">
        <v>478</v>
      </c>
      <c r="D60" s="4" t="str">
        <f t="shared" si="2"/>
        <v>246968.4922</v>
      </c>
      <c r="E60" s="4" t="str">
        <f t="shared" si="3"/>
        <v>1856.395375</v>
      </c>
      <c r="F60" s="4">
        <v>66500.0</v>
      </c>
      <c r="G60" s="4" t="str">
        <f t="shared" si="4"/>
        <v>62044.15665</v>
      </c>
      <c r="H60" s="4">
        <v>0.00536750016891</v>
      </c>
      <c r="I60" s="4">
        <v>245130.0</v>
      </c>
      <c r="J60" s="4" t="str">
        <f t="shared" si="5"/>
        <v>17.90318753</v>
      </c>
      <c r="K60" s="4">
        <v>66500.0</v>
      </c>
      <c r="L60" s="4" t="str">
        <f t="shared" si="6"/>
        <v>16.02106672</v>
      </c>
      <c r="M60" s="4" t="str">
        <f t="shared" si="48"/>
        <v>62032.03125</v>
      </c>
      <c r="N60" s="4" t="str">
        <f t="shared" si="7"/>
        <v>15.92072575</v>
      </c>
      <c r="O60" s="4" t="str">
        <f t="shared" si="49"/>
        <v>4467.96875</v>
      </c>
      <c r="P60" s="4" t="str">
        <f t="shared" si="8"/>
        <v>12.12540338</v>
      </c>
      <c r="Q60" s="4">
        <v>1787.83625</v>
      </c>
      <c r="R60" s="4" t="str">
        <f t="shared" si="9"/>
        <v>10.80399889</v>
      </c>
      <c r="S60" s="4">
        <v>50.6559375</v>
      </c>
      <c r="T60" s="4" t="str">
        <f t="shared" si="51"/>
        <v>5.662659475</v>
      </c>
      <c r="U60" s="4">
        <v>306.0</v>
      </c>
      <c r="V60" s="4">
        <v>19.0</v>
      </c>
      <c r="W60" s="4" t="str">
        <f t="shared" si="50"/>
        <v>2985</v>
      </c>
      <c r="X60" s="4">
        <v>215.0</v>
      </c>
      <c r="Y60" s="15">
        <v>39992.0</v>
      </c>
      <c r="Z60" s="4" t="s">
        <v>478</v>
      </c>
      <c r="AA60" t="str">
        <f>LOG(AF60,2)+AG60+AH60</f>
        <v>12.33091688</v>
      </c>
      <c r="AB60" s="4" t="str">
        <f>AJ60+AK60+AL60+AM60</f>
        <v>4</v>
      </c>
      <c r="AC60" s="4">
        <v>297.0</v>
      </c>
      <c r="AD60" s="20">
        <v>40221.0</v>
      </c>
      <c r="AE60" s="4">
        <v>297.0</v>
      </c>
      <c r="AF60" s="4">
        <v>161.0</v>
      </c>
      <c r="AG60" s="4">
        <v>1.0</v>
      </c>
      <c r="AH60" s="4" t="str">
        <f>AI60-AG60</f>
        <v>4</v>
      </c>
      <c r="AI60" s="4">
        <v>5.0</v>
      </c>
      <c r="AJ60" s="4">
        <v>1.0</v>
      </c>
      <c r="AK60" s="4">
        <v>1.0</v>
      </c>
      <c r="AL60" s="4">
        <v>0.0</v>
      </c>
      <c r="AM60" s="4">
        <v>2.0</v>
      </c>
      <c r="AN60" s="4"/>
      <c r="AO60" s="4"/>
      <c r="AP60" s="4"/>
      <c r="AQ60" s="4"/>
      <c r="BA60" s="17"/>
      <c r="BB60" s="4" t="s">
        <v>244</v>
      </c>
      <c r="BC60" s="4" t="s">
        <v>482</v>
      </c>
      <c r="BD60" s="4"/>
      <c r="BG60" s="4">
        <v>1.0</v>
      </c>
    </row>
    <row r="61">
      <c r="A61" s="4" t="str">
        <f t="shared" si="11"/>
        <v>58</v>
      </c>
      <c r="B61" s="4" t="s">
        <v>483</v>
      </c>
      <c r="C61" s="4" t="s">
        <v>484</v>
      </c>
      <c r="D61" s="4" t="str">
        <f t="shared" si="2"/>
        <v>236724.7125</v>
      </c>
      <c r="E61" s="4" t="str">
        <f t="shared" si="3"/>
        <v>624.5616485</v>
      </c>
      <c r="F61" s="4">
        <v>5589.0</v>
      </c>
      <c r="G61" s="4" t="str">
        <f t="shared" si="4"/>
        <v>5103.671989</v>
      </c>
      <c r="H61" s="4">
        <v>0.00523263727816</v>
      </c>
      <c r="I61" s="4">
        <v>236118.0</v>
      </c>
      <c r="J61" s="4" t="str">
        <f t="shared" si="5"/>
        <v>17.8491485</v>
      </c>
      <c r="K61" s="4">
        <v>5589.0</v>
      </c>
      <c r="L61" s="4" t="str">
        <f t="shared" si="6"/>
        <v>12.44837446</v>
      </c>
      <c r="M61" s="4" t="str">
        <f t="shared" si="48"/>
        <v>5094.722813</v>
      </c>
      <c r="N61" s="4" t="str">
        <f t="shared" si="7"/>
        <v>12.31478794</v>
      </c>
      <c r="O61" s="4" t="str">
        <f t="shared" si="49"/>
        <v>494.2771875</v>
      </c>
      <c r="P61" s="4" t="str">
        <f t="shared" si="8"/>
        <v>8.949176513</v>
      </c>
      <c r="Q61" s="4">
        <v>484.6884375</v>
      </c>
      <c r="R61" s="4" t="str">
        <f t="shared" si="9"/>
        <v>8.920913856</v>
      </c>
      <c r="S61" s="4">
        <v>122.0240625</v>
      </c>
      <c r="T61" s="4" t="str">
        <f t="shared" si="51"/>
        <v>6.931021857</v>
      </c>
      <c r="U61" s="4">
        <v>139.0</v>
      </c>
      <c r="V61" s="4">
        <v>20.0</v>
      </c>
      <c r="W61" s="4" t="str">
        <f t="shared" si="50"/>
        <v>2917</v>
      </c>
      <c r="X61" s="4">
        <v>283.0</v>
      </c>
      <c r="Y61" s="15">
        <v>40397.0</v>
      </c>
      <c r="AD61" s="17"/>
      <c r="BA61" s="17"/>
      <c r="BB61" s="4" t="s">
        <v>244</v>
      </c>
      <c r="BC61" s="4" t="s">
        <v>246</v>
      </c>
      <c r="BD61" s="4"/>
      <c r="BE61" s="4"/>
      <c r="BG61" s="4">
        <v>1.0</v>
      </c>
      <c r="BH61" s="4">
        <v>1.0</v>
      </c>
      <c r="BI61" s="4">
        <v>1.0</v>
      </c>
    </row>
    <row r="62">
      <c r="A62" s="4" t="str">
        <f t="shared" si="11"/>
        <v>59</v>
      </c>
      <c r="B62" s="4" t="s">
        <v>485</v>
      </c>
      <c r="C62" s="4" t="s">
        <v>486</v>
      </c>
      <c r="D62" s="4" t="str">
        <f t="shared" si="2"/>
        <v>235742.41</v>
      </c>
      <c r="E62" s="4" t="str">
        <f t="shared" si="3"/>
        <v>325.2549693</v>
      </c>
      <c r="F62" s="4">
        <v>50900.0</v>
      </c>
      <c r="G62" s="4" t="str">
        <f t="shared" si="4"/>
        <v>46458.3708</v>
      </c>
      <c r="H62" s="4">
        <v>0.00516253558975</v>
      </c>
      <c r="I62" s="4">
        <v>235435.0</v>
      </c>
      <c r="J62" s="4" t="str">
        <f t="shared" si="5"/>
        <v>17.84496928</v>
      </c>
      <c r="K62" s="4">
        <v>50900.0</v>
      </c>
      <c r="L62" s="4" t="str">
        <f t="shared" si="6"/>
        <v>15.63537804</v>
      </c>
      <c r="M62" s="4" t="str">
        <f t="shared" si="48"/>
        <v>46446.25</v>
      </c>
      <c r="N62" s="4" t="str">
        <f t="shared" si="7"/>
        <v>15.5032745</v>
      </c>
      <c r="O62" s="4" t="str">
        <f t="shared" si="49"/>
        <v>4453.75</v>
      </c>
      <c r="P62" s="4" t="str">
        <f t="shared" si="8"/>
        <v>12.12080486</v>
      </c>
      <c r="Q62" s="4">
        <v>240.16</v>
      </c>
      <c r="R62" s="4" t="str">
        <f t="shared" si="9"/>
        <v>7.907852072</v>
      </c>
      <c r="S62" s="4">
        <v>67.25</v>
      </c>
      <c r="T62" s="4" t="str">
        <f t="shared" si="51"/>
        <v>6.071462363</v>
      </c>
      <c r="U62" s="4">
        <v>26.0</v>
      </c>
      <c r="V62" s="4">
        <v>8.0</v>
      </c>
      <c r="W62" s="4" t="str">
        <f t="shared" si="50"/>
        <v>2920</v>
      </c>
      <c r="X62" s="4">
        <v>280.0</v>
      </c>
      <c r="Y62" s="15">
        <v>39023.0</v>
      </c>
      <c r="Z62" s="4" t="s">
        <v>487</v>
      </c>
      <c r="AA62" t="str">
        <f>LOG(AF62,2)+AG62+AH62</f>
        <v>284.2842457</v>
      </c>
      <c r="AB62" s="4" t="str">
        <f>AJ62+AK62+AL62+AM62</f>
        <v>977</v>
      </c>
      <c r="AC62" s="4">
        <v>281.0</v>
      </c>
      <c r="AD62" s="20">
        <v>39490.0</v>
      </c>
      <c r="AE62" s="4">
        <v>281.0</v>
      </c>
      <c r="AF62" s="4">
        <v>1247.0</v>
      </c>
      <c r="AG62" s="4">
        <v>14.0</v>
      </c>
      <c r="AH62" s="4" t="str">
        <f>AI62-AG62</f>
        <v>260</v>
      </c>
      <c r="AI62" s="4">
        <v>274.0</v>
      </c>
      <c r="AJ62" s="4">
        <v>25.0</v>
      </c>
      <c r="AK62" s="4">
        <v>382.0</v>
      </c>
      <c r="AL62" s="4">
        <v>30.0</v>
      </c>
      <c r="AM62" s="4">
        <v>540.0</v>
      </c>
      <c r="AN62" s="4" t="s">
        <v>487</v>
      </c>
      <c r="AO62" s="4" t="str">
        <f>AR62+AS62</f>
        <v>13</v>
      </c>
      <c r="AP62" s="4" t="str">
        <f>AX62+AY62</f>
        <v>19</v>
      </c>
      <c r="AQ62" s="4" t="str">
        <f>AU62+LOG(AV62+AZ62,2)+AT62</f>
        <v>6853.149747</v>
      </c>
      <c r="AR62" s="4">
        <v>3.0</v>
      </c>
      <c r="AS62" s="4">
        <v>10.0</v>
      </c>
      <c r="AT62" s="4">
        <v>6844.0</v>
      </c>
      <c r="AU62" s="4">
        <v>3.0</v>
      </c>
      <c r="AV62" s="4">
        <v>10.0</v>
      </c>
      <c r="AW62" s="4">
        <v>509.0</v>
      </c>
      <c r="AX62" s="4">
        <v>16.0</v>
      </c>
      <c r="AY62" s="4">
        <v>3.0</v>
      </c>
      <c r="AZ62" s="4">
        <v>61.0</v>
      </c>
      <c r="BA62" s="22">
        <v>40227.0</v>
      </c>
      <c r="BB62" s="4" t="s">
        <v>244</v>
      </c>
      <c r="BC62" s="4" t="s">
        <v>488</v>
      </c>
      <c r="BD62" s="4"/>
      <c r="BG62" s="4">
        <v>1.0</v>
      </c>
    </row>
    <row r="63">
      <c r="A63" s="4" t="str">
        <f t="shared" si="11"/>
        <v>60</v>
      </c>
      <c r="B63" s="4" t="s">
        <v>489</v>
      </c>
      <c r="C63" s="4" t="s">
        <v>490</v>
      </c>
      <c r="D63" s="4" t="str">
        <f t="shared" si="2"/>
        <v>228561.1806</v>
      </c>
      <c r="E63" s="4" t="str">
        <f t="shared" si="3"/>
        <v>97.98233967</v>
      </c>
      <c r="F63" s="4">
        <v>2152.0</v>
      </c>
      <c r="G63" s="4" t="str">
        <f t="shared" si="4"/>
        <v>2094.97728</v>
      </c>
      <c r="H63" s="4">
        <v>0.00515718673031</v>
      </c>
      <c r="I63" s="4">
        <v>228481.0</v>
      </c>
      <c r="J63" s="4" t="str">
        <f t="shared" si="5"/>
        <v>17.80171467</v>
      </c>
      <c r="K63" s="4">
        <v>2152.0</v>
      </c>
      <c r="L63" s="4" t="str">
        <f t="shared" si="6"/>
        <v>11.07146236</v>
      </c>
      <c r="M63" s="4" t="str">
        <f>2152-63</f>
        <v>2089</v>
      </c>
      <c r="N63" s="4" t="str">
        <f t="shared" si="7"/>
        <v>11.02859678</v>
      </c>
      <c r="O63" s="4">
        <v>63.0</v>
      </c>
      <c r="P63" s="4" t="str">
        <f t="shared" si="8"/>
        <v>5.977279923</v>
      </c>
      <c r="Q63" s="4">
        <v>80.180625</v>
      </c>
      <c r="R63" s="4" t="str">
        <f t="shared" si="9"/>
        <v>6.325181758</v>
      </c>
      <c r="S63" s="4">
        <v>0.0</v>
      </c>
      <c r="T63" s="4">
        <v>0.0</v>
      </c>
      <c r="U63" s="4">
        <v>74.0</v>
      </c>
      <c r="V63" s="4">
        <v>0.0</v>
      </c>
      <c r="W63" s="4"/>
      <c r="X63" s="4">
        <v>63.0</v>
      </c>
      <c r="Y63" s="15">
        <v>39176.0</v>
      </c>
      <c r="AD63" s="17"/>
      <c r="BA63" s="17"/>
      <c r="BB63" s="4" t="s">
        <v>244</v>
      </c>
      <c r="BC63" s="4" t="s">
        <v>246</v>
      </c>
      <c r="BD63" s="4"/>
      <c r="BE63" s="4"/>
      <c r="BG63" s="4">
        <v>1.0</v>
      </c>
      <c r="BH63" s="4">
        <v>1.0</v>
      </c>
      <c r="BI63" s="4">
        <v>1.0</v>
      </c>
    </row>
    <row r="64">
      <c r="A64" s="4" t="str">
        <f t="shared" si="11"/>
        <v>61</v>
      </c>
      <c r="B64" s="4" t="s">
        <v>491</v>
      </c>
      <c r="C64" s="4" t="s">
        <v>492</v>
      </c>
      <c r="D64" s="4" t="str">
        <f t="shared" si="2"/>
        <v>226968.5606</v>
      </c>
      <c r="E64" s="4" t="str">
        <f t="shared" si="3"/>
        <v>280.351088</v>
      </c>
      <c r="F64" s="4">
        <v>5761.0</v>
      </c>
      <c r="G64" s="4" t="str">
        <f t="shared" si="4"/>
        <v>4996.462065</v>
      </c>
      <c r="H64" s="4">
        <v>0.00513772851372</v>
      </c>
      <c r="I64" s="4">
        <v>226706.0</v>
      </c>
      <c r="J64" s="4" t="str">
        <f t="shared" si="5"/>
        <v>17.79046305</v>
      </c>
      <c r="K64" s="4">
        <v>5761.0</v>
      </c>
      <c r="L64" s="4" t="str">
        <f t="shared" si="6"/>
        <v>12.49210354</v>
      </c>
      <c r="M64" s="4" t="str">
        <f t="shared" ref="M64:M65" si="52">(K64*W64)/3200</f>
        <v>4986.865625</v>
      </c>
      <c r="N64" s="4" t="str">
        <f t="shared" si="7"/>
        <v>12.28391761</v>
      </c>
      <c r="O64" s="4" t="str">
        <f t="shared" ref="O64:O65" si="53">(K64*X64)/3200</f>
        <v>774.134375</v>
      </c>
      <c r="P64" s="4" t="str">
        <f t="shared" si="8"/>
        <v>9.596440202</v>
      </c>
      <c r="Q64" s="4">
        <v>242.4340625</v>
      </c>
      <c r="R64" s="4" t="str">
        <f t="shared" si="9"/>
        <v>7.921448605</v>
      </c>
      <c r="S64" s="4">
        <v>20.1265625</v>
      </c>
      <c r="T64" s="4" t="str">
        <f t="shared" ref="T64:T90" si="54">LOG(S64,2)</f>
        <v>4.331028884</v>
      </c>
      <c r="U64" s="4">
        <v>104.0</v>
      </c>
      <c r="V64" s="4">
        <v>6.0</v>
      </c>
      <c r="W64" s="4" t="str">
        <f t="shared" ref="W64:W65" si="55">3200-X64</f>
        <v>2770</v>
      </c>
      <c r="X64" s="4">
        <v>430.0</v>
      </c>
      <c r="Y64" s="15">
        <v>39417.0</v>
      </c>
      <c r="AD64" s="17"/>
      <c r="BA64" s="17"/>
      <c r="BB64" s="4" t="s">
        <v>244</v>
      </c>
      <c r="BC64" s="4" t="s">
        <v>246</v>
      </c>
      <c r="BD64" s="4"/>
      <c r="BE64" s="4"/>
      <c r="BG64" s="4">
        <v>1.0</v>
      </c>
      <c r="BH64" s="4">
        <v>1.0</v>
      </c>
      <c r="BI64" s="4">
        <v>1.0</v>
      </c>
      <c r="BV64" s="4">
        <v>1.0</v>
      </c>
    </row>
    <row r="65">
      <c r="A65" s="4" t="str">
        <f t="shared" si="11"/>
        <v>62</v>
      </c>
      <c r="B65" s="4" t="s">
        <v>493</v>
      </c>
      <c r="C65" s="4" t="s">
        <v>494</v>
      </c>
      <c r="D65" s="4" t="str">
        <f t="shared" si="2"/>
        <v>226554.6019</v>
      </c>
      <c r="E65" s="4" t="str">
        <f t="shared" si="3"/>
        <v>419.3888146</v>
      </c>
      <c r="F65" s="4">
        <v>5530.0</v>
      </c>
      <c r="G65" s="4" t="str">
        <f t="shared" si="4"/>
        <v>4529.028375</v>
      </c>
      <c r="H65" s="4">
        <v>0.00513336285908</v>
      </c>
      <c r="I65" s="4">
        <v>226153.0</v>
      </c>
      <c r="J65" s="4" t="str">
        <f t="shared" si="5"/>
        <v>17.78693961</v>
      </c>
      <c r="K65" s="4">
        <v>5530.0</v>
      </c>
      <c r="L65" s="4" t="str">
        <f t="shared" si="6"/>
        <v>12.43306377</v>
      </c>
      <c r="M65" s="4" t="str">
        <f t="shared" si="52"/>
        <v>4519.046875</v>
      </c>
      <c r="N65" s="4" t="str">
        <f t="shared" si="7"/>
        <v>12.14180281</v>
      </c>
      <c r="O65" s="4" t="str">
        <f t="shared" si="53"/>
        <v>1010.953125</v>
      </c>
      <c r="P65" s="4" t="str">
        <f t="shared" si="8"/>
        <v>9.98150039</v>
      </c>
      <c r="Q65" s="4">
        <v>333.708125</v>
      </c>
      <c r="R65" s="4" t="str">
        <f t="shared" si="9"/>
        <v>8.382443003</v>
      </c>
      <c r="S65" s="4">
        <v>67.89375</v>
      </c>
      <c r="T65" s="4" t="str">
        <f t="shared" si="54"/>
        <v>6.085206867</v>
      </c>
      <c r="U65" s="4">
        <v>202.0</v>
      </c>
      <c r="V65" s="4">
        <v>47.0</v>
      </c>
      <c r="W65" s="4" t="str">
        <f t="shared" si="55"/>
        <v>2615</v>
      </c>
      <c r="X65" s="4">
        <v>585.0</v>
      </c>
      <c r="Y65" s="15">
        <v>39820.0</v>
      </c>
      <c r="AD65" s="17"/>
      <c r="BA65" s="17"/>
      <c r="BB65" s="4" t="s">
        <v>244</v>
      </c>
      <c r="BC65" s="4" t="s">
        <v>358</v>
      </c>
      <c r="BD65" s="4"/>
      <c r="BE65" s="4"/>
      <c r="BG65" s="4">
        <v>1.0</v>
      </c>
      <c r="BH65" s="4">
        <v>1.0</v>
      </c>
      <c r="BI65" s="4">
        <v>1.0</v>
      </c>
    </row>
    <row r="66">
      <c r="A66" s="4" t="str">
        <f t="shared" si="11"/>
        <v>63</v>
      </c>
      <c r="B66" s="4" t="s">
        <v>497</v>
      </c>
      <c r="C66" s="4" t="s">
        <v>498</v>
      </c>
      <c r="D66" s="4" t="str">
        <f t="shared" si="2"/>
        <v>206767.375</v>
      </c>
      <c r="E66" s="4" t="str">
        <f t="shared" si="3"/>
        <v>151.0317181</v>
      </c>
      <c r="F66" s="4">
        <v>1116.0</v>
      </c>
      <c r="G66" s="4" t="str">
        <f t="shared" si="4"/>
        <v>916.693487</v>
      </c>
      <c r="H66" s="4">
        <v>0.00504559851953</v>
      </c>
      <c r="I66" s="4">
        <v>206634.0</v>
      </c>
      <c r="J66" s="4" t="str">
        <f t="shared" si="5"/>
        <v>17.65671813</v>
      </c>
      <c r="K66" s="4">
        <v>1116.0</v>
      </c>
      <c r="L66" s="4" t="str">
        <f t="shared" si="6"/>
        <v>10.12412131</v>
      </c>
      <c r="M66" s="4" t="str">
        <f>K66-X66</f>
        <v>909</v>
      </c>
      <c r="N66" s="4" t="str">
        <f t="shared" si="7"/>
        <v>9.828136484</v>
      </c>
      <c r="O66" s="4">
        <v>207.0</v>
      </c>
      <c r="P66" s="4" t="str">
        <f t="shared" si="8"/>
        <v>7.693486957</v>
      </c>
      <c r="Q66" s="4">
        <v>115.875</v>
      </c>
      <c r="R66" s="4" t="str">
        <f t="shared" si="9"/>
        <v>6.856425529</v>
      </c>
      <c r="S66" s="4">
        <v>17.5</v>
      </c>
      <c r="T66" s="4" t="str">
        <f t="shared" si="54"/>
        <v>4.129283017</v>
      </c>
      <c r="U66" s="4">
        <v>58.0</v>
      </c>
      <c r="V66" s="4">
        <v>5.0</v>
      </c>
      <c r="W66" s="4"/>
      <c r="X66" s="4">
        <v>207.0</v>
      </c>
      <c r="Y66" s="15">
        <v>39891.0</v>
      </c>
      <c r="AD66" s="17"/>
      <c r="BA66" s="17"/>
      <c r="BB66" s="4" t="s">
        <v>244</v>
      </c>
      <c r="BC66" s="4" t="s">
        <v>246</v>
      </c>
      <c r="BD66" s="4"/>
      <c r="BE66" s="4">
        <v>1.0</v>
      </c>
      <c r="BH66" s="4">
        <v>1.0</v>
      </c>
      <c r="BI66" s="4">
        <v>1.0</v>
      </c>
    </row>
    <row r="67">
      <c r="A67" s="4" t="str">
        <f t="shared" si="11"/>
        <v>64</v>
      </c>
      <c r="B67" s="4" t="s">
        <v>499</v>
      </c>
      <c r="C67" s="4" t="s">
        <v>500</v>
      </c>
      <c r="D67" s="4" t="str">
        <f t="shared" si="2"/>
        <v>202955.3075</v>
      </c>
      <c r="E67" s="4" t="str">
        <f t="shared" si="3"/>
        <v>1097.930603</v>
      </c>
      <c r="F67" s="4">
        <v>10900.0</v>
      </c>
      <c r="G67" s="4" t="str">
        <f t="shared" si="4"/>
        <v>10071.7732</v>
      </c>
      <c r="H67" s="4">
        <v>0.00495303097992</v>
      </c>
      <c r="I67" s="4">
        <v>201875.0</v>
      </c>
      <c r="J67" s="4" t="str">
        <f t="shared" si="5"/>
        <v>17.62310273</v>
      </c>
      <c r="K67" s="4">
        <v>10900.0</v>
      </c>
      <c r="L67" s="4" t="str">
        <f t="shared" si="6"/>
        <v>13.41204051</v>
      </c>
      <c r="M67" s="4" t="str">
        <f>(K67*W67)/3200</f>
        <v>10062.0625</v>
      </c>
      <c r="N67" s="4" t="str">
        <f t="shared" si="7"/>
        <v>13.29663844</v>
      </c>
      <c r="O67" s="4" t="str">
        <f>(K67*X67)/3200</f>
        <v>837.9375</v>
      </c>
      <c r="P67" s="4" t="str">
        <f t="shared" si="8"/>
        <v>9.71069883</v>
      </c>
      <c r="Q67" s="4">
        <v>936.215</v>
      </c>
      <c r="R67" s="4" t="str">
        <f t="shared" si="9"/>
        <v>9.87069607</v>
      </c>
      <c r="S67" s="4">
        <v>144.0925</v>
      </c>
      <c r="T67" s="4" t="str">
        <f t="shared" si="54"/>
        <v>7.170851435</v>
      </c>
      <c r="U67" s="4">
        <v>451.0</v>
      </c>
      <c r="V67" s="4">
        <v>76.0</v>
      </c>
      <c r="W67" s="4" t="str">
        <f>3200-X67</f>
        <v>2954</v>
      </c>
      <c r="X67" s="4">
        <v>246.0</v>
      </c>
      <c r="Y67" s="15">
        <v>39301.0</v>
      </c>
      <c r="Z67" s="4" t="s">
        <v>499</v>
      </c>
      <c r="AA67" t="str">
        <f t="shared" ref="AA67:AA68" si="56">LOG(AF67,2)+AG67+AH67</f>
        <v>12.033423</v>
      </c>
      <c r="AB67" s="4" t="str">
        <f t="shared" ref="AB67:AB68" si="57">AJ67+AK67+AL67+AM67</f>
        <v>26</v>
      </c>
      <c r="AC67" s="4">
        <v>154.0</v>
      </c>
      <c r="AD67" s="20">
        <v>40423.0</v>
      </c>
      <c r="AE67" s="4">
        <v>154.0</v>
      </c>
      <c r="AF67" s="4">
        <v>131.0</v>
      </c>
      <c r="AG67" s="4">
        <v>5.0</v>
      </c>
      <c r="AH67" s="4" t="str">
        <f t="shared" ref="AH67:AH68" si="58">AI67-AG67</f>
        <v>0</v>
      </c>
      <c r="AI67" s="4">
        <v>5.0</v>
      </c>
      <c r="AJ67" s="4">
        <v>1.0</v>
      </c>
      <c r="AK67" s="4">
        <v>9.0</v>
      </c>
      <c r="AL67" s="4">
        <v>1.0</v>
      </c>
      <c r="AM67" s="4">
        <v>15.0</v>
      </c>
      <c r="AN67" s="4"/>
      <c r="AO67" s="4"/>
      <c r="AP67" s="4"/>
      <c r="AQ67" s="4"/>
      <c r="BA67" s="17"/>
      <c r="BB67" s="4" t="s">
        <v>244</v>
      </c>
      <c r="BC67" s="4" t="s">
        <v>358</v>
      </c>
      <c r="BD67" s="4"/>
      <c r="BG67" s="4">
        <v>1.0</v>
      </c>
    </row>
    <row r="68">
      <c r="A68" s="4" t="str">
        <f t="shared" si="11"/>
        <v>65</v>
      </c>
      <c r="B68" s="4" t="s">
        <v>516</v>
      </c>
      <c r="C68" s="4" t="s">
        <v>517</v>
      </c>
      <c r="D68" s="4" t="str">
        <f t="shared" si="2"/>
        <v>202169.0872</v>
      </c>
      <c r="E68" s="4" t="str">
        <f t="shared" si="3"/>
        <v>724.7073357</v>
      </c>
      <c r="F68" s="4">
        <v>2624.0</v>
      </c>
      <c r="G68" s="4" t="str">
        <f t="shared" si="4"/>
        <v>2563.066089</v>
      </c>
      <c r="H68" s="4">
        <v>0.00489196085925</v>
      </c>
      <c r="I68" s="4">
        <v>201462.0</v>
      </c>
      <c r="J68" s="4" t="str">
        <f t="shared" si="5"/>
        <v>17.62014822</v>
      </c>
      <c r="K68" s="4">
        <v>2624.0</v>
      </c>
      <c r="L68" s="4" t="str">
        <f t="shared" si="6"/>
        <v>11.357552</v>
      </c>
      <c r="M68" s="4" t="str">
        <f>K68-X68</f>
        <v>2557</v>
      </c>
      <c r="N68" s="4" t="str">
        <f t="shared" si="7"/>
        <v>11.32023645</v>
      </c>
      <c r="O68" s="4">
        <v>67.0</v>
      </c>
      <c r="P68" s="4" t="str">
        <f t="shared" si="8"/>
        <v>6.06608919</v>
      </c>
      <c r="Q68" s="4">
        <v>616.9340625</v>
      </c>
      <c r="R68" s="4" t="str">
        <f t="shared" si="9"/>
        <v>9.268972493</v>
      </c>
      <c r="S68" s="4">
        <v>90.153125</v>
      </c>
      <c r="T68" s="4" t="str">
        <f t="shared" si="54"/>
        <v>6.494305596</v>
      </c>
      <c r="U68" s="4">
        <v>164.0</v>
      </c>
      <c r="V68" s="4">
        <v>24.0</v>
      </c>
      <c r="W68" s="4"/>
      <c r="X68" s="4">
        <v>67.0</v>
      </c>
      <c r="Y68" s="15">
        <v>40580.0</v>
      </c>
      <c r="Z68" s="4" t="s">
        <v>554</v>
      </c>
      <c r="AA68" t="str">
        <f t="shared" si="56"/>
        <v>12.25738784</v>
      </c>
      <c r="AB68" s="4" t="str">
        <f t="shared" si="57"/>
        <v>31</v>
      </c>
      <c r="AC68" s="4">
        <v>70.0</v>
      </c>
      <c r="AD68" s="20">
        <v>40551.0</v>
      </c>
      <c r="AE68" s="4">
        <v>70.0</v>
      </c>
      <c r="AF68" s="4">
        <v>306.0</v>
      </c>
      <c r="AG68" s="4">
        <v>0.0</v>
      </c>
      <c r="AH68" s="4" t="str">
        <f t="shared" si="58"/>
        <v>4</v>
      </c>
      <c r="AI68" s="4">
        <v>4.0</v>
      </c>
      <c r="AJ68" s="4">
        <v>1.0</v>
      </c>
      <c r="AK68" s="4">
        <v>11.0</v>
      </c>
      <c r="AL68" s="4">
        <v>12.0</v>
      </c>
      <c r="AM68" s="4">
        <v>7.0</v>
      </c>
      <c r="AN68" s="4"/>
      <c r="AO68" s="4"/>
      <c r="AP68" s="4"/>
      <c r="AQ68" s="4"/>
      <c r="BA68" s="17"/>
      <c r="BB68" s="4" t="s">
        <v>244</v>
      </c>
      <c r="BC68" s="4" t="s">
        <v>358</v>
      </c>
      <c r="BD68" s="4"/>
      <c r="BG68" s="4">
        <v>1.0</v>
      </c>
    </row>
    <row r="69">
      <c r="A69" s="4" t="str">
        <f t="shared" si="11"/>
        <v>66</v>
      </c>
      <c r="B69" s="4" t="s">
        <v>555</v>
      </c>
      <c r="C69" s="4" t="s">
        <v>556</v>
      </c>
      <c r="D69" s="4" t="str">
        <f t="shared" si="2"/>
        <v>197101.1538</v>
      </c>
      <c r="E69" s="4" t="str">
        <f t="shared" si="3"/>
        <v>1333.732661</v>
      </c>
      <c r="F69" s="4">
        <v>19300.0</v>
      </c>
      <c r="G69" s="4" t="str">
        <f t="shared" si="4"/>
        <v>17109.69796</v>
      </c>
      <c r="H69" s="4">
        <v>0.00487324195632</v>
      </c>
      <c r="I69" s="4">
        <v>195785.0</v>
      </c>
      <c r="J69" s="4" t="str">
        <f t="shared" si="5"/>
        <v>17.57891071</v>
      </c>
      <c r="K69" s="4">
        <v>19300.0</v>
      </c>
      <c r="L69" s="4" t="str">
        <f t="shared" si="6"/>
        <v>14.23631323</v>
      </c>
      <c r="M69" s="4" t="str">
        <f t="shared" ref="M69:M71" si="59">(K69*W69)/3200</f>
        <v>17098.59375</v>
      </c>
      <c r="N69" s="4" t="str">
        <f t="shared" si="7"/>
        <v>14.06159006</v>
      </c>
      <c r="O69" s="4" t="str">
        <f t="shared" ref="O69:O71" si="60">(K69*X69)/3200</f>
        <v>2201.40625</v>
      </c>
      <c r="P69" s="4" t="str">
        <f t="shared" si="8"/>
        <v>11.10420969</v>
      </c>
      <c r="Q69" s="4">
        <v>1114.469375</v>
      </c>
      <c r="R69" s="4" t="str">
        <f t="shared" si="9"/>
        <v>10.12214126</v>
      </c>
      <c r="S69" s="4">
        <v>201.684375</v>
      </c>
      <c r="T69" s="4" t="str">
        <f t="shared" si="54"/>
        <v>7.655955509</v>
      </c>
      <c r="U69" s="4">
        <v>480.0</v>
      </c>
      <c r="V69" s="4">
        <v>94.0</v>
      </c>
      <c r="W69" s="4" t="str">
        <f t="shared" ref="W69:W71" si="61">3200-X69</f>
        <v>2835</v>
      </c>
      <c r="X69" s="4">
        <v>365.0</v>
      </c>
      <c r="Y69" s="15">
        <v>40402.0</v>
      </c>
      <c r="AD69" s="17"/>
      <c r="BA69" s="17"/>
      <c r="BB69" s="4" t="s">
        <v>244</v>
      </c>
      <c r="BC69" s="4" t="s">
        <v>358</v>
      </c>
      <c r="BD69" s="4">
        <v>1.0</v>
      </c>
    </row>
    <row r="70">
      <c r="A70" s="4" t="str">
        <f t="shared" si="11"/>
        <v>67</v>
      </c>
      <c r="B70" s="4" t="s">
        <v>561</v>
      </c>
      <c r="C70" s="4" t="s">
        <v>562</v>
      </c>
      <c r="D70" s="4" t="str">
        <f t="shared" si="2"/>
        <v>193600</v>
      </c>
      <c r="E70" s="4" t="str">
        <f t="shared" si="3"/>
        <v>28.56263745</v>
      </c>
      <c r="F70" s="4">
        <v>13800.0</v>
      </c>
      <c r="G70" s="4" t="str">
        <f t="shared" si="4"/>
        <v>13669.10852</v>
      </c>
      <c r="H70" s="4">
        <v>0.00481698123215</v>
      </c>
      <c r="I70" s="4">
        <v>193589.0</v>
      </c>
      <c r="J70" s="4" t="str">
        <f t="shared" si="5"/>
        <v>17.56263745</v>
      </c>
      <c r="K70" s="4">
        <v>13800.0</v>
      </c>
      <c r="L70" s="4" t="str">
        <f t="shared" si="6"/>
        <v>13.75238065</v>
      </c>
      <c r="M70" s="4" t="str">
        <f t="shared" si="59"/>
        <v>13662</v>
      </c>
      <c r="N70" s="4" t="str">
        <f t="shared" si="7"/>
        <v>13.73788108</v>
      </c>
      <c r="O70" s="4" t="str">
        <f t="shared" si="60"/>
        <v>138</v>
      </c>
      <c r="P70" s="4" t="str">
        <f t="shared" si="8"/>
        <v>7.108524457</v>
      </c>
      <c r="Q70" s="4">
        <v>10.0</v>
      </c>
      <c r="R70" s="4" t="str">
        <f t="shared" si="9"/>
        <v>3.321928095</v>
      </c>
      <c r="S70" s="4">
        <v>1.0</v>
      </c>
      <c r="T70" s="4" t="str">
        <f t="shared" si="54"/>
        <v>0</v>
      </c>
      <c r="U70" s="4">
        <v>10.0</v>
      </c>
      <c r="V70" s="4">
        <v>1.0</v>
      </c>
      <c r="W70" s="4" t="str">
        <f t="shared" si="61"/>
        <v>3168</v>
      </c>
      <c r="X70" s="4">
        <v>32.0</v>
      </c>
      <c r="Y70" s="15">
        <v>39038.0</v>
      </c>
      <c r="AD70" s="17"/>
      <c r="BA70" s="17"/>
      <c r="BB70" s="4" t="s">
        <v>244</v>
      </c>
      <c r="BC70" s="4" t="s">
        <v>564</v>
      </c>
      <c r="BD70" s="4"/>
      <c r="BG70" s="4">
        <v>1.0</v>
      </c>
      <c r="BO70" s="4"/>
      <c r="BP70" s="4">
        <v>1.0</v>
      </c>
      <c r="BS70" s="4">
        <v>1.0</v>
      </c>
    </row>
    <row r="71">
      <c r="A71" s="4" t="str">
        <f t="shared" si="11"/>
        <v>68</v>
      </c>
      <c r="B71" s="4" t="s">
        <v>566</v>
      </c>
      <c r="C71" s="4" t="s">
        <v>568</v>
      </c>
      <c r="D71" s="4" t="str">
        <f t="shared" si="2"/>
        <v>191339.0266</v>
      </c>
      <c r="E71" s="4" t="str">
        <f t="shared" si="3"/>
        <v>455.5690276</v>
      </c>
      <c r="F71" s="4">
        <v>8759.0</v>
      </c>
      <c r="G71" s="4" t="str">
        <f t="shared" si="4"/>
        <v>8561.39245</v>
      </c>
      <c r="H71" s="4">
        <v>0.00474444831007</v>
      </c>
      <c r="I71" s="4">
        <v>190901.0</v>
      </c>
      <c r="J71" s="4" t="str">
        <f t="shared" si="5"/>
        <v>17.54246513</v>
      </c>
      <c r="K71" s="4">
        <v>8759.0</v>
      </c>
      <c r="L71" s="4" t="str">
        <f t="shared" si="6"/>
        <v>13.09655045</v>
      </c>
      <c r="M71" s="4" t="str">
        <f t="shared" si="59"/>
        <v>8553.710938</v>
      </c>
      <c r="N71" s="4" t="str">
        <f t="shared" si="7"/>
        <v>13.06233474</v>
      </c>
      <c r="O71" s="4" t="str">
        <f t="shared" si="60"/>
        <v>205.2890625</v>
      </c>
      <c r="P71" s="4" t="str">
        <f t="shared" si="8"/>
        <v>7.681512955</v>
      </c>
      <c r="Q71" s="4">
        <v>328.98125</v>
      </c>
      <c r="R71" s="4" t="str">
        <f t="shared" si="9"/>
        <v>8.361861551</v>
      </c>
      <c r="S71" s="4">
        <v>109.0453125</v>
      </c>
      <c r="T71" s="4" t="str">
        <f t="shared" si="54"/>
        <v>6.768783944</v>
      </c>
      <c r="U71" s="4">
        <v>64.0</v>
      </c>
      <c r="V71" s="4">
        <v>12.0</v>
      </c>
      <c r="W71" s="4" t="str">
        <f t="shared" si="61"/>
        <v>3125</v>
      </c>
      <c r="X71" s="4">
        <v>75.0</v>
      </c>
      <c r="Y71" s="15">
        <v>39116.0</v>
      </c>
      <c r="Z71" s="4" t="s">
        <v>566</v>
      </c>
      <c r="AA71" t="str">
        <f>LOG(AF71,2)+AG71+AH71</f>
        <v>231.2425787</v>
      </c>
      <c r="AB71" s="4" t="str">
        <f>AJ71+AK71+AL71+AM71</f>
        <v>1377</v>
      </c>
      <c r="AC71" s="4">
        <v>9961.0</v>
      </c>
      <c r="AD71" s="20">
        <v>39506.0</v>
      </c>
      <c r="AE71" s="4">
        <v>9961.0</v>
      </c>
      <c r="AF71" s="4">
        <v>4846.0</v>
      </c>
      <c r="AG71" s="4">
        <v>32.0</v>
      </c>
      <c r="AH71" s="4" t="str">
        <f>AI71-AG71</f>
        <v>187</v>
      </c>
      <c r="AI71" s="4">
        <v>219.0</v>
      </c>
      <c r="AJ71" s="4">
        <v>207.0</v>
      </c>
      <c r="AK71" s="4">
        <v>340.0</v>
      </c>
      <c r="AL71" s="4">
        <v>144.0</v>
      </c>
      <c r="AM71" s="4">
        <v>686.0</v>
      </c>
      <c r="AN71" s="4" t="s">
        <v>568</v>
      </c>
      <c r="AO71" s="4" t="str">
        <f>AR71+AS71</f>
        <v>10</v>
      </c>
      <c r="AP71" s="4" t="str">
        <f>AX71+AY71</f>
        <v>3</v>
      </c>
      <c r="AQ71" s="4" t="str">
        <f>AU71+LOG(AV71+AZ71,2)+AT71</f>
        <v>14.99572299</v>
      </c>
      <c r="AR71" s="4">
        <v>0.0</v>
      </c>
      <c r="AS71" s="4">
        <v>10.0</v>
      </c>
      <c r="AT71" s="4">
        <v>0.0</v>
      </c>
      <c r="AU71" s="4">
        <v>0.0</v>
      </c>
      <c r="AV71" s="4">
        <v>0.0</v>
      </c>
      <c r="AW71" s="21">
        <v>25409.0</v>
      </c>
      <c r="AX71" s="4">
        <v>3.0</v>
      </c>
      <c r="AY71" s="4">
        <v>0.0</v>
      </c>
      <c r="AZ71" s="4">
        <v>32671.0</v>
      </c>
      <c r="BA71" s="22">
        <v>39706.0</v>
      </c>
      <c r="BB71" s="4" t="s">
        <v>244</v>
      </c>
      <c r="BC71" s="4" t="s">
        <v>246</v>
      </c>
      <c r="BD71" s="4"/>
      <c r="BE71" s="4"/>
      <c r="BG71" s="4">
        <v>1.0</v>
      </c>
      <c r="BO71" s="4">
        <v>1.0</v>
      </c>
      <c r="BP71" s="4">
        <v>1.0</v>
      </c>
      <c r="BQ71" s="4">
        <v>1.0</v>
      </c>
    </row>
    <row r="72">
      <c r="A72" s="4" t="str">
        <f t="shared" si="11"/>
        <v>69</v>
      </c>
      <c r="B72" s="4" t="s">
        <v>573</v>
      </c>
      <c r="C72" s="4" t="s">
        <v>574</v>
      </c>
      <c r="D72" s="4" t="str">
        <f t="shared" si="2"/>
        <v>190898.0125</v>
      </c>
      <c r="E72" s="4" t="str">
        <f t="shared" si="3"/>
        <v>412.5519542</v>
      </c>
      <c r="F72" s="4">
        <v>2557.0</v>
      </c>
      <c r="G72" s="4" t="str">
        <f t="shared" si="4"/>
        <v>2488.228819</v>
      </c>
      <c r="H72" s="4">
        <v>0.00468440877478</v>
      </c>
      <c r="I72" s="4">
        <v>190503.0</v>
      </c>
      <c r="J72" s="4" t="str">
        <f t="shared" si="5"/>
        <v>17.53945419</v>
      </c>
      <c r="K72" s="4">
        <v>2557.0</v>
      </c>
      <c r="L72" s="4" t="str">
        <f t="shared" si="6"/>
        <v>11.32023645</v>
      </c>
      <c r="M72" s="4" t="str">
        <f>K72-X72</f>
        <v>2482</v>
      </c>
      <c r="N72" s="4" t="str">
        <f t="shared" si="7"/>
        <v>11.2772874</v>
      </c>
      <c r="O72" s="4">
        <v>75.0</v>
      </c>
      <c r="P72" s="4" t="str">
        <f t="shared" si="8"/>
        <v>6.22881869</v>
      </c>
      <c r="Q72" s="4">
        <v>361.975</v>
      </c>
      <c r="R72" s="4" t="str">
        <f t="shared" si="9"/>
        <v>8.49974625</v>
      </c>
      <c r="S72" s="4">
        <v>33.0375</v>
      </c>
      <c r="T72" s="4" t="str">
        <f t="shared" si="54"/>
        <v>5.046032615</v>
      </c>
      <c r="U72" s="4">
        <v>181.0</v>
      </c>
      <c r="V72" s="4">
        <v>24.0</v>
      </c>
      <c r="W72" s="4"/>
      <c r="X72" s="4">
        <v>75.0</v>
      </c>
      <c r="Y72" s="15">
        <v>40484.0</v>
      </c>
      <c r="AD72" s="17"/>
      <c r="BA72" s="17"/>
      <c r="BB72" s="4" t="s">
        <v>244</v>
      </c>
      <c r="BC72" s="4" t="s">
        <v>358</v>
      </c>
      <c r="BD72" s="4"/>
      <c r="BE72" s="4"/>
      <c r="BG72" s="4">
        <v>1.0</v>
      </c>
      <c r="BH72" s="4">
        <v>1.0</v>
      </c>
    </row>
    <row r="73">
      <c r="A73" s="4" t="str">
        <f t="shared" si="11"/>
        <v>70</v>
      </c>
      <c r="B73" s="4" t="s">
        <v>1477</v>
      </c>
      <c r="C73" s="4" t="s">
        <v>1478</v>
      </c>
      <c r="D73" s="4" t="str">
        <f t="shared" si="2"/>
        <v>183792.5363</v>
      </c>
      <c r="E73" s="4" t="str">
        <f t="shared" si="3"/>
        <v>1192.014719</v>
      </c>
      <c r="F73" s="4">
        <v>9349.0</v>
      </c>
      <c r="G73" s="4" t="str">
        <f t="shared" si="4"/>
        <v>8654.363067</v>
      </c>
      <c r="H73" s="4">
        <v>0.00467649151023</v>
      </c>
      <c r="I73" s="4">
        <v>182618.0</v>
      </c>
      <c r="J73" s="4" t="str">
        <f t="shared" si="5"/>
        <v>17.47846945</v>
      </c>
      <c r="K73" s="4">
        <v>9349.0</v>
      </c>
      <c r="L73" s="4" t="str">
        <f t="shared" si="6"/>
        <v>13.19059634</v>
      </c>
      <c r="M73" s="4" t="str">
        <f>(K73*W73)/3200</f>
        <v>8644.903438</v>
      </c>
      <c r="N73" s="4" t="str">
        <f t="shared" si="7"/>
        <v>13.07763413</v>
      </c>
      <c r="O73" s="4" t="str">
        <f>(K73*X73)/3200</f>
        <v>704.0965625</v>
      </c>
      <c r="P73" s="4" t="str">
        <f t="shared" si="8"/>
        <v>9.459629489</v>
      </c>
      <c r="Q73" s="4">
        <v>1126.769375</v>
      </c>
      <c r="R73" s="4" t="str">
        <f t="shared" si="9"/>
        <v>10.13797654</v>
      </c>
      <c r="S73" s="4">
        <v>47.766875</v>
      </c>
      <c r="T73" s="4" t="str">
        <f t="shared" si="54"/>
        <v>5.577938591</v>
      </c>
      <c r="U73" s="4">
        <v>223.0</v>
      </c>
      <c r="V73" s="4">
        <v>8.0</v>
      </c>
      <c r="W73" s="4" t="str">
        <f>3200-X73</f>
        <v>2959</v>
      </c>
      <c r="X73" s="4">
        <v>241.0</v>
      </c>
      <c r="Y73" s="15">
        <v>39608.0</v>
      </c>
      <c r="Z73" s="4" t="s">
        <v>1410</v>
      </c>
      <c r="AA73" t="str">
        <f t="shared" ref="AA73:AA75" si="62">LOG(AF73,2)+AG73+AH73</f>
        <v>8.672425342</v>
      </c>
      <c r="AB73" s="4" t="str">
        <f t="shared" ref="AB73:AB75" si="63">AJ73+AK73+AL73+AM73</f>
        <v>13</v>
      </c>
      <c r="AC73" s="4">
        <v>471.0</v>
      </c>
      <c r="AD73" s="20">
        <v>39841.0</v>
      </c>
      <c r="AE73" s="4">
        <v>471.0</v>
      </c>
      <c r="AF73" s="4">
        <v>204.0</v>
      </c>
      <c r="AG73" s="4">
        <v>1.0</v>
      </c>
      <c r="AH73" s="4" t="str">
        <f t="shared" ref="AH73:AH75" si="64">AI73-AG73</f>
        <v>0</v>
      </c>
      <c r="AI73" s="4">
        <v>1.0</v>
      </c>
      <c r="AJ73" s="4">
        <v>7.0</v>
      </c>
      <c r="AK73" s="4">
        <v>6.0</v>
      </c>
      <c r="AL73" s="4">
        <v>0.0</v>
      </c>
      <c r="AM73" s="4">
        <v>0.0</v>
      </c>
      <c r="AN73" s="4"/>
      <c r="AO73" s="4"/>
      <c r="AP73" s="4"/>
      <c r="AQ73" s="4"/>
      <c r="BA73" s="17"/>
      <c r="BB73" s="4" t="s">
        <v>244</v>
      </c>
      <c r="BC73" s="4" t="s">
        <v>246</v>
      </c>
      <c r="BD73" s="4"/>
      <c r="BG73" s="4">
        <v>1.0</v>
      </c>
    </row>
    <row r="74">
      <c r="A74" s="4" t="str">
        <f t="shared" si="11"/>
        <v>71</v>
      </c>
      <c r="B74" s="4" t="s">
        <v>1524</v>
      </c>
      <c r="C74" s="4" t="s">
        <v>1525</v>
      </c>
      <c r="D74" s="4" t="str">
        <f t="shared" si="2"/>
        <v>179580.1988</v>
      </c>
      <c r="E74" s="4" t="str">
        <f t="shared" si="3"/>
        <v>294.6507901</v>
      </c>
      <c r="F74" s="4">
        <v>2387.0</v>
      </c>
      <c r="G74" s="4" t="str">
        <f t="shared" si="4"/>
        <v>2177.761551</v>
      </c>
      <c r="H74" s="4">
        <v>0.00450249359326</v>
      </c>
      <c r="I74" s="4">
        <v>179303.0</v>
      </c>
      <c r="J74" s="4" t="str">
        <f t="shared" si="5"/>
        <v>17.4520401</v>
      </c>
      <c r="K74" s="4">
        <v>2387.0</v>
      </c>
      <c r="L74" s="4" t="str">
        <f t="shared" si="6"/>
        <v>11.22098285</v>
      </c>
      <c r="M74" s="4" t="str">
        <f t="shared" ref="M74:M75" si="65">K74-X74</f>
        <v>2170</v>
      </c>
      <c r="N74" s="4" t="str">
        <f t="shared" si="7"/>
        <v>11.08347933</v>
      </c>
      <c r="O74" s="4">
        <v>217.0</v>
      </c>
      <c r="P74" s="4" t="str">
        <f t="shared" si="8"/>
        <v>7.761551232</v>
      </c>
      <c r="Q74" s="4">
        <v>226.495625</v>
      </c>
      <c r="R74" s="4" t="str">
        <f t="shared" si="9"/>
        <v>7.823339373</v>
      </c>
      <c r="S74" s="4">
        <v>50.703125</v>
      </c>
      <c r="T74" s="4" t="str">
        <f t="shared" si="54"/>
        <v>5.664002763</v>
      </c>
      <c r="U74" s="4">
        <v>102.0</v>
      </c>
      <c r="V74" s="4">
        <v>20.0</v>
      </c>
      <c r="W74" s="4"/>
      <c r="X74" s="4">
        <v>217.0</v>
      </c>
      <c r="Y74" s="15">
        <v>39855.0</v>
      </c>
      <c r="Z74" s="4" t="s">
        <v>1416</v>
      </c>
      <c r="AA74" t="str">
        <f t="shared" si="62"/>
        <v>2.584962501</v>
      </c>
      <c r="AB74" s="4" t="str">
        <f t="shared" si="63"/>
        <v>0</v>
      </c>
      <c r="AC74" s="4">
        <v>27.0</v>
      </c>
      <c r="AD74" s="20">
        <v>40793.0</v>
      </c>
      <c r="AE74" s="4">
        <v>27.0</v>
      </c>
      <c r="AF74" s="4">
        <v>6.0</v>
      </c>
      <c r="AG74" s="4">
        <v>0.0</v>
      </c>
      <c r="AH74" s="4" t="str">
        <f t="shared" si="64"/>
        <v>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/>
      <c r="AO74" s="4"/>
      <c r="AP74" s="4"/>
      <c r="AQ74" s="4"/>
      <c r="BA74" s="17"/>
      <c r="BB74" s="4" t="s">
        <v>244</v>
      </c>
      <c r="BC74" s="4" t="s">
        <v>358</v>
      </c>
      <c r="BD74" s="4"/>
      <c r="BG74" s="4">
        <v>1.0</v>
      </c>
    </row>
    <row r="75">
      <c r="A75" s="4" t="str">
        <f t="shared" si="11"/>
        <v>72</v>
      </c>
      <c r="B75" s="4" t="s">
        <v>1423</v>
      </c>
      <c r="C75" s="4" t="s">
        <v>1526</v>
      </c>
      <c r="D75" s="4" t="str">
        <f t="shared" si="2"/>
        <v>179969.7734</v>
      </c>
      <c r="E75" s="4" t="str">
        <f t="shared" si="3"/>
        <v>1255.220876</v>
      </c>
      <c r="F75" s="4">
        <v>3063.0</v>
      </c>
      <c r="G75" s="4" t="str">
        <f t="shared" si="4"/>
        <v>1819.292322</v>
      </c>
      <c r="H75" s="4">
        <v>0.00447854670872</v>
      </c>
      <c r="I75" s="4">
        <v>178732.0</v>
      </c>
      <c r="J75" s="4" t="str">
        <f t="shared" si="5"/>
        <v>17.44743843</v>
      </c>
      <c r="K75" s="4">
        <v>3063.0</v>
      </c>
      <c r="L75" s="4" t="str">
        <f t="shared" si="6"/>
        <v>11.58072965</v>
      </c>
      <c r="M75" s="4" t="str">
        <f t="shared" si="65"/>
        <v>1809</v>
      </c>
      <c r="N75" s="4" t="str">
        <f t="shared" si="7"/>
        <v>10.82097669</v>
      </c>
      <c r="O75" s="4">
        <v>1254.0</v>
      </c>
      <c r="P75" s="4" t="str">
        <f t="shared" si="8"/>
        <v>10.29232163</v>
      </c>
      <c r="Q75" s="4">
        <v>1130.8046875</v>
      </c>
      <c r="R75" s="4" t="str">
        <f t="shared" si="9"/>
        <v>10.14313405</v>
      </c>
      <c r="S75" s="4">
        <v>106.96875</v>
      </c>
      <c r="T75" s="4" t="str">
        <f t="shared" si="54"/>
        <v>6.741045577</v>
      </c>
      <c r="U75" s="4">
        <v>664.0</v>
      </c>
      <c r="V75" s="4">
        <v>26.0</v>
      </c>
      <c r="W75" s="4"/>
      <c r="X75" s="4">
        <v>1254.0</v>
      </c>
      <c r="Y75" s="15">
        <v>39702.0</v>
      </c>
      <c r="Z75" s="4" t="s">
        <v>1423</v>
      </c>
      <c r="AA75" t="str">
        <f t="shared" si="62"/>
        <v>4</v>
      </c>
      <c r="AB75" s="4" t="str">
        <f t="shared" si="63"/>
        <v>12</v>
      </c>
      <c r="AC75" s="4">
        <v>1.0</v>
      </c>
      <c r="AD75" s="20">
        <v>41606.0</v>
      </c>
      <c r="AE75" s="4">
        <v>1.0</v>
      </c>
      <c r="AF75" s="4">
        <v>8.0</v>
      </c>
      <c r="AG75" s="4">
        <v>1.0</v>
      </c>
      <c r="AH75" s="4" t="str">
        <f t="shared" si="64"/>
        <v>0</v>
      </c>
      <c r="AI75" s="4">
        <v>1.0</v>
      </c>
      <c r="AJ75" s="4">
        <v>3.0</v>
      </c>
      <c r="AK75" s="4">
        <v>4.0</v>
      </c>
      <c r="AL75" s="4">
        <v>5.0</v>
      </c>
      <c r="AM75" s="4">
        <v>0.0</v>
      </c>
      <c r="AN75" s="4"/>
      <c r="AO75" s="4"/>
      <c r="AP75" s="4"/>
      <c r="AQ75" s="4"/>
      <c r="BA75" s="17"/>
      <c r="BB75" s="4" t="s">
        <v>244</v>
      </c>
      <c r="BC75" s="4" t="s">
        <v>246</v>
      </c>
      <c r="BD75" s="4">
        <v>1.0</v>
      </c>
      <c r="BE75" s="4">
        <v>1.0</v>
      </c>
      <c r="BF75" s="4"/>
      <c r="BG75" s="4">
        <v>1.0</v>
      </c>
      <c r="BH75" s="4">
        <v>1.0</v>
      </c>
      <c r="BI75" s="4">
        <v>1.0</v>
      </c>
      <c r="BJ75" s="4">
        <v>1.0</v>
      </c>
      <c r="BP75" s="4">
        <v>1.0</v>
      </c>
    </row>
    <row r="76">
      <c r="A76" s="4" t="str">
        <f t="shared" si="11"/>
        <v>73</v>
      </c>
      <c r="B76" s="4" t="s">
        <v>1527</v>
      </c>
      <c r="C76" s="4" t="s">
        <v>1528</v>
      </c>
      <c r="D76" s="4" t="str">
        <f t="shared" si="2"/>
        <v>185402.4819</v>
      </c>
      <c r="E76" s="4" t="str">
        <f t="shared" si="3"/>
        <v>7196.925199</v>
      </c>
      <c r="F76" s="4">
        <v>13200.0</v>
      </c>
      <c r="G76" s="4" t="str">
        <f t="shared" si="4"/>
        <v>10620.83901</v>
      </c>
      <c r="H76" s="4">
        <v>0.00447656669152</v>
      </c>
      <c r="I76" s="4">
        <v>178223.0</v>
      </c>
      <c r="J76" s="4" t="str">
        <f t="shared" si="5"/>
        <v>17.44332401</v>
      </c>
      <c r="K76" s="4">
        <v>13200.0</v>
      </c>
      <c r="L76" s="4" t="str">
        <f t="shared" si="6"/>
        <v>13.68825031</v>
      </c>
      <c r="M76" s="4" t="str">
        <f t="shared" ref="M76:M82" si="66">(K76*W76)/3200</f>
        <v>10609.5</v>
      </c>
      <c r="N76" s="4" t="str">
        <f t="shared" si="7"/>
        <v>13.37306905</v>
      </c>
      <c r="O76" s="4" t="str">
        <f t="shared" ref="O76:O82" si="67">(K76*X76)/3200</f>
        <v>2590.5</v>
      </c>
      <c r="P76" s="4" t="str">
        <f t="shared" si="8"/>
        <v>11.33901487</v>
      </c>
      <c r="Q76" s="4">
        <v>7175.356875</v>
      </c>
      <c r="R76" s="4" t="str">
        <f t="shared" si="9"/>
        <v>12.80883487</v>
      </c>
      <c r="S76" s="4">
        <v>4.125</v>
      </c>
      <c r="T76" s="4" t="str">
        <f t="shared" si="54"/>
        <v>2.044394119</v>
      </c>
      <c r="U76" s="4">
        <v>1721.0</v>
      </c>
      <c r="V76" s="4">
        <v>1.0</v>
      </c>
      <c r="W76" s="4" t="str">
        <f t="shared" ref="W76:W82" si="68">3200-X76</f>
        <v>2572</v>
      </c>
      <c r="X76" s="4">
        <v>628.0</v>
      </c>
      <c r="Y76" s="15">
        <v>39773.0</v>
      </c>
      <c r="AD76" s="17"/>
      <c r="BA76" s="17"/>
      <c r="BB76" s="4" t="s">
        <v>244</v>
      </c>
      <c r="BC76" s="4" t="s">
        <v>246</v>
      </c>
      <c r="BD76" s="4"/>
      <c r="BG76" s="4">
        <v>1.0</v>
      </c>
    </row>
    <row r="77">
      <c r="A77" s="4" t="str">
        <f t="shared" si="11"/>
        <v>74</v>
      </c>
      <c r="B77" s="4" t="s">
        <v>1529</v>
      </c>
      <c r="C77" s="4" t="s">
        <v>1530</v>
      </c>
      <c r="D77" s="4" t="str">
        <f t="shared" si="2"/>
        <v>191114.3931</v>
      </c>
      <c r="E77" s="4" t="str">
        <f t="shared" si="3"/>
        <v>2269.920098</v>
      </c>
      <c r="F77" s="4">
        <v>9834.0</v>
      </c>
      <c r="G77" s="4" t="str">
        <f t="shared" si="4"/>
        <v>5629.714271</v>
      </c>
      <c r="H77" s="4">
        <v>0.00447239869821</v>
      </c>
      <c r="I77" s="4">
        <v>188862.0</v>
      </c>
      <c r="J77" s="4" t="str">
        <f t="shared" si="5"/>
        <v>17.52697293</v>
      </c>
      <c r="K77" s="4">
        <v>9834.0</v>
      </c>
      <c r="L77" s="4" t="str">
        <f t="shared" si="6"/>
        <v>13.26356264</v>
      </c>
      <c r="M77" s="4" t="str">
        <f t="shared" si="66"/>
        <v>5617.6725</v>
      </c>
      <c r="N77" s="4" t="str">
        <f t="shared" si="7"/>
        <v>12.45575681</v>
      </c>
      <c r="O77" s="4" t="str">
        <f t="shared" si="67"/>
        <v>4216.3275</v>
      </c>
      <c r="P77" s="4" t="str">
        <f t="shared" si="8"/>
        <v>12.04177122</v>
      </c>
      <c r="Q77" s="4">
        <v>2240.35125</v>
      </c>
      <c r="R77" s="4" t="str">
        <f t="shared" si="9"/>
        <v>11.12950923</v>
      </c>
      <c r="S77" s="4">
        <v>12.041875</v>
      </c>
      <c r="T77" s="4" t="str">
        <f t="shared" si="54"/>
        <v>3.589988142</v>
      </c>
      <c r="U77" s="4">
        <v>708.0</v>
      </c>
      <c r="V77" s="4">
        <v>3.0</v>
      </c>
      <c r="W77" s="4" t="str">
        <f t="shared" si="68"/>
        <v>1828</v>
      </c>
      <c r="X77" s="4">
        <v>1372.0</v>
      </c>
      <c r="Y77" s="15">
        <v>39899.0</v>
      </c>
      <c r="AD77" s="17"/>
      <c r="BA77" s="17"/>
      <c r="BB77" s="4" t="s">
        <v>244</v>
      </c>
      <c r="BC77" s="4" t="s">
        <v>1531</v>
      </c>
      <c r="BD77" s="4"/>
      <c r="BE77" s="4"/>
      <c r="BF77" s="4"/>
      <c r="BH77" s="4">
        <v>1.0</v>
      </c>
      <c r="BI77" s="4">
        <v>1.0</v>
      </c>
      <c r="BO77" s="4">
        <v>1.0</v>
      </c>
      <c r="BS77" s="4">
        <v>1.0</v>
      </c>
    </row>
    <row r="78">
      <c r="A78" s="4" t="str">
        <f t="shared" si="11"/>
        <v>75</v>
      </c>
      <c r="B78" s="4" t="s">
        <v>1532</v>
      </c>
      <c r="C78" s="4" t="s">
        <v>1533</v>
      </c>
      <c r="D78" s="4" t="str">
        <f t="shared" si="2"/>
        <v>169712.6388</v>
      </c>
      <c r="E78" s="4" t="str">
        <f t="shared" si="3"/>
        <v>2062.993989</v>
      </c>
      <c r="F78" s="4">
        <v>6703.0</v>
      </c>
      <c r="G78" s="4" t="str">
        <f t="shared" si="4"/>
        <v>2477.496203</v>
      </c>
      <c r="H78" s="4">
        <v>0.00445676886831</v>
      </c>
      <c r="I78" s="4">
        <v>167667.0</v>
      </c>
      <c r="J78" s="4" t="str">
        <f t="shared" si="5"/>
        <v>17.35523924</v>
      </c>
      <c r="K78" s="4">
        <v>6703.0</v>
      </c>
      <c r="L78" s="4" t="str">
        <f t="shared" si="6"/>
        <v>12.71059122</v>
      </c>
      <c r="M78" s="4" t="str">
        <f t="shared" si="66"/>
        <v>2465.447188</v>
      </c>
      <c r="N78" s="4" t="str">
        <f t="shared" si="7"/>
        <v>11.26763363</v>
      </c>
      <c r="O78" s="4" t="str">
        <f t="shared" si="67"/>
        <v>4237.552813</v>
      </c>
      <c r="P78" s="4" t="str">
        <f t="shared" si="8"/>
        <v>12.04901563</v>
      </c>
      <c r="Q78" s="4">
        <v>1839.8528125</v>
      </c>
      <c r="R78" s="4" t="str">
        <f t="shared" si="9"/>
        <v>10.84537464</v>
      </c>
      <c r="S78" s="4">
        <v>205.7859375</v>
      </c>
      <c r="T78" s="4" t="str">
        <f t="shared" si="54"/>
        <v>7.685000588</v>
      </c>
      <c r="U78" s="4">
        <v>727.0</v>
      </c>
      <c r="V78" s="4">
        <v>43.0</v>
      </c>
      <c r="W78" s="4" t="str">
        <f t="shared" si="68"/>
        <v>1177</v>
      </c>
      <c r="X78" s="4">
        <v>2023.0</v>
      </c>
      <c r="Y78" s="15">
        <v>39873.0</v>
      </c>
      <c r="AD78" s="17"/>
      <c r="BA78" s="17"/>
      <c r="BB78" s="4" t="s">
        <v>244</v>
      </c>
      <c r="BC78" s="4" t="s">
        <v>246</v>
      </c>
      <c r="BD78" s="4"/>
      <c r="BE78" s="4"/>
      <c r="BF78" s="4"/>
      <c r="BH78" s="4">
        <v>1.0</v>
      </c>
      <c r="BI78" s="4">
        <v>1.0</v>
      </c>
      <c r="BJ78" s="4">
        <v>1.0</v>
      </c>
      <c r="BO78" s="4">
        <v>1.0</v>
      </c>
    </row>
    <row r="79">
      <c r="A79" s="4" t="str">
        <f t="shared" si="11"/>
        <v>76</v>
      </c>
      <c r="B79" s="4" t="s">
        <v>1534</v>
      </c>
      <c r="C79" s="4" t="s">
        <v>1535</v>
      </c>
      <c r="D79" s="4" t="str">
        <f t="shared" si="2"/>
        <v>168085.0831</v>
      </c>
      <c r="E79" s="4" t="str">
        <f t="shared" si="3"/>
        <v>4469.403229</v>
      </c>
      <c r="F79" s="4">
        <v>10500.0</v>
      </c>
      <c r="G79" s="4" t="str">
        <f t="shared" si="4"/>
        <v>4888.394897</v>
      </c>
      <c r="H79" s="4">
        <v>0.0044485466043</v>
      </c>
      <c r="I79" s="4">
        <v>163633.0</v>
      </c>
      <c r="J79" s="4" t="str">
        <f t="shared" si="5"/>
        <v>17.3201042</v>
      </c>
      <c r="K79" s="4">
        <v>10500.0</v>
      </c>
      <c r="L79" s="4" t="str">
        <f t="shared" si="6"/>
        <v>13.35810171</v>
      </c>
      <c r="M79" s="4" t="str">
        <f t="shared" si="66"/>
        <v>4875.9375</v>
      </c>
      <c r="N79" s="4" t="str">
        <f t="shared" si="7"/>
        <v>12.25146392</v>
      </c>
      <c r="O79" s="4" t="str">
        <f t="shared" si="67"/>
        <v>5624.0625</v>
      </c>
      <c r="P79" s="4" t="str">
        <f t="shared" si="8"/>
        <v>12.45739691</v>
      </c>
      <c r="Q79" s="4">
        <v>4435.676875</v>
      </c>
      <c r="R79" s="4" t="str">
        <f t="shared" si="9"/>
        <v>12.11493856</v>
      </c>
      <c r="S79" s="4">
        <v>16.40625</v>
      </c>
      <c r="T79" s="4" t="str">
        <f t="shared" si="54"/>
        <v>4.036173613</v>
      </c>
      <c r="U79" s="4">
        <v>1340.0</v>
      </c>
      <c r="V79" s="4">
        <v>5.0</v>
      </c>
      <c r="W79" s="4" t="str">
        <f t="shared" si="68"/>
        <v>1486</v>
      </c>
      <c r="X79" s="4">
        <v>1714.0</v>
      </c>
      <c r="Y79" s="15">
        <v>40035.0</v>
      </c>
      <c r="AD79" s="17"/>
      <c r="BA79" s="17"/>
      <c r="BB79" s="4" t="s">
        <v>244</v>
      </c>
      <c r="BC79" s="4" t="s">
        <v>246</v>
      </c>
      <c r="BD79" s="4"/>
      <c r="BE79" s="4"/>
      <c r="BH79" s="4">
        <v>1.0</v>
      </c>
      <c r="BI79" s="4">
        <v>1.0</v>
      </c>
      <c r="BS79" s="4">
        <v>1.0</v>
      </c>
    </row>
    <row r="80">
      <c r="A80" s="4" t="str">
        <f t="shared" si="11"/>
        <v>77</v>
      </c>
      <c r="B80" s="4" t="s">
        <v>1536</v>
      </c>
      <c r="C80" s="4" t="s">
        <v>678</v>
      </c>
      <c r="D80" s="4" t="str">
        <f t="shared" si="2"/>
        <v>164164.1725</v>
      </c>
      <c r="E80" s="4" t="str">
        <f t="shared" si="3"/>
        <v>1087.487844</v>
      </c>
      <c r="F80" s="4">
        <v>23500.0</v>
      </c>
      <c r="G80" s="4" t="str">
        <f t="shared" si="4"/>
        <v>21520.80242</v>
      </c>
      <c r="H80" s="4">
        <v>0.00442824092684</v>
      </c>
      <c r="I80" s="4">
        <v>163094.0</v>
      </c>
      <c r="J80" s="4" t="str">
        <f t="shared" si="5"/>
        <v>17.31534418</v>
      </c>
      <c r="K80" s="4">
        <v>23500.0</v>
      </c>
      <c r="L80" s="4" t="str">
        <f t="shared" si="6"/>
        <v>14.52037314</v>
      </c>
      <c r="M80" s="4" t="str">
        <f t="shared" si="66"/>
        <v>21509.84375</v>
      </c>
      <c r="N80" s="4" t="str">
        <f t="shared" si="7"/>
        <v>14.39270942</v>
      </c>
      <c r="O80" s="4" t="str">
        <f t="shared" si="67"/>
        <v>1990.15625</v>
      </c>
      <c r="P80" s="4" t="str">
        <f t="shared" si="8"/>
        <v>10.95866599</v>
      </c>
      <c r="Q80" s="4">
        <v>947.795625</v>
      </c>
      <c r="R80" s="4" t="str">
        <f t="shared" si="9"/>
        <v>9.888432191</v>
      </c>
      <c r="S80" s="4">
        <v>122.376875</v>
      </c>
      <c r="T80" s="4" t="str">
        <f t="shared" si="54"/>
        <v>6.935187154</v>
      </c>
      <c r="U80" s="4">
        <v>225.0</v>
      </c>
      <c r="V80" s="4">
        <v>24.0</v>
      </c>
      <c r="W80" s="4" t="str">
        <f t="shared" si="68"/>
        <v>2929</v>
      </c>
      <c r="X80" s="4">
        <v>271.0</v>
      </c>
      <c r="Y80" s="15">
        <v>39161.0</v>
      </c>
      <c r="Z80" s="4" t="s">
        <v>1435</v>
      </c>
      <c r="AA80" t="str">
        <f>LOG(AF80,2)+AG80+AH80</f>
        <v>1375.230321</v>
      </c>
      <c r="AB80" s="4" t="str">
        <f>AJ80+AK80+AL80+AM80</f>
        <v>10309</v>
      </c>
      <c r="AC80" s="4">
        <v>15895.0</v>
      </c>
      <c r="AD80" s="20">
        <v>39790.0</v>
      </c>
      <c r="AE80" s="4">
        <v>15895.0</v>
      </c>
      <c r="AF80" s="4">
        <v>4805.0</v>
      </c>
      <c r="AG80" s="4">
        <v>172.0</v>
      </c>
      <c r="AH80" s="4" t="str">
        <f>AI80-AG80</f>
        <v>1191</v>
      </c>
      <c r="AI80" s="4">
        <v>1363.0</v>
      </c>
      <c r="AJ80" s="4">
        <v>307.0</v>
      </c>
      <c r="AK80" s="4">
        <v>5201.0</v>
      </c>
      <c r="AL80" s="4">
        <v>735.0</v>
      </c>
      <c r="AM80" s="4">
        <v>4066.0</v>
      </c>
      <c r="AN80" s="4" t="s">
        <v>678</v>
      </c>
      <c r="AO80" s="4" t="str">
        <f>AR80+AS80</f>
        <v>119</v>
      </c>
      <c r="AP80" s="4" t="str">
        <f>AX80+AY80</f>
        <v>204</v>
      </c>
      <c r="AQ80" s="4" t="str">
        <f>AU80+LOG(AV80+AZ80,2)+AT80</f>
        <v>341911.487</v>
      </c>
      <c r="AR80" s="4">
        <v>11.0</v>
      </c>
      <c r="AS80" s="4">
        <v>108.0</v>
      </c>
      <c r="AT80" s="21">
        <v>341651.0</v>
      </c>
      <c r="AU80" s="21">
        <v>247.0</v>
      </c>
      <c r="AV80" s="21">
        <v>871.0</v>
      </c>
      <c r="AW80" s="21">
        <v>23132.0</v>
      </c>
      <c r="AX80" s="4">
        <v>185.0</v>
      </c>
      <c r="AY80" s="4">
        <v>19.0</v>
      </c>
      <c r="AZ80" s="4">
        <v>10610.0</v>
      </c>
      <c r="BA80" s="22">
        <v>39913.0</v>
      </c>
      <c r="BB80" s="4" t="s">
        <v>244</v>
      </c>
      <c r="BC80" s="4" t="s">
        <v>246</v>
      </c>
      <c r="BD80" s="4"/>
      <c r="BG80" s="4">
        <v>1.0</v>
      </c>
    </row>
    <row r="81">
      <c r="A81" s="4" t="str">
        <f t="shared" si="11"/>
        <v>78</v>
      </c>
      <c r="B81" s="4" t="s">
        <v>1537</v>
      </c>
      <c r="C81" s="4" t="s">
        <v>1538</v>
      </c>
      <c r="D81" s="4" t="str">
        <f t="shared" si="2"/>
        <v>163758.7813</v>
      </c>
      <c r="E81" s="4" t="str">
        <f t="shared" si="3"/>
        <v>1445.089829</v>
      </c>
      <c r="F81" s="4">
        <v>10700.0</v>
      </c>
      <c r="G81" s="4" t="str">
        <f t="shared" si="4"/>
        <v>6983.583045</v>
      </c>
      <c r="H81" s="4">
        <v>0.00442084493835</v>
      </c>
      <c r="I81" s="4">
        <v>162331.0</v>
      </c>
      <c r="J81" s="4" t="str">
        <f t="shared" si="5"/>
        <v>17.30857901</v>
      </c>
      <c r="K81" s="4">
        <v>10700.0</v>
      </c>
      <c r="L81" s="4" t="str">
        <f t="shared" si="6"/>
        <v>13.38532318</v>
      </c>
      <c r="M81" s="4" t="str">
        <f t="shared" si="66"/>
        <v>6971.71875</v>
      </c>
      <c r="N81" s="4" t="str">
        <f t="shared" si="7"/>
        <v>12.76729865</v>
      </c>
      <c r="O81" s="4" t="str">
        <f t="shared" si="67"/>
        <v>3728.28125</v>
      </c>
      <c r="P81" s="4" t="str">
        <f t="shared" si="8"/>
        <v>11.86429498</v>
      </c>
      <c r="Q81" s="4">
        <v>1391.0</v>
      </c>
      <c r="R81" s="4" t="str">
        <f t="shared" si="9"/>
        <v>10.4419067</v>
      </c>
      <c r="S81" s="4">
        <v>36.78125</v>
      </c>
      <c r="T81" s="4" t="str">
        <f t="shared" si="54"/>
        <v>5.200898605</v>
      </c>
      <c r="U81" s="4">
        <v>416.0</v>
      </c>
      <c r="V81" s="4">
        <v>11.0</v>
      </c>
      <c r="W81" s="4" t="str">
        <f t="shared" si="68"/>
        <v>2085</v>
      </c>
      <c r="X81" s="4">
        <v>1115.0</v>
      </c>
      <c r="Y81" s="15">
        <v>39080.0</v>
      </c>
      <c r="AD81" s="17"/>
      <c r="AG81" s="4"/>
      <c r="AI81" s="4"/>
      <c r="AJ81" s="4"/>
      <c r="BA81" s="17"/>
      <c r="BB81" s="4" t="s">
        <v>244</v>
      </c>
      <c r="BC81" s="4" t="s">
        <v>1182</v>
      </c>
      <c r="BD81" s="4"/>
      <c r="BV81" s="4">
        <v>1.0</v>
      </c>
    </row>
    <row r="82">
      <c r="A82" s="4" t="str">
        <f t="shared" si="11"/>
        <v>79</v>
      </c>
      <c r="B82" s="4" t="s">
        <v>1437</v>
      </c>
      <c r="C82" s="4" t="s">
        <v>1555</v>
      </c>
      <c r="D82" s="4" t="str">
        <f t="shared" si="2"/>
        <v>160492.5566</v>
      </c>
      <c r="E82" s="4" t="str">
        <f t="shared" si="3"/>
        <v>147.8475353</v>
      </c>
      <c r="F82" s="4">
        <v>4591.0</v>
      </c>
      <c r="G82" s="4" t="str">
        <f t="shared" si="4"/>
        <v>3451.981707</v>
      </c>
      <c r="H82" s="4">
        <v>0.00441445680162</v>
      </c>
      <c r="I82" s="4">
        <v>160362.0</v>
      </c>
      <c r="J82" s="4" t="str">
        <f t="shared" si="5"/>
        <v>17.29097279</v>
      </c>
      <c r="K82" s="4">
        <v>4591.0</v>
      </c>
      <c r="L82" s="4" t="str">
        <f t="shared" si="6"/>
        <v>12.16459272</v>
      </c>
      <c r="M82" s="4" t="str">
        <f t="shared" si="66"/>
        <v>3441.815313</v>
      </c>
      <c r="N82" s="4" t="str">
        <f t="shared" si="7"/>
        <v>11.74895397</v>
      </c>
      <c r="O82" s="4" t="str">
        <f t="shared" si="67"/>
        <v>1149.184688</v>
      </c>
      <c r="P82" s="4" t="str">
        <f t="shared" si="8"/>
        <v>10.16639496</v>
      </c>
      <c r="Q82" s="4">
        <v>127.6871875</v>
      </c>
      <c r="R82" s="4" t="str">
        <f t="shared" si="9"/>
        <v>6.996469958</v>
      </c>
      <c r="S82" s="4">
        <v>2.869375</v>
      </c>
      <c r="T82" s="4" t="str">
        <f t="shared" si="54"/>
        <v>1.520736527</v>
      </c>
      <c r="U82" s="4">
        <v>89.0</v>
      </c>
      <c r="V82" s="4">
        <v>2.0</v>
      </c>
      <c r="W82" s="4" t="str">
        <f t="shared" si="68"/>
        <v>2399</v>
      </c>
      <c r="X82" s="4">
        <v>801.0</v>
      </c>
      <c r="Y82" s="15">
        <v>39415.0</v>
      </c>
      <c r="Z82" s="4" t="s">
        <v>1437</v>
      </c>
      <c r="AA82" t="str">
        <f>LOG(AF82,2)+AG82+AH82</f>
        <v>4.807354922</v>
      </c>
      <c r="AB82" s="4" t="str">
        <f>AJ82+AK82+AL82+AM82</f>
        <v>0</v>
      </c>
      <c r="AC82" s="4">
        <v>3.0</v>
      </c>
      <c r="AD82" s="20">
        <v>40753.0</v>
      </c>
      <c r="AE82" s="4">
        <v>3.0</v>
      </c>
      <c r="AF82" s="4">
        <v>28.0</v>
      </c>
      <c r="AG82" s="4">
        <v>0.0</v>
      </c>
      <c r="AH82" s="4" t="str">
        <f>AI82-AG82</f>
        <v>0</v>
      </c>
      <c r="AI82" s="4">
        <v>0.0</v>
      </c>
      <c r="AJ82" s="4">
        <v>0.0</v>
      </c>
      <c r="AK82" s="4">
        <v>0.0</v>
      </c>
      <c r="AL82" s="4">
        <v>0.0</v>
      </c>
      <c r="AM82" s="4">
        <v>0.0</v>
      </c>
      <c r="BA82" s="17"/>
      <c r="BB82" s="4" t="s">
        <v>244</v>
      </c>
      <c r="BC82" s="4" t="s">
        <v>246</v>
      </c>
      <c r="BD82" s="4"/>
      <c r="BI82" s="4">
        <v>1.0</v>
      </c>
    </row>
    <row r="83">
      <c r="A83" s="4" t="str">
        <f t="shared" si="11"/>
        <v>80</v>
      </c>
      <c r="B83" s="4" t="s">
        <v>1648</v>
      </c>
      <c r="C83" s="4" t="s">
        <v>1650</v>
      </c>
      <c r="D83" s="4" t="str">
        <f t="shared" si="2"/>
        <v>159265.0859</v>
      </c>
      <c r="E83" s="4" t="str">
        <f t="shared" si="3"/>
        <v>103.366228</v>
      </c>
      <c r="F83" s="4">
        <v>351.0</v>
      </c>
      <c r="G83" s="4" t="str">
        <f t="shared" si="4"/>
        <v>346</v>
      </c>
      <c r="H83" s="4">
        <v>0.0043636649349</v>
      </c>
      <c r="I83" s="4">
        <v>159179.0</v>
      </c>
      <c r="J83" s="4" t="str">
        <f t="shared" si="5"/>
        <v>17.28029049</v>
      </c>
      <c r="K83" s="4">
        <v>351.0</v>
      </c>
      <c r="L83" s="4" t="str">
        <f t="shared" si="6"/>
        <v>8.45532722</v>
      </c>
      <c r="M83" s="4" t="str">
        <f>K83-X83</f>
        <v>343</v>
      </c>
      <c r="N83" s="4" t="str">
        <f t="shared" si="7"/>
        <v>8.422064766</v>
      </c>
      <c r="O83" s="4">
        <v>8.0</v>
      </c>
      <c r="P83" s="4" t="str">
        <f t="shared" si="8"/>
        <v>3</v>
      </c>
      <c r="Q83" s="4">
        <v>54.875</v>
      </c>
      <c r="R83" s="4" t="str">
        <f t="shared" si="9"/>
        <v>5.77807713</v>
      </c>
      <c r="S83" s="4">
        <v>31.2109375</v>
      </c>
      <c r="T83" s="4" t="str">
        <f t="shared" si="54"/>
        <v>4.963979788</v>
      </c>
      <c r="U83" s="4">
        <v>12.0</v>
      </c>
      <c r="V83" s="4">
        <v>6.0</v>
      </c>
      <c r="W83" s="4"/>
      <c r="X83" s="4">
        <v>8.0</v>
      </c>
      <c r="Y83" s="15">
        <v>39753.0</v>
      </c>
      <c r="AC83" s="4"/>
      <c r="AD83" s="16"/>
      <c r="AE83" s="4"/>
      <c r="AG83" s="4"/>
      <c r="AI83" s="4"/>
      <c r="AJ83" s="4"/>
      <c r="BA83" s="17"/>
      <c r="BB83" s="4" t="s">
        <v>244</v>
      </c>
      <c r="BC83" s="4" t="s">
        <v>246</v>
      </c>
      <c r="BD83" s="4"/>
      <c r="BI83" s="4">
        <v>1.0</v>
      </c>
    </row>
    <row r="84">
      <c r="A84" s="4" t="str">
        <f t="shared" si="11"/>
        <v>81</v>
      </c>
      <c r="B84" s="4" t="s">
        <v>1710</v>
      </c>
      <c r="C84" s="53" t="s">
        <v>1712</v>
      </c>
      <c r="D84" s="4" t="str">
        <f t="shared" si="2"/>
        <v>159490.2234</v>
      </c>
      <c r="E84" s="4" t="str">
        <f t="shared" si="3"/>
        <v>366.5033835</v>
      </c>
      <c r="F84" s="4">
        <v>5011.0</v>
      </c>
      <c r="G84" s="4" t="str">
        <f t="shared" si="4"/>
        <v>3890.536007</v>
      </c>
      <c r="H84" s="4">
        <v>0.00432503024324</v>
      </c>
      <c r="I84" s="4">
        <v>159141.0</v>
      </c>
      <c r="J84" s="4" t="str">
        <f t="shared" si="5"/>
        <v>17.27994604</v>
      </c>
      <c r="K84" s="4">
        <v>5011.0</v>
      </c>
      <c r="L84" s="4" t="str">
        <f t="shared" si="6"/>
        <v>12.29088282</v>
      </c>
      <c r="M84" s="4" t="str">
        <f t="shared" ref="M84:M86" si="69">(K84*W84)/3200</f>
        <v>3880.393125</v>
      </c>
      <c r="N84" s="4" t="str">
        <f t="shared" si="7"/>
        <v>11.9219871</v>
      </c>
      <c r="O84" s="4" t="str">
        <f t="shared" ref="O84:O86" si="70">(K84*X84)/3200</f>
        <v>1130.606875</v>
      </c>
      <c r="P84" s="4" t="str">
        <f t="shared" si="8"/>
        <v>10.14288166</v>
      </c>
      <c r="Q84" s="4">
        <v>309.5796875</v>
      </c>
      <c r="R84" s="4" t="str">
        <f t="shared" si="9"/>
        <v>8.274167005</v>
      </c>
      <c r="S84" s="4">
        <v>39.64375</v>
      </c>
      <c r="T84" s="4" t="str">
        <f t="shared" si="54"/>
        <v>5.309021532</v>
      </c>
      <c r="U84" s="4">
        <v>119.0</v>
      </c>
      <c r="V84" s="4">
        <v>9.0</v>
      </c>
      <c r="W84" s="4" t="str">
        <f t="shared" ref="W84:W86" si="71">3200-X84</f>
        <v>2478</v>
      </c>
      <c r="X84" s="4">
        <v>722.0</v>
      </c>
      <c r="Y84" s="15">
        <v>39034.0</v>
      </c>
      <c r="AC84" s="4"/>
      <c r="AD84" s="16"/>
      <c r="AE84" s="4"/>
      <c r="AG84" s="4"/>
      <c r="AI84" s="4"/>
      <c r="AJ84" s="4"/>
      <c r="AK84" s="4"/>
      <c r="AL84" s="4"/>
      <c r="AM84" s="4"/>
      <c r="BA84" s="17"/>
      <c r="BB84" s="4" t="s">
        <v>244</v>
      </c>
      <c r="BC84" s="4" t="s">
        <v>246</v>
      </c>
      <c r="BD84" s="4"/>
      <c r="BE84" s="4"/>
      <c r="BF84" s="4"/>
      <c r="BG84" s="4">
        <v>1.0</v>
      </c>
      <c r="BH84" s="4">
        <v>1.0</v>
      </c>
      <c r="BI84" s="4">
        <v>1.0</v>
      </c>
    </row>
    <row r="85">
      <c r="A85" s="4" t="str">
        <f t="shared" si="11"/>
        <v>82</v>
      </c>
      <c r="B85" s="4" t="s">
        <v>1768</v>
      </c>
      <c r="C85" s="4" t="s">
        <v>1769</v>
      </c>
      <c r="D85" s="4" t="str">
        <f t="shared" si="2"/>
        <v>155732.4469</v>
      </c>
      <c r="E85" s="4" t="str">
        <f t="shared" si="3"/>
        <v>319.6927805</v>
      </c>
      <c r="F85" s="4">
        <v>7934.0</v>
      </c>
      <c r="G85" s="4" t="str">
        <f t="shared" si="4"/>
        <v>5745.897142</v>
      </c>
      <c r="H85" s="4">
        <v>0.00427558680783</v>
      </c>
      <c r="I85" s="4">
        <v>155430.0</v>
      </c>
      <c r="J85" s="4" t="str">
        <f t="shared" si="5"/>
        <v>17.24590546</v>
      </c>
      <c r="K85" s="4">
        <v>7934.0</v>
      </c>
      <c r="L85" s="4" t="str">
        <f t="shared" si="6"/>
        <v>12.95383268</v>
      </c>
      <c r="M85" s="4" t="str">
        <f t="shared" si="69"/>
        <v>5734.794375</v>
      </c>
      <c r="N85" s="4" t="str">
        <f t="shared" si="7"/>
        <v>12.48552604</v>
      </c>
      <c r="O85" s="4" t="str">
        <f t="shared" si="70"/>
        <v>2199.205625</v>
      </c>
      <c r="P85" s="4" t="str">
        <f t="shared" si="8"/>
        <v>11.10276679</v>
      </c>
      <c r="Q85" s="4">
        <v>290.05</v>
      </c>
      <c r="R85" s="4" t="str">
        <f t="shared" si="9"/>
        <v>8.180157809</v>
      </c>
      <c r="S85" s="4">
        <v>12.396875</v>
      </c>
      <c r="T85" s="4" t="str">
        <f t="shared" si="54"/>
        <v>3.631904587</v>
      </c>
      <c r="U85" s="4">
        <v>120.0</v>
      </c>
      <c r="V85" s="4">
        <v>5.0</v>
      </c>
      <c r="W85" s="4" t="str">
        <f t="shared" si="71"/>
        <v>2313</v>
      </c>
      <c r="X85" s="4">
        <v>887.0</v>
      </c>
      <c r="Y85" s="15">
        <v>39666.0</v>
      </c>
      <c r="AC85" s="4"/>
      <c r="AD85" s="16"/>
      <c r="AE85" s="4"/>
      <c r="AG85" s="4"/>
      <c r="AI85" s="4"/>
      <c r="AJ85" s="4"/>
      <c r="AK85" s="4"/>
      <c r="AM85" s="4"/>
      <c r="BA85" s="17"/>
      <c r="BB85" s="4" t="s">
        <v>244</v>
      </c>
      <c r="BC85" s="4" t="s">
        <v>246</v>
      </c>
      <c r="BD85" s="4"/>
      <c r="BE85" s="4"/>
      <c r="BG85" s="4">
        <v>1.0</v>
      </c>
      <c r="BH85" s="4">
        <v>1.0</v>
      </c>
      <c r="BI85" s="4">
        <v>1.0</v>
      </c>
      <c r="BO85" s="4">
        <v>1.0</v>
      </c>
    </row>
    <row r="86">
      <c r="A86" s="4" t="str">
        <f t="shared" si="11"/>
        <v>83</v>
      </c>
      <c r="B86" s="4" t="s">
        <v>1823</v>
      </c>
      <c r="C86" s="4" t="s">
        <v>1824</v>
      </c>
      <c r="D86" s="4" t="str">
        <f t="shared" si="2"/>
        <v>150917.3825</v>
      </c>
      <c r="E86" s="4" t="str">
        <f t="shared" si="3"/>
        <v>373.5824886</v>
      </c>
      <c r="F86" s="4">
        <v>19500.0</v>
      </c>
      <c r="G86" s="4" t="str">
        <f t="shared" si="4"/>
        <v>19227.81839</v>
      </c>
      <c r="H86" s="4">
        <v>0.0042748117204</v>
      </c>
      <c r="I86" s="4">
        <v>150561.0</v>
      </c>
      <c r="J86" s="4" t="str">
        <f t="shared" si="5"/>
        <v>17.19998859</v>
      </c>
      <c r="K86" s="4">
        <v>19500.0</v>
      </c>
      <c r="L86" s="4" t="str">
        <f t="shared" si="6"/>
        <v>14.2511865</v>
      </c>
      <c r="M86" s="4" t="str">
        <f t="shared" si="69"/>
        <v>19219.6875</v>
      </c>
      <c r="N86" s="4" t="str">
        <f t="shared" si="7"/>
        <v>14.23029726</v>
      </c>
      <c r="O86" s="4" t="str">
        <f t="shared" si="70"/>
        <v>280.3125</v>
      </c>
      <c r="P86" s="4" t="str">
        <f t="shared" si="8"/>
        <v>8.13089227</v>
      </c>
      <c r="Q86" s="4">
        <v>346.1325</v>
      </c>
      <c r="R86" s="4" t="str">
        <f t="shared" si="9"/>
        <v>8.435180599</v>
      </c>
      <c r="S86" s="4">
        <v>10.25</v>
      </c>
      <c r="T86" s="4" t="str">
        <f t="shared" si="54"/>
        <v>3.357552005</v>
      </c>
      <c r="U86" s="4">
        <v>61.0</v>
      </c>
      <c r="V86" s="4">
        <v>2.0</v>
      </c>
      <c r="W86" s="4" t="str">
        <f t="shared" si="71"/>
        <v>3154</v>
      </c>
      <c r="X86" s="4">
        <v>46.0</v>
      </c>
      <c r="Y86" s="15">
        <v>39164.0</v>
      </c>
      <c r="AC86" s="4"/>
      <c r="AD86" s="16"/>
      <c r="AE86" s="4"/>
      <c r="AG86" s="4"/>
      <c r="AI86" s="4"/>
      <c r="AJ86" s="4"/>
      <c r="AK86" s="4"/>
      <c r="BA86" s="17"/>
      <c r="BB86" s="4" t="s">
        <v>244</v>
      </c>
      <c r="BC86" s="4" t="s">
        <v>246</v>
      </c>
      <c r="BD86" s="4"/>
      <c r="BE86" s="4"/>
      <c r="BH86" s="4">
        <v>1.0</v>
      </c>
      <c r="BO86" s="4">
        <v>1.0</v>
      </c>
      <c r="BP86" s="4">
        <v>1.0</v>
      </c>
      <c r="BQ86" s="4">
        <v>1.0</v>
      </c>
    </row>
    <row r="87">
      <c r="A87" s="4" t="str">
        <f t="shared" si="11"/>
        <v>84</v>
      </c>
      <c r="B87" s="4" t="s">
        <v>1872</v>
      </c>
      <c r="C87" s="4" t="s">
        <v>1874</v>
      </c>
      <c r="D87" s="4" t="str">
        <f t="shared" si="2"/>
        <v>150767.3484</v>
      </c>
      <c r="E87" s="4" t="str">
        <f t="shared" si="3"/>
        <v>1388.537219</v>
      </c>
      <c r="F87" s="4">
        <v>3096.0</v>
      </c>
      <c r="G87" s="4" t="str">
        <f t="shared" si="4"/>
        <v>3061.321928</v>
      </c>
      <c r="H87" s="4">
        <v>0.00419847423532</v>
      </c>
      <c r="I87" s="4">
        <v>149396.0</v>
      </c>
      <c r="J87" s="4" t="str">
        <f t="shared" si="5"/>
        <v>17.188782</v>
      </c>
      <c r="K87" s="4">
        <v>3096.0</v>
      </c>
      <c r="L87" s="4" t="str">
        <f t="shared" si="6"/>
        <v>11.59618976</v>
      </c>
      <c r="M87" s="4" t="str">
        <f t="shared" ref="M87:M89" si="72">K87-X87</f>
        <v>3056</v>
      </c>
      <c r="N87" s="4" t="str">
        <f t="shared" si="7"/>
        <v>11.57742883</v>
      </c>
      <c r="O87" s="4">
        <v>40.0</v>
      </c>
      <c r="P87" s="4" t="str">
        <f t="shared" si="8"/>
        <v>5.321928095</v>
      </c>
      <c r="Q87" s="4">
        <v>756.3575</v>
      </c>
      <c r="R87" s="4" t="str">
        <f t="shared" si="9"/>
        <v>9.56292449</v>
      </c>
      <c r="S87" s="4">
        <v>614.9909375</v>
      </c>
      <c r="T87" s="4" t="str">
        <f t="shared" si="54"/>
        <v>9.264421341</v>
      </c>
      <c r="U87" s="4">
        <v>164.0</v>
      </c>
      <c r="V87" s="4">
        <v>129.0</v>
      </c>
      <c r="W87" s="4"/>
      <c r="X87" s="4">
        <v>40.0</v>
      </c>
      <c r="Y87" s="15">
        <v>39152.0</v>
      </c>
      <c r="AD87" s="17"/>
      <c r="AG87" s="4"/>
      <c r="AI87" s="4"/>
      <c r="AJ87" s="4"/>
      <c r="AK87" s="4"/>
      <c r="BA87" s="17"/>
      <c r="BB87" s="4" t="s">
        <v>244</v>
      </c>
      <c r="BC87" s="4" t="s">
        <v>246</v>
      </c>
      <c r="BD87" s="4"/>
      <c r="BE87" s="4"/>
      <c r="BH87" s="4">
        <v>1.0</v>
      </c>
      <c r="BI87" s="4">
        <v>1.0</v>
      </c>
    </row>
    <row r="88">
      <c r="A88" s="4" t="str">
        <f t="shared" si="11"/>
        <v>85</v>
      </c>
      <c r="B88" s="4" t="s">
        <v>1938</v>
      </c>
      <c r="C88" s="4" t="s">
        <v>1940</v>
      </c>
      <c r="D88" s="4" t="str">
        <f t="shared" si="2"/>
        <v>145980.2778</v>
      </c>
      <c r="E88" s="4" t="str">
        <f t="shared" si="3"/>
        <v>146.4319483</v>
      </c>
      <c r="F88" s="4">
        <v>1043.0</v>
      </c>
      <c r="G88" s="4" t="str">
        <f t="shared" si="4"/>
        <v>867.5156998</v>
      </c>
      <c r="H88" s="4">
        <v>0.00416185287501</v>
      </c>
      <c r="I88" s="4">
        <v>145851.0</v>
      </c>
      <c r="J88" s="4" t="str">
        <f t="shared" si="5"/>
        <v>17.15413575</v>
      </c>
      <c r="K88" s="4">
        <v>1043.0</v>
      </c>
      <c r="L88" s="4" t="str">
        <f t="shared" si="6"/>
        <v>10.02652344</v>
      </c>
      <c r="M88" s="4" t="str">
        <f t="shared" si="72"/>
        <v>860</v>
      </c>
      <c r="N88" s="4" t="str">
        <f t="shared" si="7"/>
        <v>9.74819285</v>
      </c>
      <c r="O88" s="4">
        <v>183.0</v>
      </c>
      <c r="P88" s="4" t="str">
        <f t="shared" si="8"/>
        <v>7.515699838</v>
      </c>
      <c r="Q88" s="4">
        <v>126.0278125</v>
      </c>
      <c r="R88" s="4" t="str">
        <f t="shared" si="9"/>
        <v>6.97759834</v>
      </c>
      <c r="S88" s="4">
        <v>3.25</v>
      </c>
      <c r="T88" s="4" t="str">
        <f t="shared" si="54"/>
        <v>1.700439718</v>
      </c>
      <c r="U88" s="4">
        <v>118.0</v>
      </c>
      <c r="V88" s="4">
        <v>1.0</v>
      </c>
      <c r="W88" s="4"/>
      <c r="X88" s="4">
        <v>183.0</v>
      </c>
      <c r="Y88" s="15">
        <v>40881.0</v>
      </c>
      <c r="AC88" s="4"/>
      <c r="AD88" s="16"/>
      <c r="AE88" s="4"/>
      <c r="AG88" s="4"/>
      <c r="AI88" s="4"/>
      <c r="AJ88" s="4"/>
      <c r="AM88" s="4"/>
      <c r="BA88" s="17"/>
      <c r="BB88" s="4" t="s">
        <v>244</v>
      </c>
      <c r="BC88" s="4" t="s">
        <v>1978</v>
      </c>
      <c r="BD88" s="4"/>
      <c r="BG88" s="4">
        <v>1.0</v>
      </c>
    </row>
    <row r="89">
      <c r="A89" s="4" t="str">
        <f t="shared" si="11"/>
        <v>86</v>
      </c>
      <c r="B89" s="4" t="s">
        <v>1984</v>
      </c>
      <c r="C89" s="4" t="s">
        <v>1986</v>
      </c>
      <c r="D89" s="4" t="str">
        <f t="shared" si="2"/>
        <v>144572.5125</v>
      </c>
      <c r="E89" s="4" t="str">
        <f t="shared" si="3"/>
        <v>282.6512818</v>
      </c>
      <c r="F89" s="4">
        <v>1583.0</v>
      </c>
      <c r="G89" s="4" t="str">
        <f t="shared" si="4"/>
        <v>1502.442943</v>
      </c>
      <c r="H89" s="4">
        <v>0.00407762754585</v>
      </c>
      <c r="I89" s="4">
        <v>144307.0</v>
      </c>
      <c r="J89" s="4" t="str">
        <f t="shared" si="5"/>
        <v>17.13878176</v>
      </c>
      <c r="K89" s="4">
        <v>1583.0</v>
      </c>
      <c r="L89" s="4" t="str">
        <f t="shared" si="6"/>
        <v>10.62844554</v>
      </c>
      <c r="M89" s="4" t="str">
        <f t="shared" si="72"/>
        <v>1496</v>
      </c>
      <c r="N89" s="4" t="str">
        <f t="shared" si="7"/>
        <v>10.54689446</v>
      </c>
      <c r="O89" s="4">
        <v>87.0</v>
      </c>
      <c r="P89" s="4" t="str">
        <f t="shared" si="8"/>
        <v>6.442943496</v>
      </c>
      <c r="Q89" s="4">
        <v>241.45</v>
      </c>
      <c r="R89" s="4" t="str">
        <f t="shared" si="9"/>
        <v>7.915580653</v>
      </c>
      <c r="S89" s="4">
        <v>24.0625</v>
      </c>
      <c r="T89" s="4" t="str">
        <f t="shared" si="54"/>
        <v>4.588714636</v>
      </c>
      <c r="U89" s="4">
        <v>92.0</v>
      </c>
      <c r="V89" s="4">
        <v>6.0</v>
      </c>
      <c r="W89" s="4"/>
      <c r="X89" s="4">
        <v>87.0</v>
      </c>
      <c r="Y89" s="15">
        <v>40886.0</v>
      </c>
      <c r="Z89" s="4" t="s">
        <v>1439</v>
      </c>
      <c r="AA89" t="str">
        <f t="shared" ref="AA89:AA92" si="73">LOG(AF89,2)+AG89+AH89</f>
        <v>84.80251637</v>
      </c>
      <c r="AB89" s="4" t="str">
        <f t="shared" ref="AB89:AB92" si="74">AJ89+AK89+AL89+AM89</f>
        <v>252</v>
      </c>
      <c r="AC89" s="4">
        <v>238.0</v>
      </c>
      <c r="AD89" s="20">
        <v>39863.0</v>
      </c>
      <c r="AE89" s="4">
        <v>238.0</v>
      </c>
      <c r="AF89" s="4">
        <v>893.0</v>
      </c>
      <c r="AG89" s="4">
        <v>2.0</v>
      </c>
      <c r="AH89" s="4" t="str">
        <f t="shared" ref="AH89:AH92" si="75">AI89-AG89</f>
        <v>73</v>
      </c>
      <c r="AI89" s="4">
        <v>75.0</v>
      </c>
      <c r="AJ89" s="4">
        <v>8.0</v>
      </c>
      <c r="AK89" s="4">
        <v>218.0</v>
      </c>
      <c r="AL89" s="4">
        <v>1.0</v>
      </c>
      <c r="AM89" s="4">
        <v>25.0</v>
      </c>
      <c r="AN89" s="4"/>
      <c r="AO89" s="4"/>
      <c r="AP89" s="4"/>
      <c r="AQ89" s="4"/>
      <c r="BA89" s="17"/>
      <c r="BB89" s="4" t="s">
        <v>244</v>
      </c>
      <c r="BC89" s="4" t="s">
        <v>358</v>
      </c>
      <c r="BD89" s="4"/>
      <c r="BG89" s="4">
        <v>1.0</v>
      </c>
    </row>
    <row r="90">
      <c r="A90" s="4" t="str">
        <f t="shared" si="11"/>
        <v>87</v>
      </c>
      <c r="B90" s="4" t="s">
        <v>1440</v>
      </c>
      <c r="C90" s="4" t="s">
        <v>2054</v>
      </c>
      <c r="D90" s="4" t="str">
        <f t="shared" si="2"/>
        <v>142804.1559</v>
      </c>
      <c r="E90" s="4" t="str">
        <f t="shared" si="3"/>
        <v>337.2763779</v>
      </c>
      <c r="F90" s="4">
        <v>17600.0</v>
      </c>
      <c r="G90" s="4" t="str">
        <f t="shared" si="4"/>
        <v>17229.06796</v>
      </c>
      <c r="H90" s="4">
        <v>0.00407520937244</v>
      </c>
      <c r="I90" s="4">
        <v>142484.0</v>
      </c>
      <c r="J90" s="4" t="str">
        <f t="shared" si="5"/>
        <v>17.1204404</v>
      </c>
      <c r="K90" s="4">
        <v>17600.0</v>
      </c>
      <c r="L90" s="4" t="str">
        <f t="shared" si="6"/>
        <v>14.10328781</v>
      </c>
      <c r="M90" s="4" t="str">
        <f t="shared" ref="M90:M95" si="76">(K90*W90)/3200</f>
        <v>17220.5</v>
      </c>
      <c r="N90" s="4" t="str">
        <f t="shared" si="7"/>
        <v>14.07183941</v>
      </c>
      <c r="O90" s="4" t="str">
        <f t="shared" ref="O90:O95" si="77">(K90*X90)/3200</f>
        <v>379.5</v>
      </c>
      <c r="P90" s="4" t="str">
        <f t="shared" si="8"/>
        <v>8.567956075</v>
      </c>
      <c r="Q90" s="4">
        <v>315.130625</v>
      </c>
      <c r="R90" s="4" t="str">
        <f t="shared" si="9"/>
        <v>8.299806155</v>
      </c>
      <c r="S90" s="4">
        <v>5.0253125</v>
      </c>
      <c r="T90" s="4" t="str">
        <f t="shared" si="54"/>
        <v>2.329213313</v>
      </c>
      <c r="U90" s="4">
        <v>47.0</v>
      </c>
      <c r="V90" s="4">
        <v>2.0</v>
      </c>
      <c r="W90" s="4" t="str">
        <f t="shared" ref="W90:W95" si="78">3200-X90</f>
        <v>3131</v>
      </c>
      <c r="X90" s="4">
        <v>69.0</v>
      </c>
      <c r="Y90" s="15">
        <v>39128.0</v>
      </c>
      <c r="Z90" s="4" t="s">
        <v>1440</v>
      </c>
      <c r="AA90" t="str">
        <f t="shared" si="73"/>
        <v>157.4491486</v>
      </c>
      <c r="AB90" s="4" t="str">
        <f t="shared" si="74"/>
        <v>252</v>
      </c>
      <c r="AC90" s="4">
        <v>237.0</v>
      </c>
      <c r="AD90" s="20">
        <v>40098.0</v>
      </c>
      <c r="AE90" s="4">
        <v>237.0</v>
      </c>
      <c r="AF90" s="4">
        <v>699.0</v>
      </c>
      <c r="AG90" s="4">
        <v>19.0</v>
      </c>
      <c r="AH90" s="4" t="str">
        <f t="shared" si="75"/>
        <v>129</v>
      </c>
      <c r="AI90" s="4">
        <v>148.0</v>
      </c>
      <c r="AJ90" s="4">
        <v>6.0</v>
      </c>
      <c r="AK90" s="4">
        <v>129.0</v>
      </c>
      <c r="AL90" s="4">
        <v>49.0</v>
      </c>
      <c r="AM90" s="4">
        <v>68.0</v>
      </c>
      <c r="AN90" s="4"/>
      <c r="AO90" s="4"/>
      <c r="AP90" s="4"/>
      <c r="AQ90" s="4"/>
      <c r="BA90" s="17"/>
      <c r="BB90" s="4" t="s">
        <v>244</v>
      </c>
      <c r="BC90" s="4" t="s">
        <v>482</v>
      </c>
      <c r="BD90" s="4"/>
      <c r="BE90" s="4"/>
      <c r="BH90" s="4">
        <v>1.0</v>
      </c>
      <c r="BI90" s="4">
        <v>1.0</v>
      </c>
      <c r="BJ90" s="4">
        <v>1.0</v>
      </c>
      <c r="BS90" s="4">
        <v>1.0</v>
      </c>
    </row>
    <row r="91">
      <c r="A91" s="4" t="str">
        <f t="shared" si="11"/>
        <v>88</v>
      </c>
      <c r="B91" s="4" t="s">
        <v>2116</v>
      </c>
      <c r="C91" s="4" t="s">
        <v>2117</v>
      </c>
      <c r="D91" s="4" t="str">
        <f t="shared" si="2"/>
        <v>139743.875</v>
      </c>
      <c r="E91" s="4" t="str">
        <f t="shared" si="3"/>
        <v>112.9664354</v>
      </c>
      <c r="F91" s="4">
        <v>13700.0</v>
      </c>
      <c r="G91" s="4" t="str">
        <f t="shared" si="4"/>
        <v>12639.75132</v>
      </c>
      <c r="H91" s="4">
        <v>0.00403185605188</v>
      </c>
      <c r="I91" s="4">
        <v>139648.0</v>
      </c>
      <c r="J91" s="4" t="str">
        <f t="shared" si="5"/>
        <v>17.09143539</v>
      </c>
      <c r="K91" s="4">
        <v>13700.0</v>
      </c>
      <c r="L91" s="4" t="str">
        <f t="shared" si="6"/>
        <v>13.74188827</v>
      </c>
      <c r="M91" s="4" t="str">
        <f t="shared" si="76"/>
        <v>12629.6875</v>
      </c>
      <c r="N91" s="4" t="str">
        <f t="shared" si="7"/>
        <v>13.62453132</v>
      </c>
      <c r="O91" s="4" t="str">
        <f t="shared" si="77"/>
        <v>1070.3125</v>
      </c>
      <c r="P91" s="4" t="str">
        <f t="shared" si="8"/>
        <v>10.06381637</v>
      </c>
      <c r="Q91" s="4">
        <v>95.875</v>
      </c>
      <c r="R91" s="4" t="str">
        <f t="shared" si="9"/>
        <v>6.583082768</v>
      </c>
      <c r="S91" s="4">
        <v>0.0</v>
      </c>
      <c r="T91" s="4">
        <v>0.0</v>
      </c>
      <c r="U91" s="4">
        <v>21.0</v>
      </c>
      <c r="V91" s="4">
        <v>0.0</v>
      </c>
      <c r="W91" s="4" t="str">
        <f t="shared" si="78"/>
        <v>2950</v>
      </c>
      <c r="X91" s="4">
        <v>250.0</v>
      </c>
      <c r="Y91" s="15">
        <v>39152.0</v>
      </c>
      <c r="Z91" s="4" t="s">
        <v>1441</v>
      </c>
      <c r="AA91" t="str">
        <f t="shared" si="73"/>
        <v>65.89481776</v>
      </c>
      <c r="AB91" s="4" t="str">
        <f t="shared" si="74"/>
        <v>45</v>
      </c>
      <c r="AC91" s="4">
        <v>193.0</v>
      </c>
      <c r="AD91" s="20">
        <v>39798.0</v>
      </c>
      <c r="AE91" s="4">
        <v>193.0</v>
      </c>
      <c r="AF91" s="4">
        <v>119.0</v>
      </c>
      <c r="AG91" s="4">
        <v>4.0</v>
      </c>
      <c r="AH91" s="4" t="str">
        <f t="shared" si="75"/>
        <v>55</v>
      </c>
      <c r="AI91" s="4">
        <v>59.0</v>
      </c>
      <c r="AJ91" s="4">
        <v>10.0</v>
      </c>
      <c r="AK91" s="4">
        <v>12.0</v>
      </c>
      <c r="AL91" s="4">
        <v>11.0</v>
      </c>
      <c r="AM91" s="4">
        <v>12.0</v>
      </c>
      <c r="AN91" s="4"/>
      <c r="AO91" s="4"/>
      <c r="AP91" s="4"/>
      <c r="AQ91" s="4"/>
      <c r="BA91" s="17"/>
      <c r="BB91" s="4" t="s">
        <v>244</v>
      </c>
      <c r="BC91" s="4" t="s">
        <v>246</v>
      </c>
      <c r="BD91" s="4"/>
      <c r="BE91" s="4"/>
      <c r="BG91" s="4">
        <v>1.0</v>
      </c>
      <c r="BH91" s="4">
        <v>1.0</v>
      </c>
    </row>
    <row r="92">
      <c r="A92" s="4" t="str">
        <f t="shared" si="11"/>
        <v>89</v>
      </c>
      <c r="B92" s="4" t="s">
        <v>1442</v>
      </c>
      <c r="C92" s="4" t="s">
        <v>2188</v>
      </c>
      <c r="D92" s="4" t="str">
        <f t="shared" si="2"/>
        <v>141154.2763</v>
      </c>
      <c r="E92" s="4" t="str">
        <f t="shared" si="3"/>
        <v>2314.35949</v>
      </c>
      <c r="F92" s="4">
        <v>25600.0</v>
      </c>
      <c r="G92" s="4" t="str">
        <f t="shared" si="4"/>
        <v>20332.36632</v>
      </c>
      <c r="H92" s="4">
        <v>0.00392824685168</v>
      </c>
      <c r="I92" s="4">
        <v>138857.0</v>
      </c>
      <c r="J92" s="4" t="str">
        <f t="shared" si="5"/>
        <v>17.08324038</v>
      </c>
      <c r="K92" s="4">
        <v>25600.0</v>
      </c>
      <c r="L92" s="4" t="str">
        <f t="shared" si="6"/>
        <v>14.64385619</v>
      </c>
      <c r="M92" s="4" t="str">
        <f t="shared" si="76"/>
        <v>20320</v>
      </c>
      <c r="N92" s="4" t="str">
        <f t="shared" si="7"/>
        <v>14.31061278</v>
      </c>
      <c r="O92" s="4" t="str">
        <f t="shared" si="77"/>
        <v>5280</v>
      </c>
      <c r="P92" s="4" t="str">
        <f t="shared" si="8"/>
        <v>12.36632221</v>
      </c>
      <c r="Q92" s="4">
        <v>2164.4475</v>
      </c>
      <c r="R92" s="4" t="str">
        <f t="shared" si="9"/>
        <v>11.07978309</v>
      </c>
      <c r="S92" s="4">
        <v>132.82875</v>
      </c>
      <c r="T92" s="4" t="str">
        <f t="shared" ref="T92:T94" si="79">LOG(S92,2)</f>
        <v>7.053423633</v>
      </c>
      <c r="U92" s="4">
        <v>308.0</v>
      </c>
      <c r="V92" s="4">
        <v>36.0</v>
      </c>
      <c r="W92" s="4" t="str">
        <f t="shared" si="78"/>
        <v>2540</v>
      </c>
      <c r="X92" s="4">
        <v>660.0</v>
      </c>
      <c r="Y92" s="15">
        <v>39565.0</v>
      </c>
      <c r="Z92" s="4" t="s">
        <v>1442</v>
      </c>
      <c r="AA92" t="str">
        <f t="shared" si="73"/>
        <v>519.1582941</v>
      </c>
      <c r="AB92" s="4" t="str">
        <f t="shared" si="74"/>
        <v>3240</v>
      </c>
      <c r="AC92" s="4">
        <v>6720.0</v>
      </c>
      <c r="AD92" s="20">
        <v>39517.0</v>
      </c>
      <c r="AE92" s="4">
        <v>6720.0</v>
      </c>
      <c r="AF92" s="4">
        <v>4571.0</v>
      </c>
      <c r="AG92" s="4">
        <v>7.0</v>
      </c>
      <c r="AH92" s="4" t="str">
        <f t="shared" si="75"/>
        <v>500</v>
      </c>
      <c r="AI92" s="4">
        <v>507.0</v>
      </c>
      <c r="AJ92" s="4">
        <v>9.0</v>
      </c>
      <c r="AK92" s="4">
        <v>1517.0</v>
      </c>
      <c r="AL92" s="4">
        <v>75.0</v>
      </c>
      <c r="AM92" s="4">
        <v>1639.0</v>
      </c>
      <c r="AN92" s="4"/>
      <c r="AO92" s="4"/>
      <c r="AP92" s="4"/>
      <c r="AQ92" s="4"/>
      <c r="BA92" s="17"/>
      <c r="BB92" s="4" t="s">
        <v>244</v>
      </c>
      <c r="BC92" s="4" t="s">
        <v>246</v>
      </c>
      <c r="BD92" s="4"/>
      <c r="BE92" s="4"/>
      <c r="BG92" s="4">
        <v>1.0</v>
      </c>
      <c r="BH92" s="4">
        <v>1.0</v>
      </c>
      <c r="BJ92" s="4">
        <v>1.0</v>
      </c>
    </row>
    <row r="93">
      <c r="A93" s="4" t="str">
        <f t="shared" si="11"/>
        <v>90</v>
      </c>
      <c r="B93" s="4" t="s">
        <v>2257</v>
      </c>
      <c r="C93" s="4" t="s">
        <v>2258</v>
      </c>
      <c r="D93" s="4" t="str">
        <f t="shared" si="2"/>
        <v>138430.4978</v>
      </c>
      <c r="E93" s="4" t="str">
        <f t="shared" si="3"/>
        <v>321.5734379</v>
      </c>
      <c r="F93" s="4">
        <v>17500.0</v>
      </c>
      <c r="G93" s="4" t="str">
        <f t="shared" si="4"/>
        <v>16618.39369</v>
      </c>
      <c r="H93" s="4">
        <v>0.00392141824951</v>
      </c>
      <c r="I93" s="4">
        <v>138126.0</v>
      </c>
      <c r="J93" s="4" t="str">
        <f t="shared" si="5"/>
        <v>17.07562538</v>
      </c>
      <c r="K93" s="4">
        <v>17500.0</v>
      </c>
      <c r="L93" s="4" t="str">
        <f t="shared" si="6"/>
        <v>14.0950673</v>
      </c>
      <c r="M93" s="4" t="str">
        <f t="shared" si="76"/>
        <v>16608.59375</v>
      </c>
      <c r="N93" s="4" t="str">
        <f t="shared" si="7"/>
        <v>14.0196423</v>
      </c>
      <c r="O93" s="4" t="str">
        <f t="shared" si="77"/>
        <v>891.40625</v>
      </c>
      <c r="P93" s="4" t="str">
        <f t="shared" si="8"/>
        <v>9.799939266</v>
      </c>
      <c r="Q93" s="4">
        <v>283.5865625</v>
      </c>
      <c r="R93" s="4" t="str">
        <f t="shared" si="9"/>
        <v>8.147645363</v>
      </c>
      <c r="S93" s="4">
        <v>20.91125</v>
      </c>
      <c r="T93" s="4" t="str">
        <f t="shared" si="79"/>
        <v>4.386207399</v>
      </c>
      <c r="U93" s="4">
        <v>45.0</v>
      </c>
      <c r="V93" s="4">
        <v>4.0</v>
      </c>
      <c r="W93" s="4" t="str">
        <f t="shared" si="78"/>
        <v>3037</v>
      </c>
      <c r="X93" s="4">
        <v>163.0</v>
      </c>
      <c r="Y93" s="15">
        <v>39717.0</v>
      </c>
      <c r="AD93" s="17"/>
      <c r="BA93" s="17"/>
      <c r="BB93" s="4" t="s">
        <v>244</v>
      </c>
      <c r="BC93" s="4" t="s">
        <v>246</v>
      </c>
      <c r="BD93" s="4"/>
      <c r="BG93" s="4">
        <v>1.0</v>
      </c>
      <c r="BH93" s="4">
        <v>1.0</v>
      </c>
      <c r="BI93" s="4">
        <v>1.0</v>
      </c>
    </row>
    <row r="94">
      <c r="A94" s="4" t="str">
        <f t="shared" si="11"/>
        <v>91</v>
      </c>
      <c r="B94" s="4" t="s">
        <v>2310</v>
      </c>
      <c r="D94" s="4" t="str">
        <f t="shared" si="2"/>
        <v>136839</v>
      </c>
      <c r="E94" s="4" t="str">
        <f t="shared" si="3"/>
        <v>236.0598092</v>
      </c>
      <c r="F94" s="4">
        <v>16000.0</v>
      </c>
      <c r="G94" s="4" t="str">
        <f t="shared" si="4"/>
        <v>11857.02063</v>
      </c>
      <c r="H94" s="4">
        <v>0.00390642276138</v>
      </c>
      <c r="I94" s="4">
        <v>136620.0</v>
      </c>
      <c r="J94" s="4" t="str">
        <f t="shared" si="5"/>
        <v>17.05980917</v>
      </c>
      <c r="K94" s="4">
        <v>16000.0</v>
      </c>
      <c r="L94" s="4" t="str">
        <f t="shared" si="6"/>
        <v>13.96578428</v>
      </c>
      <c r="M94" s="4" t="str">
        <f t="shared" si="76"/>
        <v>11845</v>
      </c>
      <c r="N94" s="4" t="str">
        <f t="shared" si="7"/>
        <v>13.53199058</v>
      </c>
      <c r="O94" s="4" t="str">
        <f t="shared" si="77"/>
        <v>4155</v>
      </c>
      <c r="P94" s="4" t="str">
        <f t="shared" si="8"/>
        <v>12.02063276</v>
      </c>
      <c r="Q94" s="4">
        <v>177.0</v>
      </c>
      <c r="R94" s="4" t="str">
        <f t="shared" si="9"/>
        <v>7.46760555</v>
      </c>
      <c r="S94" s="4">
        <v>42.0</v>
      </c>
      <c r="T94" s="4" t="str">
        <f t="shared" si="79"/>
        <v>5.392317423</v>
      </c>
      <c r="U94" s="4">
        <v>177.0</v>
      </c>
      <c r="V94" s="4">
        <v>42.0</v>
      </c>
      <c r="W94" s="4" t="str">
        <f t="shared" si="78"/>
        <v>2369</v>
      </c>
      <c r="X94" s="4">
        <v>831.0</v>
      </c>
      <c r="Y94" s="15">
        <v>39175.0</v>
      </c>
      <c r="AD94" s="17"/>
      <c r="BA94" s="17"/>
      <c r="BB94" s="4" t="s">
        <v>244</v>
      </c>
      <c r="BC94" s="4" t="s">
        <v>350</v>
      </c>
      <c r="BD94" s="4"/>
      <c r="BV94" s="4">
        <v>1.0</v>
      </c>
    </row>
    <row r="95">
      <c r="A95" s="4" t="str">
        <f t="shared" si="11"/>
        <v>92</v>
      </c>
      <c r="B95" s="4" t="s">
        <v>2358</v>
      </c>
      <c r="C95" s="4" t="s">
        <v>2360</v>
      </c>
      <c r="D95" s="4" t="str">
        <f t="shared" si="2"/>
        <v>136396.3888</v>
      </c>
      <c r="E95" s="4" t="str">
        <f t="shared" si="3"/>
        <v>55.44578982</v>
      </c>
      <c r="F95" s="4">
        <v>4236.0</v>
      </c>
      <c r="G95" s="4" t="str">
        <f t="shared" si="4"/>
        <v>3731.389544</v>
      </c>
      <c r="H95" s="4">
        <v>0.003890860709</v>
      </c>
      <c r="I95" s="4">
        <v>136358.0</v>
      </c>
      <c r="J95" s="4" t="str">
        <f t="shared" si="5"/>
        <v>17.05703982</v>
      </c>
      <c r="K95" s="4">
        <v>4236.0</v>
      </c>
      <c r="L95" s="4" t="str">
        <f t="shared" si="6"/>
        <v>12.04848687</v>
      </c>
      <c r="M95" s="4" t="str">
        <f t="shared" si="76"/>
        <v>3722.385</v>
      </c>
      <c r="N95" s="4" t="str">
        <f t="shared" si="7"/>
        <v>11.86201156</v>
      </c>
      <c r="O95" s="4" t="str">
        <f t="shared" si="77"/>
        <v>513.615</v>
      </c>
      <c r="P95" s="4" t="str">
        <f t="shared" si="8"/>
        <v>9.004543526</v>
      </c>
      <c r="Q95" s="4">
        <v>38.38875</v>
      </c>
      <c r="R95" s="4" t="str">
        <f t="shared" si="9"/>
        <v>5.262611679</v>
      </c>
      <c r="S95" s="4">
        <v>0.0</v>
      </c>
      <c r="T95" s="4">
        <v>0.0</v>
      </c>
      <c r="U95" s="4">
        <v>29.0</v>
      </c>
      <c r="V95" s="4">
        <v>0.0</v>
      </c>
      <c r="W95" s="4" t="str">
        <f t="shared" si="78"/>
        <v>2812</v>
      </c>
      <c r="X95" s="4">
        <v>388.0</v>
      </c>
      <c r="Y95" s="15">
        <v>40676.0</v>
      </c>
      <c r="AD95" s="17"/>
      <c r="BA95" s="17"/>
      <c r="BB95" s="4" t="s">
        <v>244</v>
      </c>
      <c r="BC95" s="4" t="s">
        <v>481</v>
      </c>
      <c r="BD95" s="4"/>
      <c r="BG95" s="4">
        <v>1.0</v>
      </c>
      <c r="BH95" s="4">
        <v>1.0</v>
      </c>
      <c r="BI95" s="4">
        <v>1.0</v>
      </c>
    </row>
    <row r="96">
      <c r="A96" s="4" t="str">
        <f t="shared" si="11"/>
        <v>93</v>
      </c>
      <c r="B96" s="4" t="s">
        <v>2402</v>
      </c>
      <c r="C96" s="4" t="s">
        <v>2402</v>
      </c>
      <c r="D96" s="4" t="str">
        <f t="shared" si="2"/>
        <v>136499.4063</v>
      </c>
      <c r="E96" s="4" t="str">
        <f t="shared" si="3"/>
        <v>208.4627607</v>
      </c>
      <c r="F96" s="4">
        <v>1575.0</v>
      </c>
      <c r="G96" s="4" t="str">
        <f t="shared" si="4"/>
        <v>1229.467606</v>
      </c>
      <c r="H96" s="4">
        <v>0.0038727196365</v>
      </c>
      <c r="I96" s="4">
        <v>136308.0</v>
      </c>
      <c r="J96" s="4" t="str">
        <f t="shared" si="5"/>
        <v>17.05651071</v>
      </c>
      <c r="K96" s="4">
        <v>1575.0</v>
      </c>
      <c r="L96" s="4" t="str">
        <f t="shared" si="6"/>
        <v>10.62113611</v>
      </c>
      <c r="M96" s="4" t="str">
        <f>K96-X96</f>
        <v>1221</v>
      </c>
      <c r="N96" s="4" t="str">
        <f t="shared" si="7"/>
        <v>10.25384748</v>
      </c>
      <c r="O96" s="4">
        <v>354.0</v>
      </c>
      <c r="P96" s="4" t="str">
        <f t="shared" si="8"/>
        <v>8.46760555</v>
      </c>
      <c r="Q96" s="4">
        <v>178.4375</v>
      </c>
      <c r="R96" s="4" t="str">
        <f t="shared" si="9"/>
        <v>7.47927503</v>
      </c>
      <c r="S96" s="4">
        <v>12.96875</v>
      </c>
      <c r="T96" s="4" t="str">
        <f t="shared" ref="T96:T102" si="80">LOG(S96,2)</f>
        <v>3.696967526</v>
      </c>
      <c r="U96" s="4">
        <v>81.0</v>
      </c>
      <c r="V96" s="4">
        <v>2.0</v>
      </c>
      <c r="W96" s="4"/>
      <c r="X96" s="4">
        <v>354.0</v>
      </c>
      <c r="Y96" s="15">
        <v>39744.0</v>
      </c>
      <c r="AD96" s="17"/>
      <c r="BA96" s="17"/>
      <c r="BB96" s="4" t="s">
        <v>244</v>
      </c>
      <c r="BC96" s="4" t="s">
        <v>246</v>
      </c>
      <c r="BD96" s="4"/>
      <c r="BE96" s="4"/>
      <c r="BI96" s="4">
        <v>1.0</v>
      </c>
      <c r="BS96" s="4">
        <v>1.0</v>
      </c>
    </row>
    <row r="97">
      <c r="A97" s="4" t="str">
        <f t="shared" si="11"/>
        <v>94</v>
      </c>
      <c r="B97" s="4" t="s">
        <v>2460</v>
      </c>
      <c r="C97" s="4" t="s">
        <v>2462</v>
      </c>
      <c r="D97" s="4" t="str">
        <f t="shared" si="2"/>
        <v>138260.2663</v>
      </c>
      <c r="E97" s="4" t="str">
        <f t="shared" si="3"/>
        <v>2140.32095</v>
      </c>
      <c r="F97" s="4">
        <v>29200.0</v>
      </c>
      <c r="G97" s="4" t="str">
        <f t="shared" si="4"/>
        <v>25087.51</v>
      </c>
      <c r="H97" s="4">
        <v>0.00385978057255</v>
      </c>
      <c r="I97" s="4">
        <v>136137.0</v>
      </c>
      <c r="J97" s="4" t="str">
        <f t="shared" si="5"/>
        <v>17.0546997</v>
      </c>
      <c r="K97" s="4">
        <v>29200.0</v>
      </c>
      <c r="L97" s="4" t="str">
        <f t="shared" si="6"/>
        <v>14.83368075</v>
      </c>
      <c r="M97" s="4" t="str">
        <f t="shared" ref="M97:M99" si="81">(K97*W97)/3200</f>
        <v>25075.5</v>
      </c>
      <c r="N97" s="4" t="str">
        <f t="shared" si="7"/>
        <v>14.61399085</v>
      </c>
      <c r="O97" s="4" t="str">
        <f t="shared" ref="O97:O99" si="82">(K97*X97)/3200</f>
        <v>4124.5</v>
      </c>
      <c r="P97" s="4" t="str">
        <f t="shared" si="8"/>
        <v>12.01000352</v>
      </c>
      <c r="Q97" s="4">
        <v>1892.5534375</v>
      </c>
      <c r="R97" s="4" t="str">
        <f t="shared" si="9"/>
        <v>10.88611832</v>
      </c>
      <c r="S97" s="4">
        <v>230.7128125</v>
      </c>
      <c r="T97" s="4" t="str">
        <f t="shared" si="80"/>
        <v>7.849954315</v>
      </c>
      <c r="U97" s="4">
        <v>402.0</v>
      </c>
      <c r="V97" s="4">
        <v>21.0</v>
      </c>
      <c r="W97" s="4" t="str">
        <f t="shared" ref="W97:W99" si="83">3200-X97</f>
        <v>2748</v>
      </c>
      <c r="X97" s="4">
        <v>452.0</v>
      </c>
      <c r="Y97" s="15">
        <v>39710.0</v>
      </c>
      <c r="Z97" s="4" t="s">
        <v>1443</v>
      </c>
      <c r="AA97" t="str">
        <f t="shared" ref="AA97:AA99" si="84">LOG(AF97,2)+AG97+AH97</f>
        <v>13.52356196</v>
      </c>
      <c r="AB97" s="4" t="str">
        <f t="shared" ref="AB97:AB99" si="85">AJ97+AK97+AL97+AM97</f>
        <v>100</v>
      </c>
      <c r="AC97" s="4">
        <v>428.0</v>
      </c>
      <c r="AD97" s="20">
        <v>40794.0</v>
      </c>
      <c r="AE97" s="4">
        <v>428.0</v>
      </c>
      <c r="AF97" s="4">
        <v>46.0</v>
      </c>
      <c r="AG97" s="4">
        <v>0.0</v>
      </c>
      <c r="AH97" s="4" t="str">
        <f t="shared" ref="AH97:AH99" si="86">AI97-AG97</f>
        <v>8</v>
      </c>
      <c r="AI97" s="4">
        <v>8.0</v>
      </c>
      <c r="AJ97" s="4">
        <v>1.0</v>
      </c>
      <c r="AK97" s="4">
        <v>57.0</v>
      </c>
      <c r="AL97" s="4">
        <v>4.0</v>
      </c>
      <c r="AM97" s="4">
        <v>38.0</v>
      </c>
      <c r="AN97" s="4"/>
      <c r="AO97" s="4"/>
      <c r="AP97" s="4"/>
      <c r="AQ97" s="4"/>
      <c r="BA97" s="17"/>
      <c r="BB97" s="4" t="s">
        <v>244</v>
      </c>
      <c r="BC97" s="4" t="s">
        <v>428</v>
      </c>
      <c r="BD97" s="4"/>
      <c r="BG97" s="4">
        <v>1.0</v>
      </c>
    </row>
    <row r="98">
      <c r="A98" s="4" t="str">
        <f t="shared" si="11"/>
        <v>95</v>
      </c>
      <c r="B98" s="4" t="s">
        <v>1444</v>
      </c>
      <c r="C98" s="4" t="s">
        <v>2543</v>
      </c>
      <c r="D98" s="4" t="str">
        <f t="shared" si="2"/>
        <v>137067.7294</v>
      </c>
      <c r="E98" s="4" t="str">
        <f t="shared" si="3"/>
        <v>1163.781784</v>
      </c>
      <c r="F98" s="4">
        <v>4060.0</v>
      </c>
      <c r="G98" s="4" t="str">
        <f t="shared" si="4"/>
        <v>3663.92957</v>
      </c>
      <c r="H98" s="4">
        <v>0.00373337157246</v>
      </c>
      <c r="I98" s="4">
        <v>135921.0</v>
      </c>
      <c r="J98" s="4" t="str">
        <f t="shared" si="5"/>
        <v>17.05240885</v>
      </c>
      <c r="K98" s="4">
        <v>4060.0</v>
      </c>
      <c r="L98" s="4" t="str">
        <f t="shared" si="6"/>
        <v>11.98726401</v>
      </c>
      <c r="M98" s="4" t="str">
        <f t="shared" si="81"/>
        <v>3655.26875</v>
      </c>
      <c r="N98" s="4" t="str">
        <f t="shared" si="7"/>
        <v>11.83576177</v>
      </c>
      <c r="O98" s="4" t="str">
        <f t="shared" si="82"/>
        <v>404.73125</v>
      </c>
      <c r="P98" s="4" t="str">
        <f t="shared" si="8"/>
        <v>8.660820436</v>
      </c>
      <c r="Q98" s="4">
        <v>873.810625</v>
      </c>
      <c r="R98" s="4" t="str">
        <f t="shared" si="9"/>
        <v>9.771176838</v>
      </c>
      <c r="S98" s="4">
        <v>272.91875</v>
      </c>
      <c r="T98" s="4" t="str">
        <f t="shared" si="80"/>
        <v>8.092327703</v>
      </c>
      <c r="U98" s="4">
        <v>278.0</v>
      </c>
      <c r="V98" s="4">
        <v>83.0</v>
      </c>
      <c r="W98" s="4" t="str">
        <f t="shared" si="83"/>
        <v>2881</v>
      </c>
      <c r="X98" s="4">
        <v>319.0</v>
      </c>
      <c r="Y98" s="15">
        <v>40206.0</v>
      </c>
      <c r="Z98" s="4" t="s">
        <v>1444</v>
      </c>
      <c r="AA98" t="str">
        <f t="shared" si="84"/>
        <v>4.087462841</v>
      </c>
      <c r="AB98" s="4" t="str">
        <f t="shared" si="85"/>
        <v>8</v>
      </c>
      <c r="AC98" s="4">
        <v>62.0</v>
      </c>
      <c r="AD98" s="20">
        <v>40911.0</v>
      </c>
      <c r="AE98" s="4">
        <v>62.0</v>
      </c>
      <c r="AF98" s="4">
        <v>17.0</v>
      </c>
      <c r="AG98" s="4">
        <v>0.0</v>
      </c>
      <c r="AH98" s="4" t="str">
        <f t="shared" si="86"/>
        <v>0</v>
      </c>
      <c r="AI98" s="4">
        <v>0.0</v>
      </c>
      <c r="AJ98" s="4">
        <v>0.0</v>
      </c>
      <c r="AK98" s="4">
        <v>4.0</v>
      </c>
      <c r="AL98" s="4">
        <v>0.0</v>
      </c>
      <c r="AM98" s="4">
        <v>4.0</v>
      </c>
      <c r="AN98" s="4"/>
      <c r="AO98" s="4"/>
      <c r="AP98" s="4"/>
      <c r="AQ98" s="4"/>
      <c r="BA98" s="17"/>
      <c r="BB98" s="4" t="s">
        <v>244</v>
      </c>
      <c r="BC98" s="4" t="s">
        <v>358</v>
      </c>
      <c r="BD98" s="4"/>
      <c r="BG98" s="4">
        <v>1.0</v>
      </c>
    </row>
    <row r="99">
      <c r="A99" s="4" t="str">
        <f t="shared" si="11"/>
        <v>96</v>
      </c>
      <c r="B99" s="4" t="s">
        <v>1445</v>
      </c>
      <c r="C99" s="4" t="s">
        <v>680</v>
      </c>
      <c r="D99" s="4" t="str">
        <f t="shared" si="2"/>
        <v>137038.1675</v>
      </c>
      <c r="E99" s="4" t="str">
        <f t="shared" si="3"/>
        <v>2234.208186</v>
      </c>
      <c r="F99" s="4">
        <v>27100.0</v>
      </c>
      <c r="G99" s="4" t="str">
        <f t="shared" si="4"/>
        <v>23233.23385</v>
      </c>
      <c r="H99" s="4">
        <v>0.00370958227977</v>
      </c>
      <c r="I99" s="4">
        <v>134821.0</v>
      </c>
      <c r="J99" s="4" t="str">
        <f t="shared" si="5"/>
        <v>17.04068571</v>
      </c>
      <c r="K99" s="4">
        <v>27100.0</v>
      </c>
      <c r="L99" s="4" t="str">
        <f t="shared" si="6"/>
        <v>14.72600523</v>
      </c>
      <c r="M99" s="4" t="str">
        <f t="shared" si="81"/>
        <v>23221.3125</v>
      </c>
      <c r="N99" s="4" t="str">
        <f t="shared" si="7"/>
        <v>14.5031619</v>
      </c>
      <c r="O99" s="4" t="str">
        <f t="shared" si="82"/>
        <v>3878.6875</v>
      </c>
      <c r="P99" s="4" t="str">
        <f t="shared" si="8"/>
        <v>11.92135283</v>
      </c>
      <c r="Q99" s="4">
        <v>2075.5240625</v>
      </c>
      <c r="R99" s="4" t="str">
        <f t="shared" si="9"/>
        <v>11.01925994</v>
      </c>
      <c r="S99" s="4">
        <v>141.6434375</v>
      </c>
      <c r="T99" s="4" t="str">
        <f t="shared" si="80"/>
        <v>7.146119951</v>
      </c>
      <c r="U99" s="4">
        <v>287.0</v>
      </c>
      <c r="V99" s="4">
        <v>21.0</v>
      </c>
      <c r="W99" s="4" t="str">
        <f t="shared" si="83"/>
        <v>2742</v>
      </c>
      <c r="X99" s="4">
        <v>458.0</v>
      </c>
      <c r="Y99" s="15">
        <v>39138.0</v>
      </c>
      <c r="Z99" s="4" t="s">
        <v>1445</v>
      </c>
      <c r="AA99" t="str">
        <f t="shared" si="84"/>
        <v>243.0848084</v>
      </c>
      <c r="AB99" s="4" t="str">
        <f t="shared" si="85"/>
        <v>691</v>
      </c>
      <c r="AC99" s="4">
        <v>4237.0</v>
      </c>
      <c r="AD99" s="20">
        <v>39903.0</v>
      </c>
      <c r="AE99" s="4">
        <v>4237.0</v>
      </c>
      <c r="AF99" s="4">
        <v>543.0</v>
      </c>
      <c r="AG99" s="4">
        <v>30.0</v>
      </c>
      <c r="AH99" s="4" t="str">
        <f t="shared" si="86"/>
        <v>204</v>
      </c>
      <c r="AI99" s="4">
        <v>234.0</v>
      </c>
      <c r="AJ99" s="4">
        <v>61.0</v>
      </c>
      <c r="AK99" s="4">
        <v>275.0</v>
      </c>
      <c r="AL99" s="4">
        <v>55.0</v>
      </c>
      <c r="AM99" s="4">
        <v>300.0</v>
      </c>
      <c r="AN99" s="4" t="s">
        <v>680</v>
      </c>
      <c r="AO99" s="4" t="str">
        <f>AR99+AS99</f>
        <v>11</v>
      </c>
      <c r="AP99" s="4" t="str">
        <f>AX99+AY99</f>
        <v>26</v>
      </c>
      <c r="AQ99" s="4" t="str">
        <f>AU99+LOG(AV99+AZ99,2)+AT99</f>
        <v>2879.092757</v>
      </c>
      <c r="AR99" s="4">
        <v>1.0</v>
      </c>
      <c r="AS99" s="4">
        <v>10.0</v>
      </c>
      <c r="AT99" s="21">
        <v>2860.0</v>
      </c>
      <c r="AU99" s="21">
        <v>10.0</v>
      </c>
      <c r="AV99" s="21">
        <v>28.0</v>
      </c>
      <c r="AW99" s="21">
        <v>860.0</v>
      </c>
      <c r="AX99" s="4">
        <v>25.0</v>
      </c>
      <c r="AY99" s="4">
        <v>1.0</v>
      </c>
      <c r="AZ99" s="4">
        <v>518.0</v>
      </c>
      <c r="BA99" s="22">
        <v>40339.0</v>
      </c>
      <c r="BB99" s="4" t="s">
        <v>244</v>
      </c>
      <c r="BC99" s="4" t="s">
        <v>246</v>
      </c>
      <c r="BD99" s="4"/>
      <c r="BE99" s="4"/>
      <c r="BF99" s="4"/>
      <c r="BP99" s="4">
        <v>1.0</v>
      </c>
      <c r="BR99" s="4">
        <v>1.0</v>
      </c>
      <c r="BS99" s="4">
        <v>1.0</v>
      </c>
    </row>
    <row r="100">
      <c r="A100" s="4" t="str">
        <f t="shared" si="11"/>
        <v>97</v>
      </c>
      <c r="B100" s="4" t="s">
        <v>2722</v>
      </c>
      <c r="C100" s="4" t="s">
        <v>2722</v>
      </c>
      <c r="D100" s="4" t="str">
        <f t="shared" si="2"/>
        <v>133844.8481</v>
      </c>
      <c r="E100" s="4" t="str">
        <f t="shared" si="3"/>
        <v>169.8766786</v>
      </c>
      <c r="F100" s="4">
        <v>594.0</v>
      </c>
      <c r="G100" s="4" t="str">
        <f t="shared" si="4"/>
        <v>284.312883</v>
      </c>
      <c r="H100" s="4">
        <v>0.00364616416291</v>
      </c>
      <c r="I100" s="4">
        <v>133692.0</v>
      </c>
      <c r="J100" s="4" t="str">
        <f t="shared" si="5"/>
        <v>17.02855361</v>
      </c>
      <c r="K100" s="4">
        <v>594.0</v>
      </c>
      <c r="L100" s="4" t="str">
        <f t="shared" si="6"/>
        <v>9.214319121</v>
      </c>
      <c r="M100" s="4" t="str">
        <f>K100-X100</f>
        <v>276</v>
      </c>
      <c r="N100" s="4" t="str">
        <f t="shared" si="7"/>
        <v>8.108524457</v>
      </c>
      <c r="O100" s="4">
        <v>318.0</v>
      </c>
      <c r="P100" s="4" t="str">
        <f t="shared" si="8"/>
        <v>8.312882955</v>
      </c>
      <c r="Q100" s="4">
        <v>128.3125</v>
      </c>
      <c r="R100" s="4" t="str">
        <f t="shared" si="9"/>
        <v>7.003517912</v>
      </c>
      <c r="S100" s="4">
        <v>24.535625</v>
      </c>
      <c r="T100" s="4" t="str">
        <f t="shared" si="80"/>
        <v>4.616806117</v>
      </c>
      <c r="U100" s="4">
        <v>31.0</v>
      </c>
      <c r="V100" s="4">
        <v>7.0</v>
      </c>
      <c r="W100" s="4"/>
      <c r="X100" s="4">
        <v>318.0</v>
      </c>
      <c r="Y100" s="15">
        <v>39519.0</v>
      </c>
      <c r="AD100" s="17"/>
      <c r="BA100" s="17"/>
      <c r="BB100" s="4" t="s">
        <v>244</v>
      </c>
      <c r="BC100" s="4" t="s">
        <v>246</v>
      </c>
      <c r="BD100" s="4">
        <v>1.0</v>
      </c>
      <c r="BE100" s="4"/>
      <c r="BI100" s="4">
        <v>1.0</v>
      </c>
    </row>
    <row r="101">
      <c r="A101" s="4" t="str">
        <f t="shared" si="11"/>
        <v>98</v>
      </c>
      <c r="B101" s="4" t="s">
        <v>681</v>
      </c>
      <c r="C101" s="4" t="s">
        <v>2809</v>
      </c>
      <c r="D101" s="4" t="str">
        <f t="shared" si="2"/>
        <v>132593.2219</v>
      </c>
      <c r="E101" s="4" t="str">
        <f t="shared" si="3"/>
        <v>718.2308725</v>
      </c>
      <c r="F101" s="4">
        <v>11900.0</v>
      </c>
      <c r="G101" s="4" t="str">
        <f t="shared" si="4"/>
        <v>10541.91838</v>
      </c>
      <c r="H101" s="4">
        <v>0.00362850109246</v>
      </c>
      <c r="I101" s="4">
        <v>131892.0</v>
      </c>
      <c r="J101" s="4" t="str">
        <f t="shared" si="5"/>
        <v>17.00899753</v>
      </c>
      <c r="K101" s="4">
        <v>11900.0</v>
      </c>
      <c r="L101" s="4" t="str">
        <f t="shared" si="6"/>
        <v>13.53867395</v>
      </c>
      <c r="M101" s="4" t="str">
        <f t="shared" ref="M101:M104" si="87">(K101*W101)/3200</f>
        <v>10531.5</v>
      </c>
      <c r="N101" s="4" t="str">
        <f t="shared" si="7"/>
        <v>13.36242331</v>
      </c>
      <c r="O101" s="4" t="str">
        <f t="shared" ref="O101:O104" si="88">(K101*X101)/3200</f>
        <v>1368.5</v>
      </c>
      <c r="P101" s="4" t="str">
        <f t="shared" si="8"/>
        <v>10.41837972</v>
      </c>
      <c r="Q101" s="4">
        <v>639.873125</v>
      </c>
      <c r="R101" s="4" t="str">
        <f t="shared" si="9"/>
        <v>9.321642064</v>
      </c>
      <c r="S101" s="4">
        <v>61.34875</v>
      </c>
      <c r="T101" s="4" t="str">
        <f t="shared" si="80"/>
        <v>5.938962044</v>
      </c>
      <c r="U101" s="4">
        <v>285.0</v>
      </c>
      <c r="V101" s="4">
        <v>28.0</v>
      </c>
      <c r="W101" s="4" t="str">
        <f t="shared" ref="W101:W104" si="89">3200-X101</f>
        <v>2832</v>
      </c>
      <c r="X101" s="4">
        <v>368.0</v>
      </c>
      <c r="Y101" s="15">
        <v>39584.0</v>
      </c>
      <c r="Z101" s="4" t="s">
        <v>681</v>
      </c>
      <c r="AA101" t="str">
        <f>LOG(AF101,2)+AG101+AH101</f>
        <v>16.02236781</v>
      </c>
      <c r="AB101" s="4" t="str">
        <f>AJ101+AK101+AL101+AM101</f>
        <v>71</v>
      </c>
      <c r="AC101" s="4">
        <v>88.0</v>
      </c>
      <c r="AD101" s="20">
        <v>40038.0</v>
      </c>
      <c r="AE101" s="4">
        <v>88.0</v>
      </c>
      <c r="AF101" s="4">
        <v>65.0</v>
      </c>
      <c r="AG101" s="4">
        <v>1.0</v>
      </c>
      <c r="AH101" s="4" t="str">
        <f>AI101-AG101</f>
        <v>9</v>
      </c>
      <c r="AI101" s="4">
        <v>10.0</v>
      </c>
      <c r="AJ101" s="4">
        <v>15.0</v>
      </c>
      <c r="AK101" s="4">
        <v>21.0</v>
      </c>
      <c r="AL101" s="4">
        <v>21.0</v>
      </c>
      <c r="AM101" s="4">
        <v>14.0</v>
      </c>
      <c r="AN101" s="4" t="s">
        <v>681</v>
      </c>
      <c r="AO101" s="4" t="str">
        <f>AR101+AS101</f>
        <v>16</v>
      </c>
      <c r="AP101" s="4" t="str">
        <f>AX101+AY101</f>
        <v>51</v>
      </c>
      <c r="AQ101" s="4" t="str">
        <f>AU101+LOG(AV101+AZ101,2)+AT101</f>
        <v>6.285402219</v>
      </c>
      <c r="AR101" s="4">
        <v>0.0</v>
      </c>
      <c r="AS101" s="4">
        <v>16.0</v>
      </c>
      <c r="AT101" s="4">
        <v>0.0</v>
      </c>
      <c r="AU101" s="4">
        <v>0.0</v>
      </c>
      <c r="AV101" s="4">
        <v>0.0</v>
      </c>
      <c r="AW101" s="21">
        <v>1399.0</v>
      </c>
      <c r="AX101" s="4">
        <v>48.0</v>
      </c>
      <c r="AY101" s="4">
        <v>3.0</v>
      </c>
      <c r="AZ101" s="4">
        <v>78.0</v>
      </c>
      <c r="BA101" s="22">
        <v>40161.0</v>
      </c>
      <c r="BB101" s="4" t="s">
        <v>244</v>
      </c>
      <c r="BC101" s="4" t="s">
        <v>358</v>
      </c>
      <c r="BD101" s="4"/>
      <c r="BG101" s="4">
        <v>1.0</v>
      </c>
    </row>
    <row r="102">
      <c r="A102" s="4" t="str">
        <f t="shared" si="11"/>
        <v>99</v>
      </c>
      <c r="B102" s="4" t="s">
        <v>2893</v>
      </c>
      <c r="C102" s="4" t="s">
        <v>2894</v>
      </c>
      <c r="D102" s="4" t="str">
        <f t="shared" si="2"/>
        <v>132657.4688</v>
      </c>
      <c r="E102" s="4" t="str">
        <f t="shared" si="3"/>
        <v>1104.474221</v>
      </c>
      <c r="F102" s="4">
        <v>28000.0</v>
      </c>
      <c r="G102" s="4" t="str">
        <f t="shared" si="4"/>
        <v>18545.70877</v>
      </c>
      <c r="H102" s="4">
        <v>0.00357784347518</v>
      </c>
      <c r="I102" s="4">
        <v>131570.0</v>
      </c>
      <c r="J102" s="4" t="str">
        <f t="shared" si="5"/>
        <v>17.00547104</v>
      </c>
      <c r="K102" s="4">
        <v>28000.0</v>
      </c>
      <c r="L102" s="4" t="str">
        <f t="shared" si="6"/>
        <v>14.77313921</v>
      </c>
      <c r="M102" s="4" t="str">
        <f t="shared" si="87"/>
        <v>18532.5</v>
      </c>
      <c r="N102" s="4" t="str">
        <f t="shared" si="7"/>
        <v>14.17776989</v>
      </c>
      <c r="O102" s="4" t="str">
        <f t="shared" si="88"/>
        <v>9467.5</v>
      </c>
      <c r="P102" s="4" t="str">
        <f t="shared" si="8"/>
        <v>13.2087678</v>
      </c>
      <c r="Q102" s="4">
        <v>1066.625</v>
      </c>
      <c r="R102" s="4" t="str">
        <f t="shared" si="9"/>
        <v>10.05883733</v>
      </c>
      <c r="S102" s="4">
        <v>20.84375</v>
      </c>
      <c r="T102" s="4" t="str">
        <f t="shared" si="80"/>
        <v>4.381542951</v>
      </c>
      <c r="U102" s="4">
        <v>122.0</v>
      </c>
      <c r="V102" s="4">
        <v>3.0</v>
      </c>
      <c r="W102" s="4" t="str">
        <f t="shared" si="89"/>
        <v>2118</v>
      </c>
      <c r="X102" s="4">
        <v>1082.0</v>
      </c>
      <c r="Y102" s="15">
        <v>39071.0</v>
      </c>
      <c r="AD102" s="17"/>
      <c r="BA102" s="17"/>
      <c r="BB102" s="4" t="s">
        <v>367</v>
      </c>
      <c r="BC102" s="4" t="s">
        <v>475</v>
      </c>
      <c r="BD102" s="4"/>
      <c r="BM102" s="4">
        <v>1.0</v>
      </c>
      <c r="BN102" s="4">
        <v>1.0</v>
      </c>
    </row>
    <row r="103">
      <c r="A103" s="4" t="str">
        <f t="shared" si="11"/>
        <v>100</v>
      </c>
      <c r="B103" s="4" t="s">
        <v>2952</v>
      </c>
      <c r="C103" s="4" t="s">
        <v>2953</v>
      </c>
      <c r="D103" s="4" t="str">
        <f t="shared" si="2"/>
        <v>127026.9581</v>
      </c>
      <c r="E103" s="4" t="str">
        <f t="shared" si="3"/>
        <v>101.911935</v>
      </c>
      <c r="F103" s="4">
        <v>3482.0</v>
      </c>
      <c r="G103" s="4" t="str">
        <f t="shared" si="4"/>
        <v>3267.81677</v>
      </c>
      <c r="H103" s="4">
        <v>0.0034800242204</v>
      </c>
      <c r="I103" s="4">
        <v>126942.0</v>
      </c>
      <c r="J103" s="4" t="str">
        <f t="shared" si="5"/>
        <v>16.95380995</v>
      </c>
      <c r="K103" s="4">
        <v>3482.0</v>
      </c>
      <c r="L103" s="4" t="str">
        <f t="shared" si="6"/>
        <v>11.76570049</v>
      </c>
      <c r="M103" s="4" t="str">
        <f t="shared" si="87"/>
        <v>3260.0225</v>
      </c>
      <c r="N103" s="4" t="str">
        <f t="shared" si="7"/>
        <v>11.67066621</v>
      </c>
      <c r="O103" s="4" t="str">
        <f t="shared" si="88"/>
        <v>221.9775</v>
      </c>
      <c r="P103" s="4" t="str">
        <f t="shared" si="8"/>
        <v>7.79426964</v>
      </c>
      <c r="Q103" s="4">
        <v>84.958125</v>
      </c>
      <c r="R103" s="4" t="str">
        <f t="shared" si="9"/>
        <v>6.408680022</v>
      </c>
      <c r="S103" s="4">
        <v>0.0</v>
      </c>
      <c r="T103" s="4">
        <v>0.0</v>
      </c>
      <c r="U103" s="4">
        <v>66.0</v>
      </c>
      <c r="V103" s="4">
        <v>0.0</v>
      </c>
      <c r="W103" s="4" t="str">
        <f t="shared" si="89"/>
        <v>2996</v>
      </c>
      <c r="X103" s="4">
        <v>204.0</v>
      </c>
      <c r="Y103" s="15">
        <v>39883.0</v>
      </c>
      <c r="AC103" s="4"/>
      <c r="AD103" s="16"/>
      <c r="AE103" s="4"/>
      <c r="AG103" s="4"/>
      <c r="AI103" s="4"/>
      <c r="AJ103" s="4"/>
      <c r="BA103" s="17"/>
      <c r="BB103" s="4" t="s">
        <v>244</v>
      </c>
      <c r="BC103" s="4" t="s">
        <v>246</v>
      </c>
      <c r="BD103" s="4"/>
      <c r="BI103" s="4">
        <v>1.0</v>
      </c>
      <c r="BS103" s="4">
        <v>1.0</v>
      </c>
    </row>
    <row r="104">
      <c r="A104" s="4" t="str">
        <f t="shared" si="11"/>
        <v>101</v>
      </c>
      <c r="B104" s="4" t="s">
        <v>3002</v>
      </c>
      <c r="C104" s="4" t="s">
        <v>3004</v>
      </c>
      <c r="D104" s="4" t="str">
        <f t="shared" si="2"/>
        <v>125723.7481</v>
      </c>
      <c r="E104" s="4" t="str">
        <f t="shared" si="3"/>
        <v>930.677499</v>
      </c>
      <c r="F104" s="4">
        <v>8526.0</v>
      </c>
      <c r="G104" s="4" t="str">
        <f t="shared" si="4"/>
        <v>7972.951771</v>
      </c>
      <c r="H104" s="4">
        <v>0.00343536765358</v>
      </c>
      <c r="I104" s="4">
        <v>124810.0</v>
      </c>
      <c r="J104" s="4" t="str">
        <f t="shared" si="5"/>
        <v>16.929374</v>
      </c>
      <c r="K104" s="4">
        <v>8526.0</v>
      </c>
      <c r="L104" s="4" t="str">
        <f t="shared" si="6"/>
        <v>13.05765334</v>
      </c>
      <c r="M104" s="4" t="str">
        <f t="shared" si="87"/>
        <v>7963.816875</v>
      </c>
      <c r="N104" s="4" t="str">
        <f t="shared" si="7"/>
        <v>12.95924433</v>
      </c>
      <c r="O104" s="4" t="str">
        <f t="shared" si="88"/>
        <v>562.183125</v>
      </c>
      <c r="P104" s="4" t="str">
        <f t="shared" si="8"/>
        <v>9.134896339</v>
      </c>
      <c r="Q104" s="4">
        <v>774.07625</v>
      </c>
      <c r="R104" s="4" t="str">
        <f t="shared" si="9"/>
        <v>9.596331875</v>
      </c>
      <c r="S104" s="4">
        <v>139.671875</v>
      </c>
      <c r="T104" s="4" t="str">
        <f t="shared" ref="T104:T105" si="90">LOG(S104,2)</f>
        <v>7.125897732</v>
      </c>
      <c r="U104" s="4">
        <v>294.0</v>
      </c>
      <c r="V104" s="4">
        <v>40.0</v>
      </c>
      <c r="W104" s="4" t="str">
        <f t="shared" si="89"/>
        <v>2989</v>
      </c>
      <c r="X104" s="4">
        <v>211.0</v>
      </c>
      <c r="Y104" s="15">
        <v>40722.0</v>
      </c>
      <c r="AC104" s="4"/>
      <c r="AD104" s="16"/>
      <c r="AE104" s="4"/>
      <c r="AG104" s="4"/>
      <c r="AI104" s="4"/>
      <c r="AJ104" s="4"/>
      <c r="AM104" s="4"/>
      <c r="BA104" s="17"/>
      <c r="BB104" s="4" t="s">
        <v>244</v>
      </c>
      <c r="BC104" s="4" t="s">
        <v>358</v>
      </c>
      <c r="BD104" s="4"/>
      <c r="BG104" s="4">
        <v>1.0</v>
      </c>
    </row>
    <row r="105">
      <c r="A105" s="4" t="str">
        <f t="shared" si="11"/>
        <v>102</v>
      </c>
      <c r="B105" s="4" t="s">
        <v>3071</v>
      </c>
      <c r="C105" s="4" t="s">
        <v>3914</v>
      </c>
      <c r="D105" s="4" t="str">
        <f t="shared" si="2"/>
        <v>124840.1109</v>
      </c>
      <c r="E105" s="4" t="str">
        <f t="shared" si="3"/>
        <v>93.03977969</v>
      </c>
      <c r="F105" s="4">
        <v>323.0</v>
      </c>
      <c r="G105" s="4" t="str">
        <f t="shared" si="4"/>
        <v>211.882643</v>
      </c>
      <c r="H105" s="4">
        <v>0.00343525123569</v>
      </c>
      <c r="I105" s="4">
        <v>124764.0</v>
      </c>
      <c r="J105" s="4" t="str">
        <f t="shared" si="5"/>
        <v>16.92884219</v>
      </c>
      <c r="K105" s="4">
        <v>323.0</v>
      </c>
      <c r="L105" s="4" t="str">
        <f t="shared" si="6"/>
        <v>8.335390355</v>
      </c>
      <c r="M105" s="4" t="str">
        <f>K105-X105</f>
        <v>205</v>
      </c>
      <c r="N105" s="4" t="str">
        <f t="shared" si="7"/>
        <v>7.6794801</v>
      </c>
      <c r="O105" s="4">
        <v>118.0</v>
      </c>
      <c r="P105" s="4" t="str">
        <f t="shared" si="8"/>
        <v>6.882643049</v>
      </c>
      <c r="Q105" s="4">
        <v>65.4859375</v>
      </c>
      <c r="R105" s="4" t="str">
        <f t="shared" si="9"/>
        <v>6.033113229</v>
      </c>
      <c r="S105" s="4">
        <v>10.625</v>
      </c>
      <c r="T105" s="4" t="str">
        <f t="shared" si="90"/>
        <v>3.409390936</v>
      </c>
      <c r="U105" s="4">
        <v>42.0</v>
      </c>
      <c r="V105" s="4">
        <v>6.0</v>
      </c>
      <c r="W105" s="4"/>
      <c r="X105" s="4">
        <v>118.0</v>
      </c>
      <c r="Y105" s="15">
        <v>39533.0</v>
      </c>
      <c r="AC105" s="4"/>
      <c r="AD105" s="16"/>
      <c r="AE105" s="4"/>
      <c r="AG105" s="4"/>
      <c r="AI105" s="4"/>
      <c r="AJ105" s="4"/>
      <c r="AK105" s="4"/>
      <c r="AL105" s="4"/>
      <c r="AM105" s="4"/>
      <c r="BA105" s="17"/>
      <c r="BB105" s="4" t="s">
        <v>244</v>
      </c>
      <c r="BC105" s="4" t="s">
        <v>246</v>
      </c>
      <c r="BD105" s="4"/>
      <c r="BE105" s="4"/>
      <c r="BF105" s="4"/>
      <c r="BG105" s="4">
        <v>1.0</v>
      </c>
      <c r="BH105" s="4">
        <v>1.0</v>
      </c>
      <c r="BI105" s="4">
        <v>1.0</v>
      </c>
      <c r="BO105" s="4">
        <v>1.0</v>
      </c>
    </row>
    <row r="106">
      <c r="A106" s="4" t="str">
        <f t="shared" si="11"/>
        <v>103</v>
      </c>
      <c r="B106" s="4" t="s">
        <v>3915</v>
      </c>
      <c r="C106" s="4" t="s">
        <v>3916</v>
      </c>
      <c r="D106" s="4" t="str">
        <f t="shared" si="2"/>
        <v>124508.9375</v>
      </c>
      <c r="E106" s="4" t="str">
        <f t="shared" si="3"/>
        <v>213.861106</v>
      </c>
      <c r="F106" s="4">
        <v>16300.0</v>
      </c>
      <c r="G106" s="4" t="str">
        <f t="shared" si="4"/>
        <v>6563.813603</v>
      </c>
      <c r="H106" s="4">
        <v>0.00341662949851</v>
      </c>
      <c r="I106" s="4">
        <v>124312.0</v>
      </c>
      <c r="J106" s="4" t="str">
        <f t="shared" si="5"/>
        <v>16.92360604</v>
      </c>
      <c r="K106" s="4">
        <v>16300.0</v>
      </c>
      <c r="L106" s="4" t="str">
        <f t="shared" si="6"/>
        <v>13.99258434</v>
      </c>
      <c r="M106" s="4" t="str">
        <f t="shared" ref="M106:M117" si="91">(K106*W106)/3200</f>
        <v>6550.5625</v>
      </c>
      <c r="N106" s="4" t="str">
        <f t="shared" si="7"/>
        <v>12.67740308</v>
      </c>
      <c r="O106" s="4" t="str">
        <f t="shared" ref="O106:O117" si="92">(K106*X106)/3200</f>
        <v>9749.4375</v>
      </c>
      <c r="P106" s="4" t="str">
        <f t="shared" si="8"/>
        <v>13.25110327</v>
      </c>
      <c r="Q106" s="4">
        <v>196.9375</v>
      </c>
      <c r="R106" s="4" t="str">
        <f t="shared" si="9"/>
        <v>7.621594039</v>
      </c>
      <c r="S106" s="4">
        <v>0.0</v>
      </c>
      <c r="T106" s="4">
        <v>0.0</v>
      </c>
      <c r="U106" s="4">
        <v>36.0</v>
      </c>
      <c r="V106" s="4">
        <v>0.0</v>
      </c>
      <c r="W106" s="4" t="str">
        <f t="shared" ref="W106:W117" si="93">3200-X106</f>
        <v>1286</v>
      </c>
      <c r="X106" s="4">
        <v>1914.0</v>
      </c>
      <c r="Y106" s="15">
        <v>40706.0</v>
      </c>
      <c r="AC106" s="4"/>
      <c r="AD106" s="16"/>
      <c r="AE106" s="4"/>
      <c r="AG106" s="4"/>
      <c r="AI106" s="4"/>
      <c r="AJ106" s="4"/>
      <c r="BA106" s="17"/>
      <c r="BB106" s="4" t="s">
        <v>244</v>
      </c>
      <c r="BC106" s="4" t="s">
        <v>246</v>
      </c>
      <c r="BD106" s="4"/>
      <c r="BI106" s="4">
        <v>1.0</v>
      </c>
      <c r="BN106" s="4">
        <v>1.0</v>
      </c>
    </row>
    <row r="107">
      <c r="A107" s="4" t="str">
        <f t="shared" si="11"/>
        <v>104</v>
      </c>
      <c r="B107" s="4" t="s">
        <v>1447</v>
      </c>
      <c r="C107" s="4" t="s">
        <v>3919</v>
      </c>
      <c r="D107" s="4" t="str">
        <f t="shared" si="2"/>
        <v>124190.6075</v>
      </c>
      <c r="E107" s="4" t="str">
        <f t="shared" si="3"/>
        <v>881.5196175</v>
      </c>
      <c r="F107" s="4">
        <v>7763.0</v>
      </c>
      <c r="G107" s="4" t="str">
        <f t="shared" si="4"/>
        <v>5983.464144</v>
      </c>
      <c r="H107" s="4">
        <v>0.00340774857551</v>
      </c>
      <c r="I107" s="4">
        <v>123326.0</v>
      </c>
      <c r="J107" s="4" t="str">
        <f t="shared" si="5"/>
        <v>16.91211746</v>
      </c>
      <c r="K107" s="4">
        <v>7763.0</v>
      </c>
      <c r="L107" s="4" t="str">
        <f t="shared" si="6"/>
        <v>12.92239857</v>
      </c>
      <c r="M107" s="4" t="str">
        <f t="shared" si="91"/>
        <v>5972.658125</v>
      </c>
      <c r="N107" s="4" t="str">
        <f t="shared" si="7"/>
        <v>12.54415743</v>
      </c>
      <c r="O107" s="4" t="str">
        <f t="shared" si="92"/>
        <v>1790.341875</v>
      </c>
      <c r="P107" s="4" t="str">
        <f t="shared" si="8"/>
        <v>10.80601939</v>
      </c>
      <c r="Q107" s="4">
        <v>812.1634375</v>
      </c>
      <c r="R107" s="4" t="str">
        <f t="shared" si="9"/>
        <v>9.66562627</v>
      </c>
      <c r="S107" s="4">
        <v>52.4440625</v>
      </c>
      <c r="T107" s="4" t="str">
        <f t="shared" ref="T107:T111" si="94">LOG(S107,2)</f>
        <v>5.712707541</v>
      </c>
      <c r="U107" s="4">
        <v>327.0</v>
      </c>
      <c r="V107" s="4">
        <v>17.0</v>
      </c>
      <c r="W107" s="4" t="str">
        <f t="shared" si="93"/>
        <v>2462</v>
      </c>
      <c r="X107" s="4">
        <v>738.0</v>
      </c>
      <c r="Y107" s="15">
        <v>39535.0</v>
      </c>
      <c r="Z107" s="4" t="s">
        <v>1447</v>
      </c>
      <c r="AA107" t="str">
        <f>LOG(AF107,2)+AG107+AH107</f>
        <v>2.584962501</v>
      </c>
      <c r="AB107" s="4" t="str">
        <f>AJ107+AK107+AL107+AM107</f>
        <v>39</v>
      </c>
      <c r="AC107" s="4">
        <v>31.0</v>
      </c>
      <c r="AD107" s="20">
        <v>39822.0</v>
      </c>
      <c r="AE107" s="4">
        <v>31.0</v>
      </c>
      <c r="AF107" s="4">
        <v>3.0</v>
      </c>
      <c r="AG107" s="4">
        <v>1.0</v>
      </c>
      <c r="AH107" s="4" t="str">
        <f>AI107-AG107</f>
        <v>0</v>
      </c>
      <c r="AI107" s="4">
        <v>1.0</v>
      </c>
      <c r="AJ107" s="4">
        <v>34.0</v>
      </c>
      <c r="AK107" s="4">
        <v>1.0</v>
      </c>
      <c r="AL107" s="4">
        <v>2.0</v>
      </c>
      <c r="AM107" s="4">
        <v>2.0</v>
      </c>
      <c r="AN107" s="4"/>
      <c r="AO107" s="4"/>
      <c r="AP107" s="4"/>
      <c r="AQ107" s="4"/>
      <c r="BA107" s="17"/>
      <c r="BB107" s="4" t="s">
        <v>244</v>
      </c>
      <c r="BC107" s="4" t="s">
        <v>246</v>
      </c>
      <c r="BD107" s="4"/>
      <c r="BE107" s="4"/>
      <c r="BG107" s="4">
        <v>1.0</v>
      </c>
      <c r="BH107" s="4">
        <v>1.0</v>
      </c>
      <c r="BI107" s="4">
        <v>1.0</v>
      </c>
    </row>
    <row r="108">
      <c r="A108" s="4" t="str">
        <f t="shared" si="11"/>
        <v>105</v>
      </c>
      <c r="B108" s="4" t="s">
        <v>3924</v>
      </c>
      <c r="C108" s="4" t="s">
        <v>3925</v>
      </c>
      <c r="D108" s="4" t="str">
        <f t="shared" si="2"/>
        <v>118892.125</v>
      </c>
      <c r="E108" s="4" t="str">
        <f t="shared" si="3"/>
        <v>823.9744662</v>
      </c>
      <c r="F108" s="4">
        <v>45900.0</v>
      </c>
      <c r="G108" s="4" t="str">
        <f t="shared" si="4"/>
        <v>44991.84235</v>
      </c>
      <c r="H108" s="4">
        <v>0.00338696036717</v>
      </c>
      <c r="I108" s="4">
        <v>118085.0</v>
      </c>
      <c r="J108" s="4" t="str">
        <f t="shared" si="5"/>
        <v>16.84946619</v>
      </c>
      <c r="K108" s="4">
        <v>45900.0</v>
      </c>
      <c r="L108" s="4" t="str">
        <f t="shared" si="6"/>
        <v>15.48620653</v>
      </c>
      <c r="M108" s="4" t="str">
        <f t="shared" si="91"/>
        <v>44982</v>
      </c>
      <c r="N108" s="4" t="str">
        <f t="shared" si="7"/>
        <v>15.45706019</v>
      </c>
      <c r="O108" s="4" t="str">
        <f t="shared" si="92"/>
        <v>918</v>
      </c>
      <c r="P108" s="4" t="str">
        <f t="shared" si="8"/>
        <v>9.842350343</v>
      </c>
      <c r="Q108" s="4">
        <v>786.34375</v>
      </c>
      <c r="R108" s="4" t="str">
        <f t="shared" si="9"/>
        <v>9.619016314</v>
      </c>
      <c r="S108" s="4">
        <v>20.78125</v>
      </c>
      <c r="T108" s="4" t="str">
        <f t="shared" si="94"/>
        <v>4.37721053</v>
      </c>
      <c r="U108" s="4">
        <v>54.0</v>
      </c>
      <c r="V108" s="4">
        <v>1.0</v>
      </c>
      <c r="W108" s="4" t="str">
        <f t="shared" si="93"/>
        <v>3136</v>
      </c>
      <c r="X108" s="4">
        <v>64.0</v>
      </c>
      <c r="Y108" s="15">
        <v>40016.0</v>
      </c>
      <c r="AC108" s="4"/>
      <c r="AD108" s="16"/>
      <c r="AE108" s="4"/>
      <c r="AG108" s="4"/>
      <c r="AI108" s="4"/>
      <c r="AJ108" s="4"/>
      <c r="BA108" s="17"/>
      <c r="BB108" s="4" t="s">
        <v>244</v>
      </c>
      <c r="BC108" s="4"/>
      <c r="BD108" s="4"/>
      <c r="BP108" s="4">
        <v>1.0</v>
      </c>
    </row>
    <row r="109">
      <c r="A109" s="4" t="str">
        <f t="shared" si="11"/>
        <v>106</v>
      </c>
      <c r="B109" s="4" t="s">
        <v>1448</v>
      </c>
      <c r="C109" s="4" t="s">
        <v>3928</v>
      </c>
      <c r="D109" s="4" t="str">
        <f t="shared" si="2"/>
        <v>116094.6241</v>
      </c>
      <c r="E109" s="4" t="str">
        <f t="shared" si="3"/>
        <v>1560.429693</v>
      </c>
      <c r="F109" s="4">
        <v>5154.0</v>
      </c>
      <c r="G109" s="4" t="str">
        <f t="shared" si="4"/>
        <v>2804.02904</v>
      </c>
      <c r="H109" s="4">
        <v>0.00336351518536</v>
      </c>
      <c r="I109" s="4">
        <v>114551.0</v>
      </c>
      <c r="J109" s="4" t="str">
        <f t="shared" si="5"/>
        <v>16.80563053</v>
      </c>
      <c r="K109" s="4">
        <v>5154.0</v>
      </c>
      <c r="L109" s="4" t="str">
        <f t="shared" si="6"/>
        <v>12.33147682</v>
      </c>
      <c r="M109" s="4" t="str">
        <f t="shared" si="91"/>
        <v>2792.82375</v>
      </c>
      <c r="N109" s="4" t="str">
        <f t="shared" si="7"/>
        <v>11.44750882</v>
      </c>
      <c r="O109" s="4" t="str">
        <f t="shared" si="92"/>
        <v>2361.17625</v>
      </c>
      <c r="P109" s="4" t="str">
        <f t="shared" si="8"/>
        <v>11.20529002</v>
      </c>
      <c r="Q109" s="4">
        <v>1490.9284375</v>
      </c>
      <c r="R109" s="4" t="str">
        <f t="shared" si="9"/>
        <v>10.5419953</v>
      </c>
      <c r="S109" s="4">
        <v>52.695625</v>
      </c>
      <c r="T109" s="4" t="str">
        <f t="shared" si="94"/>
        <v>5.719611283</v>
      </c>
      <c r="U109" s="4">
        <v>208.0</v>
      </c>
      <c r="V109" s="4">
        <v>7.0</v>
      </c>
      <c r="W109" s="4" t="str">
        <f t="shared" si="93"/>
        <v>1734</v>
      </c>
      <c r="X109" s="4">
        <v>1466.0</v>
      </c>
      <c r="Y109" s="15">
        <v>39955.0</v>
      </c>
      <c r="Z109" s="4" t="s">
        <v>1448</v>
      </c>
      <c r="AA109" t="str">
        <f t="shared" ref="AA109:AA110" si="95">LOG(AF109,2)+AG109+AH109</f>
        <v>5.209453366</v>
      </c>
      <c r="AB109" s="4" t="str">
        <f t="shared" ref="AB109:AB110" si="96">AJ109+AK109+AL109+AM109</f>
        <v>0</v>
      </c>
      <c r="AC109" s="4">
        <v>109.0</v>
      </c>
      <c r="AD109" s="20">
        <v>40345.0</v>
      </c>
      <c r="AE109" s="4">
        <v>109.0</v>
      </c>
      <c r="AF109" s="4">
        <v>37.0</v>
      </c>
      <c r="AG109" s="4">
        <v>0.0</v>
      </c>
      <c r="AH109" s="4" t="str">
        <f t="shared" ref="AH109:AH110" si="97">AI109-AG109</f>
        <v>0</v>
      </c>
      <c r="AI109" s="4">
        <v>0.0</v>
      </c>
      <c r="AJ109" s="4">
        <v>0.0</v>
      </c>
      <c r="AK109" s="4">
        <v>0.0</v>
      </c>
      <c r="AL109" s="4">
        <v>0.0</v>
      </c>
      <c r="AM109" s="4">
        <v>0.0</v>
      </c>
      <c r="BA109" s="17"/>
      <c r="BB109" s="4" t="s">
        <v>244</v>
      </c>
      <c r="BC109" s="4" t="s">
        <v>246</v>
      </c>
      <c r="BD109" s="4"/>
      <c r="BE109" s="4"/>
      <c r="BG109" s="4">
        <v>1.0</v>
      </c>
      <c r="BI109" s="4">
        <v>1.0</v>
      </c>
    </row>
    <row r="110">
      <c r="A110" s="4" t="str">
        <f t="shared" si="11"/>
        <v>107</v>
      </c>
      <c r="B110" s="4" t="s">
        <v>3932</v>
      </c>
      <c r="C110" s="4" t="s">
        <v>682</v>
      </c>
      <c r="D110" s="4" t="str">
        <f t="shared" si="2"/>
        <v>113247.4078</v>
      </c>
      <c r="E110" s="4" t="str">
        <f t="shared" si="3"/>
        <v>759.1874421</v>
      </c>
      <c r="F110" s="4">
        <v>26500.0</v>
      </c>
      <c r="G110" s="4" t="str">
        <f t="shared" si="4"/>
        <v>24250.36136</v>
      </c>
      <c r="H110" s="4">
        <v>0.00330980223828</v>
      </c>
      <c r="I110" s="4">
        <v>112505.0</v>
      </c>
      <c r="J110" s="4" t="str">
        <f t="shared" si="5"/>
        <v>16.77962959</v>
      </c>
      <c r="K110" s="4">
        <v>26500.0</v>
      </c>
      <c r="L110" s="4" t="str">
        <f t="shared" si="6"/>
        <v>14.69370474</v>
      </c>
      <c r="M110" s="4" t="str">
        <f t="shared" si="91"/>
        <v>24239.21875</v>
      </c>
      <c r="N110" s="4" t="str">
        <f t="shared" si="7"/>
        <v>14.56505558</v>
      </c>
      <c r="O110" s="4" t="str">
        <f t="shared" si="92"/>
        <v>2260.78125</v>
      </c>
      <c r="P110" s="4" t="str">
        <f t="shared" si="8"/>
        <v>11.14260569</v>
      </c>
      <c r="Q110" s="4">
        <v>739.305625</v>
      </c>
      <c r="R110" s="4" t="str">
        <f t="shared" si="9"/>
        <v>9.53002708</v>
      </c>
      <c r="S110" s="4">
        <v>3.1021875</v>
      </c>
      <c r="T110" s="4" t="str">
        <f t="shared" si="94"/>
        <v>1.633285887</v>
      </c>
      <c r="U110" s="4">
        <v>123.0</v>
      </c>
      <c r="V110" s="4">
        <v>3.0</v>
      </c>
      <c r="W110" s="4" t="str">
        <f t="shared" si="93"/>
        <v>2927</v>
      </c>
      <c r="X110" s="4">
        <v>273.0</v>
      </c>
      <c r="Y110" s="15">
        <v>40138.0</v>
      </c>
      <c r="Z110" s="4" t="s">
        <v>1449</v>
      </c>
      <c r="AA110" t="str">
        <f t="shared" si="95"/>
        <v>74.48381578</v>
      </c>
      <c r="AB110" s="4" t="str">
        <f t="shared" si="96"/>
        <v>435</v>
      </c>
      <c r="AC110" s="4">
        <v>794.0</v>
      </c>
      <c r="AD110" s="20">
        <v>40153.0</v>
      </c>
      <c r="AE110" s="4">
        <v>794.0</v>
      </c>
      <c r="AF110" s="4">
        <v>358.0</v>
      </c>
      <c r="AG110" s="4">
        <v>0.0</v>
      </c>
      <c r="AH110" s="4" t="str">
        <f t="shared" si="97"/>
        <v>66</v>
      </c>
      <c r="AI110" s="4">
        <v>66.0</v>
      </c>
      <c r="AJ110" s="4">
        <v>15.0</v>
      </c>
      <c r="AK110" s="4">
        <v>296.0</v>
      </c>
      <c r="AL110" s="4">
        <v>4.0</v>
      </c>
      <c r="AM110" s="4">
        <v>120.0</v>
      </c>
      <c r="AN110" s="4" t="s">
        <v>682</v>
      </c>
      <c r="AO110" s="4" t="str">
        <f>AR110+AS110</f>
        <v>114</v>
      </c>
      <c r="AP110" s="4" t="str">
        <f>AX110+AY110</f>
        <v>470</v>
      </c>
      <c r="AQ110" s="4" t="str">
        <f>AU110+LOG(AV110+AZ110,2)+AT110</f>
        <v>24310.33204</v>
      </c>
      <c r="AR110" s="4">
        <v>10.0</v>
      </c>
      <c r="AS110" s="4">
        <v>104.0</v>
      </c>
      <c r="AT110" s="4">
        <v>24277.0</v>
      </c>
      <c r="AU110" s="4">
        <v>23.0</v>
      </c>
      <c r="AV110" s="4">
        <v>81.0</v>
      </c>
      <c r="AW110" s="21">
        <v>4395.0</v>
      </c>
      <c r="AX110" s="4">
        <v>403.0</v>
      </c>
      <c r="AY110" s="4">
        <v>67.0</v>
      </c>
      <c r="AZ110" s="4">
        <v>1208.0</v>
      </c>
      <c r="BA110" s="22">
        <v>40098.0</v>
      </c>
      <c r="BB110" s="4" t="s">
        <v>244</v>
      </c>
      <c r="BD110" s="4"/>
      <c r="BG110" s="4">
        <v>1.0</v>
      </c>
    </row>
    <row r="111">
      <c r="A111" s="4" t="str">
        <f t="shared" si="11"/>
        <v>108</v>
      </c>
      <c r="B111" s="4" t="s">
        <v>3936</v>
      </c>
      <c r="C111" s="4" t="s">
        <v>3937</v>
      </c>
      <c r="D111" s="4" t="str">
        <f t="shared" si="2"/>
        <v>112193.6153</v>
      </c>
      <c r="E111" s="4" t="str">
        <f t="shared" si="3"/>
        <v>1525.371413</v>
      </c>
      <c r="F111" s="4">
        <v>10700.0</v>
      </c>
      <c r="G111" s="4" t="str">
        <f t="shared" si="4"/>
        <v>8327.125475</v>
      </c>
      <c r="H111" s="4">
        <v>0.0032351708316</v>
      </c>
      <c r="I111" s="4">
        <v>110685.0</v>
      </c>
      <c r="J111" s="4" t="str">
        <f t="shared" si="5"/>
        <v>16.7561002</v>
      </c>
      <c r="K111" s="4">
        <v>10700.0</v>
      </c>
      <c r="L111" s="4" t="str">
        <f t="shared" si="6"/>
        <v>13.38532318</v>
      </c>
      <c r="M111" s="4" t="str">
        <f t="shared" si="91"/>
        <v>8315.90625</v>
      </c>
      <c r="N111" s="4" t="str">
        <f t="shared" si="7"/>
        <v>13.02165778</v>
      </c>
      <c r="O111" s="4" t="str">
        <f t="shared" si="92"/>
        <v>2384.09375</v>
      </c>
      <c r="P111" s="4" t="str">
        <f t="shared" si="8"/>
        <v>11.21922525</v>
      </c>
      <c r="Q111" s="4">
        <v>1448.8303125</v>
      </c>
      <c r="R111" s="4" t="str">
        <f t="shared" si="9"/>
        <v>10.50067292</v>
      </c>
      <c r="S111" s="4">
        <v>59.785</v>
      </c>
      <c r="T111" s="4" t="str">
        <f t="shared" si="94"/>
        <v>5.901711654</v>
      </c>
      <c r="U111" s="4">
        <v>419.0</v>
      </c>
      <c r="V111" s="4">
        <v>15.0</v>
      </c>
      <c r="W111" s="4" t="str">
        <f t="shared" si="93"/>
        <v>2487</v>
      </c>
      <c r="X111" s="4">
        <v>713.0</v>
      </c>
      <c r="Y111" s="15">
        <v>39059.0</v>
      </c>
      <c r="AD111" s="17"/>
      <c r="BA111" s="17"/>
      <c r="BB111" s="4" t="s">
        <v>244</v>
      </c>
      <c r="BC111" s="4" t="s">
        <v>3940</v>
      </c>
      <c r="BD111" s="4"/>
      <c r="BE111" s="4"/>
      <c r="BH111" s="4">
        <v>1.0</v>
      </c>
      <c r="BO111" s="4">
        <v>1.0</v>
      </c>
    </row>
    <row r="112">
      <c r="A112" s="4" t="str">
        <f t="shared" si="11"/>
        <v>109</v>
      </c>
      <c r="B112" s="4" t="s">
        <v>1451</v>
      </c>
      <c r="C112" s="4" t="s">
        <v>3941</v>
      </c>
      <c r="D112" s="4" t="str">
        <f t="shared" si="2"/>
        <v>109167.5763</v>
      </c>
      <c r="E112" s="4" t="str">
        <f t="shared" si="3"/>
        <v>171.3103907</v>
      </c>
      <c r="F112" s="4">
        <v>11300.0</v>
      </c>
      <c r="G112" s="4" t="str">
        <f t="shared" si="4"/>
        <v>10663.11713</v>
      </c>
      <c r="H112" s="4">
        <v>0.00309664247827</v>
      </c>
      <c r="I112" s="4">
        <v>109013.0</v>
      </c>
      <c r="J112" s="4" t="str">
        <f t="shared" si="5"/>
        <v>16.73414066</v>
      </c>
      <c r="K112" s="4">
        <v>11300.0</v>
      </c>
      <c r="L112" s="4" t="str">
        <f t="shared" si="6"/>
        <v>13.46403515</v>
      </c>
      <c r="M112" s="4" t="str">
        <f t="shared" si="91"/>
        <v>10653.78125</v>
      </c>
      <c r="N112" s="4" t="str">
        <f t="shared" si="7"/>
        <v>13.37907794</v>
      </c>
      <c r="O112" s="4" t="str">
        <f t="shared" si="92"/>
        <v>646.21875</v>
      </c>
      <c r="P112" s="4" t="str">
        <f t="shared" si="8"/>
        <v>9.335878801</v>
      </c>
      <c r="Q112" s="4">
        <v>154.57625</v>
      </c>
      <c r="R112" s="4" t="str">
        <f t="shared" si="9"/>
        <v>7.272174862</v>
      </c>
      <c r="S112" s="4">
        <v>0.0</v>
      </c>
      <c r="T112" s="4">
        <v>0.0</v>
      </c>
      <c r="U112" s="4">
        <v>46.0</v>
      </c>
      <c r="V112" s="4">
        <v>0.0</v>
      </c>
      <c r="W112" s="4" t="str">
        <f t="shared" si="93"/>
        <v>3017</v>
      </c>
      <c r="X112" s="4">
        <v>183.0</v>
      </c>
      <c r="Y112" s="15">
        <v>39091.0</v>
      </c>
      <c r="Z112" s="4" t="s">
        <v>1451</v>
      </c>
      <c r="AA112" t="str">
        <f>LOG(AF112,2)+AG112+AH112</f>
        <v>12.11894107</v>
      </c>
      <c r="AB112" s="4" t="str">
        <f>AJ112+AK112+AL112+AM112</f>
        <v>52</v>
      </c>
      <c r="AC112" s="4">
        <v>24.0</v>
      </c>
      <c r="AD112" s="20">
        <v>39549.0</v>
      </c>
      <c r="AE112" s="4">
        <v>24.0</v>
      </c>
      <c r="AF112" s="4">
        <v>139.0</v>
      </c>
      <c r="AG112" s="4">
        <v>2.0</v>
      </c>
      <c r="AH112" s="4" t="str">
        <f>AI112-AG112</f>
        <v>3</v>
      </c>
      <c r="AI112" s="4">
        <v>5.0</v>
      </c>
      <c r="AJ112" s="4">
        <v>37.0</v>
      </c>
      <c r="AK112" s="4">
        <v>8.0</v>
      </c>
      <c r="AL112" s="4">
        <v>5.0</v>
      </c>
      <c r="AM112" s="4">
        <v>2.0</v>
      </c>
      <c r="AN112" s="4"/>
      <c r="AO112" s="4"/>
      <c r="AP112" s="4"/>
      <c r="AQ112" s="4"/>
      <c r="BA112" s="17"/>
      <c r="BB112" s="4" t="s">
        <v>244</v>
      </c>
      <c r="BC112" s="4" t="s">
        <v>3940</v>
      </c>
      <c r="BD112" s="4"/>
      <c r="BG112" s="4">
        <v>1.0</v>
      </c>
      <c r="BH112" s="4">
        <v>1.0</v>
      </c>
      <c r="BI112" s="4">
        <v>1.0</v>
      </c>
    </row>
    <row r="113">
      <c r="A113" s="4" t="str">
        <f t="shared" si="11"/>
        <v>110</v>
      </c>
      <c r="B113" s="4" t="s">
        <v>3944</v>
      </c>
      <c r="C113" s="4" t="s">
        <v>3945</v>
      </c>
      <c r="D113" s="4" t="str">
        <f t="shared" si="2"/>
        <v>109289.3416</v>
      </c>
      <c r="E113" s="4" t="str">
        <f t="shared" si="3"/>
        <v>420.0740214</v>
      </c>
      <c r="F113" s="4">
        <v>4966.0</v>
      </c>
      <c r="G113" s="4" t="str">
        <f t="shared" si="4"/>
        <v>4470.618933</v>
      </c>
      <c r="H113" s="4">
        <v>0.00307176474182</v>
      </c>
      <c r="I113" s="4">
        <v>108886.0</v>
      </c>
      <c r="J113" s="4" t="str">
        <f t="shared" si="5"/>
        <v>16.73245895</v>
      </c>
      <c r="K113" s="4">
        <v>4966.0</v>
      </c>
      <c r="L113" s="4" t="str">
        <f t="shared" si="6"/>
        <v>12.27786855</v>
      </c>
      <c r="M113" s="4" t="str">
        <f t="shared" si="91"/>
        <v>4461.640625</v>
      </c>
      <c r="N113" s="4" t="str">
        <f t="shared" si="7"/>
        <v>12.1233586</v>
      </c>
      <c r="O113" s="4" t="str">
        <f t="shared" si="92"/>
        <v>504.359375</v>
      </c>
      <c r="P113" s="4" t="str">
        <f t="shared" si="8"/>
        <v>8.978308264</v>
      </c>
      <c r="Q113" s="4">
        <v>297.4359375</v>
      </c>
      <c r="R113" s="4" t="str">
        <f t="shared" si="9"/>
        <v>8.21643516</v>
      </c>
      <c r="S113" s="4">
        <v>105.905625</v>
      </c>
      <c r="T113" s="4" t="str">
        <f t="shared" ref="T113:T118" si="98">LOG(S113,2)</f>
        <v>6.726635407</v>
      </c>
      <c r="U113" s="4">
        <v>95.0</v>
      </c>
      <c r="V113" s="4">
        <v>12.0</v>
      </c>
      <c r="W113" s="4" t="str">
        <f t="shared" si="93"/>
        <v>2875</v>
      </c>
      <c r="X113" s="4">
        <v>325.0</v>
      </c>
      <c r="Y113" s="15">
        <v>38911.0</v>
      </c>
      <c r="AD113" s="17"/>
      <c r="BA113" s="17"/>
      <c r="BB113" s="4" t="s">
        <v>367</v>
      </c>
      <c r="BC113" s="4" t="s">
        <v>3940</v>
      </c>
      <c r="BD113" s="4"/>
      <c r="BV113" s="4">
        <v>1.0</v>
      </c>
    </row>
    <row r="114">
      <c r="A114" s="4" t="str">
        <f t="shared" si="11"/>
        <v>111</v>
      </c>
      <c r="B114" s="4" t="s">
        <v>4008</v>
      </c>
      <c r="C114" s="4" t="s">
        <v>4009</v>
      </c>
      <c r="D114" s="4" t="str">
        <f t="shared" si="2"/>
        <v>108576.1116</v>
      </c>
      <c r="E114" s="4" t="str">
        <f t="shared" si="3"/>
        <v>654.8314058</v>
      </c>
      <c r="F114" s="4">
        <v>5463.0</v>
      </c>
      <c r="G114" s="4" t="str">
        <f t="shared" si="4"/>
        <v>4556.080712</v>
      </c>
      <c r="H114" s="4">
        <v>0.00306496219249</v>
      </c>
      <c r="I114" s="4">
        <v>107938.0</v>
      </c>
      <c r="J114" s="4" t="str">
        <f t="shared" si="5"/>
        <v>16.71984334</v>
      </c>
      <c r="K114" s="4">
        <v>5463.0</v>
      </c>
      <c r="L114" s="4" t="str">
        <f t="shared" si="6"/>
        <v>12.41547771</v>
      </c>
      <c r="M114" s="4" t="str">
        <f t="shared" si="91"/>
        <v>4546.240313</v>
      </c>
      <c r="N114" s="4" t="str">
        <f t="shared" si="7"/>
        <v>12.15045823</v>
      </c>
      <c r="O114" s="4" t="str">
        <f t="shared" si="92"/>
        <v>916.7596875</v>
      </c>
      <c r="P114" s="4" t="str">
        <f t="shared" si="8"/>
        <v>9.840399796</v>
      </c>
      <c r="Q114" s="4">
        <v>596.5328125</v>
      </c>
      <c r="R114" s="4" t="str">
        <f t="shared" si="9"/>
        <v>9.220457686</v>
      </c>
      <c r="S114" s="4">
        <v>41.57875</v>
      </c>
      <c r="T114" s="4" t="str">
        <f t="shared" si="98"/>
        <v>5.377774481</v>
      </c>
      <c r="U114" s="4">
        <v>276.0</v>
      </c>
      <c r="V114" s="4">
        <v>6.0</v>
      </c>
      <c r="W114" s="4" t="str">
        <f t="shared" si="93"/>
        <v>2663</v>
      </c>
      <c r="X114" s="4">
        <v>537.0</v>
      </c>
      <c r="Y114" s="15">
        <v>41143.0</v>
      </c>
      <c r="AD114" s="17"/>
      <c r="BA114" s="17"/>
      <c r="BB114" s="4" t="s">
        <v>244</v>
      </c>
      <c r="BC114" s="4" t="s">
        <v>488</v>
      </c>
      <c r="BD114" s="4"/>
      <c r="BS114" s="4">
        <v>1.0</v>
      </c>
    </row>
    <row r="115">
      <c r="A115" s="4" t="str">
        <f t="shared" si="11"/>
        <v>112</v>
      </c>
      <c r="B115" s="4" t="s">
        <v>4012</v>
      </c>
      <c r="D115" s="4" t="str">
        <f t="shared" si="2"/>
        <v>108919.8188</v>
      </c>
      <c r="E115" s="4" t="str">
        <f t="shared" si="3"/>
        <v>1213.535717</v>
      </c>
      <c r="F115" s="4">
        <v>48500.0</v>
      </c>
      <c r="G115" s="4" t="str">
        <f t="shared" si="4"/>
        <v>44253.15002</v>
      </c>
      <c r="H115" s="4">
        <v>0.00306173258016</v>
      </c>
      <c r="I115" s="4">
        <v>107723.0</v>
      </c>
      <c r="J115" s="4" t="str">
        <f t="shared" si="5"/>
        <v>16.71696679</v>
      </c>
      <c r="K115" s="4">
        <v>48500.0</v>
      </c>
      <c r="L115" s="4" t="str">
        <f t="shared" si="6"/>
        <v>15.56569713</v>
      </c>
      <c r="M115" s="4" t="str">
        <f t="shared" si="91"/>
        <v>44241.09375</v>
      </c>
      <c r="N115" s="4" t="str">
        <f t="shared" si="7"/>
        <v>15.43309943</v>
      </c>
      <c r="O115" s="4" t="str">
        <f t="shared" si="92"/>
        <v>4258.90625</v>
      </c>
      <c r="P115" s="4" t="str">
        <f t="shared" si="8"/>
        <v>12.05626726</v>
      </c>
      <c r="Q115" s="4">
        <v>1165.5375</v>
      </c>
      <c r="R115" s="4" t="str">
        <f t="shared" si="9"/>
        <v>10.18677971</v>
      </c>
      <c r="S115" s="4">
        <v>31.28125</v>
      </c>
      <c r="T115" s="4" t="str">
        <f t="shared" si="98"/>
        <v>4.967226259</v>
      </c>
      <c r="U115" s="4">
        <v>80.0</v>
      </c>
      <c r="V115" s="4">
        <v>6.0</v>
      </c>
      <c r="W115" s="4" t="str">
        <f t="shared" si="93"/>
        <v>2919</v>
      </c>
      <c r="X115" s="4">
        <v>281.0</v>
      </c>
      <c r="Y115" s="15">
        <v>39593.0</v>
      </c>
      <c r="AD115" s="17"/>
      <c r="BA115" s="17"/>
      <c r="BB115" s="4" t="s">
        <v>244</v>
      </c>
      <c r="BC115" s="4" t="s">
        <v>378</v>
      </c>
      <c r="BD115" s="4"/>
      <c r="BG115" s="4">
        <v>1.0</v>
      </c>
    </row>
    <row r="116">
      <c r="A116" s="4" t="str">
        <f t="shared" si="11"/>
        <v>113</v>
      </c>
      <c r="B116" s="4" t="s">
        <v>4015</v>
      </c>
      <c r="C116" s="4" t="s">
        <v>4016</v>
      </c>
      <c r="D116" s="4" t="str">
        <f t="shared" si="2"/>
        <v>112025.4875</v>
      </c>
      <c r="E116" s="4" t="str">
        <f t="shared" si="3"/>
        <v>6680.172495</v>
      </c>
      <c r="F116" s="4">
        <v>86500.0</v>
      </c>
      <c r="G116" s="4" t="str">
        <f t="shared" si="4"/>
        <v>58429.30879</v>
      </c>
      <c r="H116" s="4">
        <v>0.0030355244344</v>
      </c>
      <c r="I116" s="4">
        <v>105362.0</v>
      </c>
      <c r="J116" s="4" t="str">
        <f t="shared" si="5"/>
        <v>16.68499511</v>
      </c>
      <c r="K116" s="4">
        <v>86500.0</v>
      </c>
      <c r="L116" s="4" t="str">
        <f t="shared" si="6"/>
        <v>16.40041251</v>
      </c>
      <c r="M116" s="4" t="str">
        <f t="shared" si="91"/>
        <v>58414.53125</v>
      </c>
      <c r="N116" s="4" t="str">
        <f t="shared" si="7"/>
        <v>15.83403968</v>
      </c>
      <c r="O116" s="4" t="str">
        <f t="shared" si="92"/>
        <v>28085.46875</v>
      </c>
      <c r="P116" s="4" t="str">
        <f t="shared" si="8"/>
        <v>14.77753626</v>
      </c>
      <c r="Q116" s="4">
        <v>5890.525</v>
      </c>
      <c r="R116" s="4" t="str">
        <f t="shared" si="9"/>
        <v>12.52418051</v>
      </c>
      <c r="S116" s="4">
        <v>772.9625</v>
      </c>
      <c r="T116" s="4" t="str">
        <f t="shared" si="98"/>
        <v>9.594254614</v>
      </c>
      <c r="U116" s="4">
        <v>309.0</v>
      </c>
      <c r="V116" s="4">
        <v>46.0</v>
      </c>
      <c r="W116" s="4" t="str">
        <f t="shared" si="93"/>
        <v>2161</v>
      </c>
      <c r="X116" s="4">
        <v>1039.0</v>
      </c>
      <c r="Y116" s="15">
        <v>39087.0</v>
      </c>
      <c r="AD116" s="17"/>
      <c r="BA116" s="17"/>
      <c r="BB116" s="4" t="s">
        <v>367</v>
      </c>
      <c r="BC116" s="4" t="s">
        <v>378</v>
      </c>
      <c r="BD116" s="4"/>
      <c r="BE116" s="4"/>
      <c r="BG116" s="4">
        <v>1.0</v>
      </c>
      <c r="BH116" s="4">
        <v>1.0</v>
      </c>
    </row>
    <row r="117">
      <c r="A117" s="4" t="str">
        <f t="shared" si="11"/>
        <v>114</v>
      </c>
      <c r="B117" s="4" t="s">
        <v>1452</v>
      </c>
      <c r="C117" s="4" t="s">
        <v>4021</v>
      </c>
      <c r="D117" s="4" t="str">
        <f t="shared" si="2"/>
        <v>106349.6453</v>
      </c>
      <c r="E117" s="4" t="str">
        <f t="shared" si="3"/>
        <v>1658.321325</v>
      </c>
      <c r="F117" s="4">
        <v>8458.0</v>
      </c>
      <c r="G117" s="4" t="str">
        <f t="shared" si="4"/>
        <v>4994.053717</v>
      </c>
      <c r="H117" s="4">
        <v>0.00302211150316</v>
      </c>
      <c r="I117" s="4">
        <v>104708.0</v>
      </c>
      <c r="J117" s="4" t="str">
        <f t="shared" si="5"/>
        <v>16.67601215</v>
      </c>
      <c r="K117" s="4">
        <v>8458.0</v>
      </c>
      <c r="L117" s="4" t="str">
        <f t="shared" si="6"/>
        <v>13.04610085</v>
      </c>
      <c r="M117" s="4" t="str">
        <f t="shared" si="91"/>
        <v>4982.290625</v>
      </c>
      <c r="N117" s="4" t="str">
        <f t="shared" si="7"/>
        <v>12.28259346</v>
      </c>
      <c r="O117" s="4" t="str">
        <f t="shared" si="92"/>
        <v>3475.709375</v>
      </c>
      <c r="P117" s="4" t="str">
        <f t="shared" si="8"/>
        <v>11.76309174</v>
      </c>
      <c r="Q117" s="4">
        <v>1596.0078125</v>
      </c>
      <c r="R117" s="4" t="str">
        <f t="shared" si="9"/>
        <v>10.640252</v>
      </c>
      <c r="S117" s="4">
        <v>45.6375</v>
      </c>
      <c r="T117" s="4" t="str">
        <f t="shared" si="98"/>
        <v>5.512147859</v>
      </c>
      <c r="U117" s="4">
        <v>534.0</v>
      </c>
      <c r="V117" s="4">
        <v>15.0</v>
      </c>
      <c r="W117" s="4" t="str">
        <f t="shared" si="93"/>
        <v>1885</v>
      </c>
      <c r="X117" s="4">
        <v>1315.0</v>
      </c>
      <c r="Y117" s="15">
        <v>39106.0</v>
      </c>
      <c r="Z117" s="4" t="s">
        <v>1452</v>
      </c>
      <c r="AA117" t="str">
        <f>LOG(AF117,2)+AG117+AH117</f>
        <v>7.285402219</v>
      </c>
      <c r="AB117" s="4" t="str">
        <f>AJ117+AK117+AL117+AM117</f>
        <v>0</v>
      </c>
      <c r="AC117" s="4">
        <v>2.0</v>
      </c>
      <c r="AD117" s="20">
        <v>39667.0</v>
      </c>
      <c r="AE117" s="4">
        <v>2.0</v>
      </c>
      <c r="AF117" s="4">
        <v>39.0</v>
      </c>
      <c r="AG117" s="4">
        <v>1.0</v>
      </c>
      <c r="AH117" s="4" t="str">
        <f>AI117-AG117</f>
        <v>1</v>
      </c>
      <c r="AI117" s="4">
        <v>2.0</v>
      </c>
      <c r="AJ117" s="4">
        <v>0.0</v>
      </c>
      <c r="AK117" s="4">
        <v>0.0</v>
      </c>
      <c r="AL117" s="4">
        <v>0.0</v>
      </c>
      <c r="AM117" s="4">
        <v>0.0</v>
      </c>
      <c r="AN117" s="4"/>
      <c r="AO117" s="4"/>
      <c r="AP117" s="4"/>
      <c r="AQ117" s="4"/>
      <c r="BA117" s="17"/>
      <c r="BB117" s="4" t="s">
        <v>244</v>
      </c>
      <c r="BC117" s="4" t="s">
        <v>3940</v>
      </c>
      <c r="BD117" s="4"/>
      <c r="BE117" s="4">
        <v>1.0</v>
      </c>
      <c r="BF117" s="4"/>
      <c r="BI117" s="4">
        <v>1.0</v>
      </c>
      <c r="BO117" s="4">
        <v>1.0</v>
      </c>
      <c r="BU117" s="4">
        <v>1.0</v>
      </c>
      <c r="BV117" s="4">
        <v>1.0</v>
      </c>
    </row>
    <row r="118">
      <c r="A118" s="4" t="str">
        <f t="shared" si="11"/>
        <v>115</v>
      </c>
      <c r="B118" s="4" t="s">
        <v>4026</v>
      </c>
      <c r="C118" s="4" t="s">
        <v>4027</v>
      </c>
      <c r="D118" s="4" t="str">
        <f t="shared" si="2"/>
        <v>104732.3028</v>
      </c>
      <c r="E118" s="4" t="str">
        <f t="shared" si="3"/>
        <v>103.9779564</v>
      </c>
      <c r="F118" s="4">
        <v>1021.0</v>
      </c>
      <c r="G118" s="4" t="str">
        <f t="shared" si="4"/>
        <v>970.8073549</v>
      </c>
      <c r="H118" s="4">
        <v>0.00297724785231</v>
      </c>
      <c r="I118" s="4">
        <v>104645.0</v>
      </c>
      <c r="J118" s="4" t="str">
        <f t="shared" si="5"/>
        <v>16.67514385</v>
      </c>
      <c r="K118" s="4">
        <v>1021.0</v>
      </c>
      <c r="L118" s="4" t="str">
        <f t="shared" si="6"/>
        <v>9.995767151</v>
      </c>
      <c r="M118" s="4" t="str">
        <f>K118-X118</f>
        <v>965</v>
      </c>
      <c r="N118" s="4" t="str">
        <f t="shared" si="7"/>
        <v>9.914385132</v>
      </c>
      <c r="O118" s="4">
        <v>56.0</v>
      </c>
      <c r="P118" s="4" t="str">
        <f t="shared" si="8"/>
        <v>5.807354922</v>
      </c>
      <c r="Q118" s="4">
        <v>84.0215625</v>
      </c>
      <c r="R118" s="4" t="str">
        <f t="shared" si="9"/>
        <v>6.39268771</v>
      </c>
      <c r="S118" s="4">
        <v>3.28125</v>
      </c>
      <c r="T118" s="4" t="str">
        <f t="shared" si="98"/>
        <v>1.714245518</v>
      </c>
      <c r="U118" s="4">
        <v>43.0</v>
      </c>
      <c r="V118" s="4">
        <v>1.0</v>
      </c>
      <c r="W118" s="4"/>
      <c r="X118" s="4">
        <v>56.0</v>
      </c>
      <c r="Y118" s="15">
        <v>39887.0</v>
      </c>
      <c r="AD118" s="17"/>
      <c r="BA118" s="17"/>
      <c r="BB118" s="4" t="s">
        <v>244</v>
      </c>
      <c r="BC118" s="4" t="s">
        <v>1205</v>
      </c>
      <c r="BD118" s="4"/>
      <c r="BE118" s="4"/>
      <c r="BG118" s="4">
        <v>1.0</v>
      </c>
      <c r="BS118" s="4">
        <v>1.0</v>
      </c>
    </row>
    <row r="119">
      <c r="A119" s="4" t="str">
        <f t="shared" si="11"/>
        <v>116</v>
      </c>
      <c r="B119" s="4" t="s">
        <v>684</v>
      </c>
      <c r="C119" s="4" t="s">
        <v>4031</v>
      </c>
      <c r="D119" s="4" t="str">
        <f t="shared" si="2"/>
        <v>102903.3416</v>
      </c>
      <c r="E119" s="4" t="str">
        <f t="shared" si="3"/>
        <v>430.9866721</v>
      </c>
      <c r="F119" s="4">
        <v>31800.0</v>
      </c>
      <c r="G119" s="4" t="str">
        <f t="shared" si="4"/>
        <v>26376.59578</v>
      </c>
      <c r="H119" s="4">
        <v>0.00293266543311</v>
      </c>
      <c r="I119" s="4">
        <v>102489.0</v>
      </c>
      <c r="J119" s="4" t="str">
        <f t="shared" si="5"/>
        <v>16.64510955</v>
      </c>
      <c r="K119" s="4">
        <v>31800.0</v>
      </c>
      <c r="L119" s="4" t="str">
        <f t="shared" si="6"/>
        <v>14.95673915</v>
      </c>
      <c r="M119" s="4" t="str">
        <f t="shared" ref="M119:M123" si="99">(K119*W119)/3200</f>
        <v>26364.1875</v>
      </c>
      <c r="N119" s="4" t="str">
        <f t="shared" si="7"/>
        <v>14.68629192</v>
      </c>
      <c r="O119" s="4" t="str">
        <f t="shared" ref="O119:O123" si="100">(K119*X119)/3200</f>
        <v>5435.8125</v>
      </c>
      <c r="P119" s="4" t="str">
        <f t="shared" si="8"/>
        <v>12.40827998</v>
      </c>
      <c r="Q119" s="4">
        <v>414.3415625</v>
      </c>
      <c r="R119" s="4" t="str">
        <f t="shared" si="9"/>
        <v>8.694676734</v>
      </c>
      <c r="S119" s="4">
        <v>0.0</v>
      </c>
      <c r="T119" s="4">
        <v>0.0</v>
      </c>
      <c r="U119" s="4">
        <v>51.0</v>
      </c>
      <c r="V119" s="4">
        <v>0.0</v>
      </c>
      <c r="W119" s="4" t="str">
        <f t="shared" ref="W119:W123" si="101">3200-X119</f>
        <v>2653</v>
      </c>
      <c r="X119" s="4">
        <v>547.0</v>
      </c>
      <c r="Y119" s="15">
        <v>39300.0</v>
      </c>
      <c r="Z119" s="4" t="s">
        <v>684</v>
      </c>
      <c r="AA119" t="str">
        <f>LOG(AF119,2)+AG119+AH119</f>
        <v>178.927778</v>
      </c>
      <c r="AB119" s="4" t="str">
        <f>AJ119+AK119+AL119+AM119</f>
        <v>505</v>
      </c>
      <c r="AC119" s="4">
        <v>75.0</v>
      </c>
      <c r="AD119" s="20">
        <v>40078.0</v>
      </c>
      <c r="AE119" s="4">
        <v>75.0</v>
      </c>
      <c r="AF119" s="4">
        <v>974.0</v>
      </c>
      <c r="AG119" s="4">
        <v>59.0</v>
      </c>
      <c r="AH119" s="4" t="str">
        <f>AI119-AG119</f>
        <v>110</v>
      </c>
      <c r="AI119" s="4">
        <v>169.0</v>
      </c>
      <c r="AJ119" s="4">
        <v>117.0</v>
      </c>
      <c r="AK119" s="4">
        <v>252.0</v>
      </c>
      <c r="AL119" s="4">
        <v>34.0</v>
      </c>
      <c r="AM119" s="4">
        <v>102.0</v>
      </c>
      <c r="AN119" s="4" t="s">
        <v>684</v>
      </c>
      <c r="AO119" s="4" t="str">
        <f>AR119+AS119</f>
        <v>1</v>
      </c>
      <c r="AP119" s="4" t="str">
        <f>AX119+AY119</f>
        <v>0</v>
      </c>
      <c r="AQ119" s="4" t="str">
        <f>AU119+LOG(AV119+AZ119,2)+AT119</f>
        <v>952.3219281</v>
      </c>
      <c r="AR119" s="4">
        <v>1.0</v>
      </c>
      <c r="AS119" s="4">
        <v>0.0</v>
      </c>
      <c r="AT119" s="4">
        <v>948.0</v>
      </c>
      <c r="AU119" s="4">
        <v>2.0</v>
      </c>
      <c r="AV119" s="4">
        <v>2.0</v>
      </c>
      <c r="AW119" s="4">
        <v>13.0</v>
      </c>
      <c r="AX119" s="4">
        <v>0.0</v>
      </c>
      <c r="AY119" s="4">
        <v>0.0</v>
      </c>
      <c r="AZ119" s="4">
        <v>3.0</v>
      </c>
      <c r="BA119" s="22">
        <v>40738.0</v>
      </c>
      <c r="BB119" s="4" t="s">
        <v>244</v>
      </c>
      <c r="BC119" s="4" t="s">
        <v>3940</v>
      </c>
      <c r="BD119" s="4"/>
      <c r="BV119" s="4">
        <v>1.0</v>
      </c>
    </row>
    <row r="120">
      <c r="A120" s="4" t="str">
        <f t="shared" si="11"/>
        <v>117</v>
      </c>
      <c r="B120" s="4" t="s">
        <v>4035</v>
      </c>
      <c r="C120" s="4" t="s">
        <v>4036</v>
      </c>
      <c r="D120" s="4" t="str">
        <f t="shared" si="2"/>
        <v>102664.5731</v>
      </c>
      <c r="E120" s="4" t="str">
        <f t="shared" si="3"/>
        <v>369.2157408</v>
      </c>
      <c r="F120" s="4">
        <v>5580.0</v>
      </c>
      <c r="G120" s="4" t="str">
        <f t="shared" si="4"/>
        <v>4378.336812</v>
      </c>
      <c r="H120" s="4">
        <v>0.00292757789137</v>
      </c>
      <c r="I120" s="4">
        <v>102312.0</v>
      </c>
      <c r="J120" s="4" t="str">
        <f t="shared" si="5"/>
        <v>16.64261584</v>
      </c>
      <c r="K120" s="4">
        <v>5580.0</v>
      </c>
      <c r="L120" s="4" t="str">
        <f t="shared" si="6"/>
        <v>12.44604941</v>
      </c>
      <c r="M120" s="4" t="str">
        <f t="shared" si="99"/>
        <v>4368.09375</v>
      </c>
      <c r="N120" s="4" t="str">
        <f t="shared" si="7"/>
        <v>12.09278811</v>
      </c>
      <c r="O120" s="4" t="str">
        <f t="shared" si="100"/>
        <v>1211.90625</v>
      </c>
      <c r="P120" s="4" t="str">
        <f t="shared" si="8"/>
        <v>10.24306238</v>
      </c>
      <c r="Q120" s="4">
        <v>300.01875</v>
      </c>
      <c r="R120" s="4" t="str">
        <f t="shared" si="9"/>
        <v>8.228908856</v>
      </c>
      <c r="S120" s="4">
        <v>52.554375</v>
      </c>
      <c r="T120" s="4" t="str">
        <f t="shared" ref="T120:T124" si="102">LOG(S120,2)</f>
        <v>5.715738964</v>
      </c>
      <c r="U120" s="4">
        <v>136.0</v>
      </c>
      <c r="V120" s="4">
        <v>15.0</v>
      </c>
      <c r="W120" s="4" t="str">
        <f t="shared" si="101"/>
        <v>2505</v>
      </c>
      <c r="X120" s="4">
        <v>695.0</v>
      </c>
      <c r="Y120" s="15">
        <v>39169.0</v>
      </c>
      <c r="AD120" s="17"/>
      <c r="BA120" s="17"/>
      <c r="BB120" s="4" t="s">
        <v>4037</v>
      </c>
      <c r="BC120" s="4" t="s">
        <v>3940</v>
      </c>
      <c r="BD120" s="4"/>
      <c r="BE120" s="4"/>
      <c r="BH120" s="4">
        <v>1.0</v>
      </c>
      <c r="BI120" s="4">
        <v>1.0</v>
      </c>
      <c r="BS120" s="4">
        <v>1.0</v>
      </c>
    </row>
    <row r="121">
      <c r="A121" s="4" t="str">
        <f t="shared" si="11"/>
        <v>118</v>
      </c>
      <c r="B121" s="4" t="s">
        <v>4040</v>
      </c>
      <c r="C121" s="4" t="s">
        <v>4041</v>
      </c>
      <c r="D121" s="4" t="str">
        <f t="shared" si="2"/>
        <v>107341.2547</v>
      </c>
      <c r="E121" s="4" t="str">
        <f t="shared" si="3"/>
        <v>5831.886177</v>
      </c>
      <c r="F121" s="4">
        <v>26500.0</v>
      </c>
      <c r="G121" s="4" t="str">
        <f t="shared" si="4"/>
        <v>17064.29968</v>
      </c>
      <c r="H121" s="4">
        <v>0.00292585826912</v>
      </c>
      <c r="I121" s="4">
        <v>101526.0</v>
      </c>
      <c r="J121" s="4" t="str">
        <f t="shared" si="5"/>
        <v>16.63148971</v>
      </c>
      <c r="K121" s="4">
        <v>26500.0</v>
      </c>
      <c r="L121" s="4" t="str">
        <f t="shared" si="6"/>
        <v>14.69370474</v>
      </c>
      <c r="M121" s="4" t="str">
        <f t="shared" si="99"/>
        <v>17051.09375</v>
      </c>
      <c r="N121" s="4" t="str">
        <f t="shared" si="7"/>
        <v>14.05757666</v>
      </c>
      <c r="O121" s="4" t="str">
        <f t="shared" si="100"/>
        <v>9448.90625</v>
      </c>
      <c r="P121" s="4" t="str">
        <f t="shared" si="8"/>
        <v>13.20593163</v>
      </c>
      <c r="Q121" s="4">
        <v>5692.1134375</v>
      </c>
      <c r="R121" s="4" t="str">
        <f t="shared" si="9"/>
        <v>12.4747487</v>
      </c>
      <c r="S121" s="4">
        <v>123.14125</v>
      </c>
      <c r="T121" s="4" t="str">
        <f t="shared" si="102"/>
        <v>6.944170308</v>
      </c>
      <c r="U121" s="4">
        <v>752.0</v>
      </c>
      <c r="V121" s="4">
        <v>32.0</v>
      </c>
      <c r="W121" s="4" t="str">
        <f t="shared" si="101"/>
        <v>2059</v>
      </c>
      <c r="X121" s="4">
        <v>1141.0</v>
      </c>
      <c r="Y121" s="15">
        <v>39202.0</v>
      </c>
      <c r="AD121" s="17"/>
      <c r="BA121" s="17"/>
      <c r="BB121" s="4" t="s">
        <v>367</v>
      </c>
      <c r="BC121" s="4" t="s">
        <v>3940</v>
      </c>
      <c r="BD121" s="4"/>
      <c r="BE121" s="4"/>
      <c r="BJ121" s="4">
        <v>1.0</v>
      </c>
      <c r="BK121" s="4">
        <v>1.0</v>
      </c>
      <c r="BL121" s="4">
        <v>1.0</v>
      </c>
      <c r="BM121" s="4">
        <v>1.0</v>
      </c>
    </row>
    <row r="122">
      <c r="A122" s="4" t="str">
        <f t="shared" si="11"/>
        <v>119</v>
      </c>
      <c r="B122" s="4" t="s">
        <v>4044</v>
      </c>
      <c r="C122" s="4" t="s">
        <v>4045</v>
      </c>
      <c r="D122" s="4" t="str">
        <f t="shared" si="2"/>
        <v>100976.705</v>
      </c>
      <c r="E122" s="4" t="str">
        <f t="shared" si="3"/>
        <v>125.327109</v>
      </c>
      <c r="F122" s="4">
        <v>4621.0</v>
      </c>
      <c r="G122" s="4" t="str">
        <f t="shared" si="4"/>
        <v>3868.109527</v>
      </c>
      <c r="H122" s="4">
        <v>0.0029235172949</v>
      </c>
      <c r="I122" s="4">
        <v>100868.0</v>
      </c>
      <c r="J122" s="4" t="str">
        <f t="shared" si="5"/>
        <v>16.62210903</v>
      </c>
      <c r="K122" s="4">
        <v>4621.0</v>
      </c>
      <c r="L122" s="4" t="str">
        <f t="shared" si="6"/>
        <v>12.17398937</v>
      </c>
      <c r="M122" s="4" t="str">
        <f t="shared" si="99"/>
        <v>3858.535</v>
      </c>
      <c r="N122" s="4" t="str">
        <f t="shared" si="7"/>
        <v>11.91383748</v>
      </c>
      <c r="O122" s="4" t="str">
        <f t="shared" si="100"/>
        <v>762.465</v>
      </c>
      <c r="P122" s="4" t="str">
        <f t="shared" si="8"/>
        <v>9.574527304</v>
      </c>
      <c r="Q122" s="4">
        <v>102.9896875</v>
      </c>
      <c r="R122" s="4" t="str">
        <f t="shared" si="9"/>
        <v>6.686356075</v>
      </c>
      <c r="S122" s="4">
        <v>5.7153125</v>
      </c>
      <c r="T122" s="4" t="str">
        <f t="shared" si="102"/>
        <v>2.514832384</v>
      </c>
      <c r="U122" s="4">
        <v>55.0</v>
      </c>
      <c r="V122" s="4">
        <v>3.0</v>
      </c>
      <c r="W122" s="4" t="str">
        <f t="shared" si="101"/>
        <v>2672</v>
      </c>
      <c r="X122" s="4">
        <v>528.0</v>
      </c>
      <c r="Y122" s="15">
        <v>39458.0</v>
      </c>
      <c r="AD122" s="17"/>
      <c r="BA122" s="17"/>
      <c r="BB122" s="4" t="s">
        <v>244</v>
      </c>
      <c r="BC122" s="4" t="s">
        <v>3940</v>
      </c>
      <c r="BD122" s="4"/>
      <c r="BE122" s="4"/>
      <c r="BF122" s="4"/>
      <c r="BG122" s="4">
        <v>1.0</v>
      </c>
      <c r="BH122" s="4">
        <v>1.0</v>
      </c>
      <c r="BI122" s="4">
        <v>1.0</v>
      </c>
    </row>
    <row r="123">
      <c r="A123" s="4" t="str">
        <f t="shared" si="11"/>
        <v>120</v>
      </c>
      <c r="B123" s="4" t="s">
        <v>1454</v>
      </c>
      <c r="D123" s="4" t="str">
        <f t="shared" si="2"/>
        <v>101136.1691</v>
      </c>
      <c r="E123" s="4" t="str">
        <f t="shared" si="3"/>
        <v>1222.777693</v>
      </c>
      <c r="F123" s="4">
        <v>12800.0</v>
      </c>
      <c r="G123" s="4" t="str">
        <f t="shared" si="4"/>
        <v>12205.2384</v>
      </c>
      <c r="H123" s="4">
        <v>0.00289533079639</v>
      </c>
      <c r="I123" s="4">
        <v>99930.0</v>
      </c>
      <c r="J123" s="4" t="str">
        <f t="shared" si="5"/>
        <v>16.60863023</v>
      </c>
      <c r="K123" s="4">
        <v>12800.0</v>
      </c>
      <c r="L123" s="4" t="str">
        <f t="shared" si="6"/>
        <v>13.64385619</v>
      </c>
      <c r="M123" s="4" t="str">
        <f t="shared" si="99"/>
        <v>12196</v>
      </c>
      <c r="N123" s="4" t="str">
        <f t="shared" si="7"/>
        <v>13.57412044</v>
      </c>
      <c r="O123" s="4" t="str">
        <f t="shared" si="100"/>
        <v>604</v>
      </c>
      <c r="P123" s="4" t="str">
        <f t="shared" si="8"/>
        <v>9.238404739</v>
      </c>
      <c r="Q123" s="4">
        <v>1012.661875</v>
      </c>
      <c r="R123" s="4" t="str">
        <f t="shared" si="9"/>
        <v>9.983936827</v>
      </c>
      <c r="S123" s="4">
        <v>193.5071875</v>
      </c>
      <c r="T123" s="4" t="str">
        <f t="shared" si="102"/>
        <v>7.596243344</v>
      </c>
      <c r="U123" s="4">
        <v>154.0</v>
      </c>
      <c r="V123" s="4">
        <v>27.0</v>
      </c>
      <c r="W123" s="4" t="str">
        <f t="shared" si="101"/>
        <v>3049</v>
      </c>
      <c r="X123" s="4">
        <v>151.0</v>
      </c>
      <c r="Y123" s="15">
        <v>39929.0</v>
      </c>
      <c r="Z123" s="4" t="s">
        <v>1454</v>
      </c>
      <c r="AA123" t="str">
        <f>LOG(AF123,2)+AG123+AH123</f>
        <v>3287.003342</v>
      </c>
      <c r="AB123" s="4" t="str">
        <f>AJ123+AK123+AL123+AM123</f>
        <v>18150</v>
      </c>
      <c r="AC123" s="4">
        <v>13994.0</v>
      </c>
      <c r="AD123" s="20">
        <v>40026.0</v>
      </c>
      <c r="AE123" s="4">
        <v>13994.0</v>
      </c>
      <c r="AF123" s="4">
        <v>8211.0</v>
      </c>
      <c r="AG123" s="4">
        <v>215.0</v>
      </c>
      <c r="AH123" s="4" t="str">
        <f>AI123-AG123</f>
        <v>3059</v>
      </c>
      <c r="AI123" s="4">
        <v>3274.0</v>
      </c>
      <c r="AJ123" s="4">
        <v>296.0</v>
      </c>
      <c r="AK123" s="4">
        <v>10234.0</v>
      </c>
      <c r="AL123" s="4">
        <v>894.0</v>
      </c>
      <c r="AM123" s="4">
        <v>6726.0</v>
      </c>
      <c r="AN123" s="4"/>
      <c r="AO123" s="4"/>
      <c r="AP123" s="4"/>
      <c r="AQ123" s="4"/>
      <c r="BA123" s="17"/>
      <c r="BB123" s="4" t="s">
        <v>244</v>
      </c>
      <c r="BC123" s="4" t="s">
        <v>4050</v>
      </c>
      <c r="BD123" s="4"/>
      <c r="BG123" s="4">
        <v>1.0</v>
      </c>
    </row>
    <row r="124">
      <c r="A124" s="4" t="str">
        <f t="shared" si="11"/>
        <v>121</v>
      </c>
      <c r="B124" s="4" t="s">
        <v>4051</v>
      </c>
      <c r="C124" s="4" t="s">
        <v>4052</v>
      </c>
      <c r="D124" s="4" t="str">
        <f t="shared" si="2"/>
        <v>98675.18438</v>
      </c>
      <c r="E124" s="4" t="str">
        <f t="shared" si="3"/>
        <v>26.77462578</v>
      </c>
      <c r="F124" s="4">
        <v>1487.0</v>
      </c>
      <c r="G124" s="4" t="str">
        <f t="shared" si="4"/>
        <v>1483.584963</v>
      </c>
      <c r="H124" s="4">
        <v>0.00285930819084</v>
      </c>
      <c r="I124" s="4">
        <v>98665.0</v>
      </c>
      <c r="J124" s="4" t="str">
        <f t="shared" si="5"/>
        <v>16.59025078</v>
      </c>
      <c r="K124" s="4">
        <v>1487.0</v>
      </c>
      <c r="L124" s="4" t="str">
        <f t="shared" si="6"/>
        <v>10.53818893</v>
      </c>
      <c r="M124" s="4" t="str">
        <f>K124-X124</f>
        <v>1481</v>
      </c>
      <c r="N124" s="4" t="str">
        <f t="shared" si="7"/>
        <v>10.53235593</v>
      </c>
      <c r="O124" s="4">
        <v>6.0</v>
      </c>
      <c r="P124" s="4" t="str">
        <f t="shared" si="8"/>
        <v>2.584962501</v>
      </c>
      <c r="Q124" s="4">
        <v>9.184375</v>
      </c>
      <c r="R124" s="4" t="str">
        <f t="shared" si="9"/>
        <v>3.199181549</v>
      </c>
      <c r="S124" s="4">
        <v>1.0</v>
      </c>
      <c r="T124" s="4" t="str">
        <f t="shared" si="102"/>
        <v>0</v>
      </c>
      <c r="U124" s="4">
        <v>7.0</v>
      </c>
      <c r="V124" s="4">
        <v>1.0</v>
      </c>
      <c r="W124" s="4"/>
      <c r="X124" s="4">
        <v>6.0</v>
      </c>
      <c r="Y124" s="15">
        <v>40891.0</v>
      </c>
      <c r="AD124" s="17"/>
      <c r="BA124" s="17"/>
      <c r="BB124" s="4" t="s">
        <v>244</v>
      </c>
      <c r="BC124" s="4" t="s">
        <v>428</v>
      </c>
      <c r="BD124" s="4"/>
      <c r="BG124" s="4">
        <v>1.0</v>
      </c>
    </row>
    <row r="125">
      <c r="A125" s="4" t="str">
        <f t="shared" si="11"/>
        <v>122</v>
      </c>
      <c r="B125" s="4" t="s">
        <v>4053</v>
      </c>
      <c r="C125" s="4" t="s">
        <v>4054</v>
      </c>
      <c r="D125" s="4" t="str">
        <f t="shared" si="2"/>
        <v>97603.94781</v>
      </c>
      <c r="E125" s="4" t="str">
        <f t="shared" si="3"/>
        <v>586.5140152</v>
      </c>
      <c r="F125" s="4">
        <v>26600.0</v>
      </c>
      <c r="G125" s="4" t="str">
        <f t="shared" si="4"/>
        <v>23535.96166</v>
      </c>
      <c r="H125" s="4">
        <v>0.00282502488026</v>
      </c>
      <c r="I125" s="4">
        <v>97034.0</v>
      </c>
      <c r="J125" s="4" t="str">
        <f t="shared" si="5"/>
        <v>16.56620273</v>
      </c>
      <c r="K125" s="4">
        <v>26600.0</v>
      </c>
      <c r="L125" s="4" t="str">
        <f t="shared" si="6"/>
        <v>14.69913863</v>
      </c>
      <c r="M125" s="4" t="str">
        <f>(K125*W125)/3200</f>
        <v>23524.375</v>
      </c>
      <c r="N125" s="4" t="str">
        <f t="shared" si="7"/>
        <v>14.52186877</v>
      </c>
      <c r="O125" s="4" t="str">
        <f>(K125*X125)/3200</f>
        <v>3075.625</v>
      </c>
      <c r="P125" s="4" t="str">
        <f t="shared" si="8"/>
        <v>11.5866639</v>
      </c>
      <c r="Q125" s="4">
        <v>569.9478125</v>
      </c>
      <c r="R125" s="4" t="str">
        <f t="shared" si="9"/>
        <v>9.154686014</v>
      </c>
      <c r="S125" s="4">
        <v>0.0</v>
      </c>
      <c r="T125" s="4">
        <v>0.0</v>
      </c>
      <c r="U125" s="4">
        <v>70.0</v>
      </c>
      <c r="V125" s="4">
        <v>0.0</v>
      </c>
      <c r="W125" s="4" t="str">
        <f>3200-X125</f>
        <v>2830</v>
      </c>
      <c r="X125" s="4">
        <v>370.0</v>
      </c>
      <c r="Y125" s="15">
        <v>40664.0</v>
      </c>
      <c r="AD125" s="17"/>
      <c r="BA125" s="17"/>
      <c r="BB125" s="4" t="s">
        <v>244</v>
      </c>
      <c r="BC125" s="4" t="s">
        <v>1205</v>
      </c>
      <c r="BD125" s="4"/>
      <c r="BE125" s="4"/>
      <c r="BH125" s="4">
        <v>1.0</v>
      </c>
      <c r="BO125" s="4">
        <v>1.0</v>
      </c>
    </row>
    <row r="126">
      <c r="A126" s="4" t="str">
        <f t="shared" si="11"/>
        <v>123</v>
      </c>
      <c r="B126" s="4" t="s">
        <v>4055</v>
      </c>
      <c r="C126" s="4" t="s">
        <v>4055</v>
      </c>
      <c r="D126" s="4" t="str">
        <f t="shared" si="2"/>
        <v>97772.78125</v>
      </c>
      <c r="E126" s="4" t="str">
        <f t="shared" si="3"/>
        <v>766.3472892</v>
      </c>
      <c r="F126" s="4">
        <v>2498.0</v>
      </c>
      <c r="G126" s="4" t="str">
        <f t="shared" si="4"/>
        <v>1729.603626</v>
      </c>
      <c r="H126" s="4">
        <v>0.002815825583</v>
      </c>
      <c r="I126" s="4">
        <v>97023.0</v>
      </c>
      <c r="J126" s="4" t="str">
        <f t="shared" si="5"/>
        <v>16.56603917</v>
      </c>
      <c r="K126" s="4">
        <v>2498.0</v>
      </c>
      <c r="L126" s="4" t="str">
        <f t="shared" si="6"/>
        <v>11.28655776</v>
      </c>
      <c r="M126" s="4" t="str">
        <f>K126-X126</f>
        <v>1720</v>
      </c>
      <c r="N126" s="4" t="str">
        <f t="shared" si="7"/>
        <v>10.74819285</v>
      </c>
      <c r="O126" s="4">
        <v>778.0</v>
      </c>
      <c r="P126" s="4" t="str">
        <f t="shared" si="8"/>
        <v>9.603626345</v>
      </c>
      <c r="Q126" s="4">
        <v>748.78125</v>
      </c>
      <c r="R126" s="4" t="str">
        <f t="shared" si="9"/>
        <v>9.548400499</v>
      </c>
      <c r="S126" s="4">
        <v>1.0</v>
      </c>
      <c r="T126" s="4" t="str">
        <f t="shared" ref="T126:T127" si="103">LOG(S126,2)</f>
        <v>0</v>
      </c>
      <c r="U126" s="4">
        <v>729.0</v>
      </c>
      <c r="V126" s="4">
        <v>1.0</v>
      </c>
      <c r="W126" s="4"/>
      <c r="X126" s="4">
        <v>778.0</v>
      </c>
      <c r="Y126" s="15">
        <v>41293.0</v>
      </c>
      <c r="AD126" s="17"/>
      <c r="BA126" s="17"/>
      <c r="BB126" s="4" t="s">
        <v>244</v>
      </c>
      <c r="BC126" s="4" t="s">
        <v>1356</v>
      </c>
      <c r="BD126" s="4"/>
      <c r="BG126" s="4">
        <v>1.0</v>
      </c>
    </row>
    <row r="127">
      <c r="A127" s="4" t="str">
        <f t="shared" si="11"/>
        <v>124</v>
      </c>
      <c r="B127" s="4" t="s">
        <v>4056</v>
      </c>
      <c r="C127" s="4" t="s">
        <v>686</v>
      </c>
      <c r="D127" s="4" t="str">
        <f t="shared" si="2"/>
        <v>96706.05906</v>
      </c>
      <c r="E127" s="4" t="str">
        <f t="shared" si="3"/>
        <v>136.618589</v>
      </c>
      <c r="F127" s="4">
        <v>9924.0</v>
      </c>
      <c r="G127" s="4" t="str">
        <f t="shared" si="4"/>
        <v>9538.762785</v>
      </c>
      <c r="H127" s="4">
        <v>0.00281435343651</v>
      </c>
      <c r="I127" s="4">
        <v>96586.0</v>
      </c>
      <c r="J127" s="4" t="str">
        <f t="shared" si="5"/>
        <v>16.55952647</v>
      </c>
      <c r="K127" s="4">
        <v>9924.0</v>
      </c>
      <c r="L127" s="4" t="str">
        <f t="shared" si="6"/>
        <v>13.27670602</v>
      </c>
      <c r="M127" s="4" t="str">
        <f t="shared" ref="M127:M128" si="104">(K127*W127)/3200</f>
        <v>9530.14125</v>
      </c>
      <c r="N127" s="4" t="str">
        <f t="shared" si="7"/>
        <v>13.21828188</v>
      </c>
      <c r="O127" s="4" t="str">
        <f t="shared" ref="O127:O128" si="105">(K127*X127)/3200</f>
        <v>393.85875</v>
      </c>
      <c r="P127" s="4" t="str">
        <f t="shared" si="8"/>
        <v>8.621534517</v>
      </c>
      <c r="Q127" s="4">
        <v>112.78125</v>
      </c>
      <c r="R127" s="4" t="str">
        <f t="shared" si="9"/>
        <v>6.817383428</v>
      </c>
      <c r="S127" s="4">
        <v>7.2778125</v>
      </c>
      <c r="T127" s="4" t="str">
        <f t="shared" si="103"/>
        <v>2.863504883</v>
      </c>
      <c r="U127" s="4">
        <v>41.0</v>
      </c>
      <c r="V127" s="4">
        <v>3.0</v>
      </c>
      <c r="W127" s="4" t="str">
        <f t="shared" ref="W127:W128" si="106">3200-X127</f>
        <v>3073</v>
      </c>
      <c r="X127" s="4">
        <v>127.0</v>
      </c>
      <c r="Y127" s="15">
        <v>38968.0</v>
      </c>
      <c r="Z127" s="4" t="s">
        <v>1457</v>
      </c>
      <c r="AA127" t="str">
        <f>LOG(AF127,2)+AG127+AH127</f>
        <v>19.08746284</v>
      </c>
      <c r="AB127" s="4" t="str">
        <f>AJ127+AK127+AL127+AM127</f>
        <v>158</v>
      </c>
      <c r="AC127" s="4">
        <v>104.0</v>
      </c>
      <c r="AD127" s="20">
        <v>39538.0</v>
      </c>
      <c r="AE127" s="4">
        <v>104.0</v>
      </c>
      <c r="AF127" s="4">
        <v>272.0</v>
      </c>
      <c r="AG127" s="4">
        <v>2.0</v>
      </c>
      <c r="AH127" s="4" t="str">
        <f>AI127-AG127</f>
        <v>9</v>
      </c>
      <c r="AI127" s="4">
        <v>11.0</v>
      </c>
      <c r="AJ127" s="4">
        <v>128.0</v>
      </c>
      <c r="AK127" s="4">
        <v>20.0</v>
      </c>
      <c r="AL127" s="4">
        <v>6.0</v>
      </c>
      <c r="AM127" s="4">
        <v>4.0</v>
      </c>
      <c r="AN127" s="4" t="s">
        <v>686</v>
      </c>
      <c r="AO127" s="4" t="str">
        <f>AR127+AS127</f>
        <v>8</v>
      </c>
      <c r="AP127" s="4" t="str">
        <f>AX127+AY127</f>
        <v>78</v>
      </c>
      <c r="AQ127" s="4" t="str">
        <f>AU127+LOG(AV127+AZ127,2)+AT127</f>
        <v>4017.321928</v>
      </c>
      <c r="AR127" s="4">
        <v>3.0</v>
      </c>
      <c r="AS127" s="4">
        <v>5.0</v>
      </c>
      <c r="AT127" s="4">
        <v>4011.0</v>
      </c>
      <c r="AU127" s="4">
        <v>1.0</v>
      </c>
      <c r="AV127" s="4">
        <v>5.0</v>
      </c>
      <c r="AW127" s="4">
        <v>385.0</v>
      </c>
      <c r="AX127" s="4">
        <v>71.0</v>
      </c>
      <c r="AY127" s="4">
        <v>7.0</v>
      </c>
      <c r="AZ127" s="4">
        <v>35.0</v>
      </c>
      <c r="BA127" s="22">
        <v>40271.0</v>
      </c>
      <c r="BB127" s="4" t="s">
        <v>244</v>
      </c>
      <c r="BC127" s="4" t="s">
        <v>4057</v>
      </c>
      <c r="BD127" s="4"/>
      <c r="BG127" s="4">
        <v>1.0</v>
      </c>
      <c r="BI127" s="4">
        <v>1.0</v>
      </c>
      <c r="BJ127" s="4">
        <v>1.0</v>
      </c>
      <c r="BS127" s="4">
        <v>1.0</v>
      </c>
    </row>
    <row r="128">
      <c r="A128" s="4" t="str">
        <f t="shared" si="11"/>
        <v>125</v>
      </c>
      <c r="B128" s="4" t="s">
        <v>4058</v>
      </c>
      <c r="C128" s="4" t="s">
        <v>4059</v>
      </c>
      <c r="D128" s="4" t="str">
        <f t="shared" si="2"/>
        <v>97280.85906</v>
      </c>
      <c r="E128" s="4" t="str">
        <f t="shared" si="3"/>
        <v>990.4144155</v>
      </c>
      <c r="F128" s="4">
        <v>20500.0</v>
      </c>
      <c r="G128" s="4" t="str">
        <f t="shared" si="4"/>
        <v>18800.27143</v>
      </c>
      <c r="H128" s="4">
        <v>0.00280892930782</v>
      </c>
      <c r="I128" s="4">
        <v>96307.0</v>
      </c>
      <c r="J128" s="4" t="str">
        <f t="shared" si="5"/>
        <v>16.55535304</v>
      </c>
      <c r="K128" s="4">
        <v>20500.0</v>
      </c>
      <c r="L128" s="4" t="str">
        <f t="shared" si="6"/>
        <v>14.32333629</v>
      </c>
      <c r="M128" s="4" t="str">
        <f t="shared" si="104"/>
        <v>18789.53125</v>
      </c>
      <c r="N128" s="4" t="str">
        <f t="shared" si="7"/>
        <v>14.19764146</v>
      </c>
      <c r="O128" s="4" t="str">
        <f t="shared" si="105"/>
        <v>1710.46875</v>
      </c>
      <c r="P128" s="4" t="str">
        <f t="shared" si="8"/>
        <v>10.74017603</v>
      </c>
      <c r="Q128" s="4">
        <v>973.8590625</v>
      </c>
      <c r="R128" s="4" t="str">
        <f t="shared" si="9"/>
        <v>9.927569189</v>
      </c>
      <c r="S128" s="4">
        <v>0.0</v>
      </c>
      <c r="T128" s="4">
        <v>0.0</v>
      </c>
      <c r="U128" s="4">
        <v>150.0</v>
      </c>
      <c r="V128" s="4">
        <v>0.0</v>
      </c>
      <c r="W128" s="4" t="str">
        <f t="shared" si="106"/>
        <v>2933</v>
      </c>
      <c r="X128" s="4">
        <v>267.0</v>
      </c>
      <c r="Y128" s="15">
        <v>39575.0</v>
      </c>
      <c r="AD128" s="17"/>
      <c r="BA128" s="17"/>
      <c r="BB128" s="4" t="s">
        <v>244</v>
      </c>
      <c r="BC128" s="4" t="s">
        <v>3940</v>
      </c>
      <c r="BD128" s="4"/>
      <c r="BI128" s="4">
        <v>1.0</v>
      </c>
    </row>
    <row r="129">
      <c r="A129" s="4" t="str">
        <f t="shared" si="11"/>
        <v>126</v>
      </c>
      <c r="B129" s="4" t="s">
        <v>4060</v>
      </c>
      <c r="C129" s="4" t="s">
        <v>688</v>
      </c>
      <c r="D129" s="4" t="str">
        <f t="shared" si="2"/>
        <v>299404</v>
      </c>
      <c r="E129" s="4" t="str">
        <f t="shared" si="3"/>
        <v>20.19172433</v>
      </c>
      <c r="F129" s="4">
        <v>1465.0</v>
      </c>
      <c r="G129" s="4" t="str">
        <f t="shared" si="4"/>
        <v>1317.276124</v>
      </c>
      <c r="H129" s="4">
        <v>0.00278407210585</v>
      </c>
      <c r="I129" s="4">
        <v>299402.0</v>
      </c>
      <c r="J129" s="4" t="str">
        <f t="shared" si="5"/>
        <v>18.19172433</v>
      </c>
      <c r="K129" s="4">
        <v>1465.0</v>
      </c>
      <c r="L129" s="4" t="str">
        <f t="shared" si="6"/>
        <v>10.51668495</v>
      </c>
      <c r="M129" s="4" t="str">
        <f t="shared" ref="M129:M131" si="107">K129-X129</f>
        <v>1310</v>
      </c>
      <c r="N129" s="4" t="str">
        <f t="shared" si="7"/>
        <v>10.3553511</v>
      </c>
      <c r="O129" s="4">
        <v>155.0</v>
      </c>
      <c r="P129" s="4" t="str">
        <f t="shared" si="8"/>
        <v>7.276124405</v>
      </c>
      <c r="Q129" s="4">
        <v>2.0</v>
      </c>
      <c r="R129" s="4" t="str">
        <f t="shared" si="9"/>
        <v>1</v>
      </c>
      <c r="S129" s="4">
        <v>0.0</v>
      </c>
      <c r="T129" s="4">
        <v>0.0</v>
      </c>
      <c r="U129" s="4">
        <v>2.0</v>
      </c>
      <c r="V129" s="4">
        <v>0.0</v>
      </c>
      <c r="W129" s="4"/>
      <c r="X129" s="4">
        <v>155.0</v>
      </c>
      <c r="Y129" s="15">
        <v>39841.0</v>
      </c>
      <c r="Z129" s="4" t="s">
        <v>1458</v>
      </c>
      <c r="AA129" t="str">
        <f>LOG(AF129,2)+AG129+AH129</f>
        <v>2.584962501</v>
      </c>
      <c r="AB129" s="4" t="str">
        <f>AJ129+AK129+AL129+AM129</f>
        <v>14</v>
      </c>
      <c r="AC129" s="4">
        <v>0.0</v>
      </c>
      <c r="AD129" s="20">
        <v>40617.0</v>
      </c>
      <c r="AE129" s="4">
        <v>0.0</v>
      </c>
      <c r="AF129" s="4">
        <v>6.0</v>
      </c>
      <c r="AG129" s="4">
        <v>0.0</v>
      </c>
      <c r="AH129" s="4" t="str">
        <f>AI129-AG129</f>
        <v>0</v>
      </c>
      <c r="AI129" s="4">
        <v>0.0</v>
      </c>
      <c r="AJ129" s="4">
        <v>0.0</v>
      </c>
      <c r="AK129" s="4">
        <v>8.0</v>
      </c>
      <c r="AL129" s="4">
        <v>5.0</v>
      </c>
      <c r="AM129" s="4">
        <v>1.0</v>
      </c>
      <c r="AN129" s="4" t="s">
        <v>688</v>
      </c>
      <c r="AO129" s="4" t="str">
        <f>AR129+AS129</f>
        <v>26</v>
      </c>
      <c r="AP129" s="4" t="str">
        <f>AX129+AY129</f>
        <v>214</v>
      </c>
      <c r="AQ129" s="4" t="str">
        <f>AU129+LOG(AV129+AZ129,2)+AT129</f>
        <v>7797.523562</v>
      </c>
      <c r="AR129" s="4">
        <v>10.0</v>
      </c>
      <c r="AS129" s="4">
        <v>16.0</v>
      </c>
      <c r="AT129" s="4">
        <v>7786.0</v>
      </c>
      <c r="AU129" s="4">
        <v>5.0</v>
      </c>
      <c r="AV129" s="4">
        <v>21.0</v>
      </c>
      <c r="AW129" s="4">
        <v>1598.0</v>
      </c>
      <c r="AX129" s="4">
        <v>206.0</v>
      </c>
      <c r="AY129" s="4">
        <v>8.0</v>
      </c>
      <c r="AZ129" s="4">
        <v>71.0</v>
      </c>
      <c r="BA129" s="22">
        <v>40646.0</v>
      </c>
      <c r="BB129" s="4" t="s">
        <v>244</v>
      </c>
      <c r="BC129" s="4" t="s">
        <v>1205</v>
      </c>
      <c r="BD129" s="4"/>
      <c r="BG129" s="4">
        <v>1.0</v>
      </c>
    </row>
    <row r="130">
      <c r="A130" s="4" t="str">
        <f t="shared" si="11"/>
        <v>127</v>
      </c>
      <c r="B130" s="4" t="s">
        <v>4062</v>
      </c>
      <c r="C130" s="4" t="s">
        <v>4064</v>
      </c>
      <c r="D130" s="4" t="str">
        <f t="shared" si="2"/>
        <v>104165.4375</v>
      </c>
      <c r="E130" s="4" t="str">
        <f t="shared" si="3"/>
        <v>430.1002796</v>
      </c>
      <c r="F130" s="4">
        <v>2613.0</v>
      </c>
      <c r="G130" s="4" t="str">
        <f t="shared" si="4"/>
        <v>735.882643</v>
      </c>
      <c r="H130" s="4">
        <v>0.00278236536612</v>
      </c>
      <c r="I130" s="4">
        <v>103752.0</v>
      </c>
      <c r="J130" s="4" t="str">
        <f t="shared" si="5"/>
        <v>16.66277962</v>
      </c>
      <c r="K130" s="4">
        <v>2613.0</v>
      </c>
      <c r="L130" s="4" t="str">
        <f t="shared" si="6"/>
        <v>11.35149141</v>
      </c>
      <c r="M130" s="4" t="str">
        <f t="shared" si="107"/>
        <v>725</v>
      </c>
      <c r="N130" s="4" t="str">
        <f t="shared" si="7"/>
        <v>9.501837185</v>
      </c>
      <c r="O130" s="4">
        <v>1888.0</v>
      </c>
      <c r="P130" s="4" t="str">
        <f t="shared" si="8"/>
        <v>10.88264305</v>
      </c>
      <c r="Q130" s="4">
        <v>359.375</v>
      </c>
      <c r="R130" s="4" t="str">
        <f t="shared" si="9"/>
        <v>8.489346241</v>
      </c>
      <c r="S130" s="4">
        <v>54.0625</v>
      </c>
      <c r="T130" s="4" t="str">
        <f t="shared" ref="T130:T132" si="108">LOG(S130,2)</f>
        <v>5.756556323</v>
      </c>
      <c r="U130" s="4">
        <v>47.0</v>
      </c>
      <c r="V130" s="4">
        <v>2.0</v>
      </c>
      <c r="W130" s="4"/>
      <c r="X130" s="4">
        <v>1888.0</v>
      </c>
      <c r="Y130" s="15">
        <v>40723.0</v>
      </c>
      <c r="AD130" s="17"/>
      <c r="BA130" s="17"/>
      <c r="BB130" s="4" t="s">
        <v>367</v>
      </c>
      <c r="BC130" s="4" t="s">
        <v>378</v>
      </c>
      <c r="BD130" s="4"/>
      <c r="BE130" s="4"/>
      <c r="BG130" s="4">
        <v>1.0</v>
      </c>
      <c r="BH130" s="4">
        <v>1.0</v>
      </c>
    </row>
    <row r="131">
      <c r="A131" s="4" t="str">
        <f t="shared" si="11"/>
        <v>128</v>
      </c>
      <c r="B131" s="4" t="s">
        <v>4066</v>
      </c>
      <c r="D131" s="4" t="str">
        <f t="shared" si="2"/>
        <v>94297</v>
      </c>
      <c r="E131" s="4" t="str">
        <f t="shared" si="3"/>
        <v>131.5231637</v>
      </c>
      <c r="F131" s="4">
        <v>2312.0</v>
      </c>
      <c r="G131" s="4" t="str">
        <f t="shared" si="4"/>
        <v>2152.383704</v>
      </c>
      <c r="H131" s="4">
        <v>0.00276110163369</v>
      </c>
      <c r="I131" s="4">
        <v>94182.0</v>
      </c>
      <c r="J131" s="4" t="str">
        <f t="shared" si="5"/>
        <v>16.52316374</v>
      </c>
      <c r="K131" s="4">
        <v>2312.0</v>
      </c>
      <c r="L131" s="4" t="str">
        <f t="shared" si="6"/>
        <v>11.17492568</v>
      </c>
      <c r="M131" s="4" t="str">
        <f t="shared" si="107"/>
        <v>2145</v>
      </c>
      <c r="N131" s="4" t="str">
        <f t="shared" si="7"/>
        <v>11.06676193</v>
      </c>
      <c r="O131" s="4">
        <v>167.0</v>
      </c>
      <c r="P131" s="4" t="str">
        <f t="shared" si="8"/>
        <v>7.383704292</v>
      </c>
      <c r="Q131" s="4">
        <v>112.0</v>
      </c>
      <c r="R131" s="4" t="str">
        <f t="shared" si="9"/>
        <v>6.807354922</v>
      </c>
      <c r="S131" s="4">
        <v>3.0</v>
      </c>
      <c r="T131" s="4" t="str">
        <f t="shared" si="108"/>
        <v>1.584962501</v>
      </c>
      <c r="U131" s="4">
        <v>112.0</v>
      </c>
      <c r="V131" s="4">
        <v>3.0</v>
      </c>
      <c r="W131" s="4"/>
      <c r="X131" s="4">
        <v>167.0</v>
      </c>
      <c r="Y131" s="15">
        <v>40219.0</v>
      </c>
      <c r="AD131" s="17"/>
      <c r="BA131" s="17"/>
      <c r="BB131" s="4" t="s">
        <v>244</v>
      </c>
      <c r="BC131" s="4" t="s">
        <v>350</v>
      </c>
      <c r="BD131" s="4"/>
      <c r="BE131" s="4"/>
      <c r="BG131" s="4">
        <v>1.0</v>
      </c>
      <c r="BH131" s="4">
        <v>1.0</v>
      </c>
      <c r="BI131" s="4">
        <v>1.0</v>
      </c>
    </row>
    <row r="132">
      <c r="A132" s="4" t="str">
        <f t="shared" si="11"/>
        <v>129</v>
      </c>
      <c r="B132" s="4" t="s">
        <v>4068</v>
      </c>
      <c r="C132" s="4" t="s">
        <v>4069</v>
      </c>
      <c r="D132" s="4" t="str">
        <f t="shared" si="2"/>
        <v>92113.4475</v>
      </c>
      <c r="E132" s="4" t="str">
        <f t="shared" si="3"/>
        <v>322.9338165</v>
      </c>
      <c r="F132" s="4">
        <v>11300.0</v>
      </c>
      <c r="G132" s="4" t="str">
        <f t="shared" si="4"/>
        <v>9061.729079</v>
      </c>
      <c r="H132" s="4">
        <v>0.00271490255272</v>
      </c>
      <c r="I132" s="4">
        <v>91807.0</v>
      </c>
      <c r="J132" s="4" t="str">
        <f t="shared" si="5"/>
        <v>16.48631654</v>
      </c>
      <c r="K132" s="4">
        <v>11300.0</v>
      </c>
      <c r="L132" s="4" t="str">
        <f t="shared" si="6"/>
        <v>13.46403515</v>
      </c>
      <c r="M132" s="4" t="str">
        <f>(K132*W132)/3200</f>
        <v>9050.59375</v>
      </c>
      <c r="N132" s="4" t="str">
        <f t="shared" si="7"/>
        <v>13.14379673</v>
      </c>
      <c r="O132" s="4" t="str">
        <f>(K132*X132)/3200</f>
        <v>2249.40625</v>
      </c>
      <c r="P132" s="4" t="str">
        <f t="shared" si="8"/>
        <v>11.13532852</v>
      </c>
      <c r="Q132" s="4">
        <v>292.875</v>
      </c>
      <c r="R132" s="4" t="str">
        <f t="shared" si="9"/>
        <v>8.194141239</v>
      </c>
      <c r="S132" s="4">
        <v>13.5725</v>
      </c>
      <c r="T132" s="4" t="str">
        <f t="shared" si="108"/>
        <v>3.762614579</v>
      </c>
      <c r="U132" s="4">
        <v>80.0</v>
      </c>
      <c r="V132" s="4">
        <v>7.0</v>
      </c>
      <c r="W132" s="4" t="str">
        <f>3200-X132</f>
        <v>2563</v>
      </c>
      <c r="X132" s="4">
        <v>637.0</v>
      </c>
      <c r="Y132" s="15">
        <v>39856.0</v>
      </c>
      <c r="AD132" s="17"/>
      <c r="BA132" s="17"/>
      <c r="BB132" s="4" t="s">
        <v>244</v>
      </c>
      <c r="BC132" s="4" t="s">
        <v>4072</v>
      </c>
      <c r="BD132" s="4"/>
      <c r="BE132" s="4">
        <v>1.0</v>
      </c>
      <c r="BF132" s="4"/>
      <c r="BG132" s="4">
        <v>1.0</v>
      </c>
      <c r="BH132" s="4">
        <v>1.0</v>
      </c>
      <c r="BI132" s="4">
        <v>1.0</v>
      </c>
      <c r="BO132" s="4">
        <v>1.0</v>
      </c>
    </row>
    <row r="133">
      <c r="A133" s="4" t="str">
        <f t="shared" si="11"/>
        <v>130</v>
      </c>
      <c r="B133" s="4" t="s">
        <v>4073</v>
      </c>
      <c r="C133" s="4" t="s">
        <v>4074</v>
      </c>
      <c r="D133" s="4" t="str">
        <f t="shared" si="2"/>
        <v>91898</v>
      </c>
      <c r="E133" s="4" t="str">
        <f t="shared" si="3"/>
        <v>226.4844453</v>
      </c>
      <c r="F133" s="4">
        <v>573.0</v>
      </c>
      <c r="G133" s="4" t="str">
        <f t="shared" si="4"/>
        <v>546</v>
      </c>
      <c r="H133" s="4">
        <v>0.00268793189927</v>
      </c>
      <c r="I133" s="4">
        <v>91688.0</v>
      </c>
      <c r="J133" s="4" t="str">
        <f t="shared" si="5"/>
        <v>16.48444531</v>
      </c>
      <c r="K133" s="4">
        <v>573.0</v>
      </c>
      <c r="L133" s="4" t="str">
        <f t="shared" si="6"/>
        <v>9.162391329</v>
      </c>
      <c r="M133" s="4" t="str">
        <f>K133-X133</f>
        <v>541</v>
      </c>
      <c r="N133" s="4" t="str">
        <f t="shared" si="7"/>
        <v>9.079484784</v>
      </c>
      <c r="O133" s="4">
        <v>32.0</v>
      </c>
      <c r="P133" s="4" t="str">
        <f t="shared" si="8"/>
        <v>5</v>
      </c>
      <c r="Q133" s="4">
        <v>210.0</v>
      </c>
      <c r="R133" s="4" t="str">
        <f t="shared" si="9"/>
        <v>7.714245518</v>
      </c>
      <c r="S133" s="4">
        <v>0.0</v>
      </c>
      <c r="T133" s="4">
        <v>0.0</v>
      </c>
      <c r="U133" s="4">
        <v>210.0</v>
      </c>
      <c r="V133" s="4">
        <v>0.0</v>
      </c>
      <c r="W133" s="4"/>
      <c r="X133" s="4">
        <v>32.0</v>
      </c>
      <c r="Y133" s="15">
        <v>40813.0</v>
      </c>
      <c r="AC133" s="4"/>
      <c r="AD133" s="16"/>
      <c r="AE133" s="4"/>
      <c r="AG133" s="4"/>
      <c r="AI133" s="4"/>
      <c r="AJ133" s="4"/>
      <c r="AK133" s="4"/>
      <c r="BA133" s="17"/>
      <c r="BB133" s="4" t="s">
        <v>244</v>
      </c>
      <c r="BC133" s="4" t="s">
        <v>3940</v>
      </c>
      <c r="BD133" s="4"/>
      <c r="BE133" s="4"/>
      <c r="BJ133" s="4">
        <v>1.0</v>
      </c>
      <c r="BS133" s="4">
        <v>1.0</v>
      </c>
    </row>
    <row r="134">
      <c r="A134" s="4" t="str">
        <f t="shared" si="11"/>
        <v>131</v>
      </c>
      <c r="B134" s="4" t="s">
        <v>690</v>
      </c>
      <c r="C134" s="4" t="s">
        <v>4075</v>
      </c>
      <c r="D134" s="4" t="str">
        <f t="shared" si="2"/>
        <v>94502.43125</v>
      </c>
      <c r="E134" s="4" t="str">
        <f t="shared" si="3"/>
        <v>3298.908313</v>
      </c>
      <c r="F134" s="4">
        <v>60700.0</v>
      </c>
      <c r="G134" s="4" t="str">
        <f t="shared" si="4"/>
        <v>35163.73484</v>
      </c>
      <c r="H134" s="4">
        <v>0.00268118420911</v>
      </c>
      <c r="I134" s="4">
        <v>91220.0</v>
      </c>
      <c r="J134" s="4" t="str">
        <f t="shared" si="5"/>
        <v>16.47706255</v>
      </c>
      <c r="K134" s="4">
        <v>60700.0</v>
      </c>
      <c r="L134" s="4" t="str">
        <f t="shared" si="6"/>
        <v>15.8894089</v>
      </c>
      <c r="M134" s="4" t="str">
        <f t="shared" ref="M134:M142" si="109">(K134*W134)/3200</f>
        <v>35149.09375</v>
      </c>
      <c r="N134" s="4" t="str">
        <f t="shared" si="7"/>
        <v>15.10119987</v>
      </c>
      <c r="O134" s="4" t="str">
        <f t="shared" ref="O134:O142" si="110">(K134*X134)/3200</f>
        <v>25550.90625</v>
      </c>
      <c r="P134" s="4" t="str">
        <f t="shared" si="8"/>
        <v>14.64108684</v>
      </c>
      <c r="Q134" s="4">
        <v>3237.5</v>
      </c>
      <c r="R134" s="4" t="str">
        <f t="shared" si="9"/>
        <v>11.66066448</v>
      </c>
      <c r="S134" s="4">
        <v>44.93125</v>
      </c>
      <c r="T134" s="4" t="str">
        <f t="shared" ref="T134:T136" si="111">LOG(S134,2)</f>
        <v>5.489647293</v>
      </c>
      <c r="U134" s="4">
        <v>166.0</v>
      </c>
      <c r="V134" s="4">
        <v>4.0</v>
      </c>
      <c r="W134" s="4" t="str">
        <f t="shared" ref="W134:W142" si="112">3200-X134</f>
        <v>1853</v>
      </c>
      <c r="X134" s="4">
        <v>1347.0</v>
      </c>
      <c r="Y134" s="15">
        <v>39087.0</v>
      </c>
      <c r="Z134" s="4" t="s">
        <v>690</v>
      </c>
      <c r="AA134" t="str">
        <f t="shared" ref="AA134:AA135" si="113">LOG(AF134,2)+AG134+AH134</f>
        <v>23.45121111</v>
      </c>
      <c r="AB134" s="4" t="str">
        <f t="shared" ref="AB134:AB135" si="114">AJ134+AK134+AL134+AM134</f>
        <v>546</v>
      </c>
      <c r="AC134" s="4">
        <v>76.0</v>
      </c>
      <c r="AD134" s="20">
        <v>40090.0</v>
      </c>
      <c r="AE134" s="4">
        <v>76.0</v>
      </c>
      <c r="AF134" s="4">
        <v>700.0</v>
      </c>
      <c r="AG134" s="4">
        <v>13.0</v>
      </c>
      <c r="AH134" s="4" t="str">
        <f t="shared" ref="AH134:AH135" si="115">AI134-AG134</f>
        <v>1</v>
      </c>
      <c r="AI134" s="4">
        <v>14.0</v>
      </c>
      <c r="AJ134" s="4">
        <v>482.0</v>
      </c>
      <c r="AK134" s="4">
        <v>43.0</v>
      </c>
      <c r="AL134" s="4">
        <v>9.0</v>
      </c>
      <c r="AM134" s="4">
        <v>12.0</v>
      </c>
      <c r="AN134" s="4" t="s">
        <v>690</v>
      </c>
      <c r="AO134" s="4" t="str">
        <f>AR134+AS134</f>
        <v>2</v>
      </c>
      <c r="AP134" s="4" t="str">
        <f>AX134+AY134</f>
        <v>0</v>
      </c>
      <c r="AQ134" s="4">
        <v>0.0</v>
      </c>
      <c r="AR134" s="4">
        <v>0.0</v>
      </c>
      <c r="AS134" s="4">
        <v>2.0</v>
      </c>
      <c r="AT134" s="4">
        <v>0.0</v>
      </c>
      <c r="AU134" s="4">
        <v>0.0</v>
      </c>
      <c r="AV134" s="4">
        <v>0.0</v>
      </c>
      <c r="AW134" s="4">
        <v>21.0</v>
      </c>
      <c r="AX134" s="4">
        <v>0.0</v>
      </c>
      <c r="AY134" s="4">
        <v>0.0</v>
      </c>
      <c r="AZ134" s="4">
        <v>0.0</v>
      </c>
      <c r="BA134" s="22">
        <v>40914.0</v>
      </c>
      <c r="BB134" s="4" t="s">
        <v>244</v>
      </c>
      <c r="BC134" s="4" t="s">
        <v>1356</v>
      </c>
      <c r="BD134" s="4"/>
      <c r="BE134" s="4"/>
      <c r="BG134" s="4">
        <v>1.0</v>
      </c>
      <c r="BV134" s="4">
        <v>1.0</v>
      </c>
    </row>
    <row r="135">
      <c r="A135" s="4" t="str">
        <f t="shared" si="11"/>
        <v>132</v>
      </c>
      <c r="B135" s="4" t="s">
        <v>1459</v>
      </c>
      <c r="C135" s="4" t="s">
        <v>4079</v>
      </c>
      <c r="D135" s="4" t="str">
        <f t="shared" si="2"/>
        <v>89969.93281</v>
      </c>
      <c r="E135" s="4" t="str">
        <f t="shared" si="3"/>
        <v>744.3782477</v>
      </c>
      <c r="F135" s="4">
        <v>10900.0</v>
      </c>
      <c r="G135" s="4" t="str">
        <f t="shared" si="4"/>
        <v>10149.97533</v>
      </c>
      <c r="H135" s="4">
        <v>0.00267364827182</v>
      </c>
      <c r="I135" s="4">
        <v>89242.0</v>
      </c>
      <c r="J135" s="4" t="str">
        <f t="shared" si="5"/>
        <v>16.44543523</v>
      </c>
      <c r="K135" s="4">
        <v>10900.0</v>
      </c>
      <c r="L135" s="4" t="str">
        <f t="shared" si="6"/>
        <v>13.41204051</v>
      </c>
      <c r="M135" s="4" t="str">
        <f t="shared" si="109"/>
        <v>10140.40625</v>
      </c>
      <c r="N135" s="4" t="str">
        <f t="shared" si="7"/>
        <v>13.30782783</v>
      </c>
      <c r="O135" s="4" t="str">
        <f t="shared" si="110"/>
        <v>759.59375</v>
      </c>
      <c r="P135" s="4" t="str">
        <f t="shared" si="8"/>
        <v>9.569084225</v>
      </c>
      <c r="Q135" s="4">
        <v>695.5253125</v>
      </c>
      <c r="R135" s="4" t="str">
        <f t="shared" si="9"/>
        <v>9.44195921</v>
      </c>
      <c r="S135" s="4">
        <v>32.4075</v>
      </c>
      <c r="T135" s="4" t="str">
        <f t="shared" si="111"/>
        <v>5.018255827</v>
      </c>
      <c r="U135" s="4">
        <v>137.0</v>
      </c>
      <c r="V135" s="4">
        <v>6.0</v>
      </c>
      <c r="W135" s="4" t="str">
        <f t="shared" si="112"/>
        <v>2977</v>
      </c>
      <c r="X135" s="4">
        <v>223.0</v>
      </c>
      <c r="Y135" s="15">
        <v>38957.0</v>
      </c>
      <c r="Z135" s="4" t="s">
        <v>1459</v>
      </c>
      <c r="AA135" t="str">
        <f t="shared" si="113"/>
        <v>22.70043972</v>
      </c>
      <c r="AB135" s="4" t="str">
        <f t="shared" si="114"/>
        <v>31</v>
      </c>
      <c r="AC135" s="4">
        <v>244.0</v>
      </c>
      <c r="AD135" s="20">
        <v>40043.0</v>
      </c>
      <c r="AE135" s="4">
        <v>244.0</v>
      </c>
      <c r="AF135" s="4">
        <v>13.0</v>
      </c>
      <c r="AG135" s="4">
        <v>0.0</v>
      </c>
      <c r="AH135" s="4" t="str">
        <f t="shared" si="115"/>
        <v>19</v>
      </c>
      <c r="AI135" s="4">
        <v>19.0</v>
      </c>
      <c r="AJ135" s="4">
        <v>1.0</v>
      </c>
      <c r="AK135" s="4">
        <v>10.0</v>
      </c>
      <c r="AL135" s="4">
        <v>0.0</v>
      </c>
      <c r="AM135" s="4">
        <v>20.0</v>
      </c>
      <c r="AN135" s="4"/>
      <c r="AO135" s="4"/>
      <c r="AP135" s="4"/>
      <c r="AQ135" s="4"/>
      <c r="BA135" s="17"/>
      <c r="BB135" s="4" t="s">
        <v>244</v>
      </c>
      <c r="BC135" s="4" t="s">
        <v>3940</v>
      </c>
      <c r="BD135" s="4"/>
      <c r="BE135" s="4"/>
      <c r="BG135" s="4">
        <v>1.0</v>
      </c>
      <c r="BH135" s="4">
        <v>1.0</v>
      </c>
      <c r="BJ135" s="4">
        <v>1.0</v>
      </c>
      <c r="BQ135" s="4">
        <v>1.0</v>
      </c>
      <c r="BS135" s="4">
        <v>1.0</v>
      </c>
    </row>
    <row r="136">
      <c r="A136" s="4" t="str">
        <f t="shared" si="11"/>
        <v>133</v>
      </c>
      <c r="B136" s="4" t="s">
        <v>4084</v>
      </c>
      <c r="C136" s="4" t="s">
        <v>4085</v>
      </c>
      <c r="D136" s="4" t="str">
        <f t="shared" si="2"/>
        <v>88202.51906</v>
      </c>
      <c r="E136" s="4" t="str">
        <f t="shared" si="3"/>
        <v>1096.929812</v>
      </c>
      <c r="F136" s="4">
        <v>7799.0</v>
      </c>
      <c r="G136" s="4" t="str">
        <f t="shared" si="4"/>
        <v>5923.498282</v>
      </c>
      <c r="H136" s="4">
        <v>0.00255362455716</v>
      </c>
      <c r="I136" s="4">
        <v>87122.0</v>
      </c>
      <c r="J136" s="4" t="str">
        <f t="shared" si="5"/>
        <v>16.41074945</v>
      </c>
      <c r="K136" s="4">
        <v>7799.0</v>
      </c>
      <c r="L136" s="4" t="str">
        <f t="shared" si="6"/>
        <v>12.92907344</v>
      </c>
      <c r="M136" s="4" t="str">
        <f t="shared" si="109"/>
        <v>5912.616875</v>
      </c>
      <c r="N136" s="4" t="str">
        <f t="shared" si="7"/>
        <v>12.52958108</v>
      </c>
      <c r="O136" s="4" t="str">
        <f t="shared" si="110"/>
        <v>1886.383125</v>
      </c>
      <c r="P136" s="4" t="str">
        <f t="shared" si="8"/>
        <v>10.881407</v>
      </c>
      <c r="Q136" s="4">
        <v>1045.988125</v>
      </c>
      <c r="R136" s="4" t="str">
        <f t="shared" si="9"/>
        <v>10.03065076</v>
      </c>
      <c r="S136" s="4">
        <v>34.5309375</v>
      </c>
      <c r="T136" s="4" t="str">
        <f t="shared" si="111"/>
        <v>5.109817598</v>
      </c>
      <c r="U136" s="4">
        <v>380.0</v>
      </c>
      <c r="V136" s="4">
        <v>6.0</v>
      </c>
      <c r="W136" s="4" t="str">
        <f t="shared" si="112"/>
        <v>2426</v>
      </c>
      <c r="X136" s="4">
        <v>774.0</v>
      </c>
      <c r="Y136" s="15">
        <v>40080.0</v>
      </c>
      <c r="AD136" s="17"/>
      <c r="BA136" s="17"/>
      <c r="BB136" s="4" t="s">
        <v>244</v>
      </c>
      <c r="BC136" s="4" t="s">
        <v>3940</v>
      </c>
      <c r="BD136" s="4"/>
      <c r="BS136" s="4">
        <v>1.0</v>
      </c>
    </row>
    <row r="137">
      <c r="A137" s="4" t="str">
        <f t="shared" si="11"/>
        <v>134</v>
      </c>
      <c r="B137" s="4" t="s">
        <v>1461</v>
      </c>
      <c r="C137" s="4" t="s">
        <v>691</v>
      </c>
      <c r="D137" s="4" t="str">
        <f t="shared" si="2"/>
        <v>86981.46063</v>
      </c>
      <c r="E137" s="4" t="str">
        <f t="shared" si="3"/>
        <v>57.86835748</v>
      </c>
      <c r="F137" s="4">
        <v>3681.0</v>
      </c>
      <c r="G137" s="4" t="str">
        <f t="shared" si="4"/>
        <v>3403.878722</v>
      </c>
      <c r="H137" s="4">
        <v>0.00252641264527</v>
      </c>
      <c r="I137" s="4">
        <v>86940.0</v>
      </c>
      <c r="J137" s="4" t="str">
        <f t="shared" si="5"/>
        <v>16.40773248</v>
      </c>
      <c r="K137" s="4">
        <v>3681.0</v>
      </c>
      <c r="L137" s="4" t="str">
        <f t="shared" si="6"/>
        <v>11.84588203</v>
      </c>
      <c r="M137" s="4" t="str">
        <f t="shared" si="109"/>
        <v>3395.7225</v>
      </c>
      <c r="N137" s="4" t="str">
        <f t="shared" si="7"/>
        <v>11.72950285</v>
      </c>
      <c r="O137" s="4" t="str">
        <f t="shared" si="110"/>
        <v>285.2775</v>
      </c>
      <c r="P137" s="4" t="str">
        <f t="shared" si="8"/>
        <v>8.156222155</v>
      </c>
      <c r="Q137" s="4">
        <v>41.460625</v>
      </c>
      <c r="R137" s="4" t="str">
        <f t="shared" si="9"/>
        <v>5.373669959</v>
      </c>
      <c r="S137" s="4">
        <v>0.0</v>
      </c>
      <c r="T137" s="4">
        <v>0.0</v>
      </c>
      <c r="U137" s="4">
        <v>16.0</v>
      </c>
      <c r="V137" s="4">
        <v>0.0</v>
      </c>
      <c r="W137" s="4" t="str">
        <f t="shared" si="112"/>
        <v>2952</v>
      </c>
      <c r="X137" s="4">
        <v>248.0</v>
      </c>
      <c r="Y137" s="15">
        <v>39479.0</v>
      </c>
      <c r="Z137" s="4" t="s">
        <v>1461</v>
      </c>
      <c r="AA137" t="str">
        <f t="shared" ref="AA137:AA138" si="116">LOG(AF137,2)+AG137+AH137</f>
        <v>7.321928095</v>
      </c>
      <c r="AB137" s="4" t="str">
        <f t="shared" ref="AB137:AB138" si="117">AJ137+AK137+AL137+AM137</f>
        <v>20</v>
      </c>
      <c r="AC137" s="4">
        <v>7.0</v>
      </c>
      <c r="AD137" s="20">
        <v>40864.0</v>
      </c>
      <c r="AE137" s="4">
        <v>7.0</v>
      </c>
      <c r="AF137" s="4">
        <v>160.0</v>
      </c>
      <c r="AG137" s="4">
        <v>0.0</v>
      </c>
      <c r="AH137" s="4" t="str">
        <f t="shared" ref="AH137:AH138" si="118">AI137-AG137</f>
        <v>0</v>
      </c>
      <c r="AI137" s="4">
        <v>0.0</v>
      </c>
      <c r="AJ137" s="4">
        <v>10.0</v>
      </c>
      <c r="AK137" s="4">
        <v>5.0</v>
      </c>
      <c r="AL137" s="4">
        <v>2.0</v>
      </c>
      <c r="AM137" s="4">
        <v>3.0</v>
      </c>
      <c r="AN137" s="4" t="s">
        <v>691</v>
      </c>
      <c r="AO137" s="4" t="str">
        <f t="shared" ref="AO137:AO138" si="119">AR137+AS137</f>
        <v>10</v>
      </c>
      <c r="AP137" s="4" t="str">
        <f t="shared" ref="AP137:AP138" si="120">AX137+AY137</f>
        <v>25</v>
      </c>
      <c r="AQ137" s="4" t="str">
        <f t="shared" ref="AQ137:AQ138" si="121">AU137+LOG(AV137+AZ137,2)+AT137</f>
        <v>958.8073549</v>
      </c>
      <c r="AR137" s="4">
        <v>2.0</v>
      </c>
      <c r="AS137" s="4">
        <v>8.0</v>
      </c>
      <c r="AT137" s="4">
        <v>952.0</v>
      </c>
      <c r="AU137" s="4">
        <v>2.0</v>
      </c>
      <c r="AV137" s="4">
        <v>4.0</v>
      </c>
      <c r="AW137" s="4">
        <v>208.0</v>
      </c>
      <c r="AX137" s="4">
        <v>25.0</v>
      </c>
      <c r="AY137" s="4">
        <v>0.0</v>
      </c>
      <c r="AZ137" s="4">
        <v>24.0</v>
      </c>
      <c r="BA137" s="22">
        <v>40981.0</v>
      </c>
      <c r="BB137" s="4" t="s">
        <v>244</v>
      </c>
      <c r="BC137" s="4" t="s">
        <v>3940</v>
      </c>
      <c r="BD137" s="4"/>
      <c r="BE137" s="4"/>
      <c r="BG137" s="4">
        <v>1.0</v>
      </c>
      <c r="BH137" s="4">
        <v>1.0</v>
      </c>
    </row>
    <row r="138">
      <c r="A138" s="4" t="str">
        <f t="shared" si="11"/>
        <v>135</v>
      </c>
      <c r="B138" s="4" t="s">
        <v>1462</v>
      </c>
      <c r="C138" s="4" t="s">
        <v>692</v>
      </c>
      <c r="D138" s="4" t="str">
        <f t="shared" si="2"/>
        <v>88340.72844</v>
      </c>
      <c r="E138" s="4" t="str">
        <f t="shared" si="3"/>
        <v>2200.123118</v>
      </c>
      <c r="F138" s="4">
        <v>27100.0</v>
      </c>
      <c r="G138" s="4" t="str">
        <f t="shared" si="4"/>
        <v>24866.91325</v>
      </c>
      <c r="H138" s="4">
        <v>0.00245974311619</v>
      </c>
      <c r="I138" s="4">
        <v>86157.0</v>
      </c>
      <c r="J138" s="4" t="str">
        <f t="shared" si="5"/>
        <v>16.3946804</v>
      </c>
      <c r="K138" s="4">
        <v>27100.0</v>
      </c>
      <c r="L138" s="4" t="str">
        <f t="shared" si="6"/>
        <v>14.72600523</v>
      </c>
      <c r="M138" s="4" t="str">
        <f t="shared" si="109"/>
        <v>24855.78125</v>
      </c>
      <c r="N138" s="4" t="str">
        <f t="shared" si="7"/>
        <v>14.60129383</v>
      </c>
      <c r="O138" s="4" t="str">
        <f t="shared" si="110"/>
        <v>2244.21875</v>
      </c>
      <c r="P138" s="4" t="str">
        <f t="shared" si="8"/>
        <v>11.13199759</v>
      </c>
      <c r="Q138" s="4">
        <v>2115.2878125</v>
      </c>
      <c r="R138" s="4" t="str">
        <f t="shared" si="9"/>
        <v>11.04663826</v>
      </c>
      <c r="S138" s="4">
        <v>68.440625</v>
      </c>
      <c r="T138" s="4" t="str">
        <f t="shared" ref="T138:T147" si="122">LOG(S138,2)</f>
        <v>6.096781029</v>
      </c>
      <c r="U138" s="4">
        <v>244.0</v>
      </c>
      <c r="V138" s="4">
        <v>7.0</v>
      </c>
      <c r="W138" s="4" t="str">
        <f t="shared" si="112"/>
        <v>2935</v>
      </c>
      <c r="X138" s="4">
        <v>265.0</v>
      </c>
      <c r="Y138" s="15">
        <v>39098.0</v>
      </c>
      <c r="Z138" s="4" t="s">
        <v>1462</v>
      </c>
      <c r="AA138" t="str">
        <f t="shared" si="116"/>
        <v>8.584962501</v>
      </c>
      <c r="AB138" s="4" t="str">
        <f t="shared" si="117"/>
        <v>36</v>
      </c>
      <c r="AC138" s="4">
        <v>188.0</v>
      </c>
      <c r="AD138" s="20">
        <v>40750.0</v>
      </c>
      <c r="AE138" s="4">
        <v>188.0</v>
      </c>
      <c r="AF138" s="4">
        <v>96.0</v>
      </c>
      <c r="AG138" s="4">
        <v>1.0</v>
      </c>
      <c r="AH138" s="4" t="str">
        <f t="shared" si="118"/>
        <v>1</v>
      </c>
      <c r="AI138" s="4">
        <v>2.0</v>
      </c>
      <c r="AJ138" s="4">
        <v>6.0</v>
      </c>
      <c r="AK138" s="4">
        <v>17.0</v>
      </c>
      <c r="AL138" s="4">
        <v>8.0</v>
      </c>
      <c r="AM138" s="4">
        <v>5.0</v>
      </c>
      <c r="AN138" s="4" t="s">
        <v>692</v>
      </c>
      <c r="AO138" s="4" t="str">
        <f t="shared" si="119"/>
        <v>14</v>
      </c>
      <c r="AP138" s="4" t="str">
        <f t="shared" si="120"/>
        <v>8</v>
      </c>
      <c r="AQ138" s="4" t="str">
        <f t="shared" si="121"/>
        <v>2073.139551</v>
      </c>
      <c r="AR138" s="4">
        <v>4.0</v>
      </c>
      <c r="AS138" s="4">
        <v>10.0</v>
      </c>
      <c r="AT138" s="4">
        <v>2058.0</v>
      </c>
      <c r="AU138" s="4">
        <v>8.0</v>
      </c>
      <c r="AV138" s="4">
        <v>19.0</v>
      </c>
      <c r="AW138" s="4">
        <v>525.0</v>
      </c>
      <c r="AX138" s="4">
        <v>8.0</v>
      </c>
      <c r="AY138" s="4">
        <v>0.0</v>
      </c>
      <c r="AZ138" s="4">
        <v>122.0</v>
      </c>
      <c r="BA138" s="22">
        <v>40465.0</v>
      </c>
      <c r="BB138" s="4" t="s">
        <v>244</v>
      </c>
      <c r="BC138" s="4" t="s">
        <v>3940</v>
      </c>
      <c r="BD138" s="4"/>
      <c r="BE138" s="4"/>
      <c r="BG138" s="4">
        <v>1.0</v>
      </c>
      <c r="BH138" s="4">
        <v>1.0</v>
      </c>
      <c r="BI138" s="4">
        <v>1.0</v>
      </c>
      <c r="BJ138" s="4">
        <v>1.0</v>
      </c>
    </row>
    <row r="139">
      <c r="A139" s="4" t="str">
        <f t="shared" si="11"/>
        <v>136</v>
      </c>
      <c r="B139" s="4" t="s">
        <v>4093</v>
      </c>
      <c r="C139" s="4" t="s">
        <v>4094</v>
      </c>
      <c r="D139" s="4" t="str">
        <f t="shared" si="2"/>
        <v>85828.13438</v>
      </c>
      <c r="E139" s="4" t="str">
        <f t="shared" si="3"/>
        <v>897.5086504</v>
      </c>
      <c r="F139" s="4">
        <v>14500.0</v>
      </c>
      <c r="G139" s="4" t="str">
        <f t="shared" si="4"/>
        <v>13209.87607</v>
      </c>
      <c r="H139" s="4">
        <v>0.00233489709734</v>
      </c>
      <c r="I139" s="4">
        <v>84947.0</v>
      </c>
      <c r="J139" s="4" t="str">
        <f t="shared" si="5"/>
        <v>16.37427538</v>
      </c>
      <c r="K139" s="4">
        <v>14500.0</v>
      </c>
      <c r="L139" s="4" t="str">
        <f t="shared" si="6"/>
        <v>13.82376528</v>
      </c>
      <c r="M139" s="4" t="str">
        <f t="shared" si="109"/>
        <v>13199.53125</v>
      </c>
      <c r="N139" s="4" t="str">
        <f t="shared" si="7"/>
        <v>13.68819908</v>
      </c>
      <c r="O139" s="4" t="str">
        <f t="shared" si="110"/>
        <v>1300.46875</v>
      </c>
      <c r="P139" s="4" t="str">
        <f t="shared" si="8"/>
        <v>10.34481602</v>
      </c>
      <c r="Q139" s="4">
        <v>817.404375</v>
      </c>
      <c r="R139" s="4" t="str">
        <f t="shared" si="9"/>
        <v>9.674906155</v>
      </c>
      <c r="S139" s="4">
        <v>63.73</v>
      </c>
      <c r="T139" s="4" t="str">
        <f t="shared" si="122"/>
        <v>5.993900756</v>
      </c>
      <c r="U139" s="4">
        <v>233.0</v>
      </c>
      <c r="V139" s="4">
        <v>14.0</v>
      </c>
      <c r="W139" s="4" t="str">
        <f t="shared" si="112"/>
        <v>2913</v>
      </c>
      <c r="X139" s="4">
        <v>287.0</v>
      </c>
      <c r="Y139" s="15">
        <v>40587.0</v>
      </c>
      <c r="AD139" s="17"/>
      <c r="BA139" s="17"/>
      <c r="BB139" s="4" t="s">
        <v>244</v>
      </c>
      <c r="BC139" s="4" t="s">
        <v>358</v>
      </c>
      <c r="BD139" s="4"/>
      <c r="BG139" s="4">
        <v>1.0</v>
      </c>
    </row>
    <row r="140">
      <c r="A140" s="4" t="str">
        <f t="shared" si="11"/>
        <v>137</v>
      </c>
      <c r="B140" s="4" t="s">
        <v>4098</v>
      </c>
      <c r="D140" s="4" t="str">
        <f t="shared" si="2"/>
        <v>83441.5</v>
      </c>
      <c r="E140" s="4" t="str">
        <f t="shared" si="3"/>
        <v>776.8352682</v>
      </c>
      <c r="F140" s="4">
        <v>20800.0</v>
      </c>
      <c r="G140" s="4" t="str">
        <f t="shared" si="4"/>
        <v>12752.97656</v>
      </c>
      <c r="H140" s="4">
        <v>0.00230895954725</v>
      </c>
      <c r="I140" s="4">
        <v>82681.0</v>
      </c>
      <c r="J140" s="4" t="str">
        <f t="shared" si="5"/>
        <v>16.33526822</v>
      </c>
      <c r="K140" s="4">
        <v>20800.0</v>
      </c>
      <c r="L140" s="4" t="str">
        <f t="shared" si="6"/>
        <v>14.34429591</v>
      </c>
      <c r="M140" s="4" t="str">
        <f t="shared" si="109"/>
        <v>12740</v>
      </c>
      <c r="N140" s="4" t="str">
        <f t="shared" si="7"/>
        <v>13.63707766</v>
      </c>
      <c r="O140" s="4" t="str">
        <f t="shared" si="110"/>
        <v>8060</v>
      </c>
      <c r="P140" s="4" t="str">
        <f t="shared" si="8"/>
        <v>12.97656412</v>
      </c>
      <c r="Q140" s="4">
        <v>728.0</v>
      </c>
      <c r="R140" s="4" t="str">
        <f t="shared" si="9"/>
        <v>9.50779464</v>
      </c>
      <c r="S140" s="4">
        <v>32.5</v>
      </c>
      <c r="T140" s="4" t="str">
        <f t="shared" si="122"/>
        <v>5.022367813</v>
      </c>
      <c r="U140" s="4">
        <v>112.0</v>
      </c>
      <c r="V140" s="4">
        <v>5.0</v>
      </c>
      <c r="W140" s="4" t="str">
        <f t="shared" si="112"/>
        <v>1960</v>
      </c>
      <c r="X140" s="4">
        <v>1240.0</v>
      </c>
      <c r="Y140" s="15">
        <v>40371.0</v>
      </c>
      <c r="AD140" s="17"/>
      <c r="BA140" s="17"/>
      <c r="BB140" s="4" t="s">
        <v>244</v>
      </c>
      <c r="BC140" s="4" t="s">
        <v>350</v>
      </c>
      <c r="BD140" s="4"/>
      <c r="BE140" s="4"/>
      <c r="BI140" s="4">
        <v>1.0</v>
      </c>
      <c r="BS140" s="4">
        <v>1.0</v>
      </c>
    </row>
    <row r="141">
      <c r="A141" s="4" t="str">
        <f t="shared" si="11"/>
        <v>138</v>
      </c>
      <c r="B141" s="4" t="s">
        <v>1464</v>
      </c>
      <c r="C141" s="4" t="s">
        <v>4099</v>
      </c>
      <c r="D141" s="4" t="str">
        <f t="shared" si="2"/>
        <v>86823.60031</v>
      </c>
      <c r="E141" s="4" t="str">
        <f t="shared" si="3"/>
        <v>4411.931159</v>
      </c>
      <c r="F141" s="4">
        <v>35100.0</v>
      </c>
      <c r="G141" s="4" t="str">
        <f t="shared" si="4"/>
        <v>26151.66077</v>
      </c>
      <c r="H141" s="4">
        <v>0.00227129776991</v>
      </c>
      <c r="I141" s="4">
        <v>82428.0</v>
      </c>
      <c r="J141" s="4" t="str">
        <f t="shared" si="5"/>
        <v>16.33084687</v>
      </c>
      <c r="K141" s="4">
        <v>35100.0</v>
      </c>
      <c r="L141" s="4" t="str">
        <f t="shared" si="6"/>
        <v>15.09918341</v>
      </c>
      <c r="M141" s="4" t="str">
        <f t="shared" si="109"/>
        <v>26138.53125</v>
      </c>
      <c r="N141" s="4" t="str">
        <f t="shared" si="7"/>
        <v>14.67389046</v>
      </c>
      <c r="O141" s="4" t="str">
        <f t="shared" si="110"/>
        <v>8961.46875</v>
      </c>
      <c r="P141" s="4" t="str">
        <f t="shared" si="8"/>
        <v>13.12951949</v>
      </c>
      <c r="Q141" s="4">
        <v>4273.906875</v>
      </c>
      <c r="R141" s="4" t="str">
        <f t="shared" si="9"/>
        <v>12.06133976</v>
      </c>
      <c r="S141" s="4">
        <v>121.6934375</v>
      </c>
      <c r="T141" s="4" t="str">
        <f t="shared" si="122"/>
        <v>6.92710756</v>
      </c>
      <c r="U141" s="4">
        <v>431.0</v>
      </c>
      <c r="V141" s="4">
        <v>16.0</v>
      </c>
      <c r="W141" s="4" t="str">
        <f t="shared" si="112"/>
        <v>2383</v>
      </c>
      <c r="X141" s="4">
        <v>817.0</v>
      </c>
      <c r="Y141" s="15">
        <v>39534.0</v>
      </c>
      <c r="Z141" s="4" t="s">
        <v>1464</v>
      </c>
      <c r="AA141" t="str">
        <f>LOG(AF141,2)+AG141+AH141</f>
        <v>144.2094534</v>
      </c>
      <c r="AB141" s="4" t="str">
        <f>AJ141+AK141+AL141+AM141</f>
        <v>233</v>
      </c>
      <c r="AC141" s="4">
        <v>1370.0</v>
      </c>
      <c r="AD141" s="20">
        <v>40406.0</v>
      </c>
      <c r="AE141" s="4">
        <v>1370.0</v>
      </c>
      <c r="AF141" s="4">
        <v>296.0</v>
      </c>
      <c r="AG141" s="4">
        <v>6.0</v>
      </c>
      <c r="AH141" s="4" t="str">
        <f>AI141-AG141</f>
        <v>130</v>
      </c>
      <c r="AI141" s="4">
        <v>136.0</v>
      </c>
      <c r="AJ141" s="4">
        <v>0.0</v>
      </c>
      <c r="AK141" s="4">
        <v>153.0</v>
      </c>
      <c r="AL141" s="4">
        <v>10.0</v>
      </c>
      <c r="AM141" s="4">
        <v>70.0</v>
      </c>
      <c r="AN141" s="4"/>
      <c r="AO141" s="4"/>
      <c r="AP141" s="4"/>
      <c r="AQ141" s="4"/>
      <c r="BA141" s="17"/>
      <c r="BB141" s="4" t="s">
        <v>244</v>
      </c>
      <c r="BC141" s="4" t="s">
        <v>3940</v>
      </c>
      <c r="BD141" s="4"/>
      <c r="BE141" s="4"/>
      <c r="BG141" s="4">
        <v>1.0</v>
      </c>
      <c r="BH141" s="4">
        <v>1.0</v>
      </c>
      <c r="BN141" s="4">
        <v>1.0</v>
      </c>
      <c r="BP141" s="4">
        <v>1.0</v>
      </c>
      <c r="BR141" s="4">
        <v>1.0</v>
      </c>
    </row>
    <row r="142">
      <c r="A142" s="4" t="str">
        <f t="shared" si="11"/>
        <v>139</v>
      </c>
      <c r="B142" s="4" t="s">
        <v>4331</v>
      </c>
      <c r="C142" s="4" t="s">
        <v>4332</v>
      </c>
      <c r="D142" s="4" t="str">
        <f t="shared" si="2"/>
        <v>85700.65031</v>
      </c>
      <c r="E142" s="4" t="str">
        <f t="shared" si="3"/>
        <v>3776.972593</v>
      </c>
      <c r="F142" s="4">
        <v>48300.0</v>
      </c>
      <c r="G142" s="4" t="str">
        <f t="shared" si="4"/>
        <v>41490.36106</v>
      </c>
      <c r="H142" s="4">
        <v>0.00222818549827</v>
      </c>
      <c r="I142" s="4">
        <v>81940.0</v>
      </c>
      <c r="J142" s="4" t="str">
        <f t="shared" si="5"/>
        <v>16.32228027</v>
      </c>
      <c r="K142" s="4">
        <v>48300.0</v>
      </c>
      <c r="L142" s="4" t="str">
        <f t="shared" si="6"/>
        <v>15.55973557</v>
      </c>
      <c r="M142" s="4" t="str">
        <f t="shared" si="109"/>
        <v>41477.625</v>
      </c>
      <c r="N142" s="4" t="str">
        <f t="shared" si="7"/>
        <v>15.34004567</v>
      </c>
      <c r="O142" s="4" t="str">
        <f t="shared" si="110"/>
        <v>6822.375</v>
      </c>
      <c r="P142" s="4" t="str">
        <f t="shared" si="8"/>
        <v>12.73605834</v>
      </c>
      <c r="Q142" s="4">
        <v>3633.4153125</v>
      </c>
      <c r="R142" s="4" t="str">
        <f t="shared" si="9"/>
        <v>11.82711057</v>
      </c>
      <c r="S142" s="4">
        <v>127.235</v>
      </c>
      <c r="T142" s="4" t="str">
        <f t="shared" si="122"/>
        <v>6.991351774</v>
      </c>
      <c r="U142" s="4">
        <v>360.0</v>
      </c>
      <c r="V142" s="4">
        <v>24.0</v>
      </c>
      <c r="W142" s="4" t="str">
        <f t="shared" si="112"/>
        <v>2748</v>
      </c>
      <c r="X142" s="4">
        <v>452.0</v>
      </c>
      <c r="Y142" s="15">
        <v>39751.0</v>
      </c>
      <c r="AC142" s="4"/>
      <c r="AD142" s="16"/>
      <c r="AE142" s="4"/>
      <c r="AG142" s="4"/>
      <c r="AJ142" s="4"/>
      <c r="AM142" s="4"/>
      <c r="BA142" s="17"/>
      <c r="BB142" s="4" t="s">
        <v>244</v>
      </c>
      <c r="BD142" s="4"/>
      <c r="BG142" s="4">
        <v>1.0</v>
      </c>
      <c r="BI142" s="4">
        <v>1.0</v>
      </c>
    </row>
    <row r="143">
      <c r="A143" s="4" t="str">
        <f t="shared" si="11"/>
        <v>140</v>
      </c>
      <c r="B143" s="4" t="s">
        <v>4380</v>
      </c>
      <c r="C143" s="4" t="s">
        <v>4382</v>
      </c>
      <c r="D143" s="4" t="str">
        <f t="shared" si="2"/>
        <v>83161.87156</v>
      </c>
      <c r="E143" s="4" t="str">
        <f t="shared" si="3"/>
        <v>1636.186818</v>
      </c>
      <c r="F143" s="4">
        <v>2854.0</v>
      </c>
      <c r="G143" s="4" t="str">
        <f t="shared" si="4"/>
        <v>2679.507795</v>
      </c>
      <c r="H143" s="4">
        <v>0.00213205563435</v>
      </c>
      <c r="I143" s="4">
        <v>81542.0</v>
      </c>
      <c r="J143" s="4" t="str">
        <f t="shared" si="5"/>
        <v>16.31525572</v>
      </c>
      <c r="K143" s="4">
        <v>2854.0</v>
      </c>
      <c r="L143" s="4" t="str">
        <f t="shared" si="6"/>
        <v>11.47876962</v>
      </c>
      <c r="M143" s="4" t="str">
        <f>K143-X143</f>
        <v>2672</v>
      </c>
      <c r="N143" s="4" t="str">
        <f t="shared" si="7"/>
        <v>11.38370429</v>
      </c>
      <c r="O143" s="4">
        <v>182.0</v>
      </c>
      <c r="P143" s="4" t="str">
        <f t="shared" si="8"/>
        <v>7.50779464</v>
      </c>
      <c r="Q143" s="4">
        <v>1015.684375</v>
      </c>
      <c r="R143" s="4" t="str">
        <f t="shared" si="9"/>
        <v>9.988236437</v>
      </c>
      <c r="S143" s="4">
        <v>604.1871875</v>
      </c>
      <c r="T143" s="4" t="str">
        <f t="shared" si="122"/>
        <v>9.23885178</v>
      </c>
      <c r="U143" s="4">
        <v>241.0</v>
      </c>
      <c r="V143" s="4">
        <v>138.0</v>
      </c>
      <c r="W143" s="4"/>
      <c r="X143" s="4">
        <v>182.0</v>
      </c>
      <c r="Y143" s="15">
        <v>38914.0</v>
      </c>
      <c r="AC143" s="4"/>
      <c r="AD143" s="16"/>
      <c r="AE143" s="4"/>
      <c r="AG143" s="4"/>
      <c r="AI143" s="4"/>
      <c r="AJ143" s="4"/>
      <c r="AK143" s="4"/>
      <c r="AL143" s="4"/>
      <c r="AM143" s="4"/>
      <c r="BA143" s="17"/>
      <c r="BB143" s="4" t="s">
        <v>244</v>
      </c>
      <c r="BC143" s="4" t="s">
        <v>3940</v>
      </c>
      <c r="BD143" s="4"/>
      <c r="BE143" s="4">
        <v>1.0</v>
      </c>
      <c r="BF143" s="4"/>
      <c r="BG143" s="4">
        <v>1.0</v>
      </c>
      <c r="BI143" s="4">
        <v>1.0</v>
      </c>
      <c r="BO143" s="4">
        <v>1.0</v>
      </c>
      <c r="BP143" s="4">
        <v>1.0</v>
      </c>
    </row>
    <row r="144">
      <c r="A144" s="4" t="str">
        <f t="shared" si="11"/>
        <v>141</v>
      </c>
      <c r="B144" s="4" t="s">
        <v>4427</v>
      </c>
      <c r="D144" s="4" t="str">
        <f t="shared" si="2"/>
        <v>82407.40938</v>
      </c>
      <c r="E144" s="4" t="str">
        <f t="shared" si="3"/>
        <v>1106.720644</v>
      </c>
      <c r="F144" s="4">
        <v>55600.0</v>
      </c>
      <c r="G144" s="4" t="str">
        <f t="shared" si="4"/>
        <v>52102.02715</v>
      </c>
      <c r="H144" s="4">
        <v>0.00209967344554</v>
      </c>
      <c r="I144" s="4">
        <v>81317.0</v>
      </c>
      <c r="J144" s="4" t="str">
        <f t="shared" si="5"/>
        <v>16.31126937</v>
      </c>
      <c r="K144" s="4">
        <v>55600.0</v>
      </c>
      <c r="L144" s="4" t="str">
        <f t="shared" si="6"/>
        <v>15.76279726</v>
      </c>
      <c r="M144" s="4" t="str">
        <f t="shared" ref="M144:M147" si="123">(K144*W144)/3200</f>
        <v>52090.25</v>
      </c>
      <c r="N144" s="4" t="str">
        <f t="shared" si="7"/>
        <v>15.66872574</v>
      </c>
      <c r="O144" s="4" t="str">
        <f t="shared" ref="O144:O147" si="124">(K144*X144)/3200</f>
        <v>3509.75</v>
      </c>
      <c r="P144" s="4" t="str">
        <f t="shared" si="8"/>
        <v>11.77715256</v>
      </c>
      <c r="Q144" s="4">
        <v>1082.253125</v>
      </c>
      <c r="R144" s="4" t="str">
        <f t="shared" si="9"/>
        <v>10.07982225</v>
      </c>
      <c r="S144" s="4">
        <v>8.15625</v>
      </c>
      <c r="T144" s="4" t="str">
        <f t="shared" si="122"/>
        <v>3.027905997</v>
      </c>
      <c r="U144" s="4">
        <v>80.0</v>
      </c>
      <c r="V144" s="4">
        <v>2.0</v>
      </c>
      <c r="W144" s="4" t="str">
        <f t="shared" ref="W144:W147" si="125">3200-X144</f>
        <v>2998</v>
      </c>
      <c r="X144" s="4">
        <v>202.0</v>
      </c>
      <c r="Y144" s="15">
        <v>39104.0</v>
      </c>
      <c r="AD144" s="17"/>
      <c r="AG144" s="4"/>
      <c r="AI144" s="4"/>
      <c r="AJ144" s="4"/>
      <c r="AK144" s="4"/>
      <c r="BA144" s="17"/>
      <c r="BB144" s="4" t="s">
        <v>244</v>
      </c>
      <c r="BC144" s="4" t="s">
        <v>3940</v>
      </c>
      <c r="BD144" s="4"/>
      <c r="BE144" s="4"/>
      <c r="BH144" s="4">
        <v>1.0</v>
      </c>
      <c r="BN144" s="4">
        <v>1.0</v>
      </c>
    </row>
    <row r="145">
      <c r="A145" s="4" t="str">
        <f t="shared" si="11"/>
        <v>142</v>
      </c>
      <c r="B145" s="4" t="s">
        <v>4491</v>
      </c>
      <c r="C145" s="4" t="s">
        <v>4493</v>
      </c>
      <c r="D145" s="4" t="str">
        <f t="shared" si="2"/>
        <v>82365.455</v>
      </c>
      <c r="E145" s="4" t="str">
        <f t="shared" si="3"/>
        <v>1394.760403</v>
      </c>
      <c r="F145" s="4">
        <v>21800.0</v>
      </c>
      <c r="G145" s="4" t="str">
        <f t="shared" si="4"/>
        <v>18916.187</v>
      </c>
      <c r="H145" s="4">
        <v>0.00206692560092</v>
      </c>
      <c r="I145" s="4">
        <v>80987.0</v>
      </c>
      <c r="J145" s="4" t="str">
        <f t="shared" si="5"/>
        <v>16.30540273</v>
      </c>
      <c r="K145" s="4">
        <v>21800.0</v>
      </c>
      <c r="L145" s="4" t="str">
        <f t="shared" si="6"/>
        <v>14.41204051</v>
      </c>
      <c r="M145" s="4" t="str">
        <f t="shared" si="123"/>
        <v>18904.6875</v>
      </c>
      <c r="N145" s="4" t="str">
        <f t="shared" si="7"/>
        <v>14.20645638</v>
      </c>
      <c r="O145" s="4" t="str">
        <f t="shared" si="124"/>
        <v>2895.3125</v>
      </c>
      <c r="P145" s="4" t="str">
        <f t="shared" si="8"/>
        <v>11.49950336</v>
      </c>
      <c r="Q145" s="4">
        <v>1252.44875</v>
      </c>
      <c r="R145" s="4" t="str">
        <f t="shared" si="9"/>
        <v>10.29053585</v>
      </c>
      <c r="S145" s="4">
        <v>126.00625</v>
      </c>
      <c r="T145" s="4" t="str">
        <f t="shared" si="122"/>
        <v>6.977351484</v>
      </c>
      <c r="U145" s="4">
        <v>132.0</v>
      </c>
      <c r="V145" s="4">
        <v>10.0</v>
      </c>
      <c r="W145" s="4" t="str">
        <f t="shared" si="125"/>
        <v>2775</v>
      </c>
      <c r="X145" s="4">
        <v>425.0</v>
      </c>
      <c r="Y145" s="15">
        <v>39177.0</v>
      </c>
      <c r="AC145" s="4"/>
      <c r="AD145" s="16"/>
      <c r="AE145" s="4"/>
      <c r="AG145" s="4"/>
      <c r="AI145" s="4"/>
      <c r="AJ145" s="4"/>
      <c r="BA145" s="17"/>
      <c r="BB145" s="4" t="s">
        <v>244</v>
      </c>
      <c r="BC145" s="4" t="s">
        <v>3940</v>
      </c>
      <c r="BD145" s="4"/>
      <c r="BN145" s="4">
        <v>1.0</v>
      </c>
      <c r="BP145" s="4">
        <v>1.0</v>
      </c>
    </row>
    <row r="146">
      <c r="A146" s="4" t="str">
        <f t="shared" si="11"/>
        <v>143</v>
      </c>
      <c r="B146" s="4" t="s">
        <v>4558</v>
      </c>
      <c r="C146" s="4" t="s">
        <v>4559</v>
      </c>
      <c r="D146" s="4" t="str">
        <f t="shared" si="2"/>
        <v>81773.05156</v>
      </c>
      <c r="E146" s="4" t="str">
        <f t="shared" si="3"/>
        <v>1118.351325</v>
      </c>
      <c r="F146" s="4">
        <v>31100.0</v>
      </c>
      <c r="G146" s="4" t="str">
        <f t="shared" si="4"/>
        <v>29312.8434</v>
      </c>
      <c r="H146" s="4">
        <v>0.00202743593158</v>
      </c>
      <c r="I146" s="4">
        <v>80671.0</v>
      </c>
      <c r="J146" s="4" t="str">
        <f t="shared" si="5"/>
        <v>16.29976252</v>
      </c>
      <c r="K146" s="4">
        <v>31100.0</v>
      </c>
      <c r="L146" s="4" t="str">
        <f t="shared" si="6"/>
        <v>14.92462696</v>
      </c>
      <c r="M146" s="4" t="str">
        <f t="shared" si="123"/>
        <v>29302.03125</v>
      </c>
      <c r="N146" s="4" t="str">
        <f t="shared" si="7"/>
        <v>14.83871306</v>
      </c>
      <c r="O146" s="4" t="str">
        <f t="shared" si="124"/>
        <v>1797.96875</v>
      </c>
      <c r="P146" s="4" t="str">
        <f t="shared" si="8"/>
        <v>10.81215223</v>
      </c>
      <c r="Q146" s="4">
        <v>1067.0634375</v>
      </c>
      <c r="R146" s="4" t="str">
        <f t="shared" si="9"/>
        <v>10.05943023</v>
      </c>
      <c r="S146" s="4">
        <v>34.988125</v>
      </c>
      <c r="T146" s="4" t="str">
        <f t="shared" si="122"/>
        <v>5.128793448</v>
      </c>
      <c r="U146" s="4">
        <v>133.0</v>
      </c>
      <c r="V146" s="4">
        <v>9.0</v>
      </c>
      <c r="W146" s="4" t="str">
        <f t="shared" si="125"/>
        <v>3015</v>
      </c>
      <c r="X146" s="4">
        <v>185.0</v>
      </c>
      <c r="Y146" s="15">
        <v>39842.0</v>
      </c>
      <c r="AC146" s="4"/>
      <c r="AD146" s="16"/>
      <c r="AE146" s="4"/>
      <c r="AG146" s="4"/>
      <c r="AI146" s="4"/>
      <c r="AJ146" s="4"/>
      <c r="AK146" s="4"/>
      <c r="AM146" s="4"/>
      <c r="BA146" s="17"/>
      <c r="BB146" s="4" t="s">
        <v>367</v>
      </c>
      <c r="BC146" s="4" t="s">
        <v>3940</v>
      </c>
      <c r="BD146" s="4"/>
      <c r="BE146" s="4"/>
      <c r="BG146" s="4">
        <v>1.0</v>
      </c>
      <c r="BS146" s="4">
        <v>1.0</v>
      </c>
    </row>
    <row r="147">
      <c r="A147" s="4" t="str">
        <f t="shared" si="11"/>
        <v>144</v>
      </c>
      <c r="B147" s="4" t="s">
        <v>4588</v>
      </c>
      <c r="C147" s="4" t="s">
        <v>4589</v>
      </c>
      <c r="D147" s="4" t="str">
        <f t="shared" si="2"/>
        <v>81367.02094</v>
      </c>
      <c r="E147" s="4" t="str">
        <f t="shared" si="3"/>
        <v>918.3170113</v>
      </c>
      <c r="F147" s="4">
        <v>5880.0</v>
      </c>
      <c r="G147" s="4" t="str">
        <f t="shared" si="4"/>
        <v>4635.280986</v>
      </c>
      <c r="H147" s="4">
        <v>0.00201783000627</v>
      </c>
      <c r="I147" s="4">
        <v>80465.0</v>
      </c>
      <c r="J147" s="4" t="str">
        <f t="shared" si="5"/>
        <v>16.29607377</v>
      </c>
      <c r="K147" s="4">
        <v>5880.0</v>
      </c>
      <c r="L147" s="4" t="str">
        <f t="shared" si="6"/>
        <v>12.52160044</v>
      </c>
      <c r="M147" s="4" t="str">
        <f t="shared" si="123"/>
        <v>4624.9875</v>
      </c>
      <c r="N147" s="4" t="str">
        <f t="shared" si="7"/>
        <v>12.17523375</v>
      </c>
      <c r="O147" s="4" t="str">
        <f t="shared" si="124"/>
        <v>1255.0125</v>
      </c>
      <c r="P147" s="4" t="str">
        <f t="shared" si="8"/>
        <v>10.29348602</v>
      </c>
      <c r="Q147" s="4">
        <v>845.951875</v>
      </c>
      <c r="R147" s="4" t="str">
        <f t="shared" si="9"/>
        <v>9.724431783</v>
      </c>
      <c r="S147" s="4">
        <v>56.0690625</v>
      </c>
      <c r="T147" s="4" t="str">
        <f t="shared" si="122"/>
        <v>5.809133042</v>
      </c>
      <c r="U147" s="4">
        <v>253.0</v>
      </c>
      <c r="V147" s="4">
        <v>20.0</v>
      </c>
      <c r="W147" s="4" t="str">
        <f t="shared" si="125"/>
        <v>2517</v>
      </c>
      <c r="X147" s="4">
        <v>683.0</v>
      </c>
      <c r="Y147" s="15">
        <v>39382.0</v>
      </c>
      <c r="AD147" s="17"/>
      <c r="BA147" s="17"/>
      <c r="BB147" s="4" t="s">
        <v>244</v>
      </c>
      <c r="BC147" s="4" t="s">
        <v>3940</v>
      </c>
      <c r="BD147" s="4"/>
      <c r="BE147" s="4"/>
      <c r="BF147" s="4"/>
      <c r="BG147" s="4">
        <v>1.0</v>
      </c>
      <c r="BH147" s="4">
        <v>1.0</v>
      </c>
      <c r="BI147" s="4">
        <v>1.0</v>
      </c>
      <c r="BO147" s="4">
        <v>1.0</v>
      </c>
    </row>
    <row r="148">
      <c r="A148" s="4" t="str">
        <f t="shared" si="11"/>
        <v>145</v>
      </c>
      <c r="B148" s="4" t="s">
        <v>4592</v>
      </c>
      <c r="C148" s="4" t="s">
        <v>4593</v>
      </c>
      <c r="D148" s="4" t="str">
        <f t="shared" si="2"/>
        <v>80254.24594</v>
      </c>
      <c r="E148" s="4" t="str">
        <f t="shared" si="3"/>
        <v>44.53771975</v>
      </c>
      <c r="F148" s="4">
        <v>1.0</v>
      </c>
      <c r="G148" s="4">
        <v>1.0</v>
      </c>
      <c r="H148" s="4">
        <v>0.00196801607749</v>
      </c>
      <c r="I148" s="4">
        <v>80226.0</v>
      </c>
      <c r="J148" s="4" t="str">
        <f t="shared" si="5"/>
        <v>16.29178225</v>
      </c>
      <c r="K148" s="4">
        <v>1.0</v>
      </c>
      <c r="L148" s="4" t="str">
        <f t="shared" si="6"/>
        <v>0</v>
      </c>
      <c r="M148" s="4" t="str">
        <f>K148-X148</f>
        <v>1</v>
      </c>
      <c r="N148" s="4" t="str">
        <f t="shared" si="7"/>
        <v>0</v>
      </c>
      <c r="O148" s="4">
        <v>0.0</v>
      </c>
      <c r="P148" s="4">
        <v>0.0</v>
      </c>
      <c r="Q148" s="4">
        <v>28.2459375</v>
      </c>
      <c r="R148" s="4" t="str">
        <f t="shared" si="9"/>
        <v>4.81997148</v>
      </c>
      <c r="S148" s="4">
        <v>0.0</v>
      </c>
      <c r="T148" s="4">
        <v>0.0</v>
      </c>
      <c r="U148" s="4">
        <v>12.0</v>
      </c>
      <c r="V148" s="4">
        <v>0.0</v>
      </c>
      <c r="W148" s="4"/>
      <c r="X148" s="4">
        <v>0.0</v>
      </c>
      <c r="Y148" s="15">
        <v>41060.0</v>
      </c>
      <c r="AD148" s="17"/>
      <c r="BA148" s="17"/>
      <c r="BB148" s="4" t="s">
        <v>244</v>
      </c>
      <c r="BC148" s="4" t="s">
        <v>3940</v>
      </c>
      <c r="BD148" s="4">
        <v>1.0</v>
      </c>
      <c r="BE148" s="4"/>
      <c r="BF148" s="4"/>
      <c r="BG148" s="4">
        <v>1.0</v>
      </c>
      <c r="BI148" s="4">
        <v>1.0</v>
      </c>
      <c r="BO148" s="4">
        <v>1.0</v>
      </c>
    </row>
    <row r="149">
      <c r="A149" s="4" t="str">
        <f t="shared" si="11"/>
        <v>146</v>
      </c>
      <c r="B149" s="4" t="s">
        <v>4624</v>
      </c>
      <c r="C149" s="4" t="s">
        <v>4627</v>
      </c>
      <c r="D149" s="4" t="str">
        <f t="shared" si="2"/>
        <v>81869.10719</v>
      </c>
      <c r="E149" s="4" t="str">
        <f t="shared" si="3"/>
        <v>2142.390258</v>
      </c>
      <c r="F149" s="4">
        <v>28900.0</v>
      </c>
      <c r="G149" s="4" t="str">
        <f t="shared" ref="G149:G174" si="126">M149 + LOG(O149,2)</f>
        <v>25010.42981</v>
      </c>
      <c r="H149" s="4">
        <v>0.0019368890267</v>
      </c>
      <c r="I149" s="4">
        <v>79743.0</v>
      </c>
      <c r="J149" s="4" t="str">
        <f t="shared" si="5"/>
        <v>16.28307026</v>
      </c>
      <c r="K149" s="4">
        <v>28900.0</v>
      </c>
      <c r="L149" s="4" t="str">
        <f t="shared" si="6"/>
        <v>14.81878187</v>
      </c>
      <c r="M149" s="4" t="str">
        <f>(K149*W149)/3200</f>
        <v>24998.5</v>
      </c>
      <c r="N149" s="4" t="str">
        <f t="shared" si="7"/>
        <v>14.60955391</v>
      </c>
      <c r="O149" s="4" t="str">
        <f>(K149*X149)/3200</f>
        <v>3901.5</v>
      </c>
      <c r="P149" s="4" t="str">
        <f t="shared" ref="P149:P174" si="127">LOG(O149,2)</f>
        <v>11.92981318</v>
      </c>
      <c r="Q149" s="4">
        <v>1946.873125</v>
      </c>
      <c r="R149" s="4" t="str">
        <f t="shared" si="9"/>
        <v>10.92694315</v>
      </c>
      <c r="S149" s="4">
        <v>179.2340625</v>
      </c>
      <c r="T149" s="4" t="str">
        <f t="shared" ref="T149:T152" si="128">LOG(S149,2)</f>
        <v>7.48570103</v>
      </c>
      <c r="U149" s="4">
        <v>183.0</v>
      </c>
      <c r="V149" s="4">
        <v>22.0</v>
      </c>
      <c r="W149" s="4" t="str">
        <f>3200-X149</f>
        <v>2768</v>
      </c>
      <c r="X149" s="4">
        <v>432.0</v>
      </c>
      <c r="Y149" s="15">
        <v>39148.0</v>
      </c>
      <c r="AD149" s="17"/>
      <c r="BA149" s="17"/>
      <c r="BB149" s="4" t="s">
        <v>244</v>
      </c>
      <c r="BC149" s="4" t="s">
        <v>3940</v>
      </c>
      <c r="BD149" s="4"/>
      <c r="BE149" s="4"/>
      <c r="BH149" s="4">
        <v>1.0</v>
      </c>
      <c r="BN149" s="4">
        <v>1.0</v>
      </c>
    </row>
    <row r="150">
      <c r="A150" s="4" t="str">
        <f t="shared" si="11"/>
        <v>147</v>
      </c>
      <c r="B150" s="4" t="s">
        <v>1465</v>
      </c>
      <c r="C150" s="4" t="s">
        <v>1465</v>
      </c>
      <c r="D150" s="4" t="str">
        <f t="shared" si="2"/>
        <v>79657.45313</v>
      </c>
      <c r="E150" s="4" t="str">
        <f t="shared" si="3"/>
        <v>114.7328625</v>
      </c>
      <c r="F150" s="4">
        <v>1841.0</v>
      </c>
      <c r="G150" s="4" t="str">
        <f t="shared" si="126"/>
        <v>1477.539159</v>
      </c>
      <c r="H150" s="4">
        <v>0.00190991286596</v>
      </c>
      <c r="I150" s="4">
        <v>79559.0</v>
      </c>
      <c r="J150" s="4" t="str">
        <f t="shared" si="5"/>
        <v>16.27973752</v>
      </c>
      <c r="K150" s="4">
        <v>1841.0</v>
      </c>
      <c r="L150" s="4" t="str">
        <f t="shared" si="6"/>
        <v>10.84627391</v>
      </c>
      <c r="M150" s="4" t="str">
        <f>K150-X150</f>
        <v>1469</v>
      </c>
      <c r="N150" s="4" t="str">
        <f t="shared" si="7"/>
        <v>10.52061868</v>
      </c>
      <c r="O150" s="4">
        <v>372.0</v>
      </c>
      <c r="P150" s="4" t="str">
        <f t="shared" si="127"/>
        <v>8.539158811</v>
      </c>
      <c r="Q150" s="4">
        <v>77.5625</v>
      </c>
      <c r="R150" s="4" t="str">
        <f t="shared" si="9"/>
        <v>6.2772874</v>
      </c>
      <c r="S150" s="4">
        <v>20.890625</v>
      </c>
      <c r="T150" s="4" t="str">
        <f t="shared" si="128"/>
        <v>4.38478375</v>
      </c>
      <c r="U150" s="4">
        <v>67.0</v>
      </c>
      <c r="V150" s="4">
        <v>11.0</v>
      </c>
      <c r="W150" s="4"/>
      <c r="X150" s="4">
        <v>372.0</v>
      </c>
      <c r="Y150" s="15">
        <v>40080.0</v>
      </c>
      <c r="Z150" s="4" t="s">
        <v>1465</v>
      </c>
      <c r="AA150" t="str">
        <f>LOG(AF150,2)+AG150+AH150</f>
        <v>1441.919608</v>
      </c>
      <c r="AB150" s="4" t="str">
        <f>AJ150+AK150+AL150+AM150</f>
        <v>413</v>
      </c>
      <c r="AC150" s="4">
        <v>204.0</v>
      </c>
      <c r="AD150" s="20">
        <v>40479.0</v>
      </c>
      <c r="AE150" s="4">
        <v>204.0</v>
      </c>
      <c r="AF150" s="4">
        <v>1937.0</v>
      </c>
      <c r="AG150" s="4">
        <v>0.0</v>
      </c>
      <c r="AH150" s="4" t="str">
        <f>AI150-AG150</f>
        <v>1431</v>
      </c>
      <c r="AI150" s="4">
        <v>1431.0</v>
      </c>
      <c r="AJ150" s="4">
        <v>4.0</v>
      </c>
      <c r="AK150" s="4">
        <v>402.0</v>
      </c>
      <c r="AL150" s="4">
        <v>1.0</v>
      </c>
      <c r="AM150" s="4">
        <v>6.0</v>
      </c>
      <c r="AN150" s="4"/>
      <c r="AO150" s="4"/>
      <c r="AP150" s="4"/>
      <c r="AQ150" s="4"/>
      <c r="BA150" s="17"/>
      <c r="BB150" s="4" t="s">
        <v>244</v>
      </c>
      <c r="BC150" s="4" t="s">
        <v>482</v>
      </c>
      <c r="BD150" s="4"/>
      <c r="BG150" s="4">
        <v>1.0</v>
      </c>
    </row>
    <row r="151">
      <c r="A151" s="4" t="str">
        <f t="shared" si="11"/>
        <v>148</v>
      </c>
      <c r="B151" s="4" t="s">
        <v>4756</v>
      </c>
      <c r="C151" s="4" t="s">
        <v>4758</v>
      </c>
      <c r="D151" s="4" t="str">
        <f t="shared" si="2"/>
        <v>82220.24906</v>
      </c>
      <c r="E151" s="4" t="str">
        <f t="shared" si="3"/>
        <v>2711.528183</v>
      </c>
      <c r="F151" s="4">
        <v>52800.0</v>
      </c>
      <c r="G151" s="4" t="str">
        <f t="shared" si="126"/>
        <v>47004.50383</v>
      </c>
      <c r="H151" s="4">
        <v>0.00190430152332</v>
      </c>
      <c r="I151" s="4">
        <v>79525.0</v>
      </c>
      <c r="J151" s="4" t="str">
        <f t="shared" si="5"/>
        <v>16.27912085</v>
      </c>
      <c r="K151" s="4">
        <v>52800.0</v>
      </c>
      <c r="L151" s="4" t="str">
        <f t="shared" si="6"/>
        <v>15.68825031</v>
      </c>
      <c r="M151" s="4" t="str">
        <f t="shared" ref="M151:M155" si="129">(K151*W151)/3200</f>
        <v>46992</v>
      </c>
      <c r="N151" s="4" t="str">
        <f t="shared" si="7"/>
        <v>15.52012755</v>
      </c>
      <c r="O151" s="4" t="str">
        <f t="shared" ref="O151:O155" si="130">(K151*X151)/3200</f>
        <v>5808</v>
      </c>
      <c r="P151" s="4" t="str">
        <f t="shared" si="127"/>
        <v>12.50382574</v>
      </c>
      <c r="Q151" s="4">
        <v>2572.6865625</v>
      </c>
      <c r="R151" s="4" t="str">
        <f t="shared" si="9"/>
        <v>11.32905998</v>
      </c>
      <c r="S151" s="4">
        <v>122.5625</v>
      </c>
      <c r="T151" s="4" t="str">
        <f t="shared" si="128"/>
        <v>6.93737382</v>
      </c>
      <c r="U151" s="4">
        <v>183.0</v>
      </c>
      <c r="V151" s="4">
        <v>10.0</v>
      </c>
      <c r="W151" s="4" t="str">
        <f t="shared" ref="W151:W155" si="131">3200-X151</f>
        <v>2848</v>
      </c>
      <c r="X151" s="4">
        <v>352.0</v>
      </c>
      <c r="Y151" s="15">
        <v>39248.0</v>
      </c>
      <c r="AD151" s="17"/>
      <c r="BA151" s="17"/>
      <c r="BB151" s="4" t="s">
        <v>244</v>
      </c>
      <c r="BC151" s="4" t="s">
        <v>3940</v>
      </c>
      <c r="BD151" s="4"/>
      <c r="BE151" s="4"/>
      <c r="BF151" s="4"/>
      <c r="BS151" s="4">
        <v>1.0</v>
      </c>
      <c r="BV151" s="4">
        <v>1.0</v>
      </c>
    </row>
    <row r="152">
      <c r="A152" s="4" t="str">
        <f t="shared" si="11"/>
        <v>149</v>
      </c>
      <c r="B152" s="4" t="s">
        <v>4802</v>
      </c>
      <c r="C152" s="4" t="s">
        <v>4804</v>
      </c>
      <c r="D152" s="4" t="str">
        <f t="shared" si="2"/>
        <v>80072.44656</v>
      </c>
      <c r="E152" s="4" t="str">
        <f t="shared" si="3"/>
        <v>1035.717095</v>
      </c>
      <c r="F152" s="4">
        <v>11200.0</v>
      </c>
      <c r="G152" s="4" t="str">
        <f t="shared" si="126"/>
        <v>7543.840778</v>
      </c>
      <c r="H152" s="4">
        <v>0.00189886387989</v>
      </c>
      <c r="I152" s="4">
        <v>79053.0</v>
      </c>
      <c r="J152" s="4" t="str">
        <f t="shared" si="5"/>
        <v>16.27053259</v>
      </c>
      <c r="K152" s="4">
        <v>11200.0</v>
      </c>
      <c r="L152" s="4" t="str">
        <f t="shared" si="6"/>
        <v>13.45121111</v>
      </c>
      <c r="M152" s="4" t="str">
        <f t="shared" si="129"/>
        <v>7532</v>
      </c>
      <c r="N152" s="4" t="str">
        <f t="shared" si="7"/>
        <v>12.87881728</v>
      </c>
      <c r="O152" s="4" t="str">
        <f t="shared" si="130"/>
        <v>3668</v>
      </c>
      <c r="P152" s="4" t="str">
        <f t="shared" si="127"/>
        <v>11.84077792</v>
      </c>
      <c r="Q152" s="4">
        <v>1002.2240625</v>
      </c>
      <c r="R152" s="4" t="str">
        <f t="shared" si="9"/>
        <v>9.968989366</v>
      </c>
      <c r="S152" s="4">
        <v>17.2225</v>
      </c>
      <c r="T152" s="4" t="str">
        <f t="shared" si="128"/>
        <v>4.106222673</v>
      </c>
      <c r="U152" s="4">
        <v>247.0</v>
      </c>
      <c r="V152" s="4">
        <v>6.0</v>
      </c>
      <c r="W152" s="4" t="str">
        <f t="shared" si="131"/>
        <v>2152</v>
      </c>
      <c r="X152" s="4">
        <v>1048.0</v>
      </c>
      <c r="Y152" s="15">
        <v>39148.0</v>
      </c>
      <c r="AD152" s="17"/>
      <c r="BA152" s="17"/>
      <c r="BB152" s="4" t="s">
        <v>244</v>
      </c>
      <c r="BC152" s="4" t="s">
        <v>3940</v>
      </c>
      <c r="BD152" s="4"/>
      <c r="BE152" s="4">
        <v>1.0</v>
      </c>
      <c r="BG152" s="4">
        <v>1.0</v>
      </c>
      <c r="BH152" s="4">
        <v>1.0</v>
      </c>
      <c r="BQ152" s="4">
        <v>1.0</v>
      </c>
    </row>
    <row r="153">
      <c r="A153" s="4" t="str">
        <f t="shared" si="11"/>
        <v>150</v>
      </c>
      <c r="B153" s="4" t="s">
        <v>4847</v>
      </c>
      <c r="C153" s="4" t="s">
        <v>4849</v>
      </c>
      <c r="D153" s="4" t="str">
        <f t="shared" si="2"/>
        <v>80410.59375</v>
      </c>
      <c r="E153" s="4" t="str">
        <f t="shared" si="3"/>
        <v>1375.864246</v>
      </c>
      <c r="F153" s="4">
        <v>63600.0</v>
      </c>
      <c r="G153" s="4" t="str">
        <f t="shared" si="126"/>
        <v>54609.76125</v>
      </c>
      <c r="H153" s="4">
        <v>0.00189062068662</v>
      </c>
      <c r="I153" s="4">
        <v>79051.0</v>
      </c>
      <c r="J153" s="4" t="str">
        <f t="shared" si="5"/>
        <v>16.27049609</v>
      </c>
      <c r="K153" s="4">
        <v>63600.0</v>
      </c>
      <c r="L153" s="4" t="str">
        <f t="shared" si="6"/>
        <v>15.95673915</v>
      </c>
      <c r="M153" s="4" t="str">
        <f t="shared" si="129"/>
        <v>54596.625</v>
      </c>
      <c r="N153" s="4" t="str">
        <f t="shared" si="7"/>
        <v>15.73652415</v>
      </c>
      <c r="O153" s="4" t="str">
        <f t="shared" si="130"/>
        <v>9003.375</v>
      </c>
      <c r="P153" s="4" t="str">
        <f t="shared" si="127"/>
        <v>13.1362502</v>
      </c>
      <c r="Q153" s="4">
        <v>1359.59375</v>
      </c>
      <c r="R153" s="4" t="str">
        <f t="shared" si="9"/>
        <v>10.40895992</v>
      </c>
      <c r="S153" s="4">
        <v>0.0</v>
      </c>
      <c r="T153" s="4">
        <v>0.0</v>
      </c>
      <c r="U153" s="4">
        <v>69.0</v>
      </c>
      <c r="V153" s="4">
        <v>0.0</v>
      </c>
      <c r="W153" s="4" t="str">
        <f t="shared" si="131"/>
        <v>2747</v>
      </c>
      <c r="X153" s="4">
        <v>453.0</v>
      </c>
      <c r="Y153" s="15">
        <v>39524.0</v>
      </c>
      <c r="AD153" s="17"/>
      <c r="BA153" s="17"/>
      <c r="BB153" s="4" t="s">
        <v>244</v>
      </c>
      <c r="BC153" s="4" t="s">
        <v>3940</v>
      </c>
      <c r="BD153" s="4"/>
      <c r="BG153" s="4">
        <v>1.0</v>
      </c>
    </row>
    <row r="154">
      <c r="A154" s="4" t="str">
        <f t="shared" si="11"/>
        <v>151</v>
      </c>
      <c r="B154" s="4" t="s">
        <v>4880</v>
      </c>
      <c r="C154" s="4" t="s">
        <v>4881</v>
      </c>
      <c r="D154" s="4" t="str">
        <f t="shared" si="2"/>
        <v>80738.37531</v>
      </c>
      <c r="E154" s="4" t="str">
        <f t="shared" si="3"/>
        <v>1918.641879</v>
      </c>
      <c r="F154" s="4">
        <v>11900.0</v>
      </c>
      <c r="G154" s="4" t="str">
        <f t="shared" si="126"/>
        <v>7193.110544</v>
      </c>
      <c r="H154" s="4">
        <v>0.00186106524727</v>
      </c>
      <c r="I154" s="4">
        <v>78836.0</v>
      </c>
      <c r="J154" s="4" t="str">
        <f t="shared" si="5"/>
        <v>16.26656696</v>
      </c>
      <c r="K154" s="4">
        <v>11900.0</v>
      </c>
      <c r="L154" s="4" t="str">
        <f t="shared" si="6"/>
        <v>13.53867395</v>
      </c>
      <c r="M154" s="4" t="str">
        <f t="shared" si="129"/>
        <v>7180.90625</v>
      </c>
      <c r="N154" s="4" t="str">
        <f t="shared" si="7"/>
        <v>12.80995021</v>
      </c>
      <c r="O154" s="4" t="str">
        <f t="shared" si="130"/>
        <v>4719.09375</v>
      </c>
      <c r="P154" s="4" t="str">
        <f t="shared" si="127"/>
        <v>12.20429412</v>
      </c>
      <c r="Q154" s="4">
        <v>1776.5765625</v>
      </c>
      <c r="R154" s="4" t="str">
        <f t="shared" si="9"/>
        <v>10.79488415</v>
      </c>
      <c r="S154" s="4">
        <v>125.79875</v>
      </c>
      <c r="T154" s="4" t="str">
        <f t="shared" ref="T154:T156" si="132">LOG(S154,2)</f>
        <v>6.974973777</v>
      </c>
      <c r="U154" s="4">
        <v>383.0</v>
      </c>
      <c r="V154" s="4">
        <v>16.0</v>
      </c>
      <c r="W154" s="4" t="str">
        <f t="shared" si="131"/>
        <v>1931</v>
      </c>
      <c r="X154" s="4">
        <v>1269.0</v>
      </c>
      <c r="Y154" s="15">
        <v>39042.0</v>
      </c>
      <c r="Z154" s="4" t="s">
        <v>1466</v>
      </c>
      <c r="AA154" t="str">
        <f>LOG(AF154,2)+AG154+AH154</f>
        <v>11.96650545</v>
      </c>
      <c r="AB154" s="4" t="str">
        <f>AJ154+AK154+AL154+AM154</f>
        <v>140</v>
      </c>
      <c r="AC154" s="4">
        <v>353.0</v>
      </c>
      <c r="AD154" s="20">
        <v>39835.0</v>
      </c>
      <c r="AE154" s="4">
        <v>353.0</v>
      </c>
      <c r="AF154" s="4">
        <v>2001.0</v>
      </c>
      <c r="AG154" s="4">
        <v>1.0</v>
      </c>
      <c r="AH154" s="4" t="str">
        <f>AI154-AG154</f>
        <v>0</v>
      </c>
      <c r="AI154" s="4">
        <v>1.0</v>
      </c>
      <c r="AJ154" s="4">
        <v>3.0</v>
      </c>
      <c r="AK154" s="4">
        <v>0.0</v>
      </c>
      <c r="AL154" s="4">
        <v>0.0</v>
      </c>
      <c r="AM154" s="4">
        <v>137.0</v>
      </c>
      <c r="AN154" s="4"/>
      <c r="AO154" s="4"/>
      <c r="AP154" s="4"/>
      <c r="AQ154" s="4"/>
      <c r="BA154" s="17"/>
      <c r="BB154" s="4" t="s">
        <v>244</v>
      </c>
      <c r="BC154" s="4" t="s">
        <v>3940</v>
      </c>
      <c r="BD154" s="4"/>
      <c r="BE154" s="4"/>
      <c r="BF154" s="4"/>
      <c r="BG154" s="4">
        <v>1.0</v>
      </c>
      <c r="BO154" s="4">
        <v>1.0</v>
      </c>
      <c r="BQ154" s="4">
        <v>1.0</v>
      </c>
    </row>
    <row r="155">
      <c r="A155" s="4" t="str">
        <f t="shared" si="11"/>
        <v>152</v>
      </c>
      <c r="B155" s="4" t="s">
        <v>4883</v>
      </c>
      <c r="C155" s="4" t="s">
        <v>4884</v>
      </c>
      <c r="D155" s="4" t="str">
        <f t="shared" si="2"/>
        <v>82418.2175</v>
      </c>
      <c r="E155" s="4" t="str">
        <f t="shared" si="3"/>
        <v>3708.482053</v>
      </c>
      <c r="F155" s="4">
        <v>44700.0</v>
      </c>
      <c r="G155" s="4" t="str">
        <f t="shared" si="126"/>
        <v>32965.80134</v>
      </c>
      <c r="H155" s="4">
        <v>0.00180974382789</v>
      </c>
      <c r="I155" s="4">
        <v>78726.0</v>
      </c>
      <c r="J155" s="4" t="str">
        <f t="shared" si="5"/>
        <v>16.26455256</v>
      </c>
      <c r="K155" s="4">
        <v>44700.0</v>
      </c>
      <c r="L155" s="4" t="str">
        <f t="shared" si="6"/>
        <v>15.44798721</v>
      </c>
      <c r="M155" s="4" t="str">
        <f t="shared" si="129"/>
        <v>32952.28125</v>
      </c>
      <c r="N155" s="4" t="str">
        <f t="shared" si="7"/>
        <v>15.00809072</v>
      </c>
      <c r="O155" s="4" t="str">
        <f t="shared" si="130"/>
        <v>11747.71875</v>
      </c>
      <c r="P155" s="4" t="str">
        <f t="shared" si="127"/>
        <v>13.52009301</v>
      </c>
      <c r="Q155" s="4">
        <v>3570.3590625</v>
      </c>
      <c r="R155" s="4" t="str">
        <f t="shared" si="9"/>
        <v>11.80185345</v>
      </c>
      <c r="S155" s="4">
        <v>121.8584375</v>
      </c>
      <c r="T155" s="4" t="str">
        <f t="shared" si="132"/>
        <v>6.929062337</v>
      </c>
      <c r="U155" s="4">
        <v>361.0</v>
      </c>
      <c r="V155" s="4">
        <v>26.0</v>
      </c>
      <c r="W155" s="4" t="str">
        <f t="shared" si="131"/>
        <v>2359</v>
      </c>
      <c r="X155" s="4">
        <v>841.0</v>
      </c>
      <c r="Y155" s="15">
        <v>38903.0</v>
      </c>
      <c r="AC155" s="4"/>
      <c r="AD155" s="16"/>
      <c r="AE155" s="4"/>
      <c r="AG155" s="4"/>
      <c r="AI155" s="4"/>
      <c r="AJ155" s="4"/>
      <c r="AK155" s="4"/>
      <c r="BA155" s="17"/>
      <c r="BB155" s="4" t="s">
        <v>244</v>
      </c>
      <c r="BC155" s="4" t="s">
        <v>3940</v>
      </c>
      <c r="BD155" s="4"/>
      <c r="BE155" s="4"/>
      <c r="BH155" s="4">
        <v>1.0</v>
      </c>
      <c r="BO155" s="4">
        <v>1.0</v>
      </c>
      <c r="BV155" s="4">
        <v>1.0</v>
      </c>
    </row>
    <row r="156">
      <c r="A156" s="4" t="str">
        <f t="shared" si="11"/>
        <v>153</v>
      </c>
      <c r="B156" s="4" t="s">
        <v>4898</v>
      </c>
      <c r="C156" s="4" t="s">
        <v>4900</v>
      </c>
      <c r="D156" s="4" t="str">
        <f t="shared" si="2"/>
        <v>78714.31594</v>
      </c>
      <c r="E156" s="4" t="str">
        <f t="shared" si="3"/>
        <v>136.5780691</v>
      </c>
      <c r="F156" s="4">
        <v>21.0</v>
      </c>
      <c r="G156" s="4" t="str">
        <f t="shared" si="126"/>
        <v>20</v>
      </c>
      <c r="H156" s="4">
        <v>0.00177337484402</v>
      </c>
      <c r="I156" s="4">
        <v>78594.0</v>
      </c>
      <c r="J156" s="4" t="str">
        <f t="shared" si="5"/>
        <v>16.26213156</v>
      </c>
      <c r="K156" s="4">
        <v>21.0</v>
      </c>
      <c r="L156" s="4" t="str">
        <f t="shared" si="6"/>
        <v>4.392317423</v>
      </c>
      <c r="M156" s="4" t="str">
        <f>K156-X156</f>
        <v>19</v>
      </c>
      <c r="N156" s="4" t="str">
        <f t="shared" si="7"/>
        <v>4.247927513</v>
      </c>
      <c r="O156" s="4">
        <v>2.0</v>
      </c>
      <c r="P156" s="4" t="str">
        <f t="shared" si="127"/>
        <v>1</v>
      </c>
      <c r="Q156" s="4">
        <v>91.2221875</v>
      </c>
      <c r="R156" s="4" t="str">
        <f t="shared" si="9"/>
        <v>6.511312861</v>
      </c>
      <c r="S156" s="4">
        <v>29.09375</v>
      </c>
      <c r="T156" s="4" t="str">
        <f t="shared" si="132"/>
        <v>4.862637358</v>
      </c>
      <c r="U156" s="4">
        <v>15.0</v>
      </c>
      <c r="V156" s="4">
        <v>5.0</v>
      </c>
      <c r="W156" s="4"/>
      <c r="X156" s="4">
        <v>2.0</v>
      </c>
      <c r="Y156" s="15">
        <v>40452.0</v>
      </c>
      <c r="AC156" s="4"/>
      <c r="AD156" s="16"/>
      <c r="AE156" s="4"/>
      <c r="AG156" s="4"/>
      <c r="AI156" s="4"/>
      <c r="AJ156" s="4"/>
      <c r="AK156" s="4"/>
      <c r="AL156" s="4"/>
      <c r="BA156" s="17"/>
      <c r="BB156" s="4" t="s">
        <v>244</v>
      </c>
      <c r="BC156" s="4" t="s">
        <v>3940</v>
      </c>
      <c r="BD156" s="4"/>
      <c r="BE156" s="4"/>
      <c r="BF156" s="4">
        <v>1.0</v>
      </c>
      <c r="BH156" s="4">
        <v>1.0</v>
      </c>
      <c r="BI156" s="4">
        <v>1.0</v>
      </c>
    </row>
    <row r="157">
      <c r="A157" s="4" t="str">
        <f t="shared" si="11"/>
        <v>154</v>
      </c>
      <c r="B157" s="4" t="s">
        <v>4938</v>
      </c>
      <c r="C157" s="4" t="s">
        <v>4940</v>
      </c>
      <c r="D157" s="4" t="str">
        <f t="shared" si="2"/>
        <v>78622.48844</v>
      </c>
      <c r="E157" s="4" t="str">
        <f t="shared" si="3"/>
        <v>166.7483278</v>
      </c>
      <c r="F157" s="4">
        <v>8734.0</v>
      </c>
      <c r="G157" s="4" t="str">
        <f t="shared" si="126"/>
        <v>8387.652188</v>
      </c>
      <c r="H157" s="4">
        <v>0.00175629739905</v>
      </c>
      <c r="I157" s="4">
        <v>78472.0</v>
      </c>
      <c r="J157" s="4" t="str">
        <f t="shared" si="5"/>
        <v>16.25989035</v>
      </c>
      <c r="K157" s="4">
        <v>8734.0</v>
      </c>
      <c r="L157" s="4" t="str">
        <f t="shared" si="6"/>
        <v>13.09242682</v>
      </c>
      <c r="M157" s="4" t="str">
        <f t="shared" ref="M157:M163" si="133">(K157*W157)/3200</f>
        <v>8379.18125</v>
      </c>
      <c r="N157" s="4" t="str">
        <f t="shared" si="7"/>
        <v>13.03259357</v>
      </c>
      <c r="O157" s="4" t="str">
        <f t="shared" ref="O157:O163" si="134">(K157*X157)/3200</f>
        <v>354.81875</v>
      </c>
      <c r="P157" s="4" t="str">
        <f t="shared" si="127"/>
        <v>8.470938439</v>
      </c>
      <c r="Q157" s="4">
        <v>150.4884375</v>
      </c>
      <c r="R157" s="4" t="str">
        <f t="shared" si="9"/>
        <v>7.233508834</v>
      </c>
      <c r="S157" s="4">
        <v>0.0</v>
      </c>
      <c r="T157" s="4">
        <v>0.0</v>
      </c>
      <c r="U157" s="4">
        <v>52.0</v>
      </c>
      <c r="V157" s="4">
        <v>0.0</v>
      </c>
      <c r="W157" s="4" t="str">
        <f t="shared" ref="W157:W163" si="135">3200-X157</f>
        <v>3070</v>
      </c>
      <c r="X157" s="4">
        <v>130.0</v>
      </c>
      <c r="Y157" s="15">
        <v>39909.0</v>
      </c>
      <c r="AC157" s="4"/>
      <c r="AD157" s="16"/>
      <c r="AE157" s="4"/>
      <c r="AG157" s="4"/>
      <c r="AI157" s="4"/>
      <c r="AJ157" s="4"/>
      <c r="AK157" s="4"/>
      <c r="AM157" s="4"/>
      <c r="BA157" s="17"/>
      <c r="BB157" s="4" t="s">
        <v>244</v>
      </c>
      <c r="BC157" s="4" t="s">
        <v>3940</v>
      </c>
      <c r="BD157" s="4"/>
      <c r="BE157" s="4"/>
      <c r="BG157" s="4">
        <v>1.0</v>
      </c>
      <c r="BI157" s="4">
        <v>1.0</v>
      </c>
    </row>
    <row r="158">
      <c r="A158" s="4" t="str">
        <f t="shared" si="11"/>
        <v>155</v>
      </c>
      <c r="B158" s="4" t="s">
        <v>4943</v>
      </c>
      <c r="D158" s="4" t="str">
        <f t="shared" si="2"/>
        <v>77602.1875</v>
      </c>
      <c r="E158" s="4" t="str">
        <f t="shared" si="3"/>
        <v>213.4276391</v>
      </c>
      <c r="F158" s="4">
        <v>11500.0</v>
      </c>
      <c r="G158" s="4" t="str">
        <f t="shared" si="126"/>
        <v>9426.650399</v>
      </c>
      <c r="H158" s="4">
        <v>0.00169507619263</v>
      </c>
      <c r="I158" s="4">
        <v>77405.0</v>
      </c>
      <c r="J158" s="4" t="str">
        <f t="shared" si="5"/>
        <v>16.24013914</v>
      </c>
      <c r="K158" s="4">
        <v>11500.0</v>
      </c>
      <c r="L158" s="4" t="str">
        <f t="shared" si="6"/>
        <v>13.48934624</v>
      </c>
      <c r="M158" s="4" t="str">
        <f t="shared" si="133"/>
        <v>9415.625</v>
      </c>
      <c r="N158" s="4" t="str">
        <f t="shared" si="7"/>
        <v>13.20084115</v>
      </c>
      <c r="O158" s="4" t="str">
        <f t="shared" si="134"/>
        <v>2084.375</v>
      </c>
      <c r="P158" s="4" t="str">
        <f t="shared" si="127"/>
        <v>11.02539914</v>
      </c>
      <c r="Q158" s="4">
        <v>165.3125</v>
      </c>
      <c r="R158" s="4" t="str">
        <f t="shared" si="9"/>
        <v>7.369052007</v>
      </c>
      <c r="S158" s="4">
        <v>31.875</v>
      </c>
      <c r="T158" s="4" t="str">
        <f t="shared" ref="T158:T164" si="136">LOG(S158,2)</f>
        <v>4.994353437</v>
      </c>
      <c r="U158" s="4">
        <v>46.0</v>
      </c>
      <c r="V158" s="4">
        <v>8.0</v>
      </c>
      <c r="W158" s="4" t="str">
        <f t="shared" si="135"/>
        <v>2620</v>
      </c>
      <c r="X158" s="4">
        <v>580.0</v>
      </c>
      <c r="Y158" s="15">
        <v>40054.0</v>
      </c>
      <c r="AD158" s="17"/>
      <c r="AG158" s="4"/>
      <c r="AI158" s="4"/>
      <c r="AJ158" s="4"/>
      <c r="BA158" s="17"/>
      <c r="BB158" s="4" t="s">
        <v>244</v>
      </c>
      <c r="BC158" s="4" t="s">
        <v>350</v>
      </c>
      <c r="BD158" s="4"/>
      <c r="BV158" s="4">
        <v>1.0</v>
      </c>
    </row>
    <row r="159">
      <c r="A159" s="4" t="str">
        <f t="shared" si="11"/>
        <v>156</v>
      </c>
      <c r="B159" s="4" t="s">
        <v>4944</v>
      </c>
      <c r="D159" s="4" t="str">
        <f t="shared" si="2"/>
        <v>77567.59375</v>
      </c>
      <c r="E159" s="4" t="str">
        <f t="shared" si="3"/>
        <v>652.8250274</v>
      </c>
      <c r="F159" s="4">
        <v>139000.0</v>
      </c>
      <c r="G159" s="4" t="str">
        <f t="shared" si="126"/>
        <v>44800.58618</v>
      </c>
      <c r="H159" s="4">
        <v>0.00162475490917</v>
      </c>
      <c r="I159" s="4">
        <v>76931.0</v>
      </c>
      <c r="J159" s="4" t="str">
        <f t="shared" si="5"/>
        <v>16.23127744</v>
      </c>
      <c r="K159" s="4">
        <v>139000.0</v>
      </c>
      <c r="L159" s="4" t="str">
        <f t="shared" si="6"/>
        <v>17.08472536</v>
      </c>
      <c r="M159" s="4" t="str">
        <f t="shared" si="133"/>
        <v>44784.0625</v>
      </c>
      <c r="N159" s="4" t="str">
        <f t="shared" si="7"/>
        <v>15.45069778</v>
      </c>
      <c r="O159" s="4" t="str">
        <f t="shared" si="134"/>
        <v>94215.9375</v>
      </c>
      <c r="P159" s="4" t="str">
        <f t="shared" si="127"/>
        <v>16.52368351</v>
      </c>
      <c r="Q159" s="4">
        <v>565.8125</v>
      </c>
      <c r="R159" s="4" t="str">
        <f t="shared" si="9"/>
        <v>9.144180239</v>
      </c>
      <c r="S159" s="4">
        <v>70.78125</v>
      </c>
      <c r="T159" s="4" t="str">
        <f t="shared" si="136"/>
        <v>6.145295335</v>
      </c>
      <c r="U159" s="4">
        <v>17.0</v>
      </c>
      <c r="V159" s="4">
        <v>3.0</v>
      </c>
      <c r="W159" s="4" t="str">
        <f t="shared" si="135"/>
        <v>1031</v>
      </c>
      <c r="X159" s="4">
        <v>2169.0</v>
      </c>
      <c r="Y159" s="15">
        <v>40226.0</v>
      </c>
      <c r="AD159" s="17"/>
      <c r="AG159" s="4"/>
      <c r="AI159" s="4"/>
      <c r="AJ159" s="4"/>
      <c r="BA159" s="17"/>
      <c r="BB159" s="4" t="s">
        <v>244</v>
      </c>
      <c r="BC159" s="4" t="s">
        <v>350</v>
      </c>
      <c r="BD159" s="4"/>
      <c r="BS159" s="4">
        <v>1.0</v>
      </c>
    </row>
    <row r="160">
      <c r="A160" s="4" t="str">
        <f t="shared" si="11"/>
        <v>157</v>
      </c>
      <c r="B160" s="4" t="s">
        <v>4948</v>
      </c>
      <c r="C160" s="4" t="s">
        <v>4949</v>
      </c>
      <c r="D160" s="4" t="str">
        <f t="shared" si="2"/>
        <v>76268.90625</v>
      </c>
      <c r="E160" s="4" t="str">
        <f t="shared" si="3"/>
        <v>368.1183854</v>
      </c>
      <c r="F160" s="4">
        <v>13300.0</v>
      </c>
      <c r="G160" s="4" t="str">
        <f t="shared" si="126"/>
        <v>9517.233503</v>
      </c>
      <c r="H160" s="4">
        <v>0.00153465134879</v>
      </c>
      <c r="I160" s="4">
        <v>75917.0</v>
      </c>
      <c r="J160" s="4" t="str">
        <f t="shared" si="5"/>
        <v>16.21213536</v>
      </c>
      <c r="K160" s="4">
        <v>13300.0</v>
      </c>
      <c r="L160" s="4" t="str">
        <f t="shared" si="6"/>
        <v>13.69913863</v>
      </c>
      <c r="M160" s="4" t="str">
        <f t="shared" si="133"/>
        <v>9505.34375</v>
      </c>
      <c r="N160" s="4" t="str">
        <f t="shared" si="7"/>
        <v>13.21452309</v>
      </c>
      <c r="O160" s="4" t="str">
        <f t="shared" si="134"/>
        <v>3794.65625</v>
      </c>
      <c r="P160" s="4" t="str">
        <f t="shared" si="127"/>
        <v>11.88975349</v>
      </c>
      <c r="Q160" s="4">
        <v>350.90625</v>
      </c>
      <c r="R160" s="4" t="str">
        <f t="shared" si="9"/>
        <v>8.454941834</v>
      </c>
      <c r="S160" s="4">
        <v>1.0</v>
      </c>
      <c r="T160" s="4" t="str">
        <f t="shared" si="136"/>
        <v>0</v>
      </c>
      <c r="U160" s="4">
        <v>80.0</v>
      </c>
      <c r="V160" s="4">
        <v>1.0</v>
      </c>
      <c r="W160" s="4" t="str">
        <f t="shared" si="135"/>
        <v>2287</v>
      </c>
      <c r="X160" s="4">
        <v>913.0</v>
      </c>
      <c r="Y160" s="15">
        <v>39273.0</v>
      </c>
      <c r="AD160" s="17"/>
      <c r="BA160" s="17"/>
      <c r="BB160" s="4" t="s">
        <v>244</v>
      </c>
      <c r="BC160" s="4" t="s">
        <v>3940</v>
      </c>
      <c r="BD160" s="4"/>
      <c r="BH160" s="4">
        <v>1.0</v>
      </c>
    </row>
    <row r="161">
      <c r="A161" s="4" t="str">
        <f t="shared" si="11"/>
        <v>158</v>
      </c>
      <c r="B161" s="4" t="s">
        <v>1468</v>
      </c>
      <c r="D161" s="4" t="str">
        <f t="shared" si="2"/>
        <v>77750.00531</v>
      </c>
      <c r="E161" s="4" t="str">
        <f t="shared" si="3"/>
        <v>1998.214614</v>
      </c>
      <c r="F161" s="4">
        <v>25900.0</v>
      </c>
      <c r="G161" s="4" t="str">
        <f t="shared" si="126"/>
        <v>19987.90751</v>
      </c>
      <c r="H161" s="4">
        <v>0.00142536410637</v>
      </c>
      <c r="I161" s="4">
        <v>75768.0</v>
      </c>
      <c r="J161" s="4" t="str">
        <f t="shared" si="5"/>
        <v>16.20930105</v>
      </c>
      <c r="K161" s="4">
        <v>25900.0</v>
      </c>
      <c r="L161" s="4" t="str">
        <f t="shared" si="6"/>
        <v>14.66066448</v>
      </c>
      <c r="M161" s="4" t="str">
        <f t="shared" si="133"/>
        <v>19975.375</v>
      </c>
      <c r="N161" s="4" t="str">
        <f t="shared" si="7"/>
        <v>14.28593497</v>
      </c>
      <c r="O161" s="4" t="str">
        <f t="shared" si="134"/>
        <v>5924.625</v>
      </c>
      <c r="P161" s="4" t="str">
        <f t="shared" si="127"/>
        <v>12.53250813</v>
      </c>
      <c r="Q161" s="4">
        <v>1902.1278125</v>
      </c>
      <c r="R161" s="4" t="str">
        <f t="shared" si="9"/>
        <v>10.89339848</v>
      </c>
      <c r="S161" s="4">
        <v>79.8775</v>
      </c>
      <c r="T161" s="4" t="str">
        <f t="shared" si="136"/>
        <v>6.319717275</v>
      </c>
      <c r="U161" s="4">
        <v>251.0</v>
      </c>
      <c r="V161" s="4">
        <v>11.0</v>
      </c>
      <c r="W161" s="4" t="str">
        <f t="shared" si="135"/>
        <v>2468</v>
      </c>
      <c r="X161" s="4">
        <v>732.0</v>
      </c>
      <c r="Y161" s="15">
        <v>38914.0</v>
      </c>
      <c r="Z161" s="4" t="s">
        <v>1468</v>
      </c>
      <c r="AA161" t="str">
        <f>LOG(AF161,2)+AG161+AH161</f>
        <v>5.247927513</v>
      </c>
      <c r="AB161" s="4" t="str">
        <f>AJ161+AK161+AL161+AM161</f>
        <v>51</v>
      </c>
      <c r="AC161" s="4">
        <v>240.0</v>
      </c>
      <c r="AD161" s="20">
        <v>39690.0</v>
      </c>
      <c r="AE161" s="4">
        <v>240.0</v>
      </c>
      <c r="AF161" s="4">
        <v>38.0</v>
      </c>
      <c r="AG161" s="4">
        <v>0.0</v>
      </c>
      <c r="AH161" s="4" t="str">
        <f>AI161-AG161</f>
        <v>0</v>
      </c>
      <c r="AI161" s="4">
        <v>0.0</v>
      </c>
      <c r="AJ161" s="4">
        <v>0.0</v>
      </c>
      <c r="AK161" s="4">
        <v>18.0</v>
      </c>
      <c r="AL161" s="4">
        <v>7.0</v>
      </c>
      <c r="AM161" s="4">
        <v>26.0</v>
      </c>
      <c r="AN161" s="4" t="s">
        <v>694</v>
      </c>
      <c r="AO161" s="4" t="str">
        <f>AR161+AS161</f>
        <v>1</v>
      </c>
      <c r="AP161" s="4" t="str">
        <f>AX161+AY161</f>
        <v>3</v>
      </c>
      <c r="AQ161" s="4" t="str">
        <f>AU161+LOG(AV161+AZ161,2)+AT161</f>
        <v>6</v>
      </c>
      <c r="AR161" s="4">
        <v>0.0</v>
      </c>
      <c r="AS161" s="4">
        <v>1.0</v>
      </c>
      <c r="AT161" s="4">
        <v>0.0</v>
      </c>
      <c r="AU161" s="4">
        <v>0.0</v>
      </c>
      <c r="AV161" s="4">
        <v>0.0</v>
      </c>
      <c r="AW161" s="4">
        <v>63.0</v>
      </c>
      <c r="AX161" s="4">
        <v>3.0</v>
      </c>
      <c r="AY161" s="4">
        <v>0.0</v>
      </c>
      <c r="AZ161" s="4">
        <v>64.0</v>
      </c>
      <c r="BA161" s="22">
        <v>40071.0</v>
      </c>
      <c r="BB161" s="4" t="s">
        <v>244</v>
      </c>
      <c r="BC161" s="4" t="s">
        <v>3940</v>
      </c>
      <c r="BD161" s="4"/>
      <c r="BE161" s="4"/>
      <c r="BF161" s="4"/>
      <c r="BH161" s="4">
        <v>1.0</v>
      </c>
      <c r="BS161" s="4">
        <v>1.0</v>
      </c>
      <c r="BU161" s="4">
        <v>1.0</v>
      </c>
    </row>
    <row r="162">
      <c r="A162" s="4" t="str">
        <f t="shared" si="11"/>
        <v>159</v>
      </c>
      <c r="B162" s="4" t="s">
        <v>4956</v>
      </c>
      <c r="C162" s="4" t="s">
        <v>4957</v>
      </c>
      <c r="D162" s="4" t="str">
        <f t="shared" si="2"/>
        <v>74843.53719</v>
      </c>
      <c r="E162" s="4" t="str">
        <f t="shared" si="3"/>
        <v>1222.705331</v>
      </c>
      <c r="F162" s="4">
        <v>6249.0</v>
      </c>
      <c r="G162" s="4" t="str">
        <f t="shared" si="126"/>
        <v>4566.637004</v>
      </c>
      <c r="H162" s="4">
        <v>0.00137479075127</v>
      </c>
      <c r="I162" s="4">
        <v>73637.0</v>
      </c>
      <c r="J162" s="4" t="str">
        <f t="shared" si="5"/>
        <v>16.16814323</v>
      </c>
      <c r="K162" s="4">
        <v>6249.0</v>
      </c>
      <c r="L162" s="4" t="str">
        <f t="shared" si="6"/>
        <v>12.60940962</v>
      </c>
      <c r="M162" s="4" t="str">
        <f t="shared" si="133"/>
        <v>4555.911563</v>
      </c>
      <c r="N162" s="4" t="str">
        <f t="shared" si="7"/>
        <v>12.15352403</v>
      </c>
      <c r="O162" s="4" t="str">
        <f t="shared" si="134"/>
        <v>1693.088438</v>
      </c>
      <c r="P162" s="4" t="str">
        <f t="shared" si="127"/>
        <v>10.72544162</v>
      </c>
      <c r="Q162" s="4">
        <v>1198.178125</v>
      </c>
      <c r="R162" s="4" t="str">
        <f t="shared" si="9"/>
        <v>10.22662668</v>
      </c>
      <c r="S162" s="4">
        <v>8.3590625</v>
      </c>
      <c r="T162" s="4" t="str">
        <f t="shared" si="136"/>
        <v>3.063341148</v>
      </c>
      <c r="U162" s="4">
        <v>582.0</v>
      </c>
      <c r="V162" s="4">
        <v>2.0</v>
      </c>
      <c r="W162" s="4" t="str">
        <f t="shared" si="135"/>
        <v>2333</v>
      </c>
      <c r="X162" s="4">
        <v>867.0</v>
      </c>
      <c r="Y162" s="15">
        <v>40597.0</v>
      </c>
      <c r="AC162" s="4"/>
      <c r="AD162" s="16"/>
      <c r="AE162" s="4"/>
      <c r="AG162" s="4"/>
      <c r="AI162" s="4"/>
      <c r="AJ162" s="4"/>
      <c r="AM162" s="4"/>
      <c r="BA162" s="17"/>
      <c r="BB162" s="4" t="s">
        <v>244</v>
      </c>
      <c r="BC162" s="4" t="s">
        <v>1356</v>
      </c>
      <c r="BD162" s="4"/>
      <c r="BG162" s="4">
        <v>1.0</v>
      </c>
    </row>
    <row r="163">
      <c r="A163" s="4" t="str">
        <f t="shared" si="11"/>
        <v>160</v>
      </c>
      <c r="B163" s="4" t="s">
        <v>4958</v>
      </c>
      <c r="C163" s="4" t="s">
        <v>4959</v>
      </c>
      <c r="D163" s="4" t="str">
        <f t="shared" si="2"/>
        <v>74050.18031</v>
      </c>
      <c r="E163" s="4" t="str">
        <f t="shared" si="3"/>
        <v>733.3424874</v>
      </c>
      <c r="F163" s="4">
        <v>18000.0</v>
      </c>
      <c r="G163" s="4" t="str">
        <f t="shared" si="126"/>
        <v>16238.91606</v>
      </c>
      <c r="H163" s="4">
        <v>0.00128471773434</v>
      </c>
      <c r="I163" s="4">
        <v>73333.0</v>
      </c>
      <c r="J163" s="4" t="str">
        <f t="shared" si="5"/>
        <v>16.16217494</v>
      </c>
      <c r="K163" s="4">
        <v>18000.0</v>
      </c>
      <c r="L163" s="4" t="str">
        <f t="shared" si="6"/>
        <v>14.13570929</v>
      </c>
      <c r="M163" s="4" t="str">
        <f t="shared" si="133"/>
        <v>16228.125</v>
      </c>
      <c r="N163" s="4" t="str">
        <f t="shared" si="7"/>
        <v>13.9862087</v>
      </c>
      <c r="O163" s="4" t="str">
        <f t="shared" si="134"/>
        <v>1771.875</v>
      </c>
      <c r="P163" s="4" t="str">
        <f t="shared" si="127"/>
        <v>10.79106111</v>
      </c>
      <c r="Q163" s="4">
        <v>635.7775</v>
      </c>
      <c r="R163" s="4" t="str">
        <f t="shared" si="9"/>
        <v>9.312378151</v>
      </c>
      <c r="S163" s="4">
        <v>81.4028125</v>
      </c>
      <c r="T163" s="4" t="str">
        <f t="shared" si="136"/>
        <v>6.347006736</v>
      </c>
      <c r="U163" s="4">
        <v>142.0</v>
      </c>
      <c r="V163" s="4">
        <v>17.0</v>
      </c>
      <c r="W163" s="4" t="str">
        <f t="shared" si="135"/>
        <v>2885</v>
      </c>
      <c r="X163" s="4">
        <v>315.0</v>
      </c>
      <c r="Y163" s="15">
        <v>40200.0</v>
      </c>
      <c r="AC163" s="4"/>
      <c r="AD163" s="16"/>
      <c r="AE163" s="4"/>
      <c r="AG163" s="4"/>
      <c r="AI163" s="4"/>
      <c r="AJ163" s="4"/>
      <c r="AK163" s="4"/>
      <c r="AM163" s="4"/>
      <c r="BA163" s="17"/>
      <c r="BB163" s="4" t="s">
        <v>244</v>
      </c>
      <c r="BC163" s="4" t="s">
        <v>3940</v>
      </c>
      <c r="BD163" s="4"/>
      <c r="BE163" s="4"/>
      <c r="BG163" s="4">
        <v>1.0</v>
      </c>
      <c r="BS163" s="4">
        <v>1.0</v>
      </c>
    </row>
    <row r="164">
      <c r="A164" s="4" t="str">
        <f t="shared" si="11"/>
        <v>161</v>
      </c>
      <c r="B164" s="4" t="s">
        <v>4962</v>
      </c>
      <c r="C164" s="4" t="s">
        <v>4963</v>
      </c>
      <c r="D164" s="4" t="str">
        <f t="shared" si="2"/>
        <v>73133.43156</v>
      </c>
      <c r="E164" s="4" t="str">
        <f t="shared" si="3"/>
        <v>180.5865586</v>
      </c>
      <c r="F164" s="4">
        <v>1196.0</v>
      </c>
      <c r="G164" s="4" t="str">
        <f t="shared" si="126"/>
        <v>1140.930737</v>
      </c>
      <c r="H164" s="4">
        <v>0.00124878883526</v>
      </c>
      <c r="I164" s="4">
        <v>72969.0</v>
      </c>
      <c r="J164" s="4" t="str">
        <f t="shared" si="5"/>
        <v>16.15499606</v>
      </c>
      <c r="K164" s="4">
        <v>1196.0</v>
      </c>
      <c r="L164" s="4" t="str">
        <f t="shared" si="6"/>
        <v>10.22400167</v>
      </c>
      <c r="M164" s="4" t="str">
        <f>K164-X164</f>
        <v>1135</v>
      </c>
      <c r="N164" s="4" t="str">
        <f t="shared" si="7"/>
        <v>10.14847658</v>
      </c>
      <c r="O164" s="4">
        <v>61.0</v>
      </c>
      <c r="P164" s="4" t="str">
        <f t="shared" si="127"/>
        <v>5.930737338</v>
      </c>
      <c r="Q164" s="4">
        <v>146.885625</v>
      </c>
      <c r="R164" s="4" t="str">
        <f t="shared" si="9"/>
        <v>7.198549403</v>
      </c>
      <c r="S164" s="4">
        <v>17.5459375</v>
      </c>
      <c r="T164" s="4" t="str">
        <f t="shared" si="136"/>
        <v>4.13306513</v>
      </c>
      <c r="U164" s="4">
        <v>60.0</v>
      </c>
      <c r="V164" s="4">
        <v>7.0</v>
      </c>
      <c r="W164" s="4"/>
      <c r="X164" s="4">
        <v>61.0</v>
      </c>
      <c r="Y164" s="15">
        <v>38897.0</v>
      </c>
      <c r="AC164" s="4"/>
      <c r="AD164" s="16"/>
      <c r="AE164" s="4"/>
      <c r="AG164" s="4"/>
      <c r="AI164" s="4"/>
      <c r="AJ164" s="4"/>
      <c r="AK164" s="4"/>
      <c r="AL164" s="4"/>
      <c r="AM164" s="4"/>
      <c r="BA164" s="17"/>
      <c r="BB164" s="4" t="s">
        <v>244</v>
      </c>
      <c r="BC164" s="4" t="s">
        <v>3940</v>
      </c>
      <c r="BD164" s="4"/>
      <c r="BE164" s="4"/>
      <c r="BF164" s="4"/>
      <c r="BG164" s="4">
        <v>1.0</v>
      </c>
      <c r="BH164" s="4">
        <v>1.0</v>
      </c>
      <c r="BI164" s="4">
        <v>1.0</v>
      </c>
      <c r="BO164" s="4">
        <v>1.0</v>
      </c>
    </row>
    <row r="165">
      <c r="A165" s="4" t="str">
        <f t="shared" si="11"/>
        <v>162</v>
      </c>
      <c r="B165" s="4" t="s">
        <v>4965</v>
      </c>
      <c r="C165" s="4" t="s">
        <v>4966</v>
      </c>
      <c r="D165" s="4" t="str">
        <f t="shared" si="2"/>
        <v>73411.465</v>
      </c>
      <c r="E165" s="4" t="str">
        <f t="shared" si="3"/>
        <v>695.6153026</v>
      </c>
      <c r="F165" s="4">
        <v>4143.0</v>
      </c>
      <c r="G165" s="4" t="str">
        <f t="shared" si="126"/>
        <v>2960.812474</v>
      </c>
      <c r="H165" s="4">
        <v>0.00123846576744</v>
      </c>
      <c r="I165" s="4">
        <v>72732.0</v>
      </c>
      <c r="J165" s="4" t="str">
        <f t="shared" si="5"/>
        <v>16.15030263</v>
      </c>
      <c r="K165" s="4">
        <v>4143.0</v>
      </c>
      <c r="L165" s="4" t="str">
        <f t="shared" si="6"/>
        <v>12.0164601</v>
      </c>
      <c r="M165" s="4" t="str">
        <f t="shared" ref="M165:M173" si="137">(K165*W165)/3200</f>
        <v>2950.592813</v>
      </c>
      <c r="N165" s="4" t="str">
        <f t="shared" si="7"/>
        <v>11.52678912</v>
      </c>
      <c r="O165" s="4" t="str">
        <f t="shared" ref="O165:O173" si="138">(K165*X165)/3200</f>
        <v>1192.407188</v>
      </c>
      <c r="P165" s="4" t="str">
        <f t="shared" si="127"/>
        <v>10.21966126</v>
      </c>
      <c r="Q165" s="4">
        <v>679.465</v>
      </c>
      <c r="R165" s="4" t="str">
        <f t="shared" si="9"/>
        <v>9.408255428</v>
      </c>
      <c r="S165" s="4">
        <v>0.0</v>
      </c>
      <c r="T165" s="4">
        <v>0.0</v>
      </c>
      <c r="U165" s="4">
        <v>33.0</v>
      </c>
      <c r="V165" s="4">
        <v>0.0</v>
      </c>
      <c r="W165" s="4" t="str">
        <f t="shared" ref="W165:W173" si="139">3200-X165</f>
        <v>2279</v>
      </c>
      <c r="X165" s="4">
        <v>921.0</v>
      </c>
      <c r="Y165" s="15">
        <v>40277.0</v>
      </c>
      <c r="AC165" s="4"/>
      <c r="AD165" s="16"/>
      <c r="AE165" s="4"/>
      <c r="AG165" s="4"/>
      <c r="AI165" s="4"/>
      <c r="AJ165" s="4"/>
      <c r="AK165" s="4"/>
      <c r="BA165" s="17"/>
      <c r="BB165" s="4" t="s">
        <v>244</v>
      </c>
      <c r="BC165" s="4" t="s">
        <v>3940</v>
      </c>
      <c r="BD165" s="4"/>
      <c r="BE165" s="4"/>
      <c r="BH165" s="4">
        <v>1.0</v>
      </c>
      <c r="BI165" s="4">
        <v>1.0</v>
      </c>
    </row>
    <row r="166">
      <c r="A166" s="4" t="str">
        <f t="shared" si="11"/>
        <v>163</v>
      </c>
      <c r="B166" s="4" t="s">
        <v>4969</v>
      </c>
      <c r="C166" s="4" t="s">
        <v>4972</v>
      </c>
      <c r="D166" s="4" t="str">
        <f t="shared" si="2"/>
        <v>73096.91</v>
      </c>
      <c r="E166" s="4" t="str">
        <f t="shared" si="3"/>
        <v>563.056688</v>
      </c>
      <c r="F166" s="4">
        <v>9616.0</v>
      </c>
      <c r="G166" s="4" t="str">
        <f t="shared" si="126"/>
        <v>8145.067809</v>
      </c>
      <c r="H166" s="4">
        <v>0.00120540737206</v>
      </c>
      <c r="I166" s="4">
        <v>72550.0</v>
      </c>
      <c r="J166" s="4" t="str">
        <f t="shared" si="5"/>
        <v>16.14668799</v>
      </c>
      <c r="K166" s="4">
        <v>9616.0</v>
      </c>
      <c r="L166" s="4" t="str">
        <f t="shared" si="6"/>
        <v>13.23122118</v>
      </c>
      <c r="M166" s="4" t="str">
        <f t="shared" si="137"/>
        <v>8134.535</v>
      </c>
      <c r="N166" s="4" t="str">
        <f t="shared" si="7"/>
        <v>12.98984416</v>
      </c>
      <c r="O166" s="4" t="str">
        <f t="shared" si="138"/>
        <v>1481.465</v>
      </c>
      <c r="P166" s="4" t="str">
        <f t="shared" si="127"/>
        <v>10.53280883</v>
      </c>
      <c r="Q166" s="4">
        <v>543.905</v>
      </c>
      <c r="R166" s="4" t="str">
        <f t="shared" si="9"/>
        <v>9.087210878</v>
      </c>
      <c r="S166" s="4">
        <v>3.005</v>
      </c>
      <c r="T166" s="4" t="str">
        <f t="shared" ref="T166:T173" si="140">LOG(S166,2)</f>
        <v>1.587364991</v>
      </c>
      <c r="U166" s="4">
        <v>181.0</v>
      </c>
      <c r="V166" s="4">
        <v>1.0</v>
      </c>
      <c r="W166" s="4" t="str">
        <f t="shared" si="139"/>
        <v>2707</v>
      </c>
      <c r="X166" s="4">
        <v>493.0</v>
      </c>
      <c r="Y166" s="15">
        <v>39455.0</v>
      </c>
      <c r="AD166" s="17"/>
      <c r="BA166" s="17"/>
      <c r="BB166" s="4" t="s">
        <v>244</v>
      </c>
      <c r="BC166" s="4" t="s">
        <v>3940</v>
      </c>
      <c r="BD166" s="4"/>
      <c r="BG166" s="4">
        <v>1.0</v>
      </c>
    </row>
    <row r="167">
      <c r="A167" s="4" t="str">
        <f t="shared" si="11"/>
        <v>164</v>
      </c>
      <c r="B167" s="4" t="s">
        <v>4975</v>
      </c>
      <c r="D167" s="4" t="str">
        <f t="shared" si="2"/>
        <v>73788.2325</v>
      </c>
      <c r="E167" s="4" t="str">
        <f t="shared" si="3"/>
        <v>1361.377059</v>
      </c>
      <c r="F167" s="4">
        <v>16200.0</v>
      </c>
      <c r="G167" s="4" t="str">
        <f t="shared" si="126"/>
        <v>14034.21304</v>
      </c>
      <c r="H167" s="4">
        <v>0.00120439705101</v>
      </c>
      <c r="I167" s="4">
        <v>72443.0</v>
      </c>
      <c r="J167" s="4" t="str">
        <f t="shared" si="5"/>
        <v>16.14455867</v>
      </c>
      <c r="K167" s="4">
        <v>16200.0</v>
      </c>
      <c r="L167" s="4" t="str">
        <f t="shared" si="6"/>
        <v>13.98370619</v>
      </c>
      <c r="M167" s="4" t="str">
        <f t="shared" si="137"/>
        <v>14023.125</v>
      </c>
      <c r="N167" s="4" t="str">
        <f t="shared" si="7"/>
        <v>13.77552026</v>
      </c>
      <c r="O167" s="4" t="str">
        <f t="shared" si="138"/>
        <v>2176.875</v>
      </c>
      <c r="P167" s="4" t="str">
        <f t="shared" si="127"/>
        <v>11.08804285</v>
      </c>
      <c r="Q167" s="4">
        <v>1231.246875</v>
      </c>
      <c r="R167" s="4" t="str">
        <f t="shared" si="9"/>
        <v>10.26590435</v>
      </c>
      <c r="S167" s="4">
        <v>113.985625</v>
      </c>
      <c r="T167" s="4" t="str">
        <f t="shared" si="140"/>
        <v>6.832708084</v>
      </c>
      <c r="U167" s="4">
        <v>478.0</v>
      </c>
      <c r="V167" s="4">
        <v>58.0</v>
      </c>
      <c r="W167" s="4" t="str">
        <f t="shared" si="139"/>
        <v>2770</v>
      </c>
      <c r="X167" s="4">
        <v>430.0</v>
      </c>
      <c r="Y167" s="15">
        <v>39242.0</v>
      </c>
      <c r="AD167" s="17"/>
      <c r="BA167" s="17"/>
      <c r="BB167" s="4" t="s">
        <v>244</v>
      </c>
      <c r="BD167" s="4"/>
      <c r="BG167" s="4">
        <v>1.0</v>
      </c>
    </row>
    <row r="168">
      <c r="A168" s="4" t="str">
        <f t="shared" si="11"/>
        <v>165</v>
      </c>
      <c r="B168" s="4" t="s">
        <v>4976</v>
      </c>
      <c r="D168" s="4" t="str">
        <f t="shared" si="2"/>
        <v>72134.26938</v>
      </c>
      <c r="E168" s="4" t="str">
        <f t="shared" si="3"/>
        <v>43.4072267</v>
      </c>
      <c r="F168" s="4">
        <v>7918.0</v>
      </c>
      <c r="G168" s="4" t="str">
        <f t="shared" si="126"/>
        <v>7165.466351</v>
      </c>
      <c r="H168" s="4">
        <v>0.00118905961942</v>
      </c>
      <c r="I168" s="4">
        <v>72107.0</v>
      </c>
      <c r="J168" s="4" t="str">
        <f t="shared" si="5"/>
        <v>16.1378517</v>
      </c>
      <c r="K168" s="4">
        <v>7918.0</v>
      </c>
      <c r="L168" s="4" t="str">
        <f t="shared" si="6"/>
        <v>12.95092035</v>
      </c>
      <c r="M168" s="4" t="str">
        <f t="shared" si="137"/>
        <v>7155.8925</v>
      </c>
      <c r="N168" s="4" t="str">
        <f t="shared" si="7"/>
        <v>12.804916</v>
      </c>
      <c r="O168" s="4" t="str">
        <f t="shared" si="138"/>
        <v>762.1075</v>
      </c>
      <c r="P168" s="4" t="str">
        <f t="shared" si="127"/>
        <v>9.573850703</v>
      </c>
      <c r="Q168" s="4">
        <v>22.269375</v>
      </c>
      <c r="R168" s="4" t="str">
        <f t="shared" si="9"/>
        <v>4.476989164</v>
      </c>
      <c r="S168" s="4">
        <v>5.0</v>
      </c>
      <c r="T168" s="4" t="str">
        <f t="shared" si="140"/>
        <v>2.321928095</v>
      </c>
      <c r="U168" s="4">
        <v>9.0</v>
      </c>
      <c r="V168" s="4">
        <v>1.0</v>
      </c>
      <c r="W168" s="4" t="str">
        <f t="shared" si="139"/>
        <v>2892</v>
      </c>
      <c r="X168" s="4">
        <v>308.0</v>
      </c>
      <c r="Y168" s="15">
        <v>39978.0</v>
      </c>
      <c r="Z168" s="4" t="s">
        <v>1469</v>
      </c>
      <c r="AA168" t="str">
        <f>LOG(AF168,2)+AG168+AH168</f>
        <v>10.20457114</v>
      </c>
      <c r="AB168" s="4" t="str">
        <f>AJ168+AK168+AL168+AM168</f>
        <v>60</v>
      </c>
      <c r="AC168" s="4">
        <v>50.0</v>
      </c>
      <c r="AD168" s="20">
        <v>40409.0</v>
      </c>
      <c r="AE168" s="4">
        <v>50.0</v>
      </c>
      <c r="AF168" s="4">
        <v>590.0</v>
      </c>
      <c r="AG168" s="4">
        <v>1.0</v>
      </c>
      <c r="AH168" s="4" t="str">
        <f>AI168-AG168</f>
        <v>0</v>
      </c>
      <c r="AI168" s="4">
        <v>1.0</v>
      </c>
      <c r="AJ168" s="4">
        <v>36.0</v>
      </c>
      <c r="AK168" s="4">
        <v>18.0</v>
      </c>
      <c r="AL168" s="4">
        <v>1.0</v>
      </c>
      <c r="AM168" s="4">
        <v>5.0</v>
      </c>
      <c r="AN168" s="4" t="s">
        <v>695</v>
      </c>
      <c r="AO168" s="4" t="str">
        <f>AR168+AS168</f>
        <v>120</v>
      </c>
      <c r="AP168" s="4" t="str">
        <f>AX168+AY168</f>
        <v>228</v>
      </c>
      <c r="AQ168" s="4" t="str">
        <f>AU168+LOG(AV168+AZ168,2)+AT168</f>
        <v>3588.5157</v>
      </c>
      <c r="AR168" s="4">
        <v>4.0</v>
      </c>
      <c r="AS168" s="4">
        <v>116.0</v>
      </c>
      <c r="AT168" s="4">
        <v>3576.0</v>
      </c>
      <c r="AU168" s="4">
        <v>4.0</v>
      </c>
      <c r="AV168" s="4">
        <v>14.0</v>
      </c>
      <c r="AW168" s="4">
        <v>2272.0</v>
      </c>
      <c r="AX168" s="4">
        <v>221.0</v>
      </c>
      <c r="AY168" s="4">
        <v>7.0</v>
      </c>
      <c r="AZ168" s="4">
        <v>352.0</v>
      </c>
      <c r="BA168" s="22">
        <v>40120.0</v>
      </c>
      <c r="BB168" s="4" t="s">
        <v>244</v>
      </c>
      <c r="BC168" s="4" t="s">
        <v>3940</v>
      </c>
      <c r="BD168" s="4"/>
      <c r="BG168" s="4">
        <v>1.0</v>
      </c>
    </row>
    <row r="169">
      <c r="A169" s="4" t="str">
        <f t="shared" si="11"/>
        <v>166</v>
      </c>
      <c r="B169" s="4" t="s">
        <v>4977</v>
      </c>
      <c r="C169" s="4" t="s">
        <v>4978</v>
      </c>
      <c r="D169" s="4" t="str">
        <f t="shared" si="2"/>
        <v>71925.03938</v>
      </c>
      <c r="E169" s="4" t="str">
        <f t="shared" si="3"/>
        <v>747.158843</v>
      </c>
      <c r="F169" s="4">
        <v>13600.0</v>
      </c>
      <c r="G169" s="4" t="str">
        <f t="shared" si="126"/>
        <v>11401.10983</v>
      </c>
      <c r="H169" s="4">
        <v>0.00115399745097</v>
      </c>
      <c r="I169" s="4">
        <v>71194.0</v>
      </c>
      <c r="J169" s="4" t="str">
        <f t="shared" si="5"/>
        <v>16.11946804</v>
      </c>
      <c r="K169" s="4">
        <v>13600.0</v>
      </c>
      <c r="L169" s="4" t="str">
        <f t="shared" si="6"/>
        <v>13.73131903</v>
      </c>
      <c r="M169" s="4" t="str">
        <f t="shared" si="137"/>
        <v>11390</v>
      </c>
      <c r="N169" s="4" t="str">
        <f t="shared" si="7"/>
        <v>13.47548013</v>
      </c>
      <c r="O169" s="4" t="str">
        <f t="shared" si="138"/>
        <v>2210</v>
      </c>
      <c r="P169" s="4" t="str">
        <f t="shared" si="127"/>
        <v>11.10983065</v>
      </c>
      <c r="Q169" s="4">
        <v>670.3009375</v>
      </c>
      <c r="R169" s="4" t="str">
        <f t="shared" si="9"/>
        <v>9.388665141</v>
      </c>
      <c r="S169" s="4">
        <v>60.7384375</v>
      </c>
      <c r="T169" s="4" t="str">
        <f t="shared" si="140"/>
        <v>5.92453789</v>
      </c>
      <c r="U169" s="4">
        <v>149.0</v>
      </c>
      <c r="V169" s="4">
        <v>7.0</v>
      </c>
      <c r="W169" s="4" t="str">
        <f t="shared" si="139"/>
        <v>2680</v>
      </c>
      <c r="X169" s="4">
        <v>520.0</v>
      </c>
      <c r="Y169" s="15">
        <v>39210.0</v>
      </c>
      <c r="AB169" s="4"/>
      <c r="AC169" s="4"/>
      <c r="AD169" s="16"/>
      <c r="AE169" s="4"/>
      <c r="AG169" s="4"/>
      <c r="AI169" s="4"/>
      <c r="AJ169" s="4"/>
      <c r="AK169" s="4"/>
      <c r="AL169" s="4"/>
      <c r="AM169" s="4"/>
      <c r="BA169" s="17"/>
      <c r="BB169" s="4" t="s">
        <v>244</v>
      </c>
      <c r="BC169" s="4" t="s">
        <v>1205</v>
      </c>
      <c r="BD169" s="4"/>
      <c r="BE169" s="4"/>
      <c r="BF169" s="4"/>
      <c r="BG169" s="4">
        <v>1.0</v>
      </c>
      <c r="BJ169" s="4"/>
      <c r="BS169" s="4">
        <v>1.0</v>
      </c>
    </row>
    <row r="170">
      <c r="A170" s="4" t="str">
        <f t="shared" si="11"/>
        <v>167</v>
      </c>
      <c r="B170" s="4" t="s">
        <v>4979</v>
      </c>
      <c r="D170" s="4" t="str">
        <f t="shared" si="2"/>
        <v>71022.82844</v>
      </c>
      <c r="E170" s="4" t="str">
        <f t="shared" si="3"/>
        <v>246.9397362</v>
      </c>
      <c r="F170" s="4">
        <v>7810.0</v>
      </c>
      <c r="G170" s="4" t="str">
        <f t="shared" si="126"/>
        <v>7692.487801</v>
      </c>
      <c r="H170" s="4">
        <v>0.0011293445104</v>
      </c>
      <c r="I170" s="4">
        <v>70792.0</v>
      </c>
      <c r="J170" s="4" t="str">
        <f t="shared" si="5"/>
        <v>16.11129871</v>
      </c>
      <c r="K170" s="4">
        <v>7810.0</v>
      </c>
      <c r="L170" s="4" t="str">
        <f t="shared" si="6"/>
        <v>12.93110683</v>
      </c>
      <c r="M170" s="4" t="str">
        <f t="shared" si="137"/>
        <v>7685.528125</v>
      </c>
      <c r="N170" s="4" t="str">
        <f t="shared" si="7"/>
        <v>12.90792869</v>
      </c>
      <c r="O170" s="4" t="str">
        <f t="shared" si="138"/>
        <v>124.471875</v>
      </c>
      <c r="P170" s="4" t="str">
        <f t="shared" si="127"/>
        <v>6.959675985</v>
      </c>
      <c r="Q170" s="4">
        <v>216.2003125</v>
      </c>
      <c r="R170" s="4" t="str">
        <f t="shared" si="9"/>
        <v>7.756224798</v>
      </c>
      <c r="S170" s="4">
        <v>14.628125</v>
      </c>
      <c r="T170" s="4" t="str">
        <f t="shared" si="140"/>
        <v>3.870672955</v>
      </c>
      <c r="U170" s="4">
        <v>81.0</v>
      </c>
      <c r="V170" s="4">
        <v>3.0</v>
      </c>
      <c r="W170" s="4" t="str">
        <f t="shared" si="139"/>
        <v>3149</v>
      </c>
      <c r="X170" s="4">
        <v>51.0</v>
      </c>
      <c r="Y170" s="15">
        <v>39028.0</v>
      </c>
      <c r="Z170" s="4" t="s">
        <v>1470</v>
      </c>
      <c r="AA170" t="str">
        <f>LOG(AF170,2)+AG170+AH170</f>
        <v>78.10852446</v>
      </c>
      <c r="AB170" s="4" t="str">
        <f>AJ170+AK170+AL170+AM170</f>
        <v>387</v>
      </c>
      <c r="AC170" s="4">
        <v>251.0</v>
      </c>
      <c r="AD170" s="20">
        <v>39826.0</v>
      </c>
      <c r="AE170" s="4">
        <v>251.0</v>
      </c>
      <c r="AF170" s="4">
        <v>138.0</v>
      </c>
      <c r="AG170" s="4">
        <v>50.0</v>
      </c>
      <c r="AH170" s="4" t="str">
        <f>AI170-AG170</f>
        <v>21</v>
      </c>
      <c r="AI170" s="4">
        <v>71.0</v>
      </c>
      <c r="AJ170" s="4">
        <v>67.0</v>
      </c>
      <c r="AK170" s="4">
        <v>102.0</v>
      </c>
      <c r="AL170" s="4">
        <v>59.0</v>
      </c>
      <c r="AM170" s="4">
        <v>159.0</v>
      </c>
      <c r="AN170" s="4"/>
      <c r="AO170" s="4"/>
      <c r="AP170" s="4"/>
      <c r="AQ170" s="4"/>
      <c r="BA170" s="17"/>
      <c r="BB170" s="4" t="s">
        <v>244</v>
      </c>
      <c r="BD170" s="4"/>
      <c r="BE170" s="4"/>
      <c r="BG170" s="4">
        <v>1.0</v>
      </c>
      <c r="BH170" s="4">
        <v>1.0</v>
      </c>
    </row>
    <row r="171">
      <c r="A171" s="4" t="str">
        <f t="shared" si="11"/>
        <v>168</v>
      </c>
      <c r="B171" s="4" t="s">
        <v>4982</v>
      </c>
      <c r="D171" s="4" t="str">
        <f t="shared" si="2"/>
        <v>70385.4375</v>
      </c>
      <c r="E171" s="4" t="str">
        <f t="shared" si="3"/>
        <v>629.5278606</v>
      </c>
      <c r="F171" s="4">
        <v>15100.0</v>
      </c>
      <c r="G171" s="4" t="str">
        <f t="shared" si="126"/>
        <v>11063.29574</v>
      </c>
      <c r="H171" s="4">
        <v>0.00107942899015</v>
      </c>
      <c r="I171" s="4">
        <v>69772.0</v>
      </c>
      <c r="J171" s="4" t="str">
        <f t="shared" si="5"/>
        <v>16.09036057</v>
      </c>
      <c r="K171" s="4">
        <v>15100.0</v>
      </c>
      <c r="L171" s="4" t="str">
        <f t="shared" si="6"/>
        <v>13.88226093</v>
      </c>
      <c r="M171" s="4" t="str">
        <f t="shared" si="137"/>
        <v>11051.3125</v>
      </c>
      <c r="N171" s="4" t="str">
        <f t="shared" si="7"/>
        <v>13.4319301</v>
      </c>
      <c r="O171" s="4" t="str">
        <f t="shared" si="138"/>
        <v>4048.6875</v>
      </c>
      <c r="P171" s="4" t="str">
        <f t="shared" si="127"/>
        <v>11.98323858</v>
      </c>
      <c r="Q171" s="4">
        <v>585.125</v>
      </c>
      <c r="R171" s="4" t="str">
        <f t="shared" si="9"/>
        <v>9.19260105</v>
      </c>
      <c r="S171" s="4">
        <v>28.3125</v>
      </c>
      <c r="T171" s="4" t="str">
        <f t="shared" si="140"/>
        <v>4.82336724</v>
      </c>
      <c r="U171" s="4">
        <v>124.0</v>
      </c>
      <c r="V171" s="4">
        <v>6.0</v>
      </c>
      <c r="W171" s="4" t="str">
        <f t="shared" si="139"/>
        <v>2342</v>
      </c>
      <c r="X171" s="4">
        <v>858.0</v>
      </c>
      <c r="Y171" s="15">
        <v>40184.0</v>
      </c>
      <c r="AD171" s="17"/>
      <c r="AG171" s="4"/>
      <c r="AI171" s="4"/>
      <c r="AJ171" s="4"/>
      <c r="BA171" s="17"/>
      <c r="BB171" s="4" t="s">
        <v>244</v>
      </c>
      <c r="BC171" s="4" t="s">
        <v>350</v>
      </c>
      <c r="BD171" s="4"/>
      <c r="BM171" s="4">
        <v>1.0</v>
      </c>
    </row>
    <row r="172">
      <c r="A172" s="4" t="str">
        <f t="shared" si="11"/>
        <v>169</v>
      </c>
      <c r="B172" s="4" t="s">
        <v>1472</v>
      </c>
      <c r="D172" s="4" t="str">
        <f t="shared" si="2"/>
        <v>72150.255</v>
      </c>
      <c r="E172" s="4" t="str">
        <f t="shared" si="3"/>
        <v>2638.340306</v>
      </c>
      <c r="F172" s="4">
        <v>38500.0</v>
      </c>
      <c r="G172" s="4" t="str">
        <f t="shared" si="126"/>
        <v>35311.3315</v>
      </c>
      <c r="H172" s="4">
        <v>0.00104862362578</v>
      </c>
      <c r="I172" s="4">
        <v>69528.0</v>
      </c>
      <c r="J172" s="4" t="str">
        <f t="shared" si="5"/>
        <v>16.08530647</v>
      </c>
      <c r="K172" s="4">
        <v>38500.0</v>
      </c>
      <c r="L172" s="4" t="str">
        <f t="shared" si="6"/>
        <v>15.23257083</v>
      </c>
      <c r="M172" s="4" t="str">
        <f t="shared" si="137"/>
        <v>35299.6875</v>
      </c>
      <c r="N172" s="4" t="str">
        <f t="shared" si="7"/>
        <v>15.10736779</v>
      </c>
      <c r="O172" s="4" t="str">
        <f t="shared" si="138"/>
        <v>3200.3125</v>
      </c>
      <c r="P172" s="4" t="str">
        <f t="shared" si="127"/>
        <v>11.64399707</v>
      </c>
      <c r="Q172" s="4">
        <v>2479.92125</v>
      </c>
      <c r="R172" s="4" t="str">
        <f t="shared" si="9"/>
        <v>11.27607859</v>
      </c>
      <c r="S172" s="4">
        <v>142.33375</v>
      </c>
      <c r="T172" s="4" t="str">
        <f t="shared" si="140"/>
        <v>7.153133982</v>
      </c>
      <c r="U172" s="4">
        <v>370.0</v>
      </c>
      <c r="V172" s="4">
        <v>19.0</v>
      </c>
      <c r="W172" s="4" t="str">
        <f t="shared" si="139"/>
        <v>2934</v>
      </c>
      <c r="X172" s="4">
        <v>266.0</v>
      </c>
      <c r="Y172" s="15">
        <v>39036.0</v>
      </c>
      <c r="Z172" s="4" t="s">
        <v>1472</v>
      </c>
      <c r="AA172" t="str">
        <f t="shared" ref="AA172:AA173" si="141">LOG(AF172,2)+AG172+AH172</f>
        <v>6.321928095</v>
      </c>
      <c r="AB172" s="4" t="str">
        <f t="shared" ref="AB172:AB173" si="142">AJ172+AK172+AL172+AM172</f>
        <v>192</v>
      </c>
      <c r="AC172" s="4">
        <v>125.0</v>
      </c>
      <c r="AD172" s="20">
        <v>40064.0</v>
      </c>
      <c r="AE172" s="4">
        <v>125.0</v>
      </c>
      <c r="AF172" s="4">
        <v>5.0</v>
      </c>
      <c r="AG172" s="4">
        <v>3.0</v>
      </c>
      <c r="AH172" s="4" t="str">
        <f t="shared" ref="AH172:AH173" si="143">AI172-AG172</f>
        <v>1</v>
      </c>
      <c r="AI172" s="4">
        <v>4.0</v>
      </c>
      <c r="AJ172" s="4">
        <v>7.0</v>
      </c>
      <c r="AK172" s="4">
        <v>85.0</v>
      </c>
      <c r="AL172" s="4">
        <v>25.0</v>
      </c>
      <c r="AM172" s="4">
        <v>75.0</v>
      </c>
      <c r="AN172" s="4"/>
      <c r="AO172" s="4"/>
      <c r="AP172" s="4"/>
      <c r="AQ172" s="4"/>
      <c r="BA172" s="17"/>
      <c r="BB172" s="4" t="s">
        <v>244</v>
      </c>
      <c r="BD172" s="4"/>
      <c r="BE172" s="4"/>
      <c r="BG172" s="4">
        <v>1.0</v>
      </c>
      <c r="BS172" s="4">
        <v>1.0</v>
      </c>
    </row>
    <row r="173">
      <c r="A173" s="4" t="str">
        <f t="shared" si="11"/>
        <v>170</v>
      </c>
      <c r="B173" s="4" t="s">
        <v>696</v>
      </c>
      <c r="C173" s="4" t="s">
        <v>4987</v>
      </c>
      <c r="D173" s="4" t="str">
        <f t="shared" si="2"/>
        <v>70470.4375</v>
      </c>
      <c r="E173" s="4" t="str">
        <f t="shared" si="3"/>
        <v>1100.519857</v>
      </c>
      <c r="F173" s="4">
        <v>22900.0</v>
      </c>
      <c r="G173" s="4" t="str">
        <f t="shared" si="126"/>
        <v>19727.10562</v>
      </c>
      <c r="H173" s="4">
        <v>9.53023786074E-4</v>
      </c>
      <c r="I173" s="4">
        <v>69386.0</v>
      </c>
      <c r="J173" s="4" t="str">
        <f t="shared" si="5"/>
        <v>16.08235698</v>
      </c>
      <c r="K173" s="4">
        <v>22900.0</v>
      </c>
      <c r="L173" s="4" t="str">
        <f t="shared" si="6"/>
        <v>14.48305998</v>
      </c>
      <c r="M173" s="4" t="str">
        <f t="shared" si="137"/>
        <v>19715.46875</v>
      </c>
      <c r="N173" s="4" t="str">
        <f t="shared" si="7"/>
        <v>14.26704039</v>
      </c>
      <c r="O173" s="4" t="str">
        <f t="shared" si="138"/>
        <v>3184.53125</v>
      </c>
      <c r="P173" s="4" t="str">
        <f t="shared" si="127"/>
        <v>11.63686531</v>
      </c>
      <c r="Q173" s="4">
        <v>1075.9375</v>
      </c>
      <c r="R173" s="4" t="str">
        <f t="shared" si="9"/>
        <v>10.07137856</v>
      </c>
      <c r="S173" s="4">
        <v>8.5</v>
      </c>
      <c r="T173" s="4" t="str">
        <f t="shared" si="140"/>
        <v>3.087462841</v>
      </c>
      <c r="U173" s="4">
        <v>138.0</v>
      </c>
      <c r="V173" s="4">
        <v>2.0</v>
      </c>
      <c r="W173" s="4" t="str">
        <f t="shared" si="139"/>
        <v>2755</v>
      </c>
      <c r="X173" s="4">
        <v>445.0</v>
      </c>
      <c r="Y173" s="15">
        <v>39736.0</v>
      </c>
      <c r="Z173" s="4" t="s">
        <v>696</v>
      </c>
      <c r="AA173" t="str">
        <f t="shared" si="141"/>
        <v>4.247927513</v>
      </c>
      <c r="AB173" s="4" t="str">
        <f t="shared" si="142"/>
        <v>2</v>
      </c>
      <c r="AC173" s="4">
        <v>2.0</v>
      </c>
      <c r="AD173" s="20">
        <v>40887.0</v>
      </c>
      <c r="AE173" s="4">
        <v>2.0</v>
      </c>
      <c r="AF173" s="4">
        <v>19.0</v>
      </c>
      <c r="AG173" s="4">
        <v>0.0</v>
      </c>
      <c r="AH173" s="4" t="str">
        <f t="shared" si="143"/>
        <v>0</v>
      </c>
      <c r="AI173" s="4">
        <v>0.0</v>
      </c>
      <c r="AJ173" s="4">
        <v>2.0</v>
      </c>
      <c r="AK173" s="4">
        <v>0.0</v>
      </c>
      <c r="AL173" s="4">
        <v>0.0</v>
      </c>
      <c r="AM173" s="4">
        <v>0.0</v>
      </c>
      <c r="AN173" s="4" t="s">
        <v>696</v>
      </c>
      <c r="AO173" s="4" t="str">
        <f>AR173+AS173</f>
        <v>1</v>
      </c>
      <c r="AP173" s="4" t="str">
        <f>AX173+AY173</f>
        <v>0</v>
      </c>
      <c r="AQ173" s="4" t="str">
        <f>AU173+LOG(AV173+AZ173,2)+AT173</f>
        <v>1086</v>
      </c>
      <c r="AR173" s="4">
        <v>1.0</v>
      </c>
      <c r="AS173" s="4">
        <v>0.0</v>
      </c>
      <c r="AT173" s="4">
        <v>1083.0</v>
      </c>
      <c r="AU173" s="4">
        <v>0.0</v>
      </c>
      <c r="AV173" s="4">
        <v>0.0</v>
      </c>
      <c r="AW173" s="4">
        <v>3.0</v>
      </c>
      <c r="AX173" s="4">
        <v>0.0</v>
      </c>
      <c r="AY173" s="4">
        <v>0.0</v>
      </c>
      <c r="AZ173" s="4">
        <v>8.0</v>
      </c>
      <c r="BA173" s="22">
        <v>41419.0</v>
      </c>
      <c r="BB173" s="4" t="s">
        <v>244</v>
      </c>
      <c r="BC173" s="4" t="s">
        <v>3940</v>
      </c>
      <c r="BD173" s="4"/>
      <c r="BE173" s="4"/>
      <c r="BF173" s="4"/>
      <c r="BH173" s="4">
        <v>1.0</v>
      </c>
      <c r="BM173" s="4">
        <v>1.0</v>
      </c>
      <c r="BN173" s="4">
        <v>1.0</v>
      </c>
      <c r="BR173" s="4">
        <v>1.0</v>
      </c>
      <c r="BS173" s="4">
        <v>1.0</v>
      </c>
    </row>
    <row r="174">
      <c r="A174" s="4" t="str">
        <f t="shared" si="11"/>
        <v>171</v>
      </c>
      <c r="B174" s="4" t="s">
        <v>4990</v>
      </c>
      <c r="C174" s="4" t="s">
        <v>4991</v>
      </c>
      <c r="D174" s="4" t="str">
        <f t="shared" si="2"/>
        <v>68841.30063</v>
      </c>
      <c r="E174" s="4" t="str">
        <f t="shared" si="3"/>
        <v>90.37005379</v>
      </c>
      <c r="F174" s="4">
        <v>2966.0</v>
      </c>
      <c r="G174" s="4" t="str">
        <f t="shared" si="126"/>
        <v>1812.184875</v>
      </c>
      <c r="H174" s="4">
        <v>0.0</v>
      </c>
      <c r="I174" s="4">
        <v>68767.0</v>
      </c>
      <c r="J174" s="4" t="str">
        <f t="shared" si="5"/>
        <v>16.06942879</v>
      </c>
      <c r="K174" s="4">
        <v>2966.0</v>
      </c>
      <c r="L174" s="4" t="str">
        <f t="shared" si="6"/>
        <v>11.53430288</v>
      </c>
      <c r="M174" s="4" t="str">
        <f>K174-X174</f>
        <v>1802</v>
      </c>
      <c r="N174" s="4" t="str">
        <f t="shared" si="7"/>
        <v>10.8153833</v>
      </c>
      <c r="O174" s="4">
        <v>1164.0</v>
      </c>
      <c r="P174" s="4" t="str">
        <f t="shared" si="127"/>
        <v>10.18487534</v>
      </c>
      <c r="Q174" s="4">
        <v>74.300625</v>
      </c>
      <c r="R174" s="4" t="str">
        <f t="shared" si="9"/>
        <v>6.215302441</v>
      </c>
      <c r="S174" s="4">
        <v>0.0</v>
      </c>
      <c r="T174" s="4">
        <v>0.0</v>
      </c>
      <c r="U174" s="4">
        <v>74.0</v>
      </c>
      <c r="V174" s="4">
        <v>0.0</v>
      </c>
      <c r="W174" s="4"/>
      <c r="X174" s="4">
        <v>1164.0</v>
      </c>
      <c r="Y174" s="15">
        <v>39424.0</v>
      </c>
      <c r="AD174" s="16"/>
      <c r="AE174" s="4"/>
      <c r="AG174" s="4"/>
      <c r="AI174" s="4"/>
      <c r="AJ174" s="4"/>
      <c r="AK174" s="4"/>
      <c r="AR174" s="4"/>
      <c r="BA174" s="17"/>
      <c r="BB174" s="4" t="s">
        <v>244</v>
      </c>
      <c r="BC174" s="4" t="s">
        <v>3940</v>
      </c>
      <c r="BD174" s="4"/>
      <c r="BE174" s="4"/>
      <c r="BH174" s="4">
        <v>1.0</v>
      </c>
      <c r="BI174" s="4">
        <v>1.0</v>
      </c>
    </row>
  </sheetData>
  <conditionalFormatting sqref="Y4">
    <cfRule type="notContainsBlanks" dxfId="1" priority="1">
      <formula>LEN(TRIM(Y4))&gt;0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3" max="3" width="20.86"/>
    <col customWidth="1" min="6" max="6" width="17.29"/>
    <col customWidth="1" min="7" max="7" width="40.0"/>
    <col customWidth="1" min="8" max="8" width="21.0"/>
    <col customWidth="1" min="9" max="10" width="12.43"/>
    <col customWidth="1" min="39" max="39" width="11.71"/>
  </cols>
  <sheetData>
    <row r="1">
      <c r="A1" s="2"/>
      <c r="B1" s="2"/>
      <c r="C1" s="2"/>
      <c r="D1" s="2"/>
      <c r="E1" s="2"/>
      <c r="F1" s="2"/>
      <c r="G1" s="2"/>
      <c r="H1" s="2"/>
      <c r="I1" s="2" t="str">
        <f t="shared" ref="I1:J1" si="1">COUNTIF(I3:I202,"*")</f>
        <v>82</v>
      </c>
      <c r="J1" s="9" t="str">
        <f t="shared" si="1"/>
        <v>33</v>
      </c>
      <c r="K1" s="2"/>
      <c r="L1" s="9" t="str">
        <f>COUNTIF(L3:L202,"Canada")</f>
        <v>3</v>
      </c>
      <c r="M1" s="2"/>
      <c r="N1" s="2">
        <v>15.0</v>
      </c>
      <c r="O1" s="2"/>
      <c r="P1" s="25"/>
      <c r="Q1" s="25"/>
      <c r="R1" s="25"/>
      <c r="S1" s="25"/>
      <c r="U1" t="str">
        <f>AVERAGE(U3:U202)</f>
        <v>483427.685</v>
      </c>
      <c r="Z1" s="9"/>
      <c r="AA1" s="9" t="str">
        <f t="shared" ref="AA1:AQ1" si="2">COUNTIF(AA3:AA202,"=1")</f>
        <v>121</v>
      </c>
      <c r="AB1" s="9" t="str">
        <f t="shared" si="2"/>
        <v>34</v>
      </c>
      <c r="AC1" s="9" t="str">
        <f t="shared" si="2"/>
        <v>18</v>
      </c>
      <c r="AD1" s="9" t="str">
        <f t="shared" si="2"/>
        <v>5</v>
      </c>
      <c r="AE1" s="9" t="str">
        <f t="shared" si="2"/>
        <v>92</v>
      </c>
      <c r="AF1" s="9" t="str">
        <f t="shared" si="2"/>
        <v>87</v>
      </c>
      <c r="AG1" s="9" t="str">
        <f t="shared" si="2"/>
        <v>35</v>
      </c>
      <c r="AH1" s="9" t="str">
        <f t="shared" si="2"/>
        <v>32</v>
      </c>
      <c r="AI1" s="9" t="str">
        <f t="shared" si="2"/>
        <v>12</v>
      </c>
      <c r="AJ1" s="9" t="str">
        <f t="shared" si="2"/>
        <v>8</v>
      </c>
      <c r="AK1" s="9" t="str">
        <f t="shared" si="2"/>
        <v>19</v>
      </c>
      <c r="AL1" s="9" t="str">
        <f t="shared" si="2"/>
        <v>5</v>
      </c>
      <c r="AM1" s="9" t="str">
        <f t="shared" si="2"/>
        <v>18</v>
      </c>
      <c r="AN1" s="9" t="str">
        <f t="shared" si="2"/>
        <v>14</v>
      </c>
      <c r="AO1" s="9" t="str">
        <f t="shared" si="2"/>
        <v>11</v>
      </c>
      <c r="AP1" s="9" t="str">
        <f t="shared" si="2"/>
        <v>7</v>
      </c>
      <c r="AQ1" s="9" t="str">
        <f t="shared" si="2"/>
        <v>5</v>
      </c>
      <c r="AR1" s="2"/>
      <c r="AS1" s="2" t="str">
        <f t="shared" ref="AS1:BI1" si="3">AVERAGE(AS3:AS202)</f>
        <v>110.9636157</v>
      </c>
      <c r="AT1" s="2" t="str">
        <f t="shared" si="3"/>
        <v>80.84355699</v>
      </c>
      <c r="AU1" s="2" t="str">
        <f t="shared" si="3"/>
        <v>156.2386806</v>
      </c>
      <c r="AV1" s="2" t="str">
        <f t="shared" si="3"/>
        <v>158.8345</v>
      </c>
      <c r="AW1" s="2" t="str">
        <f t="shared" si="3"/>
        <v>118.2127038</v>
      </c>
      <c r="AX1" s="2" t="str">
        <f t="shared" si="3"/>
        <v>94.83917744</v>
      </c>
      <c r="AY1" s="2" t="str">
        <f t="shared" si="3"/>
        <v>165.2648839</v>
      </c>
      <c r="AZ1" s="2" t="str">
        <f t="shared" si="3"/>
        <v>160.1586035</v>
      </c>
      <c r="BA1" s="2" t="str">
        <f t="shared" si="3"/>
        <v>128.9154948</v>
      </c>
      <c r="BB1" s="2" t="str">
        <f t="shared" si="3"/>
        <v>71.40871094</v>
      </c>
      <c r="BC1" s="2" t="str">
        <f t="shared" si="3"/>
        <v>166.1398191</v>
      </c>
      <c r="BD1" s="2" t="str">
        <f t="shared" si="3"/>
        <v>38754.05063</v>
      </c>
      <c r="BE1" s="2" t="str">
        <f t="shared" si="3"/>
        <v>260.8470833</v>
      </c>
      <c r="BF1" s="2" t="str">
        <f t="shared" si="3"/>
        <v>147.2699554</v>
      </c>
      <c r="BG1" s="2" t="str">
        <f t="shared" si="3"/>
        <v>180.1240341</v>
      </c>
      <c r="BH1" s="2" t="str">
        <f t="shared" si="3"/>
        <v>109.4793304</v>
      </c>
      <c r="BI1" s="2" t="str">
        <f t="shared" si="3"/>
        <v>142.847</v>
      </c>
      <c r="BK1" t="str">
        <f>AVERAGE(BK3:BK202)</f>
        <v>160.1586035</v>
      </c>
    </row>
    <row r="2">
      <c r="A2" s="2" t="s">
        <v>109</v>
      </c>
      <c r="B2" s="2" t="s">
        <v>501</v>
      </c>
      <c r="C2" s="2" t="s">
        <v>2</v>
      </c>
      <c r="D2" s="2" t="s">
        <v>502</v>
      </c>
      <c r="E2" s="2" t="s">
        <v>117</v>
      </c>
      <c r="F2" s="2" t="s">
        <v>110</v>
      </c>
      <c r="G2" s="2" t="s">
        <v>503</v>
      </c>
      <c r="H2" s="2" t="s">
        <v>504</v>
      </c>
      <c r="I2" s="2" t="s">
        <v>141</v>
      </c>
      <c r="J2" s="2" t="s">
        <v>158</v>
      </c>
      <c r="K2" s="2" t="s">
        <v>172</v>
      </c>
      <c r="L2" s="2" t="s">
        <v>173</v>
      </c>
      <c r="M2" s="2" t="s">
        <v>148</v>
      </c>
      <c r="N2" s="2" t="s">
        <v>162</v>
      </c>
      <c r="O2" s="2" t="s">
        <v>163</v>
      </c>
      <c r="P2" s="2" t="s">
        <v>111</v>
      </c>
      <c r="Q2" s="2" t="s">
        <v>113</v>
      </c>
      <c r="R2" s="2" t="s">
        <v>114</v>
      </c>
      <c r="S2" s="2" t="s">
        <v>115</v>
      </c>
      <c r="T2" s="2" t="s">
        <v>116</v>
      </c>
      <c r="U2" s="2" t="s">
        <v>117</v>
      </c>
      <c r="V2" s="2" t="s">
        <v>122</v>
      </c>
      <c r="W2" s="2" t="s">
        <v>125</v>
      </c>
      <c r="X2" s="2" t="s">
        <v>127</v>
      </c>
      <c r="Y2" s="2" t="s">
        <v>129</v>
      </c>
      <c r="Z2" s="2" t="s">
        <v>505</v>
      </c>
      <c r="AA2" s="2" t="s">
        <v>178</v>
      </c>
      <c r="AB2" s="2" t="s">
        <v>202</v>
      </c>
      <c r="AC2" s="2" t="s">
        <v>207</v>
      </c>
      <c r="AD2" s="2" t="s">
        <v>177</v>
      </c>
      <c r="AE2" s="2" t="s">
        <v>179</v>
      </c>
      <c r="AF2" s="2" t="s">
        <v>180</v>
      </c>
      <c r="AG2" s="2" t="s">
        <v>193</v>
      </c>
      <c r="AH2" s="2" t="s">
        <v>182</v>
      </c>
      <c r="AI2" s="2" t="s">
        <v>190</v>
      </c>
      <c r="AJ2" s="2" t="s">
        <v>185</v>
      </c>
      <c r="AK2" s="2" t="s">
        <v>199</v>
      </c>
      <c r="AL2" s="2" t="s">
        <v>205</v>
      </c>
      <c r="AM2" s="2" t="s">
        <v>175</v>
      </c>
      <c r="AN2" s="2" t="s">
        <v>174</v>
      </c>
      <c r="AO2" s="2" t="s">
        <v>200</v>
      </c>
      <c r="AP2" s="2" t="s">
        <v>201</v>
      </c>
      <c r="AQ2" s="2" t="s">
        <v>183</v>
      </c>
      <c r="AR2" s="2"/>
      <c r="AS2" s="2" t="s">
        <v>178</v>
      </c>
      <c r="AT2" s="2" t="s">
        <v>202</v>
      </c>
      <c r="AU2" s="2" t="s">
        <v>207</v>
      </c>
      <c r="AV2" s="2" t="s">
        <v>177</v>
      </c>
      <c r="AW2" s="2" t="s">
        <v>179</v>
      </c>
      <c r="AX2" s="2" t="s">
        <v>180</v>
      </c>
      <c r="AY2" s="2" t="s">
        <v>193</v>
      </c>
      <c r="AZ2" s="2" t="s">
        <v>182</v>
      </c>
      <c r="BA2" s="2" t="s">
        <v>190</v>
      </c>
      <c r="BB2" s="2" t="s">
        <v>185</v>
      </c>
      <c r="BC2" s="2" t="s">
        <v>199</v>
      </c>
      <c r="BD2" s="2" t="s">
        <v>205</v>
      </c>
      <c r="BE2" s="2" t="s">
        <v>175</v>
      </c>
      <c r="BF2" s="2" t="s">
        <v>174</v>
      </c>
      <c r="BG2" s="2" t="s">
        <v>200</v>
      </c>
      <c r="BH2" s="2" t="s">
        <v>201</v>
      </c>
      <c r="BI2" s="2" t="s">
        <v>183</v>
      </c>
      <c r="BK2" s="4"/>
    </row>
    <row r="3">
      <c r="A3" s="4">
        <v>1.0</v>
      </c>
      <c r="B3" s="4">
        <v>1.0</v>
      </c>
      <c r="C3" s="4" t="s">
        <v>214</v>
      </c>
      <c r="D3" s="4" t="str">
        <f t="shared" ref="D3:D102" si="4">RANK(E3,E$3:E$102, 0)</f>
        <v>1</v>
      </c>
      <c r="E3" s="4">
        <v>2.2227136E7</v>
      </c>
      <c r="F3" s="4" t="s">
        <v>216</v>
      </c>
      <c r="G3" s="4" t="s">
        <v>506</v>
      </c>
      <c r="H3" s="26" t="s">
        <v>507</v>
      </c>
      <c r="K3" s="4" t="s">
        <v>244</v>
      </c>
      <c r="L3" s="4" t="s">
        <v>246</v>
      </c>
      <c r="N3" s="7"/>
      <c r="P3" s="7">
        <v>2.222781216875E7</v>
      </c>
      <c r="Q3" s="7">
        <v>700.5745687311196</v>
      </c>
      <c r="R3" s="7">
        <v>1708.0</v>
      </c>
      <c r="S3" s="7">
        <v>1541.4429434958488</v>
      </c>
      <c r="T3" s="4">
        <v>0.0111382186081</v>
      </c>
      <c r="U3" s="4">
        <v>2.2227136E7</v>
      </c>
      <c r="V3" s="4">
        <v>1534.0</v>
      </c>
      <c r="W3" s="4">
        <v>174.0</v>
      </c>
      <c r="X3" s="4">
        <v>449.859375</v>
      </c>
      <c r="Y3" s="4">
        <v>226.309375</v>
      </c>
      <c r="Z3" s="4" t="str">
        <f t="shared" ref="Z3:Z202" si="5">countif(AA3:AQ3,"=1")</f>
        <v>6</v>
      </c>
      <c r="AA3" s="4">
        <v>1.0</v>
      </c>
      <c r="AD3" s="4">
        <v>1.0</v>
      </c>
      <c r="AE3" s="4">
        <v>1.0</v>
      </c>
      <c r="AF3" s="4">
        <v>1.0</v>
      </c>
      <c r="AM3" s="4">
        <v>1.0</v>
      </c>
      <c r="AN3" s="4">
        <v>1.0</v>
      </c>
      <c r="AS3" t="str">
        <f t="shared" ref="AS3:AS203" si="6">IF(ISBLANK(AA3),"",Y3)</f>
        <v>226.309375</v>
      </c>
      <c r="AT3" t="str">
        <f t="shared" ref="AT3:AT203" si="7">IF(ISBLANK(AB3),"",Y3)</f>
        <v/>
      </c>
      <c r="AU3" t="str">
        <f t="shared" ref="AU3:AU203" si="8">IF(ISBLANK(AC3),"",Y3)</f>
        <v/>
      </c>
      <c r="AV3" t="str">
        <f t="shared" ref="AV3:AV203" si="9">IF(ISBLANK(AD3),"",Y3)</f>
        <v>226.309375</v>
      </c>
      <c r="AW3" t="str">
        <f t="shared" ref="AW3:AW203" si="10">IF(ISBLANK(AE3),"",Y3)</f>
        <v>226.309375</v>
      </c>
      <c r="AX3" t="str">
        <f t="shared" ref="AX3:AX203" si="11">IF(ISBLANK(AF3),"",Y3)</f>
        <v>226.309375</v>
      </c>
      <c r="AY3" t="str">
        <f t="shared" ref="AY3:AY203" si="12">IF(ISBLANK(AG3),"",Y3)</f>
        <v/>
      </c>
      <c r="AZ3" t="str">
        <f t="shared" ref="AZ3:AZ203" si="13">IF(ISBLANK(AH3),"",Y3)</f>
        <v/>
      </c>
      <c r="BA3" t="str">
        <f t="shared" ref="BA3:BA203" si="14">IF(ISBLANK(AI3),"",Y3)</f>
        <v/>
      </c>
      <c r="BB3" t="str">
        <f t="shared" ref="BB3:BB203" si="15">IF(ISBLANK(AJ3),"",Y3)</f>
        <v/>
      </c>
      <c r="BC3" t="str">
        <f t="shared" ref="BC3:BC203" si="16">IF(ISBLANK(AK3),"",Y3)</f>
        <v/>
      </c>
      <c r="BD3" t="str">
        <f t="shared" ref="BD3:BD203" si="17">IF(ISBLANK(AL3),"",W3)</f>
        <v/>
      </c>
      <c r="BE3" t="str">
        <f t="shared" ref="BE3:BE203" si="18">IF(ISBLANK(AM3),"",Y3)</f>
        <v>226.309375</v>
      </c>
      <c r="BF3" t="str">
        <f t="shared" ref="BF3:BF203" si="19">IF(ISBLANK(AN3),"",Y3)</f>
        <v>226.309375</v>
      </c>
      <c r="BG3" t="str">
        <f t="shared" ref="BG3:BG203" si="20">IF(ISBLANK(AO3),"",Y3)</f>
        <v/>
      </c>
      <c r="BH3" t="str">
        <f t="shared" ref="BH3:BH203" si="21">IF(ISBLANK(AP3),"",Y3)</f>
        <v/>
      </c>
      <c r="BI3" t="str">
        <f t="shared" ref="BI3:BI203" si="22">IF(ISBLANK(AQ3),"",Y3)</f>
        <v/>
      </c>
      <c r="BK3" t="str">
        <f t="shared" ref="BK3:BK202" si="23">IF(ISBLANK(AH3),"",Y3)</f>
        <v/>
      </c>
    </row>
    <row r="4">
      <c r="A4" s="4" t="str">
        <f t="shared" ref="A4:A202" si="24">A3+1</f>
        <v>2</v>
      </c>
      <c r="B4" s="4">
        <v>1.0</v>
      </c>
      <c r="C4" s="4" t="s">
        <v>250</v>
      </c>
      <c r="D4" s="4" t="str">
        <f t="shared" si="4"/>
        <v>8</v>
      </c>
      <c r="E4" s="4">
        <v>1927647.0</v>
      </c>
      <c r="F4" s="4" t="s">
        <v>251</v>
      </c>
      <c r="G4" s="4" t="s">
        <v>557</v>
      </c>
      <c r="H4" s="26" t="s">
        <v>558</v>
      </c>
      <c r="K4" s="4" t="s">
        <v>244</v>
      </c>
      <c r="L4" s="4" t="s">
        <v>246</v>
      </c>
      <c r="N4" s="7"/>
      <c r="O4" s="7"/>
      <c r="P4" s="7">
        <v>1930443.2365625</v>
      </c>
      <c r="Q4" s="7">
        <v>2817.114971951817</v>
      </c>
      <c r="R4" s="7">
        <v>34200.0</v>
      </c>
      <c r="S4" s="7">
        <v>14816.431106347769</v>
      </c>
      <c r="T4" s="4">
        <v>0.0124847284436</v>
      </c>
      <c r="U4" s="4">
        <v>1927647.0</v>
      </c>
      <c r="V4" s="4">
        <v>14802.1875</v>
      </c>
      <c r="W4" s="4">
        <v>19397.8125</v>
      </c>
      <c r="X4" s="4">
        <v>2582.9009375</v>
      </c>
      <c r="Y4" s="4">
        <v>213.335625</v>
      </c>
      <c r="Z4" s="4" t="str">
        <f t="shared" si="5"/>
        <v>4</v>
      </c>
      <c r="AD4" s="4"/>
      <c r="AE4" s="4">
        <v>1.0</v>
      </c>
      <c r="AF4" s="4">
        <v>1.0</v>
      </c>
      <c r="AH4" s="4">
        <v>1.0</v>
      </c>
      <c r="AM4" s="4"/>
      <c r="AN4" s="4">
        <v>1.0</v>
      </c>
      <c r="AS4" t="str">
        <f t="shared" si="6"/>
        <v/>
      </c>
      <c r="AT4" t="str">
        <f t="shared" si="7"/>
        <v/>
      </c>
      <c r="AU4" t="str">
        <f t="shared" si="8"/>
        <v/>
      </c>
      <c r="AV4" t="str">
        <f t="shared" si="9"/>
        <v/>
      </c>
      <c r="AW4" t="str">
        <f t="shared" si="10"/>
        <v>213.335625</v>
      </c>
      <c r="AX4" t="str">
        <f t="shared" si="11"/>
        <v>213.335625</v>
      </c>
      <c r="AY4" t="str">
        <f t="shared" si="12"/>
        <v/>
      </c>
      <c r="AZ4" t="str">
        <f t="shared" si="13"/>
        <v>213.335625</v>
      </c>
      <c r="BA4" t="str">
        <f t="shared" si="14"/>
        <v/>
      </c>
      <c r="BB4" t="str">
        <f t="shared" si="15"/>
        <v/>
      </c>
      <c r="BC4" t="str">
        <f t="shared" si="16"/>
        <v/>
      </c>
      <c r="BD4" t="str">
        <f t="shared" si="17"/>
        <v/>
      </c>
      <c r="BE4" t="str">
        <f t="shared" si="18"/>
        <v/>
      </c>
      <c r="BF4" t="str">
        <f t="shared" si="19"/>
        <v>213.335625</v>
      </c>
      <c r="BG4" t="str">
        <f t="shared" si="20"/>
        <v/>
      </c>
      <c r="BH4" t="str">
        <f t="shared" si="21"/>
        <v/>
      </c>
      <c r="BI4" t="str">
        <f t="shared" si="22"/>
        <v/>
      </c>
      <c r="BK4" t="str">
        <f t="shared" si="23"/>
        <v>213.335625</v>
      </c>
    </row>
    <row r="5">
      <c r="A5" s="4" t="str">
        <f t="shared" si="24"/>
        <v>3</v>
      </c>
      <c r="B5" s="4">
        <v>1.0</v>
      </c>
      <c r="C5" s="4" t="s">
        <v>270</v>
      </c>
      <c r="D5" s="4" t="str">
        <f t="shared" si="4"/>
        <v>13</v>
      </c>
      <c r="E5" s="4">
        <v>1561648.0</v>
      </c>
      <c r="F5" s="4" t="s">
        <v>271</v>
      </c>
      <c r="G5" s="4" t="s">
        <v>559</v>
      </c>
      <c r="H5" s="26" t="s">
        <v>560</v>
      </c>
      <c r="K5" s="4" t="s">
        <v>244</v>
      </c>
      <c r="L5" s="4" t="s">
        <v>246</v>
      </c>
      <c r="O5" s="7"/>
      <c r="P5" s="7">
        <v>1562191.851875</v>
      </c>
      <c r="Q5" s="7">
        <v>564.4265128717906</v>
      </c>
      <c r="R5" s="7">
        <v>7086.0</v>
      </c>
      <c r="S5" s="7">
        <v>6510.596293679701</v>
      </c>
      <c r="T5" s="4">
        <v>0.00566896861717</v>
      </c>
      <c r="U5" s="4">
        <v>1561648.0</v>
      </c>
      <c r="V5" s="4">
        <v>6501.405</v>
      </c>
      <c r="W5" s="4">
        <v>584.595</v>
      </c>
      <c r="X5" s="4">
        <v>401.42875</v>
      </c>
      <c r="Y5" s="4">
        <v>142.423125</v>
      </c>
      <c r="Z5" s="4" t="str">
        <f t="shared" si="5"/>
        <v>2</v>
      </c>
      <c r="AH5" s="4">
        <v>1.0</v>
      </c>
      <c r="AM5" s="4"/>
      <c r="AN5" s="4"/>
      <c r="AQ5" s="4">
        <v>1.0</v>
      </c>
      <c r="AS5" t="str">
        <f t="shared" si="6"/>
        <v/>
      </c>
      <c r="AT5" t="str">
        <f t="shared" si="7"/>
        <v/>
      </c>
      <c r="AU5" t="str">
        <f t="shared" si="8"/>
        <v/>
      </c>
      <c r="AV5" t="str">
        <f t="shared" si="9"/>
        <v/>
      </c>
      <c r="AW5" t="str">
        <f t="shared" si="10"/>
        <v/>
      </c>
      <c r="AX5" t="str">
        <f t="shared" si="11"/>
        <v/>
      </c>
      <c r="AY5" t="str">
        <f t="shared" si="12"/>
        <v/>
      </c>
      <c r="AZ5" t="str">
        <f t="shared" si="13"/>
        <v>142.423125</v>
      </c>
      <c r="BA5" t="str">
        <f t="shared" si="14"/>
        <v/>
      </c>
      <c r="BB5" t="str">
        <f t="shared" si="15"/>
        <v/>
      </c>
      <c r="BC5" t="str">
        <f t="shared" si="16"/>
        <v/>
      </c>
      <c r="BD5" t="str">
        <f t="shared" si="17"/>
        <v/>
      </c>
      <c r="BE5" t="str">
        <f t="shared" si="18"/>
        <v/>
      </c>
      <c r="BF5" t="str">
        <f t="shared" si="19"/>
        <v/>
      </c>
      <c r="BG5" t="str">
        <f t="shared" si="20"/>
        <v/>
      </c>
      <c r="BH5" t="str">
        <f t="shared" si="21"/>
        <v/>
      </c>
      <c r="BI5" t="str">
        <f t="shared" si="22"/>
        <v>142.423125</v>
      </c>
      <c r="BK5" t="str">
        <f t="shared" si="23"/>
        <v>142.423125</v>
      </c>
    </row>
    <row r="6">
      <c r="A6" s="4" t="str">
        <f t="shared" si="24"/>
        <v>4</v>
      </c>
      <c r="B6" s="4">
        <v>1.0</v>
      </c>
      <c r="C6" s="4" t="s">
        <v>282</v>
      </c>
      <c r="D6" s="4" t="str">
        <f t="shared" si="4"/>
        <v>20</v>
      </c>
      <c r="E6" s="4">
        <v>1101439.0</v>
      </c>
      <c r="F6" s="4" t="s">
        <v>283</v>
      </c>
      <c r="G6" s="4" t="s">
        <v>565</v>
      </c>
      <c r="H6" s="26" t="s">
        <v>567</v>
      </c>
      <c r="K6" s="4" t="s">
        <v>244</v>
      </c>
      <c r="L6" s="4" t="s">
        <v>246</v>
      </c>
      <c r="N6" s="7"/>
      <c r="P6" s="7">
        <v>1101579.74</v>
      </c>
      <c r="Q6" s="7">
        <v>160.81095816710072</v>
      </c>
      <c r="R6" s="7">
        <v>318.0</v>
      </c>
      <c r="S6" s="7">
        <v>272.6724253419715</v>
      </c>
      <c r="T6" s="4">
        <v>0.0101169893831</v>
      </c>
      <c r="U6" s="4">
        <v>1101439.0</v>
      </c>
      <c r="V6" s="4">
        <v>267.0</v>
      </c>
      <c r="W6" s="4">
        <v>51.0</v>
      </c>
      <c r="X6" s="4">
        <v>91.154375</v>
      </c>
      <c r="Y6" s="4">
        <v>49.585625</v>
      </c>
      <c r="Z6" s="4" t="str">
        <f t="shared" si="5"/>
        <v>3</v>
      </c>
      <c r="AA6" s="4">
        <v>1.0</v>
      </c>
      <c r="AD6" s="4"/>
      <c r="AF6" s="4">
        <v>1.0</v>
      </c>
      <c r="AM6" s="4"/>
      <c r="AN6" s="4">
        <v>1.0</v>
      </c>
      <c r="AS6" t="str">
        <f t="shared" si="6"/>
        <v>49.585625</v>
      </c>
      <c r="AT6" t="str">
        <f t="shared" si="7"/>
        <v/>
      </c>
      <c r="AU6" t="str">
        <f t="shared" si="8"/>
        <v/>
      </c>
      <c r="AV6" t="str">
        <f t="shared" si="9"/>
        <v/>
      </c>
      <c r="AW6" t="str">
        <f t="shared" si="10"/>
        <v/>
      </c>
      <c r="AX6" t="str">
        <f t="shared" si="11"/>
        <v>49.585625</v>
      </c>
      <c r="AY6" t="str">
        <f t="shared" si="12"/>
        <v/>
      </c>
      <c r="AZ6" t="str">
        <f t="shared" si="13"/>
        <v/>
      </c>
      <c r="BA6" t="str">
        <f t="shared" si="14"/>
        <v/>
      </c>
      <c r="BB6" t="str">
        <f t="shared" si="15"/>
        <v/>
      </c>
      <c r="BC6" t="str">
        <f t="shared" si="16"/>
        <v/>
      </c>
      <c r="BD6" t="str">
        <f t="shared" si="17"/>
        <v/>
      </c>
      <c r="BE6" t="str">
        <f t="shared" si="18"/>
        <v/>
      </c>
      <c r="BF6" t="str">
        <f t="shared" si="19"/>
        <v>49.585625</v>
      </c>
      <c r="BG6" t="str">
        <f t="shared" si="20"/>
        <v/>
      </c>
      <c r="BH6" t="str">
        <f t="shared" si="21"/>
        <v/>
      </c>
      <c r="BI6" t="str">
        <f t="shared" si="22"/>
        <v/>
      </c>
      <c r="BK6" t="str">
        <f t="shared" si="23"/>
        <v/>
      </c>
    </row>
    <row r="7">
      <c r="A7" s="4" t="str">
        <f t="shared" si="24"/>
        <v>5</v>
      </c>
      <c r="B7" s="4">
        <v>1.0</v>
      </c>
      <c r="C7" s="4" t="s">
        <v>296</v>
      </c>
      <c r="D7" s="4" t="str">
        <f t="shared" si="4"/>
        <v>27</v>
      </c>
      <c r="E7" s="4">
        <v>718470.0</v>
      </c>
      <c r="F7" s="4" t="s">
        <v>297</v>
      </c>
      <c r="G7" s="4" t="s">
        <v>569</v>
      </c>
      <c r="H7" s="26" t="s">
        <v>570</v>
      </c>
      <c r="K7" s="4" t="s">
        <v>244</v>
      </c>
      <c r="L7" s="4" t="s">
        <v>246</v>
      </c>
      <c r="P7" s="7">
        <v>723048.7815625</v>
      </c>
      <c r="Q7" s="7">
        <v>4598.236130892074</v>
      </c>
      <c r="R7" s="7">
        <v>9907.0</v>
      </c>
      <c r="S7" s="7">
        <v>8561.384538406617</v>
      </c>
      <c r="T7" s="4">
        <v>0.00932340438884</v>
      </c>
      <c r="U7" s="4">
        <v>718470.0</v>
      </c>
      <c r="V7" s="4">
        <v>8550.979375</v>
      </c>
      <c r="W7" s="4">
        <v>1356.020625</v>
      </c>
      <c r="X7" s="4">
        <v>4383.995</v>
      </c>
      <c r="Y7" s="4">
        <v>194.7865625</v>
      </c>
      <c r="Z7" s="4" t="str">
        <f t="shared" si="5"/>
        <v>4</v>
      </c>
      <c r="AH7" s="4">
        <v>1.0</v>
      </c>
      <c r="AI7" s="4">
        <v>1.0</v>
      </c>
      <c r="AJ7" s="4">
        <v>1.0</v>
      </c>
      <c r="AN7" s="4"/>
      <c r="AQ7" s="4">
        <v>1.0</v>
      </c>
      <c r="AS7" t="str">
        <f t="shared" si="6"/>
        <v/>
      </c>
      <c r="AT7" t="str">
        <f t="shared" si="7"/>
        <v/>
      </c>
      <c r="AU7" t="str">
        <f t="shared" si="8"/>
        <v/>
      </c>
      <c r="AV7" t="str">
        <f t="shared" si="9"/>
        <v/>
      </c>
      <c r="AW7" t="str">
        <f t="shared" si="10"/>
        <v/>
      </c>
      <c r="AX7" t="str">
        <f t="shared" si="11"/>
        <v/>
      </c>
      <c r="AY7" t="str">
        <f t="shared" si="12"/>
        <v/>
      </c>
      <c r="AZ7" t="str">
        <f t="shared" si="13"/>
        <v>194.7865625</v>
      </c>
      <c r="BA7" t="str">
        <f t="shared" si="14"/>
        <v>194.7865625</v>
      </c>
      <c r="BB7" t="str">
        <f t="shared" si="15"/>
        <v>194.7865625</v>
      </c>
      <c r="BC7" t="str">
        <f t="shared" si="16"/>
        <v/>
      </c>
      <c r="BD7" t="str">
        <f t="shared" si="17"/>
        <v/>
      </c>
      <c r="BE7" t="str">
        <f t="shared" si="18"/>
        <v/>
      </c>
      <c r="BF7" t="str">
        <f t="shared" si="19"/>
        <v/>
      </c>
      <c r="BG7" t="str">
        <f t="shared" si="20"/>
        <v/>
      </c>
      <c r="BH7" t="str">
        <f t="shared" si="21"/>
        <v/>
      </c>
      <c r="BI7" t="str">
        <f t="shared" si="22"/>
        <v>194.7865625</v>
      </c>
      <c r="BK7" t="str">
        <f t="shared" si="23"/>
        <v>194.7865625</v>
      </c>
    </row>
    <row r="8">
      <c r="A8" s="4" t="str">
        <f t="shared" si="24"/>
        <v>6</v>
      </c>
      <c r="B8" s="4">
        <v>1.0</v>
      </c>
      <c r="C8" s="4" t="s">
        <v>313</v>
      </c>
      <c r="D8" s="4" t="str">
        <f t="shared" si="4"/>
        <v>89</v>
      </c>
      <c r="E8" s="4">
        <v>166729.0</v>
      </c>
      <c r="F8" s="4" t="s">
        <v>315</v>
      </c>
      <c r="G8" s="4" t="s">
        <v>571</v>
      </c>
      <c r="H8" s="26" t="s">
        <v>572</v>
      </c>
      <c r="I8" s="4" t="s">
        <v>325</v>
      </c>
      <c r="J8" s="4" t="s">
        <v>315</v>
      </c>
      <c r="K8" s="4" t="s">
        <v>244</v>
      </c>
      <c r="L8" s="4" t="s">
        <v>246</v>
      </c>
      <c r="M8" s="4">
        <v>1283.0</v>
      </c>
      <c r="N8" s="4">
        <v>15.0</v>
      </c>
      <c r="O8" s="4">
        <v>133.0</v>
      </c>
      <c r="P8" s="4">
        <v>168357.8775</v>
      </c>
      <c r="Q8" s="4">
        <v>1646.2246455356742</v>
      </c>
      <c r="R8" s="4">
        <v>43800.0</v>
      </c>
      <c r="S8" s="4">
        <v>34998.35570393772</v>
      </c>
      <c r="T8" s="4">
        <v>0.00431628483161</v>
      </c>
      <c r="U8" s="4">
        <v>166729.0</v>
      </c>
      <c r="V8" s="4">
        <v>34985.25</v>
      </c>
      <c r="W8" s="4">
        <v>8814.75</v>
      </c>
      <c r="X8" s="4">
        <v>1509.91875</v>
      </c>
      <c r="Y8" s="4">
        <v>118.95875</v>
      </c>
      <c r="Z8" s="4" t="str">
        <f t="shared" si="5"/>
        <v>5</v>
      </c>
      <c r="AA8" s="4">
        <v>1.0</v>
      </c>
      <c r="AD8" s="4"/>
      <c r="AE8" s="4">
        <v>1.0</v>
      </c>
      <c r="AG8" s="4">
        <v>1.0</v>
      </c>
      <c r="AH8" s="4">
        <v>1.0</v>
      </c>
      <c r="AK8" s="4">
        <v>1.0</v>
      </c>
      <c r="AM8" s="4"/>
      <c r="AN8" s="4"/>
      <c r="AS8" t="str">
        <f t="shared" si="6"/>
        <v>118.95875</v>
      </c>
      <c r="AT8" t="str">
        <f t="shared" si="7"/>
        <v/>
      </c>
      <c r="AU8" t="str">
        <f t="shared" si="8"/>
        <v/>
      </c>
      <c r="AV8" t="str">
        <f t="shared" si="9"/>
        <v/>
      </c>
      <c r="AW8" t="str">
        <f t="shared" si="10"/>
        <v>118.95875</v>
      </c>
      <c r="AX8" t="str">
        <f t="shared" si="11"/>
        <v/>
      </c>
      <c r="AY8" t="str">
        <f t="shared" si="12"/>
        <v>118.95875</v>
      </c>
      <c r="AZ8" t="str">
        <f t="shared" si="13"/>
        <v>118.95875</v>
      </c>
      <c r="BA8" t="str">
        <f t="shared" si="14"/>
        <v/>
      </c>
      <c r="BB8" t="str">
        <f t="shared" si="15"/>
        <v/>
      </c>
      <c r="BC8" t="str">
        <f t="shared" si="16"/>
        <v>118.95875</v>
      </c>
      <c r="BD8" t="str">
        <f t="shared" si="17"/>
        <v/>
      </c>
      <c r="BE8" t="str">
        <f t="shared" si="18"/>
        <v/>
      </c>
      <c r="BF8" t="str">
        <f t="shared" si="19"/>
        <v/>
      </c>
      <c r="BG8" t="str">
        <f t="shared" si="20"/>
        <v/>
      </c>
      <c r="BH8" t="str">
        <f t="shared" si="21"/>
        <v/>
      </c>
      <c r="BI8" t="str">
        <f t="shared" si="22"/>
        <v/>
      </c>
      <c r="BK8" t="str">
        <f t="shared" si="23"/>
        <v>118.95875</v>
      </c>
    </row>
    <row r="9">
      <c r="A9" s="4" t="str">
        <f t="shared" si="24"/>
        <v>7</v>
      </c>
      <c r="B9" s="4">
        <v>1.0</v>
      </c>
      <c r="C9" s="4" t="s">
        <v>330</v>
      </c>
      <c r="D9" s="4" t="str">
        <f t="shared" si="4"/>
        <v>97</v>
      </c>
      <c r="E9" s="4">
        <v>135640.0</v>
      </c>
      <c r="F9" s="4" t="s">
        <v>331</v>
      </c>
      <c r="G9" s="4" t="s">
        <v>575</v>
      </c>
      <c r="H9" s="26" t="s">
        <v>576</v>
      </c>
      <c r="K9" s="4" t="s">
        <v>244</v>
      </c>
      <c r="L9" s="4" t="s">
        <v>339</v>
      </c>
      <c r="P9" s="7">
        <v>135985.24406250002</v>
      </c>
      <c r="Q9" s="7">
        <v>362.2934856639128</v>
      </c>
      <c r="R9" s="7">
        <v>5181.0</v>
      </c>
      <c r="S9" s="7">
        <v>4308.396208598139</v>
      </c>
      <c r="T9" s="4">
        <v>0.0026481426228</v>
      </c>
      <c r="U9" s="4">
        <v>135640.0</v>
      </c>
      <c r="V9" s="4">
        <v>4298.6109375</v>
      </c>
      <c r="W9" s="4">
        <v>882.3890625</v>
      </c>
      <c r="X9" s="4">
        <v>283.8353125</v>
      </c>
      <c r="Y9" s="4">
        <v>61.40875</v>
      </c>
      <c r="Z9" s="4" t="str">
        <f t="shared" si="5"/>
        <v>3</v>
      </c>
      <c r="AA9" s="4">
        <v>1.0</v>
      </c>
      <c r="AD9" s="4"/>
      <c r="AH9" s="4">
        <v>1.0</v>
      </c>
      <c r="AM9" s="4"/>
      <c r="AN9" s="4"/>
      <c r="AO9" s="4">
        <v>1.0</v>
      </c>
      <c r="AS9" t="str">
        <f t="shared" si="6"/>
        <v>61.40875</v>
      </c>
      <c r="AT9" t="str">
        <f t="shared" si="7"/>
        <v/>
      </c>
      <c r="AU9" t="str">
        <f t="shared" si="8"/>
        <v/>
      </c>
      <c r="AV9" t="str">
        <f t="shared" si="9"/>
        <v/>
      </c>
      <c r="AW9" t="str">
        <f t="shared" si="10"/>
        <v/>
      </c>
      <c r="AX9" t="str">
        <f t="shared" si="11"/>
        <v/>
      </c>
      <c r="AY9" t="str">
        <f t="shared" si="12"/>
        <v/>
      </c>
      <c r="AZ9" t="str">
        <f t="shared" si="13"/>
        <v>61.40875</v>
      </c>
      <c r="BA9" t="str">
        <f t="shared" si="14"/>
        <v/>
      </c>
      <c r="BB9" t="str">
        <f t="shared" si="15"/>
        <v/>
      </c>
      <c r="BC9" t="str">
        <f t="shared" si="16"/>
        <v/>
      </c>
      <c r="BD9" t="str">
        <f t="shared" si="17"/>
        <v/>
      </c>
      <c r="BE9" t="str">
        <f t="shared" si="18"/>
        <v/>
      </c>
      <c r="BF9" t="str">
        <f t="shared" si="19"/>
        <v/>
      </c>
      <c r="BG9" t="str">
        <f t="shared" si="20"/>
        <v>61.40875</v>
      </c>
      <c r="BH9" t="str">
        <f t="shared" si="21"/>
        <v/>
      </c>
      <c r="BI9" t="str">
        <f t="shared" si="22"/>
        <v/>
      </c>
      <c r="BK9" t="str">
        <f t="shared" si="23"/>
        <v>61.40875</v>
      </c>
    </row>
    <row r="10" ht="17.25" customHeight="1">
      <c r="A10" s="4" t="str">
        <f t="shared" si="24"/>
        <v>8</v>
      </c>
      <c r="B10" s="4">
        <v>1.0</v>
      </c>
      <c r="C10" s="4" t="s">
        <v>340</v>
      </c>
      <c r="D10" s="4" t="str">
        <f t="shared" si="4"/>
        <v>98</v>
      </c>
      <c r="E10" s="4">
        <v>133730.0</v>
      </c>
      <c r="F10" s="4" t="s">
        <v>341</v>
      </c>
      <c r="G10" s="4" t="s">
        <v>577</v>
      </c>
      <c r="H10" s="26" t="s">
        <v>578</v>
      </c>
      <c r="I10" s="4" t="s">
        <v>340</v>
      </c>
      <c r="J10" s="4" t="s">
        <v>341</v>
      </c>
      <c r="K10" s="4" t="s">
        <v>244</v>
      </c>
      <c r="L10" s="4" t="s">
        <v>246</v>
      </c>
      <c r="M10" s="4">
        <v>584.0</v>
      </c>
      <c r="N10" s="4">
        <v>7.0</v>
      </c>
      <c r="O10" s="4">
        <v>110.0</v>
      </c>
      <c r="P10" s="4">
        <v>138777.8021875</v>
      </c>
      <c r="Q10" s="4">
        <v>5064.831151119721</v>
      </c>
      <c r="R10" s="4">
        <v>128000.0</v>
      </c>
      <c r="S10" s="4">
        <v>113493.82575383288</v>
      </c>
      <c r="T10" s="4">
        <v>0.00915367626574</v>
      </c>
      <c r="U10" s="4">
        <v>133730.0</v>
      </c>
      <c r="V10" s="4">
        <v>113480.0</v>
      </c>
      <c r="W10" s="4">
        <v>14520.0</v>
      </c>
      <c r="X10" s="4">
        <v>4736.360625</v>
      </c>
      <c r="Y10" s="4">
        <v>311.4415625</v>
      </c>
      <c r="Z10" s="4" t="str">
        <f t="shared" si="5"/>
        <v>5</v>
      </c>
      <c r="AA10" s="4">
        <v>1.0</v>
      </c>
      <c r="AD10" s="4"/>
      <c r="AH10" s="4">
        <v>1.0</v>
      </c>
      <c r="AK10" s="4">
        <v>1.0</v>
      </c>
      <c r="AM10" s="4"/>
      <c r="AN10" s="4"/>
      <c r="AO10" s="4">
        <v>1.0</v>
      </c>
      <c r="AP10" s="4">
        <v>1.0</v>
      </c>
      <c r="AS10" t="str">
        <f t="shared" si="6"/>
        <v>311.4415625</v>
      </c>
      <c r="AT10" t="str">
        <f t="shared" si="7"/>
        <v/>
      </c>
      <c r="AU10" t="str">
        <f t="shared" si="8"/>
        <v/>
      </c>
      <c r="AV10" t="str">
        <f t="shared" si="9"/>
        <v/>
      </c>
      <c r="AW10" t="str">
        <f t="shared" si="10"/>
        <v/>
      </c>
      <c r="AX10" t="str">
        <f t="shared" si="11"/>
        <v/>
      </c>
      <c r="AY10" t="str">
        <f t="shared" si="12"/>
        <v/>
      </c>
      <c r="AZ10" t="str">
        <f t="shared" si="13"/>
        <v>311.4415625</v>
      </c>
      <c r="BA10" t="str">
        <f t="shared" si="14"/>
        <v/>
      </c>
      <c r="BB10" t="str">
        <f t="shared" si="15"/>
        <v/>
      </c>
      <c r="BC10" t="str">
        <f t="shared" si="16"/>
        <v>311.4415625</v>
      </c>
      <c r="BD10" t="str">
        <f t="shared" si="17"/>
        <v/>
      </c>
      <c r="BE10" t="str">
        <f t="shared" si="18"/>
        <v/>
      </c>
      <c r="BF10" t="str">
        <f t="shared" si="19"/>
        <v/>
      </c>
      <c r="BG10" t="str">
        <f t="shared" si="20"/>
        <v>311.4415625</v>
      </c>
      <c r="BH10" t="str">
        <f t="shared" si="21"/>
        <v>311.4415625</v>
      </c>
      <c r="BI10" t="str">
        <f t="shared" si="22"/>
        <v/>
      </c>
      <c r="BK10" t="str">
        <f t="shared" si="23"/>
        <v>311.4415625</v>
      </c>
    </row>
    <row r="11">
      <c r="A11" s="4" t="str">
        <f t="shared" si="24"/>
        <v>9</v>
      </c>
      <c r="B11" s="4">
        <v>1.0</v>
      </c>
      <c r="C11" s="4" t="s">
        <v>342</v>
      </c>
      <c r="D11" s="4" t="str">
        <f t="shared" si="4"/>
        <v>99</v>
      </c>
      <c r="E11" s="4">
        <v>106310.0</v>
      </c>
      <c r="F11" s="4" t="s">
        <v>343</v>
      </c>
      <c r="G11" s="4" t="s">
        <v>579</v>
      </c>
      <c r="H11" s="26" t="s">
        <v>580</v>
      </c>
      <c r="J11" s="4" t="s">
        <v>343</v>
      </c>
      <c r="K11" s="4" t="s">
        <v>244</v>
      </c>
      <c r="L11" s="4" t="s">
        <v>246</v>
      </c>
      <c r="N11" s="7">
        <v>12.0</v>
      </c>
      <c r="O11" s="7">
        <v>176.0</v>
      </c>
      <c r="P11" s="7">
        <v>106626.375625</v>
      </c>
      <c r="Q11" s="7">
        <v>333.0735427841172</v>
      </c>
      <c r="R11" s="7">
        <v>6277.0</v>
      </c>
      <c r="S11" s="7">
        <v>5310.0738802358765</v>
      </c>
      <c r="T11" s="4">
        <v>0.00516253558975</v>
      </c>
      <c r="U11" s="4">
        <v>106310.0</v>
      </c>
      <c r="V11" s="4">
        <v>5300.141875</v>
      </c>
      <c r="W11" s="4">
        <v>976.858125</v>
      </c>
      <c r="X11" s="4">
        <v>281.5353125</v>
      </c>
      <c r="Y11" s="4">
        <v>34.8403125</v>
      </c>
      <c r="Z11" s="4" t="str">
        <f t="shared" si="5"/>
        <v>4</v>
      </c>
      <c r="AA11" s="4">
        <v>1.0</v>
      </c>
      <c r="AE11" s="4">
        <v>1.0</v>
      </c>
      <c r="AF11" s="4">
        <v>1.0</v>
      </c>
      <c r="AH11" s="4">
        <v>1.0</v>
      </c>
      <c r="AM11" s="4"/>
      <c r="AN11" s="4"/>
      <c r="AS11" t="str">
        <f t="shared" si="6"/>
        <v>34.8403125</v>
      </c>
      <c r="AT11" t="str">
        <f t="shared" si="7"/>
        <v/>
      </c>
      <c r="AU11" t="str">
        <f t="shared" si="8"/>
        <v/>
      </c>
      <c r="AV11" t="str">
        <f t="shared" si="9"/>
        <v/>
      </c>
      <c r="AW11" t="str">
        <f t="shared" si="10"/>
        <v>34.8403125</v>
      </c>
      <c r="AX11" t="str">
        <f t="shared" si="11"/>
        <v>34.8403125</v>
      </c>
      <c r="AY11" t="str">
        <f t="shared" si="12"/>
        <v/>
      </c>
      <c r="AZ11" t="str">
        <f t="shared" si="13"/>
        <v>34.8403125</v>
      </c>
      <c r="BA11" t="str">
        <f t="shared" si="14"/>
        <v/>
      </c>
      <c r="BB11" t="str">
        <f t="shared" si="15"/>
        <v/>
      </c>
      <c r="BC11" t="str">
        <f t="shared" si="16"/>
        <v/>
      </c>
      <c r="BD11" t="str">
        <f t="shared" si="17"/>
        <v/>
      </c>
      <c r="BE11" t="str">
        <f t="shared" si="18"/>
        <v/>
      </c>
      <c r="BF11" t="str">
        <f t="shared" si="19"/>
        <v/>
      </c>
      <c r="BG11" t="str">
        <f t="shared" si="20"/>
        <v/>
      </c>
      <c r="BH11" t="str">
        <f t="shared" si="21"/>
        <v/>
      </c>
      <c r="BI11" t="str">
        <f t="shared" si="22"/>
        <v/>
      </c>
      <c r="BK11" t="str">
        <f t="shared" si="23"/>
        <v>34.8403125</v>
      </c>
    </row>
    <row r="12">
      <c r="A12" s="4" t="str">
        <f t="shared" si="24"/>
        <v>10</v>
      </c>
      <c r="B12" s="4">
        <v>1.0</v>
      </c>
      <c r="C12" s="4" t="s">
        <v>344</v>
      </c>
      <c r="D12" s="4" t="str">
        <f t="shared" si="4"/>
        <v>100</v>
      </c>
      <c r="E12" s="4">
        <v>79417.0</v>
      </c>
      <c r="F12" s="4" t="s">
        <v>345</v>
      </c>
      <c r="G12" s="4" t="s">
        <v>581</v>
      </c>
      <c r="H12" s="26" t="s">
        <v>582</v>
      </c>
      <c r="I12" s="4" t="s">
        <v>344</v>
      </c>
      <c r="J12" s="4" t="s">
        <v>345</v>
      </c>
      <c r="K12" s="4" t="s">
        <v>244</v>
      </c>
      <c r="L12" s="4" t="s">
        <v>246</v>
      </c>
      <c r="M12" s="4">
        <v>94.0</v>
      </c>
      <c r="N12" s="4">
        <v>9.0</v>
      </c>
      <c r="O12" s="4">
        <v>17.0</v>
      </c>
      <c r="P12" s="4">
        <v>79958.1603125</v>
      </c>
      <c r="Q12" s="4">
        <v>557.4374727432213</v>
      </c>
      <c r="R12" s="4">
        <v>8821.0</v>
      </c>
      <c r="S12" s="4">
        <v>7863.364760032569</v>
      </c>
      <c r="T12" s="4">
        <v>0.00267364827182</v>
      </c>
      <c r="U12" s="4">
        <v>79417.0</v>
      </c>
      <c r="V12" s="4">
        <v>7853.4465625</v>
      </c>
      <c r="W12" s="4">
        <v>967.5534375</v>
      </c>
      <c r="X12" s="4">
        <v>431.561875</v>
      </c>
      <c r="Y12" s="4">
        <v>109.5984375</v>
      </c>
      <c r="Z12" s="4" t="str">
        <f t="shared" si="5"/>
        <v>2</v>
      </c>
      <c r="AA12" s="4">
        <v>1.0</v>
      </c>
      <c r="AE12" s="4">
        <v>1.0</v>
      </c>
      <c r="AN12" s="4"/>
      <c r="AS12" t="str">
        <f t="shared" si="6"/>
        <v>109.5984375</v>
      </c>
      <c r="AT12" t="str">
        <f t="shared" si="7"/>
        <v/>
      </c>
      <c r="AU12" t="str">
        <f t="shared" si="8"/>
        <v/>
      </c>
      <c r="AV12" t="str">
        <f t="shared" si="9"/>
        <v/>
      </c>
      <c r="AW12" t="str">
        <f t="shared" si="10"/>
        <v>109.5984375</v>
      </c>
      <c r="AX12" t="str">
        <f t="shared" si="11"/>
        <v/>
      </c>
      <c r="AY12" t="str">
        <f t="shared" si="12"/>
        <v/>
      </c>
      <c r="AZ12" t="str">
        <f t="shared" si="13"/>
        <v/>
      </c>
      <c r="BA12" t="str">
        <f t="shared" si="14"/>
        <v/>
      </c>
      <c r="BB12" t="str">
        <f t="shared" si="15"/>
        <v/>
      </c>
      <c r="BC12" t="str">
        <f t="shared" si="16"/>
        <v/>
      </c>
      <c r="BD12" t="str">
        <f t="shared" si="17"/>
        <v/>
      </c>
      <c r="BE12" t="str">
        <f t="shared" si="18"/>
        <v/>
      </c>
      <c r="BF12" t="str">
        <f t="shared" si="19"/>
        <v/>
      </c>
      <c r="BG12" t="str">
        <f t="shared" si="20"/>
        <v/>
      </c>
      <c r="BH12" t="str">
        <f t="shared" si="21"/>
        <v/>
      </c>
      <c r="BI12" t="str">
        <f t="shared" si="22"/>
        <v/>
      </c>
      <c r="BK12" t="str">
        <f t="shared" si="23"/>
        <v/>
      </c>
    </row>
    <row r="13">
      <c r="A13" s="4" t="str">
        <f t="shared" si="24"/>
        <v>11</v>
      </c>
      <c r="B13" s="4">
        <v>2.0</v>
      </c>
      <c r="C13" s="4" t="s">
        <v>346</v>
      </c>
      <c r="D13" s="4" t="str">
        <f t="shared" si="4"/>
        <v>3</v>
      </c>
      <c r="E13" s="4">
        <v>2983032.0</v>
      </c>
      <c r="F13" s="4" t="s">
        <v>347</v>
      </c>
      <c r="H13" s="4" t="s">
        <v>583</v>
      </c>
      <c r="I13" s="4" t="s">
        <v>349</v>
      </c>
      <c r="J13" s="4"/>
      <c r="K13" s="4" t="s">
        <v>244</v>
      </c>
      <c r="L13" s="4" t="s">
        <v>246</v>
      </c>
      <c r="M13" s="4">
        <v>0.0</v>
      </c>
      <c r="N13" s="18"/>
      <c r="O13" s="18"/>
      <c r="P13" s="4">
        <v>2984792.5578125003</v>
      </c>
      <c r="Q13" s="4">
        <v>1782.0661605233613</v>
      </c>
      <c r="R13" s="4">
        <v>16800.0</v>
      </c>
      <c r="S13" s="4">
        <v>7951.113416611486</v>
      </c>
      <c r="T13" s="4">
        <v>0.0115384838253</v>
      </c>
      <c r="U13" s="4">
        <v>2983032.0</v>
      </c>
      <c r="V13" s="4">
        <v>7938.0</v>
      </c>
      <c r="W13" s="4">
        <v>8862.0</v>
      </c>
      <c r="X13" s="4">
        <v>1551.8925</v>
      </c>
      <c r="Y13" s="4">
        <v>208.6653125</v>
      </c>
      <c r="Z13" s="4" t="str">
        <f t="shared" si="5"/>
        <v>6</v>
      </c>
      <c r="AA13" s="4">
        <v>1.0</v>
      </c>
      <c r="AD13" s="4">
        <v>1.0</v>
      </c>
      <c r="AE13" s="4">
        <v>1.0</v>
      </c>
      <c r="AF13" s="4">
        <v>1.0</v>
      </c>
      <c r="AG13" s="4">
        <v>1.0</v>
      </c>
      <c r="AM13" s="4"/>
      <c r="AN13" s="4">
        <v>1.0</v>
      </c>
      <c r="AS13" t="str">
        <f t="shared" si="6"/>
        <v>208.6653125</v>
      </c>
      <c r="AT13" t="str">
        <f t="shared" si="7"/>
        <v/>
      </c>
      <c r="AU13" t="str">
        <f t="shared" si="8"/>
        <v/>
      </c>
      <c r="AV13" t="str">
        <f t="shared" si="9"/>
        <v>208.6653125</v>
      </c>
      <c r="AW13" t="str">
        <f t="shared" si="10"/>
        <v>208.6653125</v>
      </c>
      <c r="AX13" t="str">
        <f t="shared" si="11"/>
        <v>208.6653125</v>
      </c>
      <c r="AY13" t="str">
        <f t="shared" si="12"/>
        <v>208.6653125</v>
      </c>
      <c r="AZ13" t="str">
        <f t="shared" si="13"/>
        <v/>
      </c>
      <c r="BA13" t="str">
        <f t="shared" si="14"/>
        <v/>
      </c>
      <c r="BB13" t="str">
        <f t="shared" si="15"/>
        <v/>
      </c>
      <c r="BC13" t="str">
        <f t="shared" si="16"/>
        <v/>
      </c>
      <c r="BD13" t="str">
        <f t="shared" si="17"/>
        <v/>
      </c>
      <c r="BE13" t="str">
        <f t="shared" si="18"/>
        <v/>
      </c>
      <c r="BF13" t="str">
        <f t="shared" si="19"/>
        <v>208.6653125</v>
      </c>
      <c r="BG13" t="str">
        <f t="shared" si="20"/>
        <v/>
      </c>
      <c r="BH13" t="str">
        <f t="shared" si="21"/>
        <v/>
      </c>
      <c r="BI13" t="str">
        <f t="shared" si="22"/>
        <v/>
      </c>
      <c r="BK13" t="str">
        <f t="shared" si="23"/>
        <v/>
      </c>
    </row>
    <row r="14" ht="1.5" customHeight="1">
      <c r="A14" s="4" t="str">
        <f t="shared" si="24"/>
        <v>12</v>
      </c>
      <c r="B14" s="4">
        <v>2.0</v>
      </c>
      <c r="C14" s="4" t="s">
        <v>348</v>
      </c>
      <c r="D14" s="4" t="str">
        <f t="shared" si="4"/>
        <v>4</v>
      </c>
      <c r="E14" s="4">
        <v>2472756.0</v>
      </c>
      <c r="K14" s="4" t="s">
        <v>244</v>
      </c>
      <c r="L14" s="4" t="s">
        <v>350</v>
      </c>
      <c r="P14" s="7">
        <v>2473505.7096875003</v>
      </c>
      <c r="Q14" s="7">
        <v>770.9473759576742</v>
      </c>
      <c r="R14" s="7">
        <v>5977.0</v>
      </c>
      <c r="S14" s="7">
        <v>3601.156646758598</v>
      </c>
      <c r="T14" s="4">
        <v>0.0032351708316</v>
      </c>
      <c r="U14" s="4">
        <v>2472756.0</v>
      </c>
      <c r="V14" s="4">
        <v>3589.935625</v>
      </c>
      <c r="W14" s="4">
        <v>2387.064375</v>
      </c>
      <c r="X14" s="4">
        <v>389.505625</v>
      </c>
      <c r="Y14" s="4">
        <v>360.2040625</v>
      </c>
      <c r="Z14" s="4" t="str">
        <f t="shared" si="5"/>
        <v>3</v>
      </c>
      <c r="AD14" s="4"/>
      <c r="AE14" s="4">
        <v>1.0</v>
      </c>
      <c r="AF14" s="4">
        <v>1.0</v>
      </c>
      <c r="AM14" s="4"/>
      <c r="AN14" s="4">
        <v>1.0</v>
      </c>
      <c r="AS14" t="str">
        <f t="shared" si="6"/>
        <v/>
      </c>
      <c r="AT14" t="str">
        <f t="shared" si="7"/>
        <v/>
      </c>
      <c r="AU14" t="str">
        <f t="shared" si="8"/>
        <v/>
      </c>
      <c r="AV14" t="str">
        <f t="shared" si="9"/>
        <v/>
      </c>
      <c r="AW14" t="str">
        <f t="shared" si="10"/>
        <v>360.2040625</v>
      </c>
      <c r="AX14" t="str">
        <f t="shared" si="11"/>
        <v>360.2040625</v>
      </c>
      <c r="AY14" t="str">
        <f t="shared" si="12"/>
        <v/>
      </c>
      <c r="AZ14" t="str">
        <f t="shared" si="13"/>
        <v/>
      </c>
      <c r="BA14" t="str">
        <f t="shared" si="14"/>
        <v/>
      </c>
      <c r="BB14" t="str">
        <f t="shared" si="15"/>
        <v/>
      </c>
      <c r="BC14" t="str">
        <f t="shared" si="16"/>
        <v/>
      </c>
      <c r="BD14" t="str">
        <f t="shared" si="17"/>
        <v/>
      </c>
      <c r="BE14" t="str">
        <f t="shared" si="18"/>
        <v/>
      </c>
      <c r="BF14" t="str">
        <f t="shared" si="19"/>
        <v>360.2040625</v>
      </c>
      <c r="BG14" t="str">
        <f t="shared" si="20"/>
        <v/>
      </c>
      <c r="BH14" t="str">
        <f t="shared" si="21"/>
        <v/>
      </c>
      <c r="BI14" t="str">
        <f t="shared" si="22"/>
        <v/>
      </c>
      <c r="BK14" t="str">
        <f t="shared" si="23"/>
        <v/>
      </c>
    </row>
    <row r="15">
      <c r="A15" s="4" t="str">
        <f t="shared" si="24"/>
        <v>13</v>
      </c>
      <c r="B15" s="4">
        <v>2.0</v>
      </c>
      <c r="C15" s="4" t="s">
        <v>353</v>
      </c>
      <c r="D15" s="4" t="str">
        <f t="shared" si="4"/>
        <v>5</v>
      </c>
      <c r="E15" s="4">
        <v>2452739.0</v>
      </c>
      <c r="F15" s="4" t="s">
        <v>354</v>
      </c>
      <c r="G15" s="4" t="s">
        <v>604</v>
      </c>
      <c r="H15" s="26" t="s">
        <v>605</v>
      </c>
      <c r="I15" s="4" t="s">
        <v>355</v>
      </c>
      <c r="J15" s="4"/>
      <c r="K15" s="4" t="s">
        <v>244</v>
      </c>
      <c r="L15" s="4" t="s">
        <v>246</v>
      </c>
      <c r="M15" s="4">
        <v>0.0</v>
      </c>
      <c r="N15" s="18"/>
      <c r="O15" s="18"/>
      <c r="P15" s="4">
        <v>2453317.4971875004</v>
      </c>
      <c r="Q15" s="4">
        <v>599.7231497918299</v>
      </c>
      <c r="R15" s="4">
        <v>6004.0</v>
      </c>
      <c r="S15" s="4">
        <v>5448.390221748606</v>
      </c>
      <c r="T15" s="4">
        <v>0.00873648321574</v>
      </c>
      <c r="U15" s="4">
        <v>2452739.0</v>
      </c>
      <c r="V15" s="4">
        <v>5439.24875</v>
      </c>
      <c r="W15" s="4">
        <v>564.75125</v>
      </c>
      <c r="X15" s="4">
        <v>516.6184375</v>
      </c>
      <c r="Y15" s="4">
        <v>61.87875</v>
      </c>
      <c r="Z15" s="4" t="str">
        <f t="shared" si="5"/>
        <v>5</v>
      </c>
      <c r="AA15" s="4">
        <v>1.0</v>
      </c>
      <c r="AD15" s="4"/>
      <c r="AE15" s="4">
        <v>1.0</v>
      </c>
      <c r="AF15" s="4">
        <v>1.0</v>
      </c>
      <c r="AM15" s="4">
        <v>1.0</v>
      </c>
      <c r="AN15" s="4">
        <v>1.0</v>
      </c>
      <c r="AS15" t="str">
        <f t="shared" si="6"/>
        <v>61.87875</v>
      </c>
      <c r="AT15" t="str">
        <f t="shared" si="7"/>
        <v/>
      </c>
      <c r="AU15" t="str">
        <f t="shared" si="8"/>
        <v/>
      </c>
      <c r="AV15" t="str">
        <f t="shared" si="9"/>
        <v/>
      </c>
      <c r="AW15" t="str">
        <f t="shared" si="10"/>
        <v>61.87875</v>
      </c>
      <c r="AX15" t="str">
        <f t="shared" si="11"/>
        <v>61.87875</v>
      </c>
      <c r="AY15" t="str">
        <f t="shared" si="12"/>
        <v/>
      </c>
      <c r="AZ15" t="str">
        <f t="shared" si="13"/>
        <v/>
      </c>
      <c r="BA15" t="str">
        <f t="shared" si="14"/>
        <v/>
      </c>
      <c r="BB15" t="str">
        <f t="shared" si="15"/>
        <v/>
      </c>
      <c r="BC15" t="str">
        <f t="shared" si="16"/>
        <v/>
      </c>
      <c r="BD15" t="str">
        <f t="shared" si="17"/>
        <v/>
      </c>
      <c r="BE15" t="str">
        <f t="shared" si="18"/>
        <v>61.87875</v>
      </c>
      <c r="BF15" t="str">
        <f t="shared" si="19"/>
        <v>61.87875</v>
      </c>
      <c r="BG15" t="str">
        <f t="shared" si="20"/>
        <v/>
      </c>
      <c r="BH15" t="str">
        <f t="shared" si="21"/>
        <v/>
      </c>
      <c r="BI15" t="str">
        <f t="shared" si="22"/>
        <v/>
      </c>
      <c r="BK15" t="str">
        <f t="shared" si="23"/>
        <v/>
      </c>
    </row>
    <row r="16">
      <c r="A16" s="4" t="str">
        <f t="shared" si="24"/>
        <v>14</v>
      </c>
      <c r="B16" s="4">
        <v>2.0</v>
      </c>
      <c r="C16" s="4" t="s">
        <v>351</v>
      </c>
      <c r="D16" s="4" t="str">
        <f t="shared" si="4"/>
        <v>6</v>
      </c>
      <c r="E16" s="4">
        <v>2219625.0</v>
      </c>
      <c r="F16" s="4" t="s">
        <v>352</v>
      </c>
      <c r="G16" s="4" t="s">
        <v>606</v>
      </c>
      <c r="H16" s="26" t="s">
        <v>607</v>
      </c>
      <c r="I16" s="4" t="s">
        <v>356</v>
      </c>
      <c r="J16" s="4" t="s">
        <v>357</v>
      </c>
      <c r="K16" s="4" t="s">
        <v>244</v>
      </c>
      <c r="L16" s="4" t="s">
        <v>358</v>
      </c>
      <c r="M16" s="4">
        <v>111.0</v>
      </c>
      <c r="N16" s="4">
        <v>0.0</v>
      </c>
      <c r="O16" s="4">
        <v>1.0</v>
      </c>
      <c r="P16" s="4">
        <v>2224152.5065625</v>
      </c>
      <c r="Q16" s="4">
        <v>4548.588447026827</v>
      </c>
      <c r="R16" s="4">
        <v>34600.0</v>
      </c>
      <c r="S16" s="4">
        <v>33733.96197823052</v>
      </c>
      <c r="T16" s="4">
        <v>0.0103893091956</v>
      </c>
      <c r="U16" s="4">
        <v>2219625.0</v>
      </c>
      <c r="V16" s="4">
        <v>33724.1875</v>
      </c>
      <c r="W16" s="4">
        <v>875.8125</v>
      </c>
      <c r="X16" s="4">
        <v>4138.5146875</v>
      </c>
      <c r="Y16" s="4">
        <v>388.991875</v>
      </c>
      <c r="Z16" s="4" t="str">
        <f t="shared" si="5"/>
        <v>3</v>
      </c>
      <c r="AA16" s="4">
        <v>1.0</v>
      </c>
      <c r="AB16" s="4">
        <v>1.0</v>
      </c>
      <c r="AD16" s="4"/>
      <c r="AE16" s="4">
        <v>1.0</v>
      </c>
      <c r="AM16" s="4"/>
      <c r="AN16" s="4"/>
      <c r="AS16" t="str">
        <f t="shared" si="6"/>
        <v>388.991875</v>
      </c>
      <c r="AT16" t="str">
        <f t="shared" si="7"/>
        <v>388.991875</v>
      </c>
      <c r="AU16" t="str">
        <f t="shared" si="8"/>
        <v/>
      </c>
      <c r="AV16" t="str">
        <f t="shared" si="9"/>
        <v/>
      </c>
      <c r="AW16" t="str">
        <f t="shared" si="10"/>
        <v>388.991875</v>
      </c>
      <c r="AX16" t="str">
        <f t="shared" si="11"/>
        <v/>
      </c>
      <c r="AY16" t="str">
        <f t="shared" si="12"/>
        <v/>
      </c>
      <c r="AZ16" t="str">
        <f t="shared" si="13"/>
        <v/>
      </c>
      <c r="BA16" t="str">
        <f t="shared" si="14"/>
        <v/>
      </c>
      <c r="BB16" t="str">
        <f t="shared" si="15"/>
        <v/>
      </c>
      <c r="BC16" t="str">
        <f t="shared" si="16"/>
        <v/>
      </c>
      <c r="BD16" t="str">
        <f t="shared" si="17"/>
        <v/>
      </c>
      <c r="BE16" t="str">
        <f t="shared" si="18"/>
        <v/>
      </c>
      <c r="BF16" t="str">
        <f t="shared" si="19"/>
        <v/>
      </c>
      <c r="BG16" t="str">
        <f t="shared" si="20"/>
        <v/>
      </c>
      <c r="BH16" t="str">
        <f t="shared" si="21"/>
        <v/>
      </c>
      <c r="BI16" t="str">
        <f t="shared" si="22"/>
        <v/>
      </c>
      <c r="BK16" t="str">
        <f t="shared" si="23"/>
        <v/>
      </c>
    </row>
    <row r="17">
      <c r="A17" s="4" t="str">
        <f t="shared" si="24"/>
        <v>15</v>
      </c>
      <c r="B17" s="4">
        <v>2.0</v>
      </c>
      <c r="C17" s="4" t="s">
        <v>359</v>
      </c>
      <c r="D17" s="4" t="str">
        <f t="shared" si="4"/>
        <v>7</v>
      </c>
      <c r="E17" s="4">
        <v>2142030.0</v>
      </c>
      <c r="F17" s="4" t="s">
        <v>360</v>
      </c>
      <c r="G17" s="4" t="s">
        <v>610</v>
      </c>
      <c r="H17" s="4" t="s">
        <v>583</v>
      </c>
      <c r="K17" s="4" t="s">
        <v>244</v>
      </c>
      <c r="L17" s="4" t="s">
        <v>246</v>
      </c>
      <c r="P17" s="7">
        <v>2143605.5346875</v>
      </c>
      <c r="Q17" s="7">
        <v>1596.5652347550838</v>
      </c>
      <c r="R17" s="7">
        <v>1285.0</v>
      </c>
      <c r="S17" s="7">
        <v>1090.6582114827518</v>
      </c>
      <c r="T17" s="4">
        <v>0.0143210905712</v>
      </c>
      <c r="U17" s="4">
        <v>2142030.0</v>
      </c>
      <c r="V17" s="4">
        <v>1083.0</v>
      </c>
      <c r="W17" s="4">
        <v>202.0</v>
      </c>
      <c r="X17" s="4">
        <v>1262.706875</v>
      </c>
      <c r="Y17" s="4">
        <v>312.8278125</v>
      </c>
      <c r="Z17" s="4" t="str">
        <f t="shared" si="5"/>
        <v>6</v>
      </c>
      <c r="AA17" s="4">
        <v>1.0</v>
      </c>
      <c r="AC17" s="4"/>
      <c r="AD17" s="4">
        <v>1.0</v>
      </c>
      <c r="AE17" s="4">
        <v>1.0</v>
      </c>
      <c r="AF17" s="4">
        <v>1.0</v>
      </c>
      <c r="AG17" s="4">
        <v>1.0</v>
      </c>
      <c r="AL17" s="4"/>
      <c r="AM17" s="4">
        <v>1.0</v>
      </c>
      <c r="AN17" s="4"/>
      <c r="AR17" s="4"/>
      <c r="AS17" t="str">
        <f t="shared" si="6"/>
        <v>312.8278125</v>
      </c>
      <c r="AT17" t="str">
        <f t="shared" si="7"/>
        <v/>
      </c>
      <c r="AU17" t="str">
        <f t="shared" si="8"/>
        <v/>
      </c>
      <c r="AV17" t="str">
        <f t="shared" si="9"/>
        <v>312.8278125</v>
      </c>
      <c r="AW17" t="str">
        <f t="shared" si="10"/>
        <v>312.8278125</v>
      </c>
      <c r="AX17" t="str">
        <f t="shared" si="11"/>
        <v>312.8278125</v>
      </c>
      <c r="AY17" t="str">
        <f t="shared" si="12"/>
        <v>312.8278125</v>
      </c>
      <c r="AZ17" t="str">
        <f t="shared" si="13"/>
        <v/>
      </c>
      <c r="BA17" t="str">
        <f t="shared" si="14"/>
        <v/>
      </c>
      <c r="BB17" t="str">
        <f t="shared" si="15"/>
        <v/>
      </c>
      <c r="BC17" t="str">
        <f t="shared" si="16"/>
        <v/>
      </c>
      <c r="BD17" t="str">
        <f t="shared" si="17"/>
        <v/>
      </c>
      <c r="BE17" t="str">
        <f t="shared" si="18"/>
        <v>312.8278125</v>
      </c>
      <c r="BF17" t="str">
        <f t="shared" si="19"/>
        <v/>
      </c>
      <c r="BG17" t="str">
        <f t="shared" si="20"/>
        <v/>
      </c>
      <c r="BH17" t="str">
        <f t="shared" si="21"/>
        <v/>
      </c>
      <c r="BI17" t="str">
        <f t="shared" si="22"/>
        <v/>
      </c>
      <c r="BK17" t="str">
        <f t="shared" si="23"/>
        <v/>
      </c>
    </row>
    <row r="18">
      <c r="A18" s="4" t="str">
        <f t="shared" si="24"/>
        <v>16</v>
      </c>
      <c r="B18" s="4">
        <v>2.0</v>
      </c>
      <c r="C18" s="4" t="s">
        <v>361</v>
      </c>
      <c r="D18" s="4" t="str">
        <f t="shared" si="4"/>
        <v>9</v>
      </c>
      <c r="E18" s="4">
        <v>1807162.0</v>
      </c>
      <c r="F18" s="4" t="s">
        <v>362</v>
      </c>
      <c r="G18" s="4" t="s">
        <v>611</v>
      </c>
      <c r="H18" s="26" t="s">
        <v>612</v>
      </c>
      <c r="K18" s="4" t="s">
        <v>244</v>
      </c>
      <c r="L18" s="4" t="s">
        <v>246</v>
      </c>
      <c r="P18" s="7">
        <v>1808976.0987500001</v>
      </c>
      <c r="Q18" s="7">
        <v>1834.8840444092957</v>
      </c>
      <c r="R18" s="7">
        <v>7684.0</v>
      </c>
      <c r="S18" s="7">
        <v>6831.702875647714</v>
      </c>
      <c r="T18" s="4">
        <v>0.0131426659603</v>
      </c>
      <c r="U18" s="4">
        <v>1807162.0</v>
      </c>
      <c r="V18" s="4">
        <v>6821.95125</v>
      </c>
      <c r="W18" s="4">
        <v>862.04875</v>
      </c>
      <c r="X18" s="4">
        <v>1652.0490625</v>
      </c>
      <c r="Y18" s="4">
        <v>162.0496875</v>
      </c>
      <c r="Z18" s="4" t="str">
        <f t="shared" si="5"/>
        <v>5</v>
      </c>
      <c r="AA18" s="4">
        <v>1.0</v>
      </c>
      <c r="AD18" s="4"/>
      <c r="AE18" s="4">
        <v>1.0</v>
      </c>
      <c r="AF18" s="4">
        <v>1.0</v>
      </c>
      <c r="AG18" s="4">
        <v>1.0</v>
      </c>
      <c r="AK18" s="4">
        <v>1.0</v>
      </c>
      <c r="AM18" s="4"/>
      <c r="AN18" s="4"/>
      <c r="AS18" t="str">
        <f t="shared" si="6"/>
        <v>162.0496875</v>
      </c>
      <c r="AT18" t="str">
        <f t="shared" si="7"/>
        <v/>
      </c>
      <c r="AU18" t="str">
        <f t="shared" si="8"/>
        <v/>
      </c>
      <c r="AV18" t="str">
        <f t="shared" si="9"/>
        <v/>
      </c>
      <c r="AW18" t="str">
        <f t="shared" si="10"/>
        <v>162.0496875</v>
      </c>
      <c r="AX18" t="str">
        <f t="shared" si="11"/>
        <v>162.0496875</v>
      </c>
      <c r="AY18" t="str">
        <f t="shared" si="12"/>
        <v>162.0496875</v>
      </c>
      <c r="AZ18" t="str">
        <f t="shared" si="13"/>
        <v/>
      </c>
      <c r="BA18" t="str">
        <f t="shared" si="14"/>
        <v/>
      </c>
      <c r="BB18" t="str">
        <f t="shared" si="15"/>
        <v/>
      </c>
      <c r="BC18" t="str">
        <f t="shared" si="16"/>
        <v>162.0496875</v>
      </c>
      <c r="BD18" t="str">
        <f t="shared" si="17"/>
        <v/>
      </c>
      <c r="BE18" t="str">
        <f t="shared" si="18"/>
        <v/>
      </c>
      <c r="BF18" t="str">
        <f t="shared" si="19"/>
        <v/>
      </c>
      <c r="BG18" t="str">
        <f t="shared" si="20"/>
        <v/>
      </c>
      <c r="BH18" t="str">
        <f t="shared" si="21"/>
        <v/>
      </c>
      <c r="BI18" t="str">
        <f t="shared" si="22"/>
        <v/>
      </c>
      <c r="BK18" t="str">
        <f t="shared" si="23"/>
        <v/>
      </c>
    </row>
    <row r="19">
      <c r="A19" s="4" t="str">
        <f t="shared" si="24"/>
        <v>17</v>
      </c>
      <c r="B19" s="4">
        <v>2.0</v>
      </c>
      <c r="C19" s="4" t="s">
        <v>363</v>
      </c>
      <c r="D19" s="4" t="str">
        <f t="shared" si="4"/>
        <v>10</v>
      </c>
      <c r="E19" s="4">
        <v>1702975.0</v>
      </c>
      <c r="F19" s="4" t="s">
        <v>364</v>
      </c>
      <c r="G19" s="4" t="s">
        <v>613</v>
      </c>
      <c r="H19" s="26" t="s">
        <v>614</v>
      </c>
      <c r="K19" s="4" t="s">
        <v>244</v>
      </c>
      <c r="L19" s="4" t="s">
        <v>365</v>
      </c>
      <c r="P19" s="7">
        <v>1703115.475</v>
      </c>
      <c r="Q19" s="7">
        <v>161.17462582545585</v>
      </c>
      <c r="R19" s="7">
        <v>4087.0</v>
      </c>
      <c r="S19" s="7">
        <v>3652.607699690824</v>
      </c>
      <c r="T19" s="4">
        <v>0.00742638550208</v>
      </c>
      <c r="U19" s="4">
        <v>1702975.0</v>
      </c>
      <c r="V19" s="4">
        <v>3643.8159375</v>
      </c>
      <c r="W19" s="4">
        <v>443.1840625</v>
      </c>
      <c r="X19" s="4">
        <v>97.700625</v>
      </c>
      <c r="Y19" s="4">
        <v>42.774375</v>
      </c>
      <c r="Z19" s="4" t="str">
        <f t="shared" si="5"/>
        <v>4</v>
      </c>
      <c r="AE19" s="4">
        <v>1.0</v>
      </c>
      <c r="AF19" s="4">
        <v>1.0</v>
      </c>
      <c r="AI19" s="4">
        <v>1.0</v>
      </c>
      <c r="AJ19" s="4">
        <v>1.0</v>
      </c>
      <c r="AM19" s="4"/>
      <c r="AN19" s="4"/>
      <c r="AS19" t="str">
        <f t="shared" si="6"/>
        <v/>
      </c>
      <c r="AT19" t="str">
        <f t="shared" si="7"/>
        <v/>
      </c>
      <c r="AU19" t="str">
        <f t="shared" si="8"/>
        <v/>
      </c>
      <c r="AV19" t="str">
        <f t="shared" si="9"/>
        <v/>
      </c>
      <c r="AW19" t="str">
        <f t="shared" si="10"/>
        <v>42.774375</v>
      </c>
      <c r="AX19" t="str">
        <f t="shared" si="11"/>
        <v>42.774375</v>
      </c>
      <c r="AY19" t="str">
        <f t="shared" si="12"/>
        <v/>
      </c>
      <c r="AZ19" t="str">
        <f t="shared" si="13"/>
        <v/>
      </c>
      <c r="BA19" t="str">
        <f t="shared" si="14"/>
        <v>42.774375</v>
      </c>
      <c r="BB19" t="str">
        <f t="shared" si="15"/>
        <v>42.774375</v>
      </c>
      <c r="BC19" t="str">
        <f t="shared" si="16"/>
        <v/>
      </c>
      <c r="BD19" t="str">
        <f t="shared" si="17"/>
        <v/>
      </c>
      <c r="BE19" t="str">
        <f t="shared" si="18"/>
        <v/>
      </c>
      <c r="BF19" t="str">
        <f t="shared" si="19"/>
        <v/>
      </c>
      <c r="BG19" t="str">
        <f t="shared" si="20"/>
        <v/>
      </c>
      <c r="BH19" t="str">
        <f t="shared" si="21"/>
        <v/>
      </c>
      <c r="BI19" t="str">
        <f t="shared" si="22"/>
        <v/>
      </c>
      <c r="BK19" t="str">
        <f t="shared" si="23"/>
        <v/>
      </c>
    </row>
    <row r="20">
      <c r="A20" s="4" t="str">
        <f t="shared" si="24"/>
        <v>18</v>
      </c>
      <c r="B20" s="4">
        <v>2.0</v>
      </c>
      <c r="C20" s="4" t="s">
        <v>366</v>
      </c>
      <c r="D20" s="4" t="str">
        <f t="shared" si="4"/>
        <v>11</v>
      </c>
      <c r="E20" s="4">
        <v>1600981.0</v>
      </c>
      <c r="F20" s="4" t="s">
        <v>366</v>
      </c>
      <c r="G20" s="4" t="s">
        <v>615</v>
      </c>
      <c r="H20" s="26" t="s">
        <v>616</v>
      </c>
      <c r="K20" s="4" t="s">
        <v>367</v>
      </c>
      <c r="L20" s="4" t="s">
        <v>246</v>
      </c>
      <c r="P20" s="7">
        <v>1603707.63</v>
      </c>
      <c r="Q20" s="7">
        <v>2747.240524755774</v>
      </c>
      <c r="R20" s="7">
        <v>15900.0</v>
      </c>
      <c r="S20" s="7">
        <v>11340.908373006228</v>
      </c>
      <c r="T20" s="4">
        <v>0.00581676707859</v>
      </c>
      <c r="U20" s="4">
        <v>1600981.0</v>
      </c>
      <c r="V20" s="4">
        <v>11328.75</v>
      </c>
      <c r="W20" s="4">
        <v>4571.25</v>
      </c>
      <c r="X20" s="4">
        <v>2682.09875</v>
      </c>
      <c r="Y20" s="4">
        <v>44.53125</v>
      </c>
      <c r="Z20" s="4" t="str">
        <f t="shared" si="5"/>
        <v>1</v>
      </c>
      <c r="AF20" s="4">
        <v>1.0</v>
      </c>
      <c r="AN20" s="4"/>
      <c r="AS20" t="str">
        <f t="shared" si="6"/>
        <v/>
      </c>
      <c r="AT20" t="str">
        <f t="shared" si="7"/>
        <v/>
      </c>
      <c r="AU20" t="str">
        <f t="shared" si="8"/>
        <v/>
      </c>
      <c r="AV20" t="str">
        <f t="shared" si="9"/>
        <v/>
      </c>
      <c r="AW20" t="str">
        <f t="shared" si="10"/>
        <v/>
      </c>
      <c r="AX20" t="str">
        <f t="shared" si="11"/>
        <v>44.53125</v>
      </c>
      <c r="AY20" t="str">
        <f t="shared" si="12"/>
        <v/>
      </c>
      <c r="AZ20" t="str">
        <f t="shared" si="13"/>
        <v/>
      </c>
      <c r="BA20" t="str">
        <f t="shared" si="14"/>
        <v/>
      </c>
      <c r="BB20" t="str">
        <f t="shared" si="15"/>
        <v/>
      </c>
      <c r="BC20" t="str">
        <f t="shared" si="16"/>
        <v/>
      </c>
      <c r="BD20" t="str">
        <f t="shared" si="17"/>
        <v/>
      </c>
      <c r="BE20" t="str">
        <f t="shared" si="18"/>
        <v/>
      </c>
      <c r="BF20" t="str">
        <f t="shared" si="19"/>
        <v/>
      </c>
      <c r="BG20" t="str">
        <f t="shared" si="20"/>
        <v/>
      </c>
      <c r="BH20" t="str">
        <f t="shared" si="21"/>
        <v/>
      </c>
      <c r="BI20" t="str">
        <f t="shared" si="22"/>
        <v/>
      </c>
      <c r="BK20" t="str">
        <f t="shared" si="23"/>
        <v/>
      </c>
    </row>
    <row r="21">
      <c r="A21" s="4" t="str">
        <f t="shared" si="24"/>
        <v>19</v>
      </c>
      <c r="B21" s="4">
        <v>2.0</v>
      </c>
      <c r="C21" s="4" t="s">
        <v>368</v>
      </c>
      <c r="D21" s="4" t="str">
        <f t="shared" si="4"/>
        <v>12</v>
      </c>
      <c r="E21" s="4">
        <v>1570882.0</v>
      </c>
      <c r="F21" s="4" t="s">
        <v>369</v>
      </c>
      <c r="G21" s="4" t="s">
        <v>617</v>
      </c>
      <c r="H21" s="26" t="s">
        <v>618</v>
      </c>
      <c r="K21" s="4" t="s">
        <v>244</v>
      </c>
      <c r="L21" s="4" t="s">
        <v>246</v>
      </c>
      <c r="P21" s="7">
        <v>1571918.651875</v>
      </c>
      <c r="Q21" s="7">
        <v>1057.2350183830508</v>
      </c>
      <c r="R21" s="7">
        <v>10400.0</v>
      </c>
      <c r="S21" s="7">
        <v>9220.716139556425</v>
      </c>
      <c r="T21" s="4">
        <v>0.0103934036398</v>
      </c>
      <c r="U21" s="4">
        <v>1570882.0</v>
      </c>
      <c r="V21" s="4">
        <v>9210.5</v>
      </c>
      <c r="W21" s="4">
        <v>1189.5</v>
      </c>
      <c r="X21" s="4">
        <v>928.4484375</v>
      </c>
      <c r="Y21" s="4">
        <v>108.2034375</v>
      </c>
      <c r="Z21" s="4" t="str">
        <f t="shared" si="5"/>
        <v>4</v>
      </c>
      <c r="AD21" s="4"/>
      <c r="AE21" s="4">
        <v>1.0</v>
      </c>
      <c r="AF21" s="4">
        <v>1.0</v>
      </c>
      <c r="AG21" s="4">
        <v>1.0</v>
      </c>
      <c r="AM21" s="4"/>
      <c r="AN21" s="4"/>
      <c r="AQ21" s="4">
        <v>1.0</v>
      </c>
      <c r="AS21" t="str">
        <f t="shared" si="6"/>
        <v/>
      </c>
      <c r="AT21" t="str">
        <f t="shared" si="7"/>
        <v/>
      </c>
      <c r="AU21" t="str">
        <f t="shared" si="8"/>
        <v/>
      </c>
      <c r="AV21" t="str">
        <f t="shared" si="9"/>
        <v/>
      </c>
      <c r="AW21" t="str">
        <f t="shared" si="10"/>
        <v>108.2034375</v>
      </c>
      <c r="AX21" t="str">
        <f t="shared" si="11"/>
        <v>108.2034375</v>
      </c>
      <c r="AY21" t="str">
        <f t="shared" si="12"/>
        <v>108.2034375</v>
      </c>
      <c r="AZ21" t="str">
        <f t="shared" si="13"/>
        <v/>
      </c>
      <c r="BA21" t="str">
        <f t="shared" si="14"/>
        <v/>
      </c>
      <c r="BB21" t="str">
        <f t="shared" si="15"/>
        <v/>
      </c>
      <c r="BC21" t="str">
        <f t="shared" si="16"/>
        <v/>
      </c>
      <c r="BD21" t="str">
        <f t="shared" si="17"/>
        <v/>
      </c>
      <c r="BE21" t="str">
        <f t="shared" si="18"/>
        <v/>
      </c>
      <c r="BF21" t="str">
        <f t="shared" si="19"/>
        <v/>
      </c>
      <c r="BG21" t="str">
        <f t="shared" si="20"/>
        <v/>
      </c>
      <c r="BH21" t="str">
        <f t="shared" si="21"/>
        <v/>
      </c>
      <c r="BI21" t="str">
        <f t="shared" si="22"/>
        <v>108.2034375</v>
      </c>
      <c r="BK21" t="str">
        <f t="shared" si="23"/>
        <v/>
      </c>
    </row>
    <row r="22">
      <c r="A22" s="4" t="str">
        <f t="shared" si="24"/>
        <v>20</v>
      </c>
      <c r="B22" s="4">
        <v>2.0</v>
      </c>
      <c r="C22" s="4" t="s">
        <v>370</v>
      </c>
      <c r="D22" s="4" t="str">
        <f t="shared" si="4"/>
        <v>15</v>
      </c>
      <c r="E22" s="4">
        <v>1495747.0</v>
      </c>
      <c r="F22" s="4" t="s">
        <v>371</v>
      </c>
      <c r="G22" s="4" t="s">
        <v>619</v>
      </c>
      <c r="H22" s="4" t="s">
        <v>583</v>
      </c>
      <c r="K22" s="4" t="s">
        <v>244</v>
      </c>
      <c r="L22" s="4" t="s">
        <v>246</v>
      </c>
      <c r="P22" s="7">
        <v>1497771.00375</v>
      </c>
      <c r="Q22" s="7">
        <v>2044.5161847387255</v>
      </c>
      <c r="R22" s="7">
        <v>9153.0</v>
      </c>
      <c r="S22" s="7">
        <v>8441.694702699026</v>
      </c>
      <c r="T22" s="4">
        <v>0.00853292337914</v>
      </c>
      <c r="U22" s="4">
        <v>1495747.0</v>
      </c>
      <c r="V22" s="4">
        <v>8432.20125</v>
      </c>
      <c r="W22" s="4">
        <v>720.79875</v>
      </c>
      <c r="X22" s="4">
        <v>1800.8721875</v>
      </c>
      <c r="Y22" s="4">
        <v>223.1315625</v>
      </c>
      <c r="Z22" s="4" t="str">
        <f t="shared" si="5"/>
        <v>2</v>
      </c>
      <c r="AD22" s="4"/>
      <c r="AE22" s="4">
        <v>1.0</v>
      </c>
      <c r="AF22" s="4">
        <v>1.0</v>
      </c>
      <c r="AM22" s="4"/>
      <c r="AN22" s="4"/>
      <c r="AS22" t="str">
        <f t="shared" si="6"/>
        <v/>
      </c>
      <c r="AT22" t="str">
        <f t="shared" si="7"/>
        <v/>
      </c>
      <c r="AU22" t="str">
        <f t="shared" si="8"/>
        <v/>
      </c>
      <c r="AV22" t="str">
        <f t="shared" si="9"/>
        <v/>
      </c>
      <c r="AW22" t="str">
        <f t="shared" si="10"/>
        <v>223.1315625</v>
      </c>
      <c r="AX22" t="str">
        <f t="shared" si="11"/>
        <v>223.1315625</v>
      </c>
      <c r="AY22" t="str">
        <f t="shared" si="12"/>
        <v/>
      </c>
      <c r="AZ22" t="str">
        <f t="shared" si="13"/>
        <v/>
      </c>
      <c r="BA22" t="str">
        <f t="shared" si="14"/>
        <v/>
      </c>
      <c r="BB22" t="str">
        <f t="shared" si="15"/>
        <v/>
      </c>
      <c r="BC22" t="str">
        <f t="shared" si="16"/>
        <v/>
      </c>
      <c r="BD22" t="str">
        <f t="shared" si="17"/>
        <v/>
      </c>
      <c r="BE22" t="str">
        <f t="shared" si="18"/>
        <v/>
      </c>
      <c r="BF22" t="str">
        <f t="shared" si="19"/>
        <v/>
      </c>
      <c r="BG22" t="str">
        <f t="shared" si="20"/>
        <v/>
      </c>
      <c r="BH22" t="str">
        <f t="shared" si="21"/>
        <v/>
      </c>
      <c r="BI22" t="str">
        <f t="shared" si="22"/>
        <v/>
      </c>
      <c r="BK22" t="str">
        <f t="shared" si="23"/>
        <v/>
      </c>
    </row>
    <row r="23">
      <c r="A23" s="4" t="str">
        <f t="shared" si="24"/>
        <v>21</v>
      </c>
      <c r="B23" s="4">
        <v>3.0</v>
      </c>
      <c r="C23" s="4" t="s">
        <v>372</v>
      </c>
      <c r="D23" s="4" t="str">
        <f t="shared" si="4"/>
        <v>2</v>
      </c>
      <c r="E23" s="4">
        <v>4158471.0</v>
      </c>
      <c r="F23" s="4" t="s">
        <v>373</v>
      </c>
      <c r="G23" s="4" t="s">
        <v>632</v>
      </c>
      <c r="H23" s="26" t="s">
        <v>634</v>
      </c>
      <c r="I23" s="4" t="s">
        <v>372</v>
      </c>
      <c r="J23" s="4"/>
      <c r="K23" s="4" t="s">
        <v>244</v>
      </c>
      <c r="L23" s="4" t="s">
        <v>246</v>
      </c>
      <c r="M23" s="4">
        <v>0.0</v>
      </c>
      <c r="N23" s="18"/>
      <c r="O23" s="18"/>
      <c r="P23" s="4">
        <v>4158504.3096875</v>
      </c>
      <c r="Q23" s="4">
        <v>55.29730924043081</v>
      </c>
      <c r="R23" s="4">
        <v>6071.0</v>
      </c>
      <c r="S23" s="4">
        <v>5928.349830516253</v>
      </c>
      <c r="T23" s="4">
        <v>0.00340774857551</v>
      </c>
      <c r="U23" s="4">
        <v>4158471.0</v>
      </c>
      <c r="V23" s="4">
        <v>5921.1221875</v>
      </c>
      <c r="W23" s="4">
        <v>149.8778125</v>
      </c>
      <c r="X23" s="4">
        <v>33.3096875</v>
      </c>
      <c r="Y23" s="4">
        <v>0.0</v>
      </c>
      <c r="Z23" s="4" t="str">
        <f t="shared" si="5"/>
        <v>2</v>
      </c>
      <c r="AA23" s="4">
        <v>1.0</v>
      </c>
      <c r="AE23" s="4">
        <v>1.0</v>
      </c>
      <c r="AM23" s="4"/>
      <c r="AN23" s="4"/>
      <c r="AS23" t="str">
        <f t="shared" si="6"/>
        <v>0</v>
      </c>
      <c r="AT23" t="str">
        <f t="shared" si="7"/>
        <v/>
      </c>
      <c r="AU23" t="str">
        <f t="shared" si="8"/>
        <v/>
      </c>
      <c r="AV23" t="str">
        <f t="shared" si="9"/>
        <v/>
      </c>
      <c r="AW23" t="str">
        <f t="shared" si="10"/>
        <v>0</v>
      </c>
      <c r="AX23" t="str">
        <f t="shared" si="11"/>
        <v/>
      </c>
      <c r="AY23" t="str">
        <f t="shared" si="12"/>
        <v/>
      </c>
      <c r="AZ23" t="str">
        <f t="shared" si="13"/>
        <v/>
      </c>
      <c r="BA23" t="str">
        <f t="shared" si="14"/>
        <v/>
      </c>
      <c r="BB23" t="str">
        <f t="shared" si="15"/>
        <v/>
      </c>
      <c r="BC23" t="str">
        <f t="shared" si="16"/>
        <v/>
      </c>
      <c r="BD23" t="str">
        <f t="shared" si="17"/>
        <v/>
      </c>
      <c r="BE23" t="str">
        <f t="shared" si="18"/>
        <v/>
      </c>
      <c r="BF23" t="str">
        <f t="shared" si="19"/>
        <v/>
      </c>
      <c r="BG23" t="str">
        <f t="shared" si="20"/>
        <v/>
      </c>
      <c r="BH23" t="str">
        <f t="shared" si="21"/>
        <v/>
      </c>
      <c r="BI23" t="str">
        <f t="shared" si="22"/>
        <v/>
      </c>
      <c r="BK23" t="str">
        <f t="shared" si="23"/>
        <v/>
      </c>
    </row>
    <row r="24">
      <c r="A24" s="4" t="str">
        <f t="shared" si="24"/>
        <v>22</v>
      </c>
      <c r="B24" s="4">
        <v>3.0</v>
      </c>
      <c r="C24" s="4" t="s">
        <v>374</v>
      </c>
      <c r="D24" s="4" t="str">
        <f t="shared" si="4"/>
        <v>14</v>
      </c>
      <c r="E24" s="4">
        <v>1510101.0</v>
      </c>
      <c r="F24" s="4" t="s">
        <v>375</v>
      </c>
      <c r="G24" s="4" t="s">
        <v>639</v>
      </c>
      <c r="H24" s="26" t="s">
        <v>640</v>
      </c>
      <c r="J24" s="4" t="s">
        <v>375</v>
      </c>
      <c r="K24" s="4" t="s">
        <v>244</v>
      </c>
      <c r="L24" s="4" t="s">
        <v>378</v>
      </c>
      <c r="N24" s="7">
        <v>0.0</v>
      </c>
      <c r="O24" s="7">
        <v>0.0</v>
      </c>
      <c r="P24" s="7">
        <v>1510671.9040625</v>
      </c>
      <c r="Q24" s="7">
        <v>591.4302761137924</v>
      </c>
      <c r="R24" s="7">
        <v>7880.0</v>
      </c>
      <c r="S24" s="7">
        <v>5864.347372344991</v>
      </c>
      <c r="T24" s="4">
        <v>0.00653767830153</v>
      </c>
      <c r="U24" s="4">
        <v>1510101.0</v>
      </c>
      <c r="V24" s="4">
        <v>5853.3625</v>
      </c>
      <c r="W24" s="4">
        <v>2026.6375</v>
      </c>
      <c r="X24" s="4">
        <v>562.763125</v>
      </c>
      <c r="Y24" s="4">
        <v>8.1409375</v>
      </c>
      <c r="Z24" s="4" t="str">
        <f t="shared" si="5"/>
        <v>2</v>
      </c>
      <c r="AA24" s="4">
        <v>1.0</v>
      </c>
      <c r="AC24" s="4"/>
      <c r="AL24" s="4">
        <v>1.0</v>
      </c>
      <c r="AM24" s="4"/>
      <c r="AN24" s="4"/>
      <c r="AR24" s="4"/>
      <c r="AS24" t="str">
        <f t="shared" si="6"/>
        <v>8.1409375</v>
      </c>
      <c r="AT24" t="str">
        <f t="shared" si="7"/>
        <v/>
      </c>
      <c r="AU24" t="str">
        <f t="shared" si="8"/>
        <v/>
      </c>
      <c r="AV24" t="str">
        <f t="shared" si="9"/>
        <v/>
      </c>
      <c r="AW24" t="str">
        <f t="shared" si="10"/>
        <v/>
      </c>
      <c r="AX24" t="str">
        <f t="shared" si="11"/>
        <v/>
      </c>
      <c r="AY24" t="str">
        <f t="shared" si="12"/>
        <v/>
      </c>
      <c r="AZ24" t="str">
        <f t="shared" si="13"/>
        <v/>
      </c>
      <c r="BA24" t="str">
        <f t="shared" si="14"/>
        <v/>
      </c>
      <c r="BB24" t="str">
        <f t="shared" si="15"/>
        <v/>
      </c>
      <c r="BC24" t="str">
        <f t="shared" si="16"/>
        <v/>
      </c>
      <c r="BD24" t="str">
        <f t="shared" si="17"/>
        <v>2026.6375</v>
      </c>
      <c r="BE24" t="str">
        <f t="shared" si="18"/>
        <v/>
      </c>
      <c r="BF24" t="str">
        <f t="shared" si="19"/>
        <v/>
      </c>
      <c r="BG24" t="str">
        <f t="shared" si="20"/>
        <v/>
      </c>
      <c r="BH24" t="str">
        <f t="shared" si="21"/>
        <v/>
      </c>
      <c r="BI24" t="str">
        <f t="shared" si="22"/>
        <v/>
      </c>
      <c r="BK24" t="str">
        <f t="shared" si="23"/>
        <v/>
      </c>
    </row>
    <row r="25">
      <c r="A25" s="4" t="str">
        <f t="shared" si="24"/>
        <v>23</v>
      </c>
      <c r="B25" s="4">
        <v>3.0</v>
      </c>
      <c r="C25" s="4" t="s">
        <v>376</v>
      </c>
      <c r="D25" s="4" t="str">
        <f t="shared" si="4"/>
        <v>16</v>
      </c>
      <c r="E25" s="4">
        <v>1479185.0</v>
      </c>
      <c r="F25" s="4" t="s">
        <v>377</v>
      </c>
      <c r="G25" s="4" t="s">
        <v>641</v>
      </c>
      <c r="H25" s="26" t="s">
        <v>642</v>
      </c>
      <c r="K25" s="4" t="s">
        <v>244</v>
      </c>
      <c r="L25" s="4" t="s">
        <v>246</v>
      </c>
      <c r="P25" s="7">
        <v>1482033.8740625002</v>
      </c>
      <c r="Q25" s="7">
        <v>2869.3704335692873</v>
      </c>
      <c r="R25" s="7">
        <v>41500.0</v>
      </c>
      <c r="S25" s="7">
        <v>34496.68270231006</v>
      </c>
      <c r="T25" s="4">
        <v>0.0105540270215</v>
      </c>
      <c r="U25" s="4">
        <v>1479185.0</v>
      </c>
      <c r="V25" s="4">
        <v>34483.90625</v>
      </c>
      <c r="W25" s="4">
        <v>7016.09375</v>
      </c>
      <c r="X25" s="4">
        <v>2521.6825</v>
      </c>
      <c r="Y25" s="4">
        <v>327.1915625</v>
      </c>
      <c r="Z25" s="4" t="str">
        <f t="shared" si="5"/>
        <v>5</v>
      </c>
      <c r="AE25" s="4">
        <v>1.0</v>
      </c>
      <c r="AH25" s="4">
        <v>1.0</v>
      </c>
      <c r="AI25" s="4">
        <v>1.0</v>
      </c>
      <c r="AK25" s="4">
        <v>1.0</v>
      </c>
      <c r="AM25" s="4">
        <v>1.0</v>
      </c>
      <c r="AN25" s="4"/>
      <c r="AS25" t="str">
        <f t="shared" si="6"/>
        <v/>
      </c>
      <c r="AT25" t="str">
        <f t="shared" si="7"/>
        <v/>
      </c>
      <c r="AU25" t="str">
        <f t="shared" si="8"/>
        <v/>
      </c>
      <c r="AV25" t="str">
        <f t="shared" si="9"/>
        <v/>
      </c>
      <c r="AW25" t="str">
        <f t="shared" si="10"/>
        <v>327.1915625</v>
      </c>
      <c r="AX25" t="str">
        <f t="shared" si="11"/>
        <v/>
      </c>
      <c r="AY25" t="str">
        <f t="shared" si="12"/>
        <v/>
      </c>
      <c r="AZ25" t="str">
        <f t="shared" si="13"/>
        <v>327.1915625</v>
      </c>
      <c r="BA25" t="str">
        <f t="shared" si="14"/>
        <v>327.1915625</v>
      </c>
      <c r="BB25" t="str">
        <f t="shared" si="15"/>
        <v/>
      </c>
      <c r="BC25" t="str">
        <f t="shared" si="16"/>
        <v>327.1915625</v>
      </c>
      <c r="BD25" t="str">
        <f t="shared" si="17"/>
        <v/>
      </c>
      <c r="BE25" t="str">
        <f t="shared" si="18"/>
        <v>327.1915625</v>
      </c>
      <c r="BF25" t="str">
        <f t="shared" si="19"/>
        <v/>
      </c>
      <c r="BG25" t="str">
        <f t="shared" si="20"/>
        <v/>
      </c>
      <c r="BH25" t="str">
        <f t="shared" si="21"/>
        <v/>
      </c>
      <c r="BI25" t="str">
        <f t="shared" si="22"/>
        <v/>
      </c>
      <c r="BK25" t="str">
        <f t="shared" si="23"/>
        <v>327.1915625</v>
      </c>
    </row>
    <row r="26">
      <c r="A26" s="4" t="str">
        <f t="shared" si="24"/>
        <v>24</v>
      </c>
      <c r="B26" s="4">
        <v>3.0</v>
      </c>
      <c r="C26" s="4" t="s">
        <v>379</v>
      </c>
      <c r="D26" s="4" t="str">
        <f t="shared" si="4"/>
        <v>17</v>
      </c>
      <c r="E26" s="4">
        <v>1368095.0</v>
      </c>
      <c r="F26" s="4" t="s">
        <v>380</v>
      </c>
      <c r="G26" s="4" t="s">
        <v>643</v>
      </c>
      <c r="H26" s="26" t="s">
        <v>644</v>
      </c>
      <c r="K26" s="4" t="s">
        <v>244</v>
      </c>
      <c r="L26" s="4" t="s">
        <v>381</v>
      </c>
      <c r="N26" s="7"/>
      <c r="P26" s="7">
        <v>1368114.0</v>
      </c>
      <c r="Q26" s="7">
        <v>39.38373698322504</v>
      </c>
      <c r="R26" s="7">
        <v>1211.0</v>
      </c>
      <c r="S26" s="7">
        <v>1151.0443941193585</v>
      </c>
      <c r="T26" s="4">
        <v>0.0029235172949</v>
      </c>
      <c r="U26" s="4">
        <v>1368095.0</v>
      </c>
      <c r="V26" s="4">
        <v>1145.0</v>
      </c>
      <c r="W26" s="4">
        <v>66.0</v>
      </c>
      <c r="X26" s="4">
        <v>19.0</v>
      </c>
      <c r="Y26" s="4">
        <v>0.0</v>
      </c>
      <c r="Z26" s="4" t="str">
        <f t="shared" si="5"/>
        <v>4</v>
      </c>
      <c r="AA26" s="4"/>
      <c r="AC26" s="4">
        <v>1.0</v>
      </c>
      <c r="AD26" s="4"/>
      <c r="AF26" s="4">
        <v>1.0</v>
      </c>
      <c r="AK26" s="4">
        <v>1.0</v>
      </c>
      <c r="AM26" s="4">
        <v>1.0</v>
      </c>
      <c r="AN26" s="4"/>
      <c r="AR26" s="4"/>
      <c r="AS26" t="str">
        <f t="shared" si="6"/>
        <v/>
      </c>
      <c r="AT26" t="str">
        <f t="shared" si="7"/>
        <v/>
      </c>
      <c r="AU26" t="str">
        <f t="shared" si="8"/>
        <v>0</v>
      </c>
      <c r="AV26" t="str">
        <f t="shared" si="9"/>
        <v/>
      </c>
      <c r="AW26" t="str">
        <f t="shared" si="10"/>
        <v/>
      </c>
      <c r="AX26" t="str">
        <f t="shared" si="11"/>
        <v>0</v>
      </c>
      <c r="AY26" t="str">
        <f t="shared" si="12"/>
        <v/>
      </c>
      <c r="AZ26" t="str">
        <f t="shared" si="13"/>
        <v/>
      </c>
      <c r="BA26" t="str">
        <f t="shared" si="14"/>
        <v/>
      </c>
      <c r="BB26" t="str">
        <f t="shared" si="15"/>
        <v/>
      </c>
      <c r="BC26" t="str">
        <f t="shared" si="16"/>
        <v>0</v>
      </c>
      <c r="BD26" t="str">
        <f t="shared" si="17"/>
        <v/>
      </c>
      <c r="BE26" t="str">
        <f t="shared" si="18"/>
        <v>0</v>
      </c>
      <c r="BF26" t="str">
        <f t="shared" si="19"/>
        <v/>
      </c>
      <c r="BG26" t="str">
        <f t="shared" si="20"/>
        <v/>
      </c>
      <c r="BH26" t="str">
        <f t="shared" si="21"/>
        <v/>
      </c>
      <c r="BI26" t="str">
        <f t="shared" si="22"/>
        <v/>
      </c>
      <c r="BK26" t="str">
        <f t="shared" si="23"/>
        <v/>
      </c>
    </row>
    <row r="27">
      <c r="A27" s="4" t="str">
        <f t="shared" si="24"/>
        <v>25</v>
      </c>
      <c r="B27" s="4">
        <v>3.0</v>
      </c>
      <c r="C27" s="4" t="s">
        <v>382</v>
      </c>
      <c r="D27" s="4" t="str">
        <f t="shared" si="4"/>
        <v>18</v>
      </c>
      <c r="E27" s="4">
        <v>1346623.0</v>
      </c>
      <c r="F27" s="4" t="s">
        <v>383</v>
      </c>
      <c r="G27" s="4" t="s">
        <v>645</v>
      </c>
      <c r="H27" s="26" t="s">
        <v>646</v>
      </c>
      <c r="I27" s="4" t="s">
        <v>384</v>
      </c>
      <c r="J27" s="4"/>
      <c r="K27" s="4" t="s">
        <v>244</v>
      </c>
      <c r="L27" s="4" t="s">
        <v>358</v>
      </c>
      <c r="M27" s="4">
        <v>9.0</v>
      </c>
      <c r="N27" s="18"/>
      <c r="O27" s="18"/>
      <c r="P27" s="4">
        <v>1348494.835</v>
      </c>
      <c r="Q27" s="4">
        <v>1892.1959145803637</v>
      </c>
      <c r="R27" s="4">
        <v>10500.0</v>
      </c>
      <c r="S27" s="4">
        <v>9604.197769974444</v>
      </c>
      <c r="T27" s="4">
        <v>0.00513336285908</v>
      </c>
      <c r="U27" s="4">
        <v>1346623.0</v>
      </c>
      <c r="V27" s="4">
        <v>9594.375</v>
      </c>
      <c r="W27" s="4">
        <v>905.625</v>
      </c>
      <c r="X27" s="4">
        <v>1372.894375</v>
      </c>
      <c r="Y27" s="4">
        <v>498.940625</v>
      </c>
      <c r="Z27" s="4" t="str">
        <f t="shared" si="5"/>
        <v>2</v>
      </c>
      <c r="AA27" s="4">
        <v>1.0</v>
      </c>
      <c r="AB27" s="4">
        <v>1.0</v>
      </c>
      <c r="AM27" s="4"/>
      <c r="AN27" s="4"/>
      <c r="AS27" t="str">
        <f t="shared" si="6"/>
        <v>498.940625</v>
      </c>
      <c r="AT27" t="str">
        <f t="shared" si="7"/>
        <v>498.940625</v>
      </c>
      <c r="AU27" t="str">
        <f t="shared" si="8"/>
        <v/>
      </c>
      <c r="AV27" t="str">
        <f t="shared" si="9"/>
        <v/>
      </c>
      <c r="AW27" t="str">
        <f t="shared" si="10"/>
        <v/>
      </c>
      <c r="AX27" t="str">
        <f t="shared" si="11"/>
        <v/>
      </c>
      <c r="AY27" t="str">
        <f t="shared" si="12"/>
        <v/>
      </c>
      <c r="AZ27" t="str">
        <f t="shared" si="13"/>
        <v/>
      </c>
      <c r="BA27" t="str">
        <f t="shared" si="14"/>
        <v/>
      </c>
      <c r="BB27" t="str">
        <f t="shared" si="15"/>
        <v/>
      </c>
      <c r="BC27" t="str">
        <f t="shared" si="16"/>
        <v/>
      </c>
      <c r="BD27" t="str">
        <f t="shared" si="17"/>
        <v/>
      </c>
      <c r="BE27" t="str">
        <f t="shared" si="18"/>
        <v/>
      </c>
      <c r="BF27" t="str">
        <f t="shared" si="19"/>
        <v/>
      </c>
      <c r="BG27" t="str">
        <f t="shared" si="20"/>
        <v/>
      </c>
      <c r="BH27" t="str">
        <f t="shared" si="21"/>
        <v/>
      </c>
      <c r="BI27" t="str">
        <f t="shared" si="22"/>
        <v/>
      </c>
      <c r="BK27" t="str">
        <f t="shared" si="23"/>
        <v/>
      </c>
    </row>
    <row r="28">
      <c r="A28" s="4" t="str">
        <f t="shared" si="24"/>
        <v>26</v>
      </c>
      <c r="B28" s="4">
        <v>3.0</v>
      </c>
      <c r="C28" s="4" t="s">
        <v>385</v>
      </c>
      <c r="D28" s="4" t="str">
        <f t="shared" si="4"/>
        <v>19</v>
      </c>
      <c r="E28" s="4">
        <v>1199664.0</v>
      </c>
      <c r="F28" s="4" t="s">
        <v>386</v>
      </c>
      <c r="G28" s="4" t="s">
        <v>647</v>
      </c>
      <c r="H28" s="4" t="s">
        <v>583</v>
      </c>
      <c r="K28" s="4" t="s">
        <v>244</v>
      </c>
      <c r="L28" s="4" t="s">
        <v>246</v>
      </c>
      <c r="N28" s="7"/>
      <c r="P28" s="7">
        <v>1200782.1059374998</v>
      </c>
      <c r="Q28" s="7">
        <v>1138.3001364639822</v>
      </c>
      <c r="R28" s="7">
        <v>158.0</v>
      </c>
      <c r="S28" s="7">
        <v>151.32192809488737</v>
      </c>
      <c r="T28" s="4">
        <v>0.00929005292351</v>
      </c>
      <c r="U28" s="4">
        <v>1199664.0</v>
      </c>
      <c r="V28" s="4">
        <v>148.0</v>
      </c>
      <c r="W28" s="4">
        <v>10.0</v>
      </c>
      <c r="X28" s="4">
        <v>831.515</v>
      </c>
      <c r="Y28" s="4">
        <v>286.5909375</v>
      </c>
      <c r="Z28" s="4" t="str">
        <f t="shared" si="5"/>
        <v>1</v>
      </c>
      <c r="AF28" s="4">
        <v>1.0</v>
      </c>
      <c r="AN28" s="4"/>
      <c r="AS28" t="str">
        <f t="shared" si="6"/>
        <v/>
      </c>
      <c r="AT28" t="str">
        <f t="shared" si="7"/>
        <v/>
      </c>
      <c r="AU28" t="str">
        <f t="shared" si="8"/>
        <v/>
      </c>
      <c r="AV28" t="str">
        <f t="shared" si="9"/>
        <v/>
      </c>
      <c r="AW28" t="str">
        <f t="shared" si="10"/>
        <v/>
      </c>
      <c r="AX28" t="str">
        <f t="shared" si="11"/>
        <v>286.5909375</v>
      </c>
      <c r="AY28" t="str">
        <f t="shared" si="12"/>
        <v/>
      </c>
      <c r="AZ28" t="str">
        <f t="shared" si="13"/>
        <v/>
      </c>
      <c r="BA28" t="str">
        <f t="shared" si="14"/>
        <v/>
      </c>
      <c r="BB28" t="str">
        <f t="shared" si="15"/>
        <v/>
      </c>
      <c r="BC28" t="str">
        <f t="shared" si="16"/>
        <v/>
      </c>
      <c r="BD28" t="str">
        <f t="shared" si="17"/>
        <v/>
      </c>
      <c r="BE28" t="str">
        <f t="shared" si="18"/>
        <v/>
      </c>
      <c r="BF28" t="str">
        <f t="shared" si="19"/>
        <v/>
      </c>
      <c r="BG28" t="str">
        <f t="shared" si="20"/>
        <v/>
      </c>
      <c r="BH28" t="str">
        <f t="shared" si="21"/>
        <v/>
      </c>
      <c r="BI28" t="str">
        <f t="shared" si="22"/>
        <v/>
      </c>
      <c r="BK28" t="str">
        <f t="shared" si="23"/>
        <v/>
      </c>
    </row>
    <row r="29">
      <c r="A29" s="4" t="str">
        <f t="shared" si="24"/>
        <v>27</v>
      </c>
      <c r="B29" s="4">
        <v>3.0</v>
      </c>
      <c r="C29" s="4" t="s">
        <v>387</v>
      </c>
      <c r="D29" s="4" t="str">
        <f t="shared" si="4"/>
        <v>21</v>
      </c>
      <c r="E29" s="4">
        <v>1035119.0</v>
      </c>
      <c r="F29" s="4" t="s">
        <v>388</v>
      </c>
      <c r="G29" s="4" t="s">
        <v>648</v>
      </c>
      <c r="H29" s="26" t="s">
        <v>570</v>
      </c>
      <c r="K29" s="4" t="s">
        <v>367</v>
      </c>
      <c r="L29" s="4" t="s">
        <v>246</v>
      </c>
      <c r="O29" s="7"/>
      <c r="P29" s="7">
        <v>1042687.976875</v>
      </c>
      <c r="Q29" s="7">
        <v>7588.958240202596</v>
      </c>
      <c r="R29" s="7">
        <v>66000.0</v>
      </c>
      <c r="S29" s="7">
        <v>56938.147681927774</v>
      </c>
      <c r="T29" s="4">
        <v>0.0100412502767</v>
      </c>
      <c r="U29" s="4">
        <v>1035119.0</v>
      </c>
      <c r="V29" s="4">
        <v>56925.0</v>
      </c>
      <c r="W29" s="4">
        <v>9075.0</v>
      </c>
      <c r="X29" s="4">
        <v>7287.1953125</v>
      </c>
      <c r="Y29" s="4">
        <v>281.7815625</v>
      </c>
      <c r="Z29" s="4" t="str">
        <f t="shared" si="5"/>
        <v>1</v>
      </c>
      <c r="AH29" s="4">
        <v>1.0</v>
      </c>
      <c r="AM29" s="4"/>
      <c r="AN29" s="4"/>
      <c r="AS29" t="str">
        <f t="shared" si="6"/>
        <v/>
      </c>
      <c r="AT29" t="str">
        <f t="shared" si="7"/>
        <v/>
      </c>
      <c r="AU29" t="str">
        <f t="shared" si="8"/>
        <v/>
      </c>
      <c r="AV29" t="str">
        <f t="shared" si="9"/>
        <v/>
      </c>
      <c r="AW29" t="str">
        <f t="shared" si="10"/>
        <v/>
      </c>
      <c r="AX29" t="str">
        <f t="shared" si="11"/>
        <v/>
      </c>
      <c r="AY29" t="str">
        <f t="shared" si="12"/>
        <v/>
      </c>
      <c r="AZ29" t="str">
        <f t="shared" si="13"/>
        <v>281.7815625</v>
      </c>
      <c r="BA29" t="str">
        <f t="shared" si="14"/>
        <v/>
      </c>
      <c r="BB29" t="str">
        <f t="shared" si="15"/>
        <v/>
      </c>
      <c r="BC29" t="str">
        <f t="shared" si="16"/>
        <v/>
      </c>
      <c r="BD29" t="str">
        <f t="shared" si="17"/>
        <v/>
      </c>
      <c r="BE29" t="str">
        <f t="shared" si="18"/>
        <v/>
      </c>
      <c r="BF29" t="str">
        <f t="shared" si="19"/>
        <v/>
      </c>
      <c r="BG29" t="str">
        <f t="shared" si="20"/>
        <v/>
      </c>
      <c r="BH29" t="str">
        <f t="shared" si="21"/>
        <v/>
      </c>
      <c r="BI29" t="str">
        <f t="shared" si="22"/>
        <v/>
      </c>
      <c r="BK29" t="str">
        <f t="shared" si="23"/>
        <v>281.7815625</v>
      </c>
    </row>
    <row r="30">
      <c r="A30" s="4" t="str">
        <f t="shared" si="24"/>
        <v>28</v>
      </c>
      <c r="B30" s="4">
        <v>3.0</v>
      </c>
      <c r="C30" s="4" t="s">
        <v>389</v>
      </c>
      <c r="D30" s="4" t="str">
        <f t="shared" si="4"/>
        <v>22</v>
      </c>
      <c r="E30" s="4">
        <v>999678.0</v>
      </c>
      <c r="F30" s="4" t="s">
        <v>390</v>
      </c>
      <c r="G30" s="4" t="s">
        <v>649</v>
      </c>
      <c r="H30" s="26" t="s">
        <v>650</v>
      </c>
      <c r="K30" s="4" t="s">
        <v>367</v>
      </c>
      <c r="L30" s="4" t="s">
        <v>246</v>
      </c>
      <c r="N30" s="7"/>
      <c r="P30" s="7">
        <v>1000187.0228125</v>
      </c>
      <c r="Q30" s="7">
        <v>528.9539164467128</v>
      </c>
      <c r="R30" s="7">
        <v>1275.0</v>
      </c>
      <c r="S30" s="7">
        <v>1029.9829935746943</v>
      </c>
      <c r="T30" s="4">
        <v>0.0109575434302</v>
      </c>
      <c r="U30" s="4">
        <v>999678.0</v>
      </c>
      <c r="V30" s="4">
        <v>1022.0</v>
      </c>
      <c r="W30" s="4">
        <v>253.0</v>
      </c>
      <c r="X30" s="4">
        <v>461.9940625</v>
      </c>
      <c r="Y30" s="4">
        <v>47.02875</v>
      </c>
      <c r="Z30" s="4" t="str">
        <f t="shared" si="5"/>
        <v>2</v>
      </c>
      <c r="AC30" s="4">
        <v>1.0</v>
      </c>
      <c r="AF30" s="4">
        <v>1.0</v>
      </c>
      <c r="AN30" s="4"/>
      <c r="AR30" s="4"/>
      <c r="AS30" t="str">
        <f t="shared" si="6"/>
        <v/>
      </c>
      <c r="AT30" t="str">
        <f t="shared" si="7"/>
        <v/>
      </c>
      <c r="AU30" t="str">
        <f t="shared" si="8"/>
        <v>47.02875</v>
      </c>
      <c r="AV30" t="str">
        <f t="shared" si="9"/>
        <v/>
      </c>
      <c r="AW30" t="str">
        <f t="shared" si="10"/>
        <v/>
      </c>
      <c r="AX30" t="str">
        <f t="shared" si="11"/>
        <v>47.02875</v>
      </c>
      <c r="AY30" t="str">
        <f t="shared" si="12"/>
        <v/>
      </c>
      <c r="AZ30" t="str">
        <f t="shared" si="13"/>
        <v/>
      </c>
      <c r="BA30" t="str">
        <f t="shared" si="14"/>
        <v/>
      </c>
      <c r="BB30" t="str">
        <f t="shared" si="15"/>
        <v/>
      </c>
      <c r="BC30" t="str">
        <f t="shared" si="16"/>
        <v/>
      </c>
      <c r="BD30" t="str">
        <f t="shared" si="17"/>
        <v/>
      </c>
      <c r="BE30" t="str">
        <f t="shared" si="18"/>
        <v/>
      </c>
      <c r="BF30" t="str">
        <f t="shared" si="19"/>
        <v/>
      </c>
      <c r="BG30" t="str">
        <f t="shared" si="20"/>
        <v/>
      </c>
      <c r="BH30" t="str">
        <f t="shared" si="21"/>
        <v/>
      </c>
      <c r="BI30" t="str">
        <f t="shared" si="22"/>
        <v/>
      </c>
      <c r="BK30" t="str">
        <f t="shared" si="23"/>
        <v/>
      </c>
    </row>
    <row r="31">
      <c r="A31" s="4" t="str">
        <f t="shared" si="24"/>
        <v>29</v>
      </c>
      <c r="B31" s="4">
        <v>3.0</v>
      </c>
      <c r="C31" s="4" t="s">
        <v>391</v>
      </c>
      <c r="D31" s="4" t="str">
        <f t="shared" si="4"/>
        <v>23</v>
      </c>
      <c r="E31" s="4">
        <v>864107.0</v>
      </c>
      <c r="F31" s="4" t="s">
        <v>392</v>
      </c>
      <c r="G31" s="4" t="s">
        <v>651</v>
      </c>
      <c r="H31" s="26" t="s">
        <v>652</v>
      </c>
      <c r="K31" s="4" t="s">
        <v>244</v>
      </c>
      <c r="L31" s="4" t="s">
        <v>246</v>
      </c>
      <c r="P31" s="7">
        <v>864344.0003125</v>
      </c>
      <c r="Q31" s="7">
        <v>256.72116294285735</v>
      </c>
      <c r="R31" s="7">
        <v>2714.0</v>
      </c>
      <c r="S31" s="7">
        <v>1857.7582232147267</v>
      </c>
      <c r="T31" s="4">
        <v>0.00513333775925</v>
      </c>
      <c r="U31" s="4">
        <v>864107.0</v>
      </c>
      <c r="V31" s="4">
        <v>1848.0</v>
      </c>
      <c r="W31" s="4">
        <v>866.0</v>
      </c>
      <c r="X31" s="4">
        <v>218.9696875</v>
      </c>
      <c r="Y31" s="4">
        <v>18.030625</v>
      </c>
      <c r="Z31" s="4" t="str">
        <f t="shared" si="5"/>
        <v>5</v>
      </c>
      <c r="AA31" s="4"/>
      <c r="AD31" s="4"/>
      <c r="AE31" s="4">
        <v>1.0</v>
      </c>
      <c r="AF31" s="4">
        <v>1.0</v>
      </c>
      <c r="AH31" s="4">
        <v>1.0</v>
      </c>
      <c r="AM31" s="4">
        <v>1.0</v>
      </c>
      <c r="AN31" s="4">
        <v>1.0</v>
      </c>
      <c r="AS31" t="str">
        <f t="shared" si="6"/>
        <v/>
      </c>
      <c r="AT31" t="str">
        <f t="shared" si="7"/>
        <v/>
      </c>
      <c r="AU31" t="str">
        <f t="shared" si="8"/>
        <v/>
      </c>
      <c r="AV31" t="str">
        <f t="shared" si="9"/>
        <v/>
      </c>
      <c r="AW31" t="str">
        <f t="shared" si="10"/>
        <v>18.030625</v>
      </c>
      <c r="AX31" t="str">
        <f t="shared" si="11"/>
        <v>18.030625</v>
      </c>
      <c r="AY31" t="str">
        <f t="shared" si="12"/>
        <v/>
      </c>
      <c r="AZ31" t="str">
        <f t="shared" si="13"/>
        <v>18.030625</v>
      </c>
      <c r="BA31" t="str">
        <f t="shared" si="14"/>
        <v/>
      </c>
      <c r="BB31" t="str">
        <f t="shared" si="15"/>
        <v/>
      </c>
      <c r="BC31" t="str">
        <f t="shared" si="16"/>
        <v/>
      </c>
      <c r="BD31" t="str">
        <f t="shared" si="17"/>
        <v/>
      </c>
      <c r="BE31" t="str">
        <f t="shared" si="18"/>
        <v>18.030625</v>
      </c>
      <c r="BF31" t="str">
        <f t="shared" si="19"/>
        <v>18.030625</v>
      </c>
      <c r="BG31" t="str">
        <f t="shared" si="20"/>
        <v/>
      </c>
      <c r="BH31" t="str">
        <f t="shared" si="21"/>
        <v/>
      </c>
      <c r="BI31" t="str">
        <f t="shared" si="22"/>
        <v/>
      </c>
      <c r="BK31" t="str">
        <f t="shared" si="23"/>
        <v>18.030625</v>
      </c>
    </row>
    <row r="32">
      <c r="A32" s="4" t="str">
        <f t="shared" si="24"/>
        <v>30</v>
      </c>
      <c r="B32" s="4">
        <v>3.0</v>
      </c>
      <c r="C32" s="4" t="s">
        <v>393</v>
      </c>
      <c r="D32" s="4" t="str">
        <f t="shared" si="4"/>
        <v>25</v>
      </c>
      <c r="E32" s="4">
        <v>810664.0</v>
      </c>
      <c r="F32" s="4" t="s">
        <v>394</v>
      </c>
      <c r="G32" s="4" t="s">
        <v>653</v>
      </c>
      <c r="H32" s="26" t="s">
        <v>654</v>
      </c>
      <c r="K32" s="4" t="s">
        <v>244</v>
      </c>
      <c r="L32" s="4" t="s">
        <v>246</v>
      </c>
      <c r="P32" s="7">
        <v>811053.8715625</v>
      </c>
      <c r="Q32" s="7">
        <v>409.5003070516693</v>
      </c>
      <c r="R32" s="7">
        <v>38300.0</v>
      </c>
      <c r="S32" s="7">
        <v>35427.02533991815</v>
      </c>
      <c r="T32" s="4">
        <v>0.00278407210585</v>
      </c>
      <c r="U32" s="4">
        <v>810664.0</v>
      </c>
      <c r="V32" s="4">
        <v>35415.53125</v>
      </c>
      <c r="W32" s="4">
        <v>2884.46875</v>
      </c>
      <c r="X32" s="4">
        <v>352.4753125</v>
      </c>
      <c r="Y32" s="4">
        <v>37.39625</v>
      </c>
      <c r="Z32" s="4" t="str">
        <f t="shared" si="5"/>
        <v>3</v>
      </c>
      <c r="AA32" s="4">
        <v>1.0</v>
      </c>
      <c r="AF32" s="4">
        <v>1.0</v>
      </c>
      <c r="AN32" s="4"/>
      <c r="AP32" s="4">
        <v>1.0</v>
      </c>
      <c r="AS32" t="str">
        <f t="shared" si="6"/>
        <v>37.39625</v>
      </c>
      <c r="AT32" t="str">
        <f t="shared" si="7"/>
        <v/>
      </c>
      <c r="AU32" t="str">
        <f t="shared" si="8"/>
        <v/>
      </c>
      <c r="AV32" t="str">
        <f t="shared" si="9"/>
        <v/>
      </c>
      <c r="AW32" t="str">
        <f t="shared" si="10"/>
        <v/>
      </c>
      <c r="AX32" t="str">
        <f t="shared" si="11"/>
        <v>37.39625</v>
      </c>
      <c r="AY32" t="str">
        <f t="shared" si="12"/>
        <v/>
      </c>
      <c r="AZ32" t="str">
        <f t="shared" si="13"/>
        <v/>
      </c>
      <c r="BA32" t="str">
        <f t="shared" si="14"/>
        <v/>
      </c>
      <c r="BB32" t="str">
        <f t="shared" si="15"/>
        <v/>
      </c>
      <c r="BC32" t="str">
        <f t="shared" si="16"/>
        <v/>
      </c>
      <c r="BD32" t="str">
        <f t="shared" si="17"/>
        <v/>
      </c>
      <c r="BE32" t="str">
        <f t="shared" si="18"/>
        <v/>
      </c>
      <c r="BF32" t="str">
        <f t="shared" si="19"/>
        <v/>
      </c>
      <c r="BG32" t="str">
        <f t="shared" si="20"/>
        <v/>
      </c>
      <c r="BH32" t="str">
        <f t="shared" si="21"/>
        <v>37.39625</v>
      </c>
      <c r="BI32" t="str">
        <f t="shared" si="22"/>
        <v/>
      </c>
      <c r="BK32" t="str">
        <f t="shared" si="23"/>
        <v/>
      </c>
    </row>
    <row r="33">
      <c r="A33" s="4" t="str">
        <f t="shared" si="24"/>
        <v>31</v>
      </c>
      <c r="B33" s="4">
        <v>4.0</v>
      </c>
      <c r="C33" s="4" t="s">
        <v>395</v>
      </c>
      <c r="D33" s="4" t="str">
        <f t="shared" si="4"/>
        <v>26</v>
      </c>
      <c r="E33" s="4">
        <v>759736.0</v>
      </c>
      <c r="F33" s="4" t="s">
        <v>396</v>
      </c>
      <c r="K33" s="4" t="s">
        <v>244</v>
      </c>
      <c r="L33" s="4" t="s">
        <v>350</v>
      </c>
      <c r="P33" s="7">
        <v>771314.7599999999</v>
      </c>
      <c r="Q33" s="7">
        <v>11598.295138659234</v>
      </c>
      <c r="R33" s="7">
        <v>69800.0</v>
      </c>
      <c r="S33" s="7">
        <v>49681.35977006386</v>
      </c>
      <c r="T33" s="4">
        <v>0.00338696036717</v>
      </c>
      <c r="U33" s="4">
        <v>759736.0</v>
      </c>
      <c r="V33" s="4">
        <v>49667.0625</v>
      </c>
      <c r="W33" s="4">
        <v>20132.9375</v>
      </c>
      <c r="X33" s="4">
        <v>10476.835625</v>
      </c>
      <c r="Y33" s="4">
        <v>1101.924375</v>
      </c>
      <c r="Z33" s="4" t="str">
        <f t="shared" si="5"/>
        <v>1</v>
      </c>
      <c r="AC33" s="4">
        <v>1.0</v>
      </c>
      <c r="AM33" s="4"/>
      <c r="AN33" s="4"/>
      <c r="AR33" s="4"/>
      <c r="AS33" t="str">
        <f t="shared" si="6"/>
        <v/>
      </c>
      <c r="AT33" t="str">
        <f t="shared" si="7"/>
        <v/>
      </c>
      <c r="AU33" t="str">
        <f t="shared" si="8"/>
        <v>1101.924375</v>
      </c>
      <c r="AV33" t="str">
        <f t="shared" si="9"/>
        <v/>
      </c>
      <c r="AW33" t="str">
        <f t="shared" si="10"/>
        <v/>
      </c>
      <c r="AX33" t="str">
        <f t="shared" si="11"/>
        <v/>
      </c>
      <c r="AY33" t="str">
        <f t="shared" si="12"/>
        <v/>
      </c>
      <c r="AZ33" t="str">
        <f t="shared" si="13"/>
        <v/>
      </c>
      <c r="BA33" t="str">
        <f t="shared" si="14"/>
        <v/>
      </c>
      <c r="BB33" t="str">
        <f t="shared" si="15"/>
        <v/>
      </c>
      <c r="BC33" t="str">
        <f t="shared" si="16"/>
        <v/>
      </c>
      <c r="BD33" t="str">
        <f t="shared" si="17"/>
        <v/>
      </c>
      <c r="BE33" t="str">
        <f t="shared" si="18"/>
        <v/>
      </c>
      <c r="BF33" t="str">
        <f t="shared" si="19"/>
        <v/>
      </c>
      <c r="BG33" t="str">
        <f t="shared" si="20"/>
        <v/>
      </c>
      <c r="BH33" t="str">
        <f t="shared" si="21"/>
        <v/>
      </c>
      <c r="BI33" t="str">
        <f t="shared" si="22"/>
        <v/>
      </c>
      <c r="BK33" t="str">
        <f t="shared" si="23"/>
        <v/>
      </c>
    </row>
    <row r="34">
      <c r="A34" s="4" t="str">
        <f t="shared" si="24"/>
        <v>32</v>
      </c>
      <c r="B34" s="4">
        <v>4.0</v>
      </c>
      <c r="C34" s="4" t="s">
        <v>397</v>
      </c>
      <c r="D34" s="4" t="str">
        <f t="shared" si="4"/>
        <v>28</v>
      </c>
      <c r="E34" s="4">
        <v>697609.0</v>
      </c>
      <c r="F34" s="4" t="s">
        <v>398</v>
      </c>
      <c r="K34" s="4" t="s">
        <v>244</v>
      </c>
      <c r="L34" s="4" t="s">
        <v>378</v>
      </c>
      <c r="P34" s="7">
        <v>725472.39375</v>
      </c>
      <c r="Q34" s="7">
        <v>27882.80580912718</v>
      </c>
      <c r="R34" s="7">
        <v>302000.0</v>
      </c>
      <c r="S34" s="7">
        <v>120439.97022591798</v>
      </c>
      <c r="T34" s="4">
        <v>0.00213205563435</v>
      </c>
      <c r="U34" s="4">
        <v>697609.0</v>
      </c>
      <c r="V34" s="4">
        <v>120422.5</v>
      </c>
      <c r="W34" s="4">
        <v>181577.5</v>
      </c>
      <c r="X34" s="4">
        <v>27676.64375</v>
      </c>
      <c r="Y34" s="4">
        <v>186.75</v>
      </c>
      <c r="Z34" s="4" t="str">
        <f t="shared" si="5"/>
        <v>2</v>
      </c>
      <c r="AA34" s="4">
        <v>1.0</v>
      </c>
      <c r="AL34" s="4">
        <v>1.0</v>
      </c>
      <c r="AM34" s="4"/>
      <c r="AN34" s="4"/>
      <c r="AS34" t="str">
        <f t="shared" si="6"/>
        <v>186.75</v>
      </c>
      <c r="AT34" t="str">
        <f t="shared" si="7"/>
        <v/>
      </c>
      <c r="AU34" t="str">
        <f t="shared" si="8"/>
        <v/>
      </c>
      <c r="AV34" t="str">
        <f t="shared" si="9"/>
        <v/>
      </c>
      <c r="AW34" t="str">
        <f t="shared" si="10"/>
        <v/>
      </c>
      <c r="AX34" t="str">
        <f t="shared" si="11"/>
        <v/>
      </c>
      <c r="AY34" t="str">
        <f t="shared" si="12"/>
        <v/>
      </c>
      <c r="AZ34" t="str">
        <f t="shared" si="13"/>
        <v/>
      </c>
      <c r="BA34" t="str">
        <f t="shared" si="14"/>
        <v/>
      </c>
      <c r="BB34" t="str">
        <f t="shared" si="15"/>
        <v/>
      </c>
      <c r="BC34" t="str">
        <f t="shared" si="16"/>
        <v/>
      </c>
      <c r="BD34" t="str">
        <f t="shared" si="17"/>
        <v>181577.5</v>
      </c>
      <c r="BE34" t="str">
        <f t="shared" si="18"/>
        <v/>
      </c>
      <c r="BF34" t="str">
        <f t="shared" si="19"/>
        <v/>
      </c>
      <c r="BG34" t="str">
        <f t="shared" si="20"/>
        <v/>
      </c>
      <c r="BH34" t="str">
        <f t="shared" si="21"/>
        <v/>
      </c>
      <c r="BI34" t="str">
        <f t="shared" si="22"/>
        <v/>
      </c>
      <c r="BK34" t="str">
        <f t="shared" si="23"/>
        <v/>
      </c>
    </row>
    <row r="35">
      <c r="A35" s="4" t="str">
        <f t="shared" si="24"/>
        <v>33</v>
      </c>
      <c r="B35" s="4">
        <v>4.0</v>
      </c>
      <c r="C35" s="4" t="s">
        <v>399</v>
      </c>
      <c r="D35" s="4" t="str">
        <f t="shared" si="4"/>
        <v>29</v>
      </c>
      <c r="E35" s="4">
        <v>674975.0</v>
      </c>
      <c r="F35" s="4" t="s">
        <v>400</v>
      </c>
      <c r="G35" s="4" t="s">
        <v>655</v>
      </c>
      <c r="H35" s="26" t="s">
        <v>656</v>
      </c>
      <c r="K35" s="4" t="s">
        <v>244</v>
      </c>
      <c r="L35" s="4" t="s">
        <v>246</v>
      </c>
      <c r="P35" s="7">
        <v>675001.625</v>
      </c>
      <c r="Q35" s="7">
        <v>45.98947454246109</v>
      </c>
      <c r="R35" s="7">
        <v>2222.0</v>
      </c>
      <c r="S35" s="7">
        <v>1698.0579917227592</v>
      </c>
      <c r="T35" s="4">
        <v>0.00481698123215</v>
      </c>
      <c r="U35" s="4">
        <v>674975.0</v>
      </c>
      <c r="V35" s="4">
        <v>1689.0</v>
      </c>
      <c r="W35" s="4">
        <v>533.0</v>
      </c>
      <c r="X35" s="4">
        <v>25.625</v>
      </c>
      <c r="Y35" s="4">
        <v>1.0</v>
      </c>
      <c r="Z35" s="4" t="str">
        <f t="shared" si="5"/>
        <v>3</v>
      </c>
      <c r="AA35" s="4">
        <v>1.0</v>
      </c>
      <c r="AD35" s="4"/>
      <c r="AE35" s="4">
        <v>1.0</v>
      </c>
      <c r="AM35" s="4">
        <v>1.0</v>
      </c>
      <c r="AN35" s="4"/>
      <c r="AS35" t="str">
        <f t="shared" si="6"/>
        <v>1</v>
      </c>
      <c r="AT35" t="str">
        <f t="shared" si="7"/>
        <v/>
      </c>
      <c r="AU35" t="str">
        <f t="shared" si="8"/>
        <v/>
      </c>
      <c r="AV35" t="str">
        <f t="shared" si="9"/>
        <v/>
      </c>
      <c r="AW35" t="str">
        <f t="shared" si="10"/>
        <v>1</v>
      </c>
      <c r="AX35" t="str">
        <f t="shared" si="11"/>
        <v/>
      </c>
      <c r="AY35" t="str">
        <f t="shared" si="12"/>
        <v/>
      </c>
      <c r="AZ35" t="str">
        <f t="shared" si="13"/>
        <v/>
      </c>
      <c r="BA35" t="str">
        <f t="shared" si="14"/>
        <v/>
      </c>
      <c r="BB35" t="str">
        <f t="shared" si="15"/>
        <v/>
      </c>
      <c r="BC35" t="str">
        <f t="shared" si="16"/>
        <v/>
      </c>
      <c r="BD35" t="str">
        <f t="shared" si="17"/>
        <v/>
      </c>
      <c r="BE35" t="str">
        <f t="shared" si="18"/>
        <v>1</v>
      </c>
      <c r="BF35" t="str">
        <f t="shared" si="19"/>
        <v/>
      </c>
      <c r="BG35" t="str">
        <f t="shared" si="20"/>
        <v/>
      </c>
      <c r="BH35" t="str">
        <f t="shared" si="21"/>
        <v/>
      </c>
      <c r="BI35" t="str">
        <f t="shared" si="22"/>
        <v/>
      </c>
      <c r="BK35" t="str">
        <f t="shared" si="23"/>
        <v/>
      </c>
    </row>
    <row r="36">
      <c r="A36" s="4" t="str">
        <f t="shared" si="24"/>
        <v>34</v>
      </c>
      <c r="B36" s="4">
        <v>4.0</v>
      </c>
      <c r="C36" s="4" t="s">
        <v>401</v>
      </c>
      <c r="D36" s="4" t="str">
        <f t="shared" si="4"/>
        <v>30</v>
      </c>
      <c r="E36" s="4">
        <v>651894.0</v>
      </c>
      <c r="F36" s="4" t="s">
        <v>402</v>
      </c>
      <c r="G36" s="4" t="s">
        <v>657</v>
      </c>
      <c r="H36" s="26" t="s">
        <v>658</v>
      </c>
      <c r="I36" s="4" t="s">
        <v>403</v>
      </c>
      <c r="J36" s="4"/>
      <c r="K36" s="4" t="s">
        <v>244</v>
      </c>
      <c r="L36" s="4" t="s">
        <v>246</v>
      </c>
      <c r="M36" s="4">
        <v>0.0</v>
      </c>
      <c r="N36" s="18"/>
      <c r="O36" s="18"/>
      <c r="P36" s="4">
        <v>652012.3425</v>
      </c>
      <c r="Q36" s="4">
        <v>137.65677787124477</v>
      </c>
      <c r="R36" s="4">
        <v>688.0</v>
      </c>
      <c r="S36" s="4">
        <v>541.2667865406949</v>
      </c>
      <c r="T36" s="4">
        <v>0.0091361551498</v>
      </c>
      <c r="U36" s="4">
        <v>651894.0</v>
      </c>
      <c r="V36" s="4">
        <v>534.0</v>
      </c>
      <c r="W36" s="4">
        <v>154.0</v>
      </c>
      <c r="X36" s="4">
        <v>75.405</v>
      </c>
      <c r="Y36" s="4">
        <v>42.9375</v>
      </c>
      <c r="Z36" s="4" t="str">
        <f t="shared" si="5"/>
        <v>4</v>
      </c>
      <c r="AA36" s="4">
        <v>1.0</v>
      </c>
      <c r="AB36" s="4">
        <v>1.0</v>
      </c>
      <c r="AD36" s="4"/>
      <c r="AE36" s="4">
        <v>1.0</v>
      </c>
      <c r="AF36" s="4">
        <v>1.0</v>
      </c>
      <c r="AM36" s="4"/>
      <c r="AN36" s="4"/>
      <c r="AS36" t="str">
        <f t="shared" si="6"/>
        <v>42.9375</v>
      </c>
      <c r="AT36" t="str">
        <f t="shared" si="7"/>
        <v>42.9375</v>
      </c>
      <c r="AU36" t="str">
        <f t="shared" si="8"/>
        <v/>
      </c>
      <c r="AV36" t="str">
        <f t="shared" si="9"/>
        <v/>
      </c>
      <c r="AW36" t="str">
        <f t="shared" si="10"/>
        <v>42.9375</v>
      </c>
      <c r="AX36" t="str">
        <f t="shared" si="11"/>
        <v>42.9375</v>
      </c>
      <c r="AY36" t="str">
        <f t="shared" si="12"/>
        <v/>
      </c>
      <c r="AZ36" t="str">
        <f t="shared" si="13"/>
        <v/>
      </c>
      <c r="BA36" t="str">
        <f t="shared" si="14"/>
        <v/>
      </c>
      <c r="BB36" t="str">
        <f t="shared" si="15"/>
        <v/>
      </c>
      <c r="BC36" t="str">
        <f t="shared" si="16"/>
        <v/>
      </c>
      <c r="BD36" t="str">
        <f t="shared" si="17"/>
        <v/>
      </c>
      <c r="BE36" t="str">
        <f t="shared" si="18"/>
        <v/>
      </c>
      <c r="BF36" t="str">
        <f t="shared" si="19"/>
        <v/>
      </c>
      <c r="BG36" t="str">
        <f t="shared" si="20"/>
        <v/>
      </c>
      <c r="BH36" t="str">
        <f t="shared" si="21"/>
        <v/>
      </c>
      <c r="BI36" t="str">
        <f t="shared" si="22"/>
        <v/>
      </c>
      <c r="BK36" t="str">
        <f t="shared" si="23"/>
        <v/>
      </c>
    </row>
    <row r="37">
      <c r="A37" s="4" t="str">
        <f t="shared" si="24"/>
        <v>35</v>
      </c>
      <c r="B37" s="4">
        <v>4.0</v>
      </c>
      <c r="C37" s="4" t="s">
        <v>404</v>
      </c>
      <c r="D37" s="4" t="str">
        <f t="shared" si="4"/>
        <v>33</v>
      </c>
      <c r="E37" s="4">
        <v>568595.0</v>
      </c>
      <c r="F37" s="4" t="s">
        <v>405</v>
      </c>
      <c r="G37" s="4" t="s">
        <v>664</v>
      </c>
      <c r="H37" s="26" t="s">
        <v>665</v>
      </c>
      <c r="I37" s="4" t="s">
        <v>404</v>
      </c>
      <c r="J37" s="4"/>
      <c r="K37" s="4" t="s">
        <v>244</v>
      </c>
      <c r="L37" s="4" t="s">
        <v>246</v>
      </c>
      <c r="M37" s="4">
        <v>18.0</v>
      </c>
      <c r="N37" s="18"/>
      <c r="O37" s="18"/>
      <c r="P37" s="4">
        <v>569574.174375</v>
      </c>
      <c r="Q37" s="4">
        <v>998.2914168870174</v>
      </c>
      <c r="R37" s="4">
        <v>8157.0</v>
      </c>
      <c r="S37" s="4">
        <v>7343.338169601666</v>
      </c>
      <c r="T37" s="4">
        <v>0.00959153430614</v>
      </c>
      <c r="U37" s="4">
        <v>568595.0</v>
      </c>
      <c r="V37" s="4">
        <v>7333.6528125</v>
      </c>
      <c r="W37" s="4">
        <v>823.3471875</v>
      </c>
      <c r="X37" s="4">
        <v>979.174375</v>
      </c>
      <c r="Y37" s="4">
        <v>0.0</v>
      </c>
      <c r="Z37" s="4" t="str">
        <f t="shared" si="5"/>
        <v>3</v>
      </c>
      <c r="AA37" s="4"/>
      <c r="AD37" s="4"/>
      <c r="AG37" s="4">
        <v>1.0</v>
      </c>
      <c r="AH37" s="4">
        <v>1.0</v>
      </c>
      <c r="AM37" s="4"/>
      <c r="AN37" s="4"/>
      <c r="AP37" s="4">
        <v>1.0</v>
      </c>
      <c r="AS37" t="str">
        <f t="shared" si="6"/>
        <v/>
      </c>
      <c r="AT37" t="str">
        <f t="shared" si="7"/>
        <v/>
      </c>
      <c r="AU37" t="str">
        <f t="shared" si="8"/>
        <v/>
      </c>
      <c r="AV37" t="str">
        <f t="shared" si="9"/>
        <v/>
      </c>
      <c r="AW37" t="str">
        <f t="shared" si="10"/>
        <v/>
      </c>
      <c r="AX37" t="str">
        <f t="shared" si="11"/>
        <v/>
      </c>
      <c r="AY37" t="str">
        <f t="shared" si="12"/>
        <v>0</v>
      </c>
      <c r="AZ37" t="str">
        <f t="shared" si="13"/>
        <v>0</v>
      </c>
      <c r="BA37" t="str">
        <f t="shared" si="14"/>
        <v/>
      </c>
      <c r="BB37" t="str">
        <f t="shared" si="15"/>
        <v/>
      </c>
      <c r="BC37" t="str">
        <f t="shared" si="16"/>
        <v/>
      </c>
      <c r="BD37" t="str">
        <f t="shared" si="17"/>
        <v/>
      </c>
      <c r="BE37" t="str">
        <f t="shared" si="18"/>
        <v/>
      </c>
      <c r="BF37" t="str">
        <f t="shared" si="19"/>
        <v/>
      </c>
      <c r="BG37" t="str">
        <f t="shared" si="20"/>
        <v/>
      </c>
      <c r="BH37" t="str">
        <f t="shared" si="21"/>
        <v>0</v>
      </c>
      <c r="BI37" t="str">
        <f t="shared" si="22"/>
        <v/>
      </c>
      <c r="BK37" t="str">
        <f t="shared" si="23"/>
        <v>0</v>
      </c>
    </row>
    <row r="38">
      <c r="A38" s="4" t="str">
        <f t="shared" si="24"/>
        <v>36</v>
      </c>
      <c r="B38" s="4">
        <v>4.0</v>
      </c>
      <c r="C38" s="4" t="s">
        <v>406</v>
      </c>
      <c r="D38" s="4" t="str">
        <f t="shared" si="4"/>
        <v>34</v>
      </c>
      <c r="E38" s="4">
        <v>556013.0</v>
      </c>
      <c r="F38" s="4" t="s">
        <v>407</v>
      </c>
      <c r="I38" s="4" t="s">
        <v>406</v>
      </c>
      <c r="J38" s="4" t="s">
        <v>406</v>
      </c>
      <c r="K38" s="4" t="s">
        <v>244</v>
      </c>
      <c r="L38" s="4" t="s">
        <v>246</v>
      </c>
      <c r="M38" s="4">
        <v>724.0</v>
      </c>
      <c r="N38" s="4">
        <v>1.0</v>
      </c>
      <c r="O38" s="4">
        <v>1.0</v>
      </c>
      <c r="P38" s="4">
        <v>563492.5525</v>
      </c>
      <c r="Q38" s="4">
        <v>7498.63725908907</v>
      </c>
      <c r="R38" s="4">
        <v>91100.0</v>
      </c>
      <c r="S38" s="4">
        <v>83170.17417855564</v>
      </c>
      <c r="T38" s="4">
        <v>0.00927604464025</v>
      </c>
      <c r="U38" s="4">
        <v>556013.0</v>
      </c>
      <c r="V38" s="4">
        <v>83157.21875</v>
      </c>
      <c r="W38" s="4">
        <v>7942.78125</v>
      </c>
      <c r="X38" s="4">
        <v>6867.5828125</v>
      </c>
      <c r="Y38" s="4">
        <v>611.9696875</v>
      </c>
      <c r="Z38" s="4" t="str">
        <f t="shared" si="5"/>
        <v>5</v>
      </c>
      <c r="AA38" s="4">
        <v>1.0</v>
      </c>
      <c r="AD38" s="4"/>
      <c r="AE38" s="4">
        <v>1.0</v>
      </c>
      <c r="AF38" s="4">
        <v>1.0</v>
      </c>
      <c r="AG38" s="4">
        <v>1.0</v>
      </c>
      <c r="AK38" s="4">
        <v>1.0</v>
      </c>
      <c r="AM38" s="4"/>
      <c r="AN38" s="4"/>
      <c r="AS38" t="str">
        <f t="shared" si="6"/>
        <v>611.9696875</v>
      </c>
      <c r="AT38" t="str">
        <f t="shared" si="7"/>
        <v/>
      </c>
      <c r="AU38" t="str">
        <f t="shared" si="8"/>
        <v/>
      </c>
      <c r="AV38" t="str">
        <f t="shared" si="9"/>
        <v/>
      </c>
      <c r="AW38" t="str">
        <f t="shared" si="10"/>
        <v>611.9696875</v>
      </c>
      <c r="AX38" t="str">
        <f t="shared" si="11"/>
        <v>611.9696875</v>
      </c>
      <c r="AY38" t="str">
        <f t="shared" si="12"/>
        <v>611.9696875</v>
      </c>
      <c r="AZ38" t="str">
        <f t="shared" si="13"/>
        <v/>
      </c>
      <c r="BA38" t="str">
        <f t="shared" si="14"/>
        <v/>
      </c>
      <c r="BB38" t="str">
        <f t="shared" si="15"/>
        <v/>
      </c>
      <c r="BC38" t="str">
        <f t="shared" si="16"/>
        <v>611.9696875</v>
      </c>
      <c r="BD38" t="str">
        <f t="shared" si="17"/>
        <v/>
      </c>
      <c r="BE38" t="str">
        <f t="shared" si="18"/>
        <v/>
      </c>
      <c r="BF38" t="str">
        <f t="shared" si="19"/>
        <v/>
      </c>
      <c r="BG38" t="str">
        <f t="shared" si="20"/>
        <v/>
      </c>
      <c r="BH38" t="str">
        <f t="shared" si="21"/>
        <v/>
      </c>
      <c r="BI38" t="str">
        <f t="shared" si="22"/>
        <v/>
      </c>
      <c r="BK38" t="str">
        <f t="shared" si="23"/>
        <v/>
      </c>
    </row>
    <row r="39">
      <c r="A39" s="4" t="str">
        <f t="shared" si="24"/>
        <v>37</v>
      </c>
      <c r="B39" s="4">
        <v>4.0</v>
      </c>
      <c r="C39" s="4" t="s">
        <v>408</v>
      </c>
      <c r="D39" s="4" t="str">
        <f t="shared" si="4"/>
        <v>36</v>
      </c>
      <c r="E39" s="4">
        <v>521005.0</v>
      </c>
      <c r="F39" s="4" t="s">
        <v>409</v>
      </c>
      <c r="G39" s="4" t="s">
        <v>666</v>
      </c>
      <c r="H39" s="26" t="s">
        <v>667</v>
      </c>
      <c r="K39" s="4" t="s">
        <v>244</v>
      </c>
      <c r="L39" s="4" t="s">
        <v>246</v>
      </c>
      <c r="P39" s="7">
        <v>521121.5015625</v>
      </c>
      <c r="Q39" s="7">
        <v>135.49250019231602</v>
      </c>
      <c r="R39" s="7">
        <v>6022.0</v>
      </c>
      <c r="S39" s="7">
        <v>3893.3713123418424</v>
      </c>
      <c r="T39" s="4">
        <v>0.00591046453927</v>
      </c>
      <c r="U39" s="4">
        <v>521005.0</v>
      </c>
      <c r="V39" s="4">
        <v>3882.308125</v>
      </c>
      <c r="W39" s="4">
        <v>2139.691875</v>
      </c>
      <c r="X39" s="4">
        <v>94.09375</v>
      </c>
      <c r="Y39" s="4">
        <v>22.4078125</v>
      </c>
      <c r="Z39" s="4" t="str">
        <f t="shared" si="5"/>
        <v>4</v>
      </c>
      <c r="AA39" s="4">
        <v>1.0</v>
      </c>
      <c r="AD39" s="4"/>
      <c r="AE39" s="4">
        <v>1.0</v>
      </c>
      <c r="AF39" s="4">
        <v>1.0</v>
      </c>
      <c r="AJ39" s="4">
        <v>1.0</v>
      </c>
      <c r="AM39" s="4"/>
      <c r="AN39" s="4"/>
      <c r="AS39" t="str">
        <f t="shared" si="6"/>
        <v>22.4078125</v>
      </c>
      <c r="AT39" t="str">
        <f t="shared" si="7"/>
        <v/>
      </c>
      <c r="AU39" t="str">
        <f t="shared" si="8"/>
        <v/>
      </c>
      <c r="AV39" t="str">
        <f t="shared" si="9"/>
        <v/>
      </c>
      <c r="AW39" t="str">
        <f t="shared" si="10"/>
        <v>22.4078125</v>
      </c>
      <c r="AX39" t="str">
        <f t="shared" si="11"/>
        <v>22.4078125</v>
      </c>
      <c r="AY39" t="str">
        <f t="shared" si="12"/>
        <v/>
      </c>
      <c r="AZ39" t="str">
        <f t="shared" si="13"/>
        <v/>
      </c>
      <c r="BA39" t="str">
        <f t="shared" si="14"/>
        <v/>
      </c>
      <c r="BB39" t="str">
        <f t="shared" si="15"/>
        <v>22.4078125</v>
      </c>
      <c r="BC39" t="str">
        <f t="shared" si="16"/>
        <v/>
      </c>
      <c r="BD39" t="str">
        <f t="shared" si="17"/>
        <v/>
      </c>
      <c r="BE39" t="str">
        <f t="shared" si="18"/>
        <v/>
      </c>
      <c r="BF39" t="str">
        <f t="shared" si="19"/>
        <v/>
      </c>
      <c r="BG39" t="str">
        <f t="shared" si="20"/>
        <v/>
      </c>
      <c r="BH39" t="str">
        <f t="shared" si="21"/>
        <v/>
      </c>
      <c r="BI39" t="str">
        <f t="shared" si="22"/>
        <v/>
      </c>
      <c r="BK39" t="str">
        <f t="shared" si="23"/>
        <v/>
      </c>
    </row>
    <row r="40">
      <c r="A40" s="4" t="str">
        <f t="shared" si="24"/>
        <v>38</v>
      </c>
      <c r="B40" s="4">
        <v>4.0</v>
      </c>
      <c r="C40" s="4" t="s">
        <v>410</v>
      </c>
      <c r="D40" s="4" t="str">
        <f t="shared" si="4"/>
        <v>37</v>
      </c>
      <c r="E40" s="4">
        <v>510538.0</v>
      </c>
      <c r="F40" s="4" t="s">
        <v>411</v>
      </c>
      <c r="G40" s="4" t="s">
        <v>668</v>
      </c>
      <c r="H40" s="26" t="s">
        <v>669</v>
      </c>
      <c r="I40" s="4" t="s">
        <v>410</v>
      </c>
      <c r="J40" s="4"/>
      <c r="K40" s="4" t="s">
        <v>244</v>
      </c>
      <c r="L40" s="4" t="s">
        <v>246</v>
      </c>
      <c r="M40" s="4">
        <v>6.0</v>
      </c>
      <c r="N40" s="18"/>
      <c r="O40" s="18"/>
      <c r="P40" s="4">
        <v>510886.5</v>
      </c>
      <c r="Q40" s="4">
        <v>367.46165882118385</v>
      </c>
      <c r="R40" s="4">
        <v>2818.0</v>
      </c>
      <c r="S40" s="4">
        <v>2600.813781191217</v>
      </c>
      <c r="T40" s="4">
        <v>0.00343536765358</v>
      </c>
      <c r="U40" s="4">
        <v>510538.0</v>
      </c>
      <c r="V40" s="4">
        <v>2593.0</v>
      </c>
      <c r="W40" s="4">
        <v>225.0</v>
      </c>
      <c r="X40" s="4">
        <v>299.25</v>
      </c>
      <c r="Y40" s="4">
        <v>49.25</v>
      </c>
      <c r="Z40" s="4" t="str">
        <f t="shared" si="5"/>
        <v>2</v>
      </c>
      <c r="AB40" s="4">
        <v>1.0</v>
      </c>
      <c r="AK40" s="4">
        <v>1.0</v>
      </c>
      <c r="AM40" s="4"/>
      <c r="AN40" s="4"/>
      <c r="AS40" t="str">
        <f t="shared" si="6"/>
        <v/>
      </c>
      <c r="AT40" t="str">
        <f t="shared" si="7"/>
        <v>49.25</v>
      </c>
      <c r="AU40" t="str">
        <f t="shared" si="8"/>
        <v/>
      </c>
      <c r="AV40" t="str">
        <f t="shared" si="9"/>
        <v/>
      </c>
      <c r="AW40" t="str">
        <f t="shared" si="10"/>
        <v/>
      </c>
      <c r="AX40" t="str">
        <f t="shared" si="11"/>
        <v/>
      </c>
      <c r="AY40" t="str">
        <f t="shared" si="12"/>
        <v/>
      </c>
      <c r="AZ40" t="str">
        <f t="shared" si="13"/>
        <v/>
      </c>
      <c r="BA40" t="str">
        <f t="shared" si="14"/>
        <v/>
      </c>
      <c r="BB40" t="str">
        <f t="shared" si="15"/>
        <v/>
      </c>
      <c r="BC40" t="str">
        <f t="shared" si="16"/>
        <v>49.25</v>
      </c>
      <c r="BD40" t="str">
        <f t="shared" si="17"/>
        <v/>
      </c>
      <c r="BE40" t="str">
        <f t="shared" si="18"/>
        <v/>
      </c>
      <c r="BF40" t="str">
        <f t="shared" si="19"/>
        <v/>
      </c>
      <c r="BG40" t="str">
        <f t="shared" si="20"/>
        <v/>
      </c>
      <c r="BH40" t="str">
        <f t="shared" si="21"/>
        <v/>
      </c>
      <c r="BI40" t="str">
        <f t="shared" si="22"/>
        <v/>
      </c>
      <c r="BK40" t="str">
        <f t="shared" si="23"/>
        <v/>
      </c>
    </row>
    <row r="41">
      <c r="A41" s="4" t="str">
        <f t="shared" si="24"/>
        <v>39</v>
      </c>
      <c r="B41" s="4">
        <v>4.0</v>
      </c>
      <c r="C41" s="4" t="s">
        <v>412</v>
      </c>
      <c r="D41" s="4" t="str">
        <f t="shared" si="4"/>
        <v>38</v>
      </c>
      <c r="E41" s="4">
        <v>492376.0</v>
      </c>
      <c r="F41" s="4" t="s">
        <v>413</v>
      </c>
      <c r="G41" s="4" t="s">
        <v>670</v>
      </c>
      <c r="H41" s="26" t="s">
        <v>671</v>
      </c>
      <c r="I41" s="4" t="s">
        <v>412</v>
      </c>
      <c r="J41" s="4" t="s">
        <v>412</v>
      </c>
      <c r="K41" s="4" t="s">
        <v>244</v>
      </c>
      <c r="L41" s="4" t="s">
        <v>358</v>
      </c>
      <c r="M41" s="4">
        <v>2146.0</v>
      </c>
      <c r="N41" s="4">
        <v>0.0</v>
      </c>
      <c r="O41" s="4">
        <v>0.0</v>
      </c>
      <c r="P41" s="4">
        <v>494837.644375</v>
      </c>
      <c r="Q41" s="4">
        <v>2480.553775916347</v>
      </c>
      <c r="R41" s="4">
        <v>20400.0</v>
      </c>
      <c r="S41" s="4">
        <v>19128.94847703315</v>
      </c>
      <c r="T41" s="4">
        <v>0.00427558680783</v>
      </c>
      <c r="U41" s="4">
        <v>492376.0</v>
      </c>
      <c r="V41" s="4">
        <v>19118.625</v>
      </c>
      <c r="W41" s="4">
        <v>1281.375</v>
      </c>
      <c r="X41" s="4">
        <v>2062.063125</v>
      </c>
      <c r="Y41" s="4">
        <v>399.58125</v>
      </c>
      <c r="Z41" s="4" t="str">
        <f t="shared" si="5"/>
        <v>1</v>
      </c>
      <c r="AA41" s="4">
        <v>1.0</v>
      </c>
      <c r="AN41" s="4"/>
      <c r="AS41" t="str">
        <f t="shared" si="6"/>
        <v>399.58125</v>
      </c>
      <c r="AT41" t="str">
        <f t="shared" si="7"/>
        <v/>
      </c>
      <c r="AU41" t="str">
        <f t="shared" si="8"/>
        <v/>
      </c>
      <c r="AV41" t="str">
        <f t="shared" si="9"/>
        <v/>
      </c>
      <c r="AW41" t="str">
        <f t="shared" si="10"/>
        <v/>
      </c>
      <c r="AX41" t="str">
        <f t="shared" si="11"/>
        <v/>
      </c>
      <c r="AY41" t="str">
        <f t="shared" si="12"/>
        <v/>
      </c>
      <c r="AZ41" t="str">
        <f t="shared" si="13"/>
        <v/>
      </c>
      <c r="BA41" t="str">
        <f t="shared" si="14"/>
        <v/>
      </c>
      <c r="BB41" t="str">
        <f t="shared" si="15"/>
        <v/>
      </c>
      <c r="BC41" t="str">
        <f t="shared" si="16"/>
        <v/>
      </c>
      <c r="BD41" t="str">
        <f t="shared" si="17"/>
        <v/>
      </c>
      <c r="BE41" t="str">
        <f t="shared" si="18"/>
        <v/>
      </c>
      <c r="BF41" t="str">
        <f t="shared" si="19"/>
        <v/>
      </c>
      <c r="BG41" t="str">
        <f t="shared" si="20"/>
        <v/>
      </c>
      <c r="BH41" t="str">
        <f t="shared" si="21"/>
        <v/>
      </c>
      <c r="BI41" t="str">
        <f t="shared" si="22"/>
        <v/>
      </c>
      <c r="BK41" t="str">
        <f t="shared" si="23"/>
        <v/>
      </c>
    </row>
    <row r="42">
      <c r="A42" s="4" t="str">
        <f t="shared" si="24"/>
        <v>40</v>
      </c>
      <c r="B42" s="4">
        <v>4.0</v>
      </c>
      <c r="C42" s="4" t="s">
        <v>414</v>
      </c>
      <c r="D42" s="4" t="str">
        <f t="shared" si="4"/>
        <v>40</v>
      </c>
      <c r="E42" s="4">
        <v>449993.0</v>
      </c>
      <c r="F42" s="4" t="s">
        <v>415</v>
      </c>
      <c r="G42" s="4" t="s">
        <v>673</v>
      </c>
      <c r="H42" s="26" t="s">
        <v>674</v>
      </c>
      <c r="I42" s="4" t="s">
        <v>414</v>
      </c>
      <c r="J42" s="4"/>
      <c r="K42" s="4" t="s">
        <v>244</v>
      </c>
      <c r="L42" s="4" t="s">
        <v>246</v>
      </c>
      <c r="M42" s="4">
        <v>134.0</v>
      </c>
      <c r="N42" s="18"/>
      <c r="O42" s="18"/>
      <c r="P42" s="4">
        <v>450229.3846875</v>
      </c>
      <c r="Q42" s="4">
        <v>255.16423053378173</v>
      </c>
      <c r="R42" s="4">
        <v>8021.0</v>
      </c>
      <c r="S42" s="4">
        <v>6074.3095764456575</v>
      </c>
      <c r="T42" s="4">
        <v>0.00341662949851</v>
      </c>
      <c r="U42" s="4">
        <v>449993.0</v>
      </c>
      <c r="V42" s="4">
        <v>6063.3746875</v>
      </c>
      <c r="W42" s="4">
        <v>1957.6253125</v>
      </c>
      <c r="X42" s="4">
        <v>222.4159375</v>
      </c>
      <c r="Y42" s="4">
        <v>13.96875</v>
      </c>
      <c r="Z42" s="4" t="str">
        <f t="shared" si="5"/>
        <v>3</v>
      </c>
      <c r="AA42" s="4">
        <v>1.0</v>
      </c>
      <c r="AD42" s="4"/>
      <c r="AE42" s="4">
        <v>1.0</v>
      </c>
      <c r="AF42" s="4"/>
      <c r="AG42" s="4">
        <v>1.0</v>
      </c>
      <c r="AM42" s="4"/>
      <c r="AN42" s="4"/>
      <c r="AS42" t="str">
        <f t="shared" si="6"/>
        <v>13.96875</v>
      </c>
      <c r="AT42" t="str">
        <f t="shared" si="7"/>
        <v/>
      </c>
      <c r="AU42" t="str">
        <f t="shared" si="8"/>
        <v/>
      </c>
      <c r="AV42" t="str">
        <f t="shared" si="9"/>
        <v/>
      </c>
      <c r="AW42" t="str">
        <f t="shared" si="10"/>
        <v>13.96875</v>
      </c>
      <c r="AX42" t="str">
        <f t="shared" si="11"/>
        <v/>
      </c>
      <c r="AY42" t="str">
        <f t="shared" si="12"/>
        <v>13.96875</v>
      </c>
      <c r="AZ42" t="str">
        <f t="shared" si="13"/>
        <v/>
      </c>
      <c r="BA42" t="str">
        <f t="shared" si="14"/>
        <v/>
      </c>
      <c r="BB42" t="str">
        <f t="shared" si="15"/>
        <v/>
      </c>
      <c r="BC42" t="str">
        <f t="shared" si="16"/>
        <v/>
      </c>
      <c r="BD42" t="str">
        <f t="shared" si="17"/>
        <v/>
      </c>
      <c r="BE42" t="str">
        <f t="shared" si="18"/>
        <v/>
      </c>
      <c r="BF42" t="str">
        <f t="shared" si="19"/>
        <v/>
      </c>
      <c r="BG42" t="str">
        <f t="shared" si="20"/>
        <v/>
      </c>
      <c r="BH42" t="str">
        <f t="shared" si="21"/>
        <v/>
      </c>
      <c r="BI42" t="str">
        <f t="shared" si="22"/>
        <v/>
      </c>
      <c r="BK42" t="str">
        <f t="shared" si="23"/>
        <v/>
      </c>
    </row>
    <row r="43">
      <c r="A43" s="4" t="str">
        <f t="shared" si="24"/>
        <v>41</v>
      </c>
      <c r="B43" s="4">
        <v>5.0</v>
      </c>
      <c r="C43" s="4" t="s">
        <v>418</v>
      </c>
      <c r="D43" s="4" t="str">
        <f t="shared" si="4"/>
        <v>41</v>
      </c>
      <c r="E43" s="4">
        <v>442869.0</v>
      </c>
      <c r="F43" s="4" t="s">
        <v>419</v>
      </c>
      <c r="G43" s="4" t="s">
        <v>675</v>
      </c>
      <c r="H43" s="26" t="s">
        <v>676</v>
      </c>
      <c r="I43" s="4" t="s">
        <v>418</v>
      </c>
      <c r="J43" s="4"/>
      <c r="K43" s="4" t="s">
        <v>244</v>
      </c>
      <c r="L43" s="4" t="s">
        <v>246</v>
      </c>
      <c r="M43" s="4">
        <v>0.0</v>
      </c>
      <c r="N43" s="18"/>
      <c r="O43" s="18"/>
      <c r="P43" s="4">
        <v>443647.1353125</v>
      </c>
      <c r="Q43" s="4">
        <v>796.8918329892454</v>
      </c>
      <c r="R43" s="4">
        <v>26100.0</v>
      </c>
      <c r="S43" s="4">
        <v>24854.232192537263</v>
      </c>
      <c r="T43" s="4">
        <v>0.00713805283714</v>
      </c>
      <c r="U43" s="4">
        <v>442869.0</v>
      </c>
      <c r="V43" s="4">
        <v>24843.9375</v>
      </c>
      <c r="W43" s="4">
        <v>1256.0625</v>
      </c>
      <c r="X43" s="4">
        <v>590.8796875</v>
      </c>
      <c r="Y43" s="4">
        <v>187.255625</v>
      </c>
      <c r="Z43" s="4" t="str">
        <f t="shared" si="5"/>
        <v>1</v>
      </c>
      <c r="AA43" s="4">
        <v>1.0</v>
      </c>
      <c r="AN43" s="4"/>
      <c r="AS43" t="str">
        <f t="shared" si="6"/>
        <v>187.255625</v>
      </c>
      <c r="AT43" t="str">
        <f t="shared" si="7"/>
        <v/>
      </c>
      <c r="AU43" t="str">
        <f t="shared" si="8"/>
        <v/>
      </c>
      <c r="AV43" t="str">
        <f t="shared" si="9"/>
        <v/>
      </c>
      <c r="AW43" t="str">
        <f t="shared" si="10"/>
        <v/>
      </c>
      <c r="AX43" t="str">
        <f t="shared" si="11"/>
        <v/>
      </c>
      <c r="AY43" t="str">
        <f t="shared" si="12"/>
        <v/>
      </c>
      <c r="AZ43" t="str">
        <f t="shared" si="13"/>
        <v/>
      </c>
      <c r="BA43" t="str">
        <f t="shared" si="14"/>
        <v/>
      </c>
      <c r="BB43" t="str">
        <f t="shared" si="15"/>
        <v/>
      </c>
      <c r="BC43" t="str">
        <f t="shared" si="16"/>
        <v/>
      </c>
      <c r="BD43" t="str">
        <f t="shared" si="17"/>
        <v/>
      </c>
      <c r="BE43" t="str">
        <f t="shared" si="18"/>
        <v/>
      </c>
      <c r="BF43" t="str">
        <f t="shared" si="19"/>
        <v/>
      </c>
      <c r="BG43" t="str">
        <f t="shared" si="20"/>
        <v/>
      </c>
      <c r="BH43" t="str">
        <f t="shared" si="21"/>
        <v/>
      </c>
      <c r="BI43" t="str">
        <f t="shared" si="22"/>
        <v/>
      </c>
      <c r="BK43" t="str">
        <f t="shared" si="23"/>
        <v/>
      </c>
    </row>
    <row r="44">
      <c r="A44" s="4" t="str">
        <f t="shared" si="24"/>
        <v>42</v>
      </c>
      <c r="B44" s="4">
        <v>5.0</v>
      </c>
      <c r="C44" s="4" t="s">
        <v>416</v>
      </c>
      <c r="D44" s="4" t="str">
        <f t="shared" si="4"/>
        <v>42</v>
      </c>
      <c r="E44" s="4">
        <v>431508.0</v>
      </c>
      <c r="F44" s="4" t="s">
        <v>417</v>
      </c>
      <c r="G44" s="4" t="s">
        <v>687</v>
      </c>
      <c r="H44" s="26" t="s">
        <v>689</v>
      </c>
      <c r="K44" s="4" t="s">
        <v>244</v>
      </c>
      <c r="L44" s="4" t="s">
        <v>246</v>
      </c>
      <c r="P44" s="7">
        <v>431897.33625</v>
      </c>
      <c r="Q44" s="7">
        <v>408.0552777811257</v>
      </c>
      <c r="R44" s="7">
        <v>284.0</v>
      </c>
      <c r="S44" s="7">
        <v>206.39231742277877</v>
      </c>
      <c r="T44" s="4">
        <v>0.00829035607004</v>
      </c>
      <c r="U44" s="4">
        <v>431508.0</v>
      </c>
      <c r="V44" s="4">
        <v>200.0</v>
      </c>
      <c r="W44" s="4">
        <v>84.0</v>
      </c>
      <c r="X44" s="4">
        <v>278.1415625</v>
      </c>
      <c r="Y44" s="4">
        <v>111.1946875</v>
      </c>
      <c r="Z44" s="4" t="str">
        <f t="shared" si="5"/>
        <v>2</v>
      </c>
      <c r="AA44" s="4">
        <v>1.0</v>
      </c>
      <c r="AF44" s="4">
        <v>1.0</v>
      </c>
      <c r="AM44" s="4"/>
      <c r="AN44" s="4"/>
      <c r="AS44" t="str">
        <f t="shared" si="6"/>
        <v>111.1946875</v>
      </c>
      <c r="AT44" t="str">
        <f t="shared" si="7"/>
        <v/>
      </c>
      <c r="AU44" t="str">
        <f t="shared" si="8"/>
        <v/>
      </c>
      <c r="AV44" t="str">
        <f t="shared" si="9"/>
        <v/>
      </c>
      <c r="AW44" t="str">
        <f t="shared" si="10"/>
        <v/>
      </c>
      <c r="AX44" t="str">
        <f t="shared" si="11"/>
        <v>111.1946875</v>
      </c>
      <c r="AY44" t="str">
        <f t="shared" si="12"/>
        <v/>
      </c>
      <c r="AZ44" t="str">
        <f t="shared" si="13"/>
        <v/>
      </c>
      <c r="BA44" t="str">
        <f t="shared" si="14"/>
        <v/>
      </c>
      <c r="BB44" t="str">
        <f t="shared" si="15"/>
        <v/>
      </c>
      <c r="BC44" t="str">
        <f t="shared" si="16"/>
        <v/>
      </c>
      <c r="BD44" t="str">
        <f t="shared" si="17"/>
        <v/>
      </c>
      <c r="BE44" t="str">
        <f t="shared" si="18"/>
        <v/>
      </c>
      <c r="BF44" t="str">
        <f t="shared" si="19"/>
        <v/>
      </c>
      <c r="BG44" t="str">
        <f t="shared" si="20"/>
        <v/>
      </c>
      <c r="BH44" t="str">
        <f t="shared" si="21"/>
        <v/>
      </c>
      <c r="BI44" t="str">
        <f t="shared" si="22"/>
        <v/>
      </c>
      <c r="BK44" t="str">
        <f t="shared" si="23"/>
        <v/>
      </c>
    </row>
    <row r="45">
      <c r="A45" s="4" t="str">
        <f t="shared" si="24"/>
        <v>43</v>
      </c>
      <c r="B45" s="4">
        <v>5.0</v>
      </c>
      <c r="C45" s="4" t="s">
        <v>420</v>
      </c>
      <c r="D45" s="4" t="str">
        <f t="shared" si="4"/>
        <v>43</v>
      </c>
      <c r="E45" s="4">
        <v>429335.0</v>
      </c>
      <c r="F45" s="4" t="s">
        <v>421</v>
      </c>
      <c r="G45" s="4" t="s">
        <v>697</v>
      </c>
      <c r="H45" s="26" t="s">
        <v>698</v>
      </c>
      <c r="I45" s="4" t="s">
        <v>420</v>
      </c>
      <c r="J45" s="4" t="s">
        <v>422</v>
      </c>
      <c r="K45" s="4" t="s">
        <v>244</v>
      </c>
      <c r="L45" s="4" t="s">
        <v>246</v>
      </c>
      <c r="M45" s="4">
        <v>2610.0</v>
      </c>
      <c r="N45" s="4">
        <v>1.0</v>
      </c>
      <c r="O45" s="4">
        <v>13.0</v>
      </c>
      <c r="P45" s="4">
        <v>429742.18187499995</v>
      </c>
      <c r="Q45" s="4">
        <v>425.8936192625689</v>
      </c>
      <c r="R45" s="4">
        <v>1102.0</v>
      </c>
      <c r="S45" s="4">
        <v>1101.0</v>
      </c>
      <c r="T45" s="4">
        <v>0.00343525123569</v>
      </c>
      <c r="U45" s="4">
        <v>429335.0</v>
      </c>
      <c r="V45" s="4">
        <v>1101.0</v>
      </c>
      <c r="W45" s="4">
        <v>1.0</v>
      </c>
      <c r="X45" s="4">
        <v>294.3553125</v>
      </c>
      <c r="Y45" s="4">
        <v>112.8265625</v>
      </c>
      <c r="Z45" s="4" t="str">
        <f t="shared" si="5"/>
        <v>2</v>
      </c>
      <c r="AA45" s="4">
        <v>1.0</v>
      </c>
      <c r="AM45" s="4"/>
      <c r="AN45" s="4">
        <v>1.0</v>
      </c>
      <c r="AS45" t="str">
        <f t="shared" si="6"/>
        <v>112.8265625</v>
      </c>
      <c r="AT45" t="str">
        <f t="shared" si="7"/>
        <v/>
      </c>
      <c r="AU45" t="str">
        <f t="shared" si="8"/>
        <v/>
      </c>
      <c r="AV45" t="str">
        <f t="shared" si="9"/>
        <v/>
      </c>
      <c r="AW45" t="str">
        <f t="shared" si="10"/>
        <v/>
      </c>
      <c r="AX45" t="str">
        <f t="shared" si="11"/>
        <v/>
      </c>
      <c r="AY45" t="str">
        <f t="shared" si="12"/>
        <v/>
      </c>
      <c r="AZ45" t="str">
        <f t="shared" si="13"/>
        <v/>
      </c>
      <c r="BA45" t="str">
        <f t="shared" si="14"/>
        <v/>
      </c>
      <c r="BB45" t="str">
        <f t="shared" si="15"/>
        <v/>
      </c>
      <c r="BC45" t="str">
        <f t="shared" si="16"/>
        <v/>
      </c>
      <c r="BD45" t="str">
        <f t="shared" si="17"/>
        <v/>
      </c>
      <c r="BE45" t="str">
        <f t="shared" si="18"/>
        <v/>
      </c>
      <c r="BF45" t="str">
        <f t="shared" si="19"/>
        <v>112.8265625</v>
      </c>
      <c r="BG45" t="str">
        <f t="shared" si="20"/>
        <v/>
      </c>
      <c r="BH45" t="str">
        <f t="shared" si="21"/>
        <v/>
      </c>
      <c r="BI45" t="str">
        <f t="shared" si="22"/>
        <v/>
      </c>
      <c r="BK45" t="str">
        <f t="shared" si="23"/>
        <v/>
      </c>
    </row>
    <row r="46">
      <c r="A46" s="4" t="str">
        <f t="shared" si="24"/>
        <v>44</v>
      </c>
      <c r="B46" s="4">
        <v>5.0</v>
      </c>
      <c r="C46" s="4" t="s">
        <v>423</v>
      </c>
      <c r="D46" s="4" t="str">
        <f t="shared" si="4"/>
        <v>44</v>
      </c>
      <c r="E46" s="4">
        <v>410203.0</v>
      </c>
      <c r="F46" s="4" t="s">
        <v>424</v>
      </c>
      <c r="G46" s="4" t="s">
        <v>712</v>
      </c>
      <c r="H46" s="26" t="s">
        <v>715</v>
      </c>
      <c r="K46" s="4" t="s">
        <v>244</v>
      </c>
      <c r="L46" s="4" t="s">
        <v>246</v>
      </c>
      <c r="P46" s="7">
        <v>410304.0725</v>
      </c>
      <c r="Q46" s="7">
        <v>119.71847851737427</v>
      </c>
      <c r="R46" s="7">
        <v>4494.0</v>
      </c>
      <c r="S46" s="7">
        <v>4493.0855532194055</v>
      </c>
      <c r="T46" s="4">
        <v>0.00468440877478</v>
      </c>
      <c r="U46" s="4">
        <v>410203.0</v>
      </c>
      <c r="V46" s="4">
        <v>4492.595625</v>
      </c>
      <c r="W46" s="4">
        <v>1.404375</v>
      </c>
      <c r="X46" s="4">
        <v>101.0725</v>
      </c>
      <c r="Y46" s="4">
        <v>0.0</v>
      </c>
      <c r="Z46" s="4" t="str">
        <f t="shared" si="5"/>
        <v>2</v>
      </c>
      <c r="AA46" s="4">
        <v>1.0</v>
      </c>
      <c r="AE46" s="4">
        <v>1.0</v>
      </c>
      <c r="AM46" s="4"/>
      <c r="AN46" s="4"/>
      <c r="AS46" t="str">
        <f t="shared" si="6"/>
        <v>0</v>
      </c>
      <c r="AT46" t="str">
        <f t="shared" si="7"/>
        <v/>
      </c>
      <c r="AU46" t="str">
        <f t="shared" si="8"/>
        <v/>
      </c>
      <c r="AV46" t="str">
        <f t="shared" si="9"/>
        <v/>
      </c>
      <c r="AW46" t="str">
        <f t="shared" si="10"/>
        <v>0</v>
      </c>
      <c r="AX46" t="str">
        <f t="shared" si="11"/>
        <v/>
      </c>
      <c r="AY46" t="str">
        <f t="shared" si="12"/>
        <v/>
      </c>
      <c r="AZ46" t="str">
        <f t="shared" si="13"/>
        <v/>
      </c>
      <c r="BA46" t="str">
        <f t="shared" si="14"/>
        <v/>
      </c>
      <c r="BB46" t="str">
        <f t="shared" si="15"/>
        <v/>
      </c>
      <c r="BC46" t="str">
        <f t="shared" si="16"/>
        <v/>
      </c>
      <c r="BD46" t="str">
        <f t="shared" si="17"/>
        <v/>
      </c>
      <c r="BE46" t="str">
        <f t="shared" si="18"/>
        <v/>
      </c>
      <c r="BF46" t="str">
        <f t="shared" si="19"/>
        <v/>
      </c>
      <c r="BG46" t="str">
        <f t="shared" si="20"/>
        <v/>
      </c>
      <c r="BH46" t="str">
        <f t="shared" si="21"/>
        <v/>
      </c>
      <c r="BI46" t="str">
        <f t="shared" si="22"/>
        <v/>
      </c>
      <c r="BK46" t="str">
        <f t="shared" si="23"/>
        <v/>
      </c>
    </row>
    <row r="47">
      <c r="A47" s="4" t="str">
        <f t="shared" si="24"/>
        <v>45</v>
      </c>
      <c r="B47" s="4">
        <v>5.0</v>
      </c>
      <c r="C47" s="4" t="s">
        <v>431</v>
      </c>
      <c r="D47" s="4" t="str">
        <f t="shared" si="4"/>
        <v>45</v>
      </c>
      <c r="E47" s="4">
        <v>409890.0</v>
      </c>
      <c r="F47" s="4" t="s">
        <v>432</v>
      </c>
      <c r="I47" s="4" t="s">
        <v>431</v>
      </c>
      <c r="J47" s="4"/>
      <c r="K47" s="4" t="s">
        <v>244</v>
      </c>
      <c r="L47" s="4" t="s">
        <v>246</v>
      </c>
      <c r="M47" s="4">
        <v>0.0</v>
      </c>
      <c r="N47" s="18"/>
      <c r="O47" s="18"/>
      <c r="P47" s="4">
        <v>410359.8078125</v>
      </c>
      <c r="Q47" s="4">
        <v>488.4526897677118</v>
      </c>
      <c r="R47" s="4">
        <v>8531.0</v>
      </c>
      <c r="S47" s="4">
        <v>8158.345451795189</v>
      </c>
      <c r="T47" s="4">
        <v>0.0129817832225</v>
      </c>
      <c r="U47" s="4">
        <v>409890.0</v>
      </c>
      <c r="V47" s="4">
        <v>8149.7709375</v>
      </c>
      <c r="W47" s="4">
        <v>381.2290625</v>
      </c>
      <c r="X47" s="4">
        <v>242.2953125</v>
      </c>
      <c r="Y47" s="4">
        <v>227.5125</v>
      </c>
      <c r="Z47" s="4" t="str">
        <f t="shared" si="5"/>
        <v>3</v>
      </c>
      <c r="AB47" s="4">
        <v>1.0</v>
      </c>
      <c r="AC47" s="4">
        <v>1.0</v>
      </c>
      <c r="AD47" s="4"/>
      <c r="AH47" s="4">
        <v>1.0</v>
      </c>
      <c r="AM47" s="4"/>
      <c r="AN47" s="4"/>
      <c r="AR47" s="4"/>
      <c r="AS47" t="str">
        <f t="shared" si="6"/>
        <v/>
      </c>
      <c r="AT47" t="str">
        <f t="shared" si="7"/>
        <v>227.5125</v>
      </c>
      <c r="AU47" t="str">
        <f t="shared" si="8"/>
        <v>227.5125</v>
      </c>
      <c r="AV47" t="str">
        <f t="shared" si="9"/>
        <v/>
      </c>
      <c r="AW47" t="str">
        <f t="shared" si="10"/>
        <v/>
      </c>
      <c r="AX47" t="str">
        <f t="shared" si="11"/>
        <v/>
      </c>
      <c r="AY47" t="str">
        <f t="shared" si="12"/>
        <v/>
      </c>
      <c r="AZ47" t="str">
        <f t="shared" si="13"/>
        <v>227.5125</v>
      </c>
      <c r="BA47" t="str">
        <f t="shared" si="14"/>
        <v/>
      </c>
      <c r="BB47" t="str">
        <f t="shared" si="15"/>
        <v/>
      </c>
      <c r="BC47" t="str">
        <f t="shared" si="16"/>
        <v/>
      </c>
      <c r="BD47" t="str">
        <f t="shared" si="17"/>
        <v/>
      </c>
      <c r="BE47" t="str">
        <f t="shared" si="18"/>
        <v/>
      </c>
      <c r="BF47" t="str">
        <f t="shared" si="19"/>
        <v/>
      </c>
      <c r="BG47" t="str">
        <f t="shared" si="20"/>
        <v/>
      </c>
      <c r="BH47" t="str">
        <f t="shared" si="21"/>
        <v/>
      </c>
      <c r="BI47" t="str">
        <f t="shared" si="22"/>
        <v/>
      </c>
      <c r="BK47" t="str">
        <f t="shared" si="23"/>
        <v>227.5125</v>
      </c>
    </row>
    <row r="48">
      <c r="A48" s="4" t="str">
        <f t="shared" si="24"/>
        <v>46</v>
      </c>
      <c r="B48" s="4">
        <v>5.0</v>
      </c>
      <c r="C48" s="4" t="s">
        <v>425</v>
      </c>
      <c r="D48" s="4" t="str">
        <f t="shared" si="4"/>
        <v>46</v>
      </c>
      <c r="E48" s="4">
        <v>406957.0</v>
      </c>
      <c r="F48" s="4" t="s">
        <v>426</v>
      </c>
      <c r="G48" s="4" t="s">
        <v>1539</v>
      </c>
      <c r="H48" s="26" t="s">
        <v>1541</v>
      </c>
      <c r="I48" s="4" t="s">
        <v>427</v>
      </c>
      <c r="J48" s="4"/>
      <c r="K48" s="4" t="s">
        <v>244</v>
      </c>
      <c r="L48" s="4" t="s">
        <v>428</v>
      </c>
      <c r="M48" s="4">
        <v>806.0</v>
      </c>
      <c r="N48" s="18"/>
      <c r="O48" s="18"/>
      <c r="P48" s="4">
        <v>412149.84375</v>
      </c>
      <c r="Q48" s="4">
        <v>5211.47826683855</v>
      </c>
      <c r="R48" s="4">
        <v>42000.0</v>
      </c>
      <c r="S48" s="4">
        <v>29820.44878030405</v>
      </c>
      <c r="T48" s="4">
        <v>0.00245974311619</v>
      </c>
      <c r="U48" s="4">
        <v>406957.0</v>
      </c>
      <c r="V48" s="4">
        <v>29806.875</v>
      </c>
      <c r="W48" s="4">
        <v>12193.125</v>
      </c>
      <c r="X48" s="4">
        <v>5154.995625</v>
      </c>
      <c r="Y48" s="4">
        <v>37.848125</v>
      </c>
      <c r="Z48" s="4" t="str">
        <f t="shared" si="5"/>
        <v>4</v>
      </c>
      <c r="AA48" s="4">
        <v>1.0</v>
      </c>
      <c r="AD48" s="4"/>
      <c r="AF48" s="4">
        <v>1.0</v>
      </c>
      <c r="AH48" s="4">
        <v>1.0</v>
      </c>
      <c r="AM48" s="4"/>
      <c r="AN48" s="4"/>
      <c r="AO48" s="4">
        <v>1.0</v>
      </c>
      <c r="AS48" t="str">
        <f t="shared" si="6"/>
        <v>37.848125</v>
      </c>
      <c r="AT48" t="str">
        <f t="shared" si="7"/>
        <v/>
      </c>
      <c r="AU48" t="str">
        <f t="shared" si="8"/>
        <v/>
      </c>
      <c r="AV48" t="str">
        <f t="shared" si="9"/>
        <v/>
      </c>
      <c r="AW48" t="str">
        <f t="shared" si="10"/>
        <v/>
      </c>
      <c r="AX48" t="str">
        <f t="shared" si="11"/>
        <v>37.848125</v>
      </c>
      <c r="AY48" t="str">
        <f t="shared" si="12"/>
        <v/>
      </c>
      <c r="AZ48" t="str">
        <f t="shared" si="13"/>
        <v>37.848125</v>
      </c>
      <c r="BA48" t="str">
        <f t="shared" si="14"/>
        <v/>
      </c>
      <c r="BB48" t="str">
        <f t="shared" si="15"/>
        <v/>
      </c>
      <c r="BC48" t="str">
        <f t="shared" si="16"/>
        <v/>
      </c>
      <c r="BD48" t="str">
        <f t="shared" si="17"/>
        <v/>
      </c>
      <c r="BE48" t="str">
        <f t="shared" si="18"/>
        <v/>
      </c>
      <c r="BF48" t="str">
        <f t="shared" si="19"/>
        <v/>
      </c>
      <c r="BG48" t="str">
        <f t="shared" si="20"/>
        <v>37.848125</v>
      </c>
      <c r="BH48" t="str">
        <f t="shared" si="21"/>
        <v/>
      </c>
      <c r="BI48" t="str">
        <f t="shared" si="22"/>
        <v/>
      </c>
      <c r="BK48" t="str">
        <f t="shared" si="23"/>
        <v>37.848125</v>
      </c>
    </row>
    <row r="49">
      <c r="A49" s="4" t="str">
        <f t="shared" si="24"/>
        <v>47</v>
      </c>
      <c r="B49" s="4">
        <v>5.0</v>
      </c>
      <c r="C49" s="4" t="s">
        <v>429</v>
      </c>
      <c r="D49" s="4" t="str">
        <f t="shared" si="4"/>
        <v>47</v>
      </c>
      <c r="E49" s="4">
        <v>374967.0</v>
      </c>
      <c r="F49" s="4" t="s">
        <v>430</v>
      </c>
      <c r="G49" s="4" t="s">
        <v>3917</v>
      </c>
      <c r="H49" s="26" t="s">
        <v>3918</v>
      </c>
      <c r="K49" s="4" t="s">
        <v>244</v>
      </c>
      <c r="L49" s="4" t="s">
        <v>246</v>
      </c>
      <c r="P49" s="7">
        <v>375252.064375</v>
      </c>
      <c r="Q49" s="7">
        <v>303.58077910729526</v>
      </c>
      <c r="R49" s="7">
        <v>2655.0</v>
      </c>
      <c r="S49" s="7">
        <v>1819.7228075311696</v>
      </c>
      <c r="T49" s="4">
        <v>0.00201783000627</v>
      </c>
      <c r="U49" s="4">
        <v>374967.0</v>
      </c>
      <c r="V49" s="4">
        <v>1810.0</v>
      </c>
      <c r="W49" s="4">
        <v>845.0</v>
      </c>
      <c r="X49" s="4">
        <v>284.064375</v>
      </c>
      <c r="Y49" s="4">
        <v>1.0</v>
      </c>
      <c r="Z49" s="4" t="str">
        <f t="shared" si="5"/>
        <v>4</v>
      </c>
      <c r="AA49" s="4">
        <v>1.0</v>
      </c>
      <c r="AE49" s="4">
        <v>1.0</v>
      </c>
      <c r="AF49" s="4">
        <v>1.0</v>
      </c>
      <c r="AG49" s="4">
        <v>1.0</v>
      </c>
      <c r="AM49" s="4"/>
      <c r="AN49" s="4"/>
      <c r="AS49" t="str">
        <f t="shared" si="6"/>
        <v>1</v>
      </c>
      <c r="AT49" t="str">
        <f t="shared" si="7"/>
        <v/>
      </c>
      <c r="AU49" t="str">
        <f t="shared" si="8"/>
        <v/>
      </c>
      <c r="AV49" t="str">
        <f t="shared" si="9"/>
        <v/>
      </c>
      <c r="AW49" t="str">
        <f t="shared" si="10"/>
        <v>1</v>
      </c>
      <c r="AX49" t="str">
        <f t="shared" si="11"/>
        <v>1</v>
      </c>
      <c r="AY49" t="str">
        <f t="shared" si="12"/>
        <v>1</v>
      </c>
      <c r="AZ49" t="str">
        <f t="shared" si="13"/>
        <v/>
      </c>
      <c r="BA49" t="str">
        <f t="shared" si="14"/>
        <v/>
      </c>
      <c r="BB49" t="str">
        <f t="shared" si="15"/>
        <v/>
      </c>
      <c r="BC49" t="str">
        <f t="shared" si="16"/>
        <v/>
      </c>
      <c r="BD49" t="str">
        <f t="shared" si="17"/>
        <v/>
      </c>
      <c r="BE49" t="str">
        <f t="shared" si="18"/>
        <v/>
      </c>
      <c r="BF49" t="str">
        <f t="shared" si="19"/>
        <v/>
      </c>
      <c r="BG49" t="str">
        <f t="shared" si="20"/>
        <v/>
      </c>
      <c r="BH49" t="str">
        <f t="shared" si="21"/>
        <v/>
      </c>
      <c r="BI49" t="str">
        <f t="shared" si="22"/>
        <v/>
      </c>
      <c r="BK49" t="str">
        <f t="shared" si="23"/>
        <v/>
      </c>
    </row>
    <row r="50">
      <c r="A50" s="4" t="str">
        <f t="shared" si="24"/>
        <v>48</v>
      </c>
      <c r="B50" s="4">
        <v>5.0</v>
      </c>
      <c r="C50" s="4" t="s">
        <v>442</v>
      </c>
      <c r="D50" s="4" t="str">
        <f t="shared" si="4"/>
        <v>48</v>
      </c>
      <c r="E50" s="4">
        <v>358937.0</v>
      </c>
      <c r="F50" s="4" t="s">
        <v>443</v>
      </c>
      <c r="G50" s="4" t="s">
        <v>3920</v>
      </c>
      <c r="H50" s="26" t="s">
        <v>3921</v>
      </c>
      <c r="I50" s="4" t="s">
        <v>442</v>
      </c>
      <c r="J50" s="4" t="s">
        <v>443</v>
      </c>
      <c r="K50" s="4" t="s">
        <v>367</v>
      </c>
      <c r="L50" s="4" t="s">
        <v>246</v>
      </c>
      <c r="M50" s="4">
        <v>5845.0</v>
      </c>
      <c r="N50" s="4">
        <v>0.0</v>
      </c>
      <c r="O50" s="4">
        <v>0.0</v>
      </c>
      <c r="P50" s="4">
        <v>360795.3215625</v>
      </c>
      <c r="Q50" s="4">
        <v>1876.7749336213724</v>
      </c>
      <c r="R50" s="4">
        <v>10400.0</v>
      </c>
      <c r="S50" s="4">
        <v>9295.372504484314</v>
      </c>
      <c r="T50" s="4">
        <v>0.00445676886831</v>
      </c>
      <c r="U50" s="4">
        <v>358937.0</v>
      </c>
      <c r="V50" s="4">
        <v>9285.25</v>
      </c>
      <c r="W50" s="4">
        <v>1114.75</v>
      </c>
      <c r="X50" s="4">
        <v>1700.095</v>
      </c>
      <c r="Y50" s="4">
        <v>158.2265625</v>
      </c>
      <c r="Z50" s="4" t="str">
        <f t="shared" si="5"/>
        <v>3</v>
      </c>
      <c r="AA50" s="4">
        <v>1.0</v>
      </c>
      <c r="AH50" s="4">
        <v>1.0</v>
      </c>
      <c r="AK50" s="4">
        <v>1.0</v>
      </c>
      <c r="AM50" s="4"/>
      <c r="AN50" s="4"/>
      <c r="AS50" t="str">
        <f t="shared" si="6"/>
        <v>158.2265625</v>
      </c>
      <c r="AT50" t="str">
        <f t="shared" si="7"/>
        <v/>
      </c>
      <c r="AU50" t="str">
        <f t="shared" si="8"/>
        <v/>
      </c>
      <c r="AV50" t="str">
        <f t="shared" si="9"/>
        <v/>
      </c>
      <c r="AW50" t="str">
        <f t="shared" si="10"/>
        <v/>
      </c>
      <c r="AX50" t="str">
        <f t="shared" si="11"/>
        <v/>
      </c>
      <c r="AY50" t="str">
        <f t="shared" si="12"/>
        <v/>
      </c>
      <c r="AZ50" t="str">
        <f t="shared" si="13"/>
        <v>158.2265625</v>
      </c>
      <c r="BA50" t="str">
        <f t="shared" si="14"/>
        <v/>
      </c>
      <c r="BB50" t="str">
        <f t="shared" si="15"/>
        <v/>
      </c>
      <c r="BC50" t="str">
        <f t="shared" si="16"/>
        <v>158.2265625</v>
      </c>
      <c r="BD50" t="str">
        <f t="shared" si="17"/>
        <v/>
      </c>
      <c r="BE50" t="str">
        <f t="shared" si="18"/>
        <v/>
      </c>
      <c r="BF50" t="str">
        <f t="shared" si="19"/>
        <v/>
      </c>
      <c r="BG50" t="str">
        <f t="shared" si="20"/>
        <v/>
      </c>
      <c r="BH50" t="str">
        <f t="shared" si="21"/>
        <v/>
      </c>
      <c r="BI50" t="str">
        <f t="shared" si="22"/>
        <v/>
      </c>
      <c r="BK50" t="str">
        <f t="shared" si="23"/>
        <v>158.2265625</v>
      </c>
    </row>
    <row r="51">
      <c r="A51" s="4" t="str">
        <f t="shared" si="24"/>
        <v>49</v>
      </c>
      <c r="B51" s="4">
        <v>5.0</v>
      </c>
      <c r="C51" s="4" t="s">
        <v>433</v>
      </c>
      <c r="D51" s="4" t="str">
        <f t="shared" si="4"/>
        <v>50</v>
      </c>
      <c r="E51" s="4">
        <v>342715.0</v>
      </c>
      <c r="F51" s="4" t="s">
        <v>434</v>
      </c>
      <c r="G51" s="4" t="s">
        <v>3922</v>
      </c>
      <c r="H51" s="26" t="s">
        <v>3923</v>
      </c>
      <c r="I51" s="4" t="s">
        <v>435</v>
      </c>
      <c r="J51" s="4"/>
      <c r="K51" s="4" t="s">
        <v>244</v>
      </c>
      <c r="L51" s="4" t="s">
        <v>358</v>
      </c>
      <c r="M51" s="4">
        <v>28.0</v>
      </c>
      <c r="N51" s="18"/>
      <c r="O51" s="18"/>
      <c r="P51" s="4">
        <v>343485.974375</v>
      </c>
      <c r="Q51" s="4">
        <v>789.3610248117624</v>
      </c>
      <c r="R51" s="4">
        <v>1564.0</v>
      </c>
      <c r="S51" s="4">
        <v>1490.3219280948874</v>
      </c>
      <c r="T51" s="4">
        <v>0.0038727196365</v>
      </c>
      <c r="U51" s="4">
        <v>342715.0</v>
      </c>
      <c r="V51" s="4">
        <v>1484.0</v>
      </c>
      <c r="W51" s="4">
        <v>80.0</v>
      </c>
      <c r="X51" s="4">
        <v>522.08375</v>
      </c>
      <c r="Y51" s="4">
        <v>248.890625</v>
      </c>
      <c r="Z51" s="4" t="str">
        <f t="shared" si="5"/>
        <v>1</v>
      </c>
      <c r="AA51" s="4">
        <v>1.0</v>
      </c>
      <c r="AN51" s="4"/>
      <c r="AS51" t="str">
        <f t="shared" si="6"/>
        <v>248.890625</v>
      </c>
      <c r="AT51" t="str">
        <f t="shared" si="7"/>
        <v/>
      </c>
      <c r="AU51" t="str">
        <f t="shared" si="8"/>
        <v/>
      </c>
      <c r="AV51" t="str">
        <f t="shared" si="9"/>
        <v/>
      </c>
      <c r="AW51" t="str">
        <f t="shared" si="10"/>
        <v/>
      </c>
      <c r="AX51" t="str">
        <f t="shared" si="11"/>
        <v/>
      </c>
      <c r="AY51" t="str">
        <f t="shared" si="12"/>
        <v/>
      </c>
      <c r="AZ51" t="str">
        <f t="shared" si="13"/>
        <v/>
      </c>
      <c r="BA51" t="str">
        <f t="shared" si="14"/>
        <v/>
      </c>
      <c r="BB51" t="str">
        <f t="shared" si="15"/>
        <v/>
      </c>
      <c r="BC51" t="str">
        <f t="shared" si="16"/>
        <v/>
      </c>
      <c r="BD51" t="str">
        <f t="shared" si="17"/>
        <v/>
      </c>
      <c r="BE51" t="str">
        <f t="shared" si="18"/>
        <v/>
      </c>
      <c r="BF51" t="str">
        <f t="shared" si="19"/>
        <v/>
      </c>
      <c r="BG51" t="str">
        <f t="shared" si="20"/>
        <v/>
      </c>
      <c r="BH51" t="str">
        <f t="shared" si="21"/>
        <v/>
      </c>
      <c r="BI51" t="str">
        <f t="shared" si="22"/>
        <v/>
      </c>
      <c r="BK51" t="str">
        <f t="shared" si="23"/>
        <v/>
      </c>
    </row>
    <row r="52">
      <c r="A52" s="4" t="str">
        <f t="shared" si="24"/>
        <v>50</v>
      </c>
      <c r="B52" s="4">
        <v>5.0</v>
      </c>
      <c r="C52" s="4" t="s">
        <v>454</v>
      </c>
      <c r="D52" s="4" t="str">
        <f t="shared" si="4"/>
        <v>51</v>
      </c>
      <c r="E52" s="4">
        <v>341138.0</v>
      </c>
      <c r="F52" s="4" t="s">
        <v>455</v>
      </c>
      <c r="G52" s="4" t="s">
        <v>3926</v>
      </c>
      <c r="H52" s="26" t="s">
        <v>3927</v>
      </c>
      <c r="I52" s="4" t="s">
        <v>454</v>
      </c>
      <c r="J52" s="4"/>
      <c r="K52" s="4" t="s">
        <v>244</v>
      </c>
      <c r="L52" s="4" t="s">
        <v>246</v>
      </c>
      <c r="M52" s="4">
        <v>0.0</v>
      </c>
      <c r="N52" s="4"/>
      <c r="O52" s="4"/>
      <c r="P52" s="4">
        <v>345864.8109375</v>
      </c>
      <c r="Q52" s="4">
        <v>4745.190933442839</v>
      </c>
      <c r="R52" s="4">
        <v>41600.0</v>
      </c>
      <c r="S52" s="4">
        <v>28171.714460188457</v>
      </c>
      <c r="T52" s="4">
        <v>0.00702257416303</v>
      </c>
      <c r="U52" s="4">
        <v>341138.0</v>
      </c>
      <c r="V52" s="4">
        <v>28158.0</v>
      </c>
      <c r="W52" s="4">
        <v>13442.0</v>
      </c>
      <c r="X52" s="4">
        <v>4581.1303125</v>
      </c>
      <c r="Y52" s="4">
        <v>145.680625</v>
      </c>
      <c r="Z52" s="4" t="str">
        <f t="shared" si="5"/>
        <v>9</v>
      </c>
      <c r="AA52" s="4">
        <v>1.0</v>
      </c>
      <c r="AD52" s="4"/>
      <c r="AE52" s="4">
        <v>1.0</v>
      </c>
      <c r="AF52" s="4">
        <v>1.0</v>
      </c>
      <c r="AG52" s="4">
        <v>1.0</v>
      </c>
      <c r="AH52" s="4">
        <v>1.0</v>
      </c>
      <c r="AK52" s="4">
        <v>1.0</v>
      </c>
      <c r="AM52" s="4"/>
      <c r="AN52" s="4"/>
      <c r="AO52" s="4">
        <v>1.0</v>
      </c>
      <c r="AP52" s="4">
        <v>1.0</v>
      </c>
      <c r="AQ52" s="4">
        <v>1.0</v>
      </c>
      <c r="AS52" t="str">
        <f t="shared" si="6"/>
        <v>145.680625</v>
      </c>
      <c r="AT52" t="str">
        <f t="shared" si="7"/>
        <v/>
      </c>
      <c r="AU52" t="str">
        <f t="shared" si="8"/>
        <v/>
      </c>
      <c r="AV52" t="str">
        <f t="shared" si="9"/>
        <v/>
      </c>
      <c r="AW52" t="str">
        <f t="shared" si="10"/>
        <v>145.680625</v>
      </c>
      <c r="AX52" t="str">
        <f t="shared" si="11"/>
        <v>145.680625</v>
      </c>
      <c r="AY52" t="str">
        <f t="shared" si="12"/>
        <v>145.680625</v>
      </c>
      <c r="AZ52" t="str">
        <f t="shared" si="13"/>
        <v>145.680625</v>
      </c>
      <c r="BA52" t="str">
        <f t="shared" si="14"/>
        <v/>
      </c>
      <c r="BB52" t="str">
        <f t="shared" si="15"/>
        <v/>
      </c>
      <c r="BC52" t="str">
        <f t="shared" si="16"/>
        <v>145.680625</v>
      </c>
      <c r="BD52" t="str">
        <f t="shared" si="17"/>
        <v/>
      </c>
      <c r="BE52" t="str">
        <f t="shared" si="18"/>
        <v/>
      </c>
      <c r="BF52" t="str">
        <f t="shared" si="19"/>
        <v/>
      </c>
      <c r="BG52" t="str">
        <f t="shared" si="20"/>
        <v>145.680625</v>
      </c>
      <c r="BH52" t="str">
        <f t="shared" si="21"/>
        <v>145.680625</v>
      </c>
      <c r="BI52" t="str">
        <f t="shared" si="22"/>
        <v>145.680625</v>
      </c>
      <c r="BK52" t="str">
        <f t="shared" si="23"/>
        <v>145.680625</v>
      </c>
    </row>
    <row r="53">
      <c r="A53" s="4" t="str">
        <f t="shared" si="24"/>
        <v>51</v>
      </c>
      <c r="B53" s="4">
        <v>6.0</v>
      </c>
      <c r="C53" s="4" t="s">
        <v>436</v>
      </c>
      <c r="D53" s="4" t="str">
        <f t="shared" si="4"/>
        <v>39</v>
      </c>
      <c r="E53" s="4">
        <v>478497.0</v>
      </c>
      <c r="F53" s="4" t="s">
        <v>436</v>
      </c>
      <c r="G53" s="4" t="s">
        <v>3929</v>
      </c>
      <c r="H53" s="26" t="s">
        <v>3930</v>
      </c>
      <c r="I53" s="4" t="s">
        <v>436</v>
      </c>
      <c r="J53" s="4"/>
      <c r="K53" s="4" t="s">
        <v>244</v>
      </c>
      <c r="L53" s="4" t="s">
        <v>437</v>
      </c>
      <c r="M53" s="4">
        <v>26.0</v>
      </c>
      <c r="N53" s="18"/>
      <c r="O53" s="18"/>
      <c r="P53" s="4">
        <v>478988.380625</v>
      </c>
      <c r="Q53" s="4">
        <v>510.2487753540098</v>
      </c>
      <c r="R53" s="4">
        <v>3309.0</v>
      </c>
      <c r="S53" s="4">
        <v>2863.8729630160733</v>
      </c>
      <c r="T53" s="4">
        <v>0.00282736702278</v>
      </c>
      <c r="U53" s="4">
        <v>478497.0</v>
      </c>
      <c r="V53" s="4">
        <v>2855.0465625</v>
      </c>
      <c r="W53" s="4">
        <v>453.9534375</v>
      </c>
      <c r="X53" s="4">
        <v>466.7159375</v>
      </c>
      <c r="Y53" s="4">
        <v>24.6646875</v>
      </c>
      <c r="Z53" s="4" t="str">
        <f t="shared" si="5"/>
        <v>1</v>
      </c>
      <c r="AA53" s="4">
        <v>1.0</v>
      </c>
      <c r="AM53" s="4"/>
      <c r="AN53" s="4"/>
      <c r="AS53" t="str">
        <f t="shared" si="6"/>
        <v>24.6646875</v>
      </c>
      <c r="AT53" t="str">
        <f t="shared" si="7"/>
        <v/>
      </c>
      <c r="AU53" t="str">
        <f t="shared" si="8"/>
        <v/>
      </c>
      <c r="AV53" t="str">
        <f t="shared" si="9"/>
        <v/>
      </c>
      <c r="AW53" t="str">
        <f t="shared" si="10"/>
        <v/>
      </c>
      <c r="AX53" t="str">
        <f t="shared" si="11"/>
        <v/>
      </c>
      <c r="AY53" t="str">
        <f t="shared" si="12"/>
        <v/>
      </c>
      <c r="AZ53" t="str">
        <f t="shared" si="13"/>
        <v/>
      </c>
      <c r="BA53" t="str">
        <f t="shared" si="14"/>
        <v/>
      </c>
      <c r="BB53" t="str">
        <f t="shared" si="15"/>
        <v/>
      </c>
      <c r="BC53" t="str">
        <f t="shared" si="16"/>
        <v/>
      </c>
      <c r="BD53" t="str">
        <f t="shared" si="17"/>
        <v/>
      </c>
      <c r="BE53" t="str">
        <f t="shared" si="18"/>
        <v/>
      </c>
      <c r="BF53" t="str">
        <f t="shared" si="19"/>
        <v/>
      </c>
      <c r="BG53" t="str">
        <f t="shared" si="20"/>
        <v/>
      </c>
      <c r="BH53" t="str">
        <f t="shared" si="21"/>
        <v/>
      </c>
      <c r="BI53" t="str">
        <f t="shared" si="22"/>
        <v/>
      </c>
      <c r="BK53" t="str">
        <f t="shared" si="23"/>
        <v/>
      </c>
    </row>
    <row r="54">
      <c r="A54" s="4" t="str">
        <f t="shared" si="24"/>
        <v>52</v>
      </c>
      <c r="B54" s="4">
        <v>6.0</v>
      </c>
      <c r="C54" s="4" t="s">
        <v>460</v>
      </c>
      <c r="D54" s="4" t="str">
        <f t="shared" si="4"/>
        <v>49</v>
      </c>
      <c r="E54" s="4">
        <v>348559.0</v>
      </c>
      <c r="F54" s="4" t="s">
        <v>460</v>
      </c>
      <c r="G54" s="4" t="s">
        <v>3931</v>
      </c>
      <c r="H54" s="26" t="s">
        <v>3933</v>
      </c>
      <c r="I54" s="4" t="s">
        <v>460</v>
      </c>
      <c r="J54" s="4"/>
      <c r="K54" s="4" t="s">
        <v>244</v>
      </c>
      <c r="L54" s="4" t="s">
        <v>246</v>
      </c>
      <c r="M54" s="4">
        <v>0.0</v>
      </c>
      <c r="N54" s="18"/>
      <c r="O54" s="18"/>
      <c r="P54" s="4">
        <v>348789.0759375</v>
      </c>
      <c r="Q54" s="4">
        <v>248.48698085378166</v>
      </c>
      <c r="R54" s="4">
        <v>89.0</v>
      </c>
      <c r="S54" s="4">
        <v>37.83289001416474</v>
      </c>
      <c r="T54" s="4">
        <v>0.00196801607749</v>
      </c>
      <c r="U54" s="4">
        <v>348559.0</v>
      </c>
      <c r="V54" s="4">
        <v>32.0</v>
      </c>
      <c r="W54" s="4">
        <v>57.0</v>
      </c>
      <c r="X54" s="4">
        <v>202.13875</v>
      </c>
      <c r="Y54" s="4">
        <v>27.9371875</v>
      </c>
      <c r="Z54" s="4" t="str">
        <f t="shared" si="5"/>
        <v>1</v>
      </c>
      <c r="AA54" s="4">
        <v>1.0</v>
      </c>
      <c r="AN54" s="4"/>
      <c r="AS54" t="str">
        <f t="shared" si="6"/>
        <v>27.9371875</v>
      </c>
      <c r="AT54" t="str">
        <f t="shared" si="7"/>
        <v/>
      </c>
      <c r="AU54" t="str">
        <f t="shared" si="8"/>
        <v/>
      </c>
      <c r="AV54" t="str">
        <f t="shared" si="9"/>
        <v/>
      </c>
      <c r="AW54" t="str">
        <f t="shared" si="10"/>
        <v/>
      </c>
      <c r="AX54" t="str">
        <f t="shared" si="11"/>
        <v/>
      </c>
      <c r="AY54" t="str">
        <f t="shared" si="12"/>
        <v/>
      </c>
      <c r="AZ54" t="str">
        <f t="shared" si="13"/>
        <v/>
      </c>
      <c r="BA54" t="str">
        <f t="shared" si="14"/>
        <v/>
      </c>
      <c r="BB54" t="str">
        <f t="shared" si="15"/>
        <v/>
      </c>
      <c r="BC54" t="str">
        <f t="shared" si="16"/>
        <v/>
      </c>
      <c r="BD54" t="str">
        <f t="shared" si="17"/>
        <v/>
      </c>
      <c r="BE54" t="str">
        <f t="shared" si="18"/>
        <v/>
      </c>
      <c r="BF54" t="str">
        <f t="shared" si="19"/>
        <v/>
      </c>
      <c r="BG54" t="str">
        <f t="shared" si="20"/>
        <v/>
      </c>
      <c r="BH54" t="str">
        <f t="shared" si="21"/>
        <v/>
      </c>
      <c r="BI54" t="str">
        <f t="shared" si="22"/>
        <v/>
      </c>
      <c r="BK54" t="str">
        <f t="shared" si="23"/>
        <v/>
      </c>
    </row>
    <row r="55">
      <c r="A55" s="4" t="str">
        <f t="shared" si="24"/>
        <v>53</v>
      </c>
      <c r="B55" s="4">
        <v>6.0</v>
      </c>
      <c r="C55" s="4" t="s">
        <v>463</v>
      </c>
      <c r="D55" s="4" t="str">
        <f t="shared" si="4"/>
        <v>52</v>
      </c>
      <c r="E55" s="4">
        <v>336858.0</v>
      </c>
      <c r="F55" s="4" t="s">
        <v>464</v>
      </c>
      <c r="H55" s="4" t="s">
        <v>583</v>
      </c>
      <c r="I55" s="4" t="s">
        <v>463</v>
      </c>
      <c r="J55" s="4"/>
      <c r="K55" s="4" t="s">
        <v>244</v>
      </c>
      <c r="L55" s="4" t="s">
        <v>246</v>
      </c>
      <c r="M55" s="4">
        <v>0.0</v>
      </c>
      <c r="N55" s="4"/>
      <c r="O55" s="18"/>
      <c r="P55" s="4">
        <v>337074.03625</v>
      </c>
      <c r="Q55" s="4">
        <v>234.3980310365593</v>
      </c>
      <c r="R55" s="4">
        <v>19.0</v>
      </c>
      <c r="S55" s="4">
        <v>19.0</v>
      </c>
      <c r="T55" s="4">
        <v>0.00474444831007</v>
      </c>
      <c r="U55" s="4">
        <v>336858.0</v>
      </c>
      <c r="V55" s="4">
        <v>19.0</v>
      </c>
      <c r="W55" s="4">
        <v>0.0</v>
      </c>
      <c r="X55" s="4">
        <v>216.03625</v>
      </c>
      <c r="Y55" s="4">
        <v>0.0</v>
      </c>
      <c r="Z55" s="4" t="str">
        <f t="shared" si="5"/>
        <v>4</v>
      </c>
      <c r="AA55" s="4">
        <v>1.0</v>
      </c>
      <c r="AD55" s="4"/>
      <c r="AE55" s="4">
        <v>1.0</v>
      </c>
      <c r="AF55" s="4">
        <v>1.0</v>
      </c>
      <c r="AG55" s="4">
        <v>1.0</v>
      </c>
      <c r="AM55" s="4"/>
      <c r="AN55" s="4"/>
      <c r="AS55" t="str">
        <f t="shared" si="6"/>
        <v>0</v>
      </c>
      <c r="AT55" t="str">
        <f t="shared" si="7"/>
        <v/>
      </c>
      <c r="AU55" t="str">
        <f t="shared" si="8"/>
        <v/>
      </c>
      <c r="AV55" t="str">
        <f t="shared" si="9"/>
        <v/>
      </c>
      <c r="AW55" t="str">
        <f t="shared" si="10"/>
        <v>0</v>
      </c>
      <c r="AX55" t="str">
        <f t="shared" si="11"/>
        <v>0</v>
      </c>
      <c r="AY55" t="str">
        <f t="shared" si="12"/>
        <v>0</v>
      </c>
      <c r="AZ55" t="str">
        <f t="shared" si="13"/>
        <v/>
      </c>
      <c r="BA55" t="str">
        <f t="shared" si="14"/>
        <v/>
      </c>
      <c r="BB55" t="str">
        <f t="shared" si="15"/>
        <v/>
      </c>
      <c r="BC55" t="str">
        <f t="shared" si="16"/>
        <v/>
      </c>
      <c r="BD55" t="str">
        <f t="shared" si="17"/>
        <v/>
      </c>
      <c r="BE55" t="str">
        <f t="shared" si="18"/>
        <v/>
      </c>
      <c r="BF55" t="str">
        <f t="shared" si="19"/>
        <v/>
      </c>
      <c r="BG55" t="str">
        <f t="shared" si="20"/>
        <v/>
      </c>
      <c r="BH55" t="str">
        <f t="shared" si="21"/>
        <v/>
      </c>
      <c r="BI55" t="str">
        <f t="shared" si="22"/>
        <v/>
      </c>
      <c r="BK55" t="str">
        <f t="shared" si="23"/>
        <v/>
      </c>
    </row>
    <row r="56">
      <c r="A56" s="4" t="str">
        <f t="shared" si="24"/>
        <v>54</v>
      </c>
      <c r="B56" s="4">
        <v>6.0</v>
      </c>
      <c r="C56" s="4" t="s">
        <v>438</v>
      </c>
      <c r="D56" s="4" t="str">
        <f t="shared" si="4"/>
        <v>53</v>
      </c>
      <c r="E56" s="4">
        <v>329127.0</v>
      </c>
      <c r="F56" s="4" t="s">
        <v>439</v>
      </c>
      <c r="G56" s="4" t="s">
        <v>3934</v>
      </c>
      <c r="H56" s="26" t="s">
        <v>3935</v>
      </c>
      <c r="K56" s="4" t="s">
        <v>244</v>
      </c>
      <c r="L56" s="4" t="s">
        <v>246</v>
      </c>
      <c r="P56" s="7">
        <v>329681.86343749997</v>
      </c>
      <c r="Q56" s="7">
        <v>573.1917223575333</v>
      </c>
      <c r="R56" s="7">
        <v>4844.0</v>
      </c>
      <c r="S56" s="7">
        <v>2679.828221306377</v>
      </c>
      <c r="T56" s="4">
        <v>0.00705211308678</v>
      </c>
      <c r="U56" s="4">
        <v>329127.0</v>
      </c>
      <c r="V56" s="4">
        <v>2668.74125</v>
      </c>
      <c r="W56" s="4">
        <v>2175.25875</v>
      </c>
      <c r="X56" s="4">
        <v>469.541875</v>
      </c>
      <c r="Y56" s="4">
        <v>85.3215625</v>
      </c>
      <c r="Z56" s="4" t="str">
        <f t="shared" si="5"/>
        <v>2</v>
      </c>
      <c r="AB56" s="4">
        <v>1.0</v>
      </c>
      <c r="AM56" s="4">
        <v>1.0</v>
      </c>
      <c r="AN56" s="4"/>
      <c r="AS56" t="str">
        <f t="shared" si="6"/>
        <v/>
      </c>
      <c r="AT56" t="str">
        <f t="shared" si="7"/>
        <v>85.3215625</v>
      </c>
      <c r="AU56" t="str">
        <f t="shared" si="8"/>
        <v/>
      </c>
      <c r="AV56" t="str">
        <f t="shared" si="9"/>
        <v/>
      </c>
      <c r="AW56" t="str">
        <f t="shared" si="10"/>
        <v/>
      </c>
      <c r="AX56" t="str">
        <f t="shared" si="11"/>
        <v/>
      </c>
      <c r="AY56" t="str">
        <f t="shared" si="12"/>
        <v/>
      </c>
      <c r="AZ56" t="str">
        <f t="shared" si="13"/>
        <v/>
      </c>
      <c r="BA56" t="str">
        <f t="shared" si="14"/>
        <v/>
      </c>
      <c r="BB56" t="str">
        <f t="shared" si="15"/>
        <v/>
      </c>
      <c r="BC56" t="str">
        <f t="shared" si="16"/>
        <v/>
      </c>
      <c r="BD56" t="str">
        <f t="shared" si="17"/>
        <v/>
      </c>
      <c r="BE56" t="str">
        <f t="shared" si="18"/>
        <v>85.3215625</v>
      </c>
      <c r="BF56" t="str">
        <f t="shared" si="19"/>
        <v/>
      </c>
      <c r="BG56" t="str">
        <f t="shared" si="20"/>
        <v/>
      </c>
      <c r="BH56" t="str">
        <f t="shared" si="21"/>
        <v/>
      </c>
      <c r="BI56" t="str">
        <f t="shared" si="22"/>
        <v/>
      </c>
      <c r="BK56" t="str">
        <f t="shared" si="23"/>
        <v/>
      </c>
    </row>
    <row r="57">
      <c r="A57" s="4" t="str">
        <f t="shared" si="24"/>
        <v>55</v>
      </c>
      <c r="B57" s="4">
        <v>6.0</v>
      </c>
      <c r="C57" s="4" t="s">
        <v>440</v>
      </c>
      <c r="D57" s="4" t="str">
        <f t="shared" si="4"/>
        <v>54</v>
      </c>
      <c r="E57" s="4">
        <v>326080.0</v>
      </c>
      <c r="F57" s="4" t="s">
        <v>441</v>
      </c>
      <c r="G57" s="4" t="s">
        <v>3938</v>
      </c>
      <c r="H57" s="26" t="s">
        <v>3939</v>
      </c>
      <c r="K57" s="4" t="s">
        <v>244</v>
      </c>
      <c r="L57" s="4" t="s">
        <v>246</v>
      </c>
      <c r="P57" s="7">
        <v>338447.02812499995</v>
      </c>
      <c r="Q57" s="7">
        <v>12385.342991431053</v>
      </c>
      <c r="R57" s="7">
        <v>55600.0</v>
      </c>
      <c r="S57" s="7">
        <v>24687.416602598576</v>
      </c>
      <c r="T57" s="4">
        <v>0.0125426532594</v>
      </c>
      <c r="U57" s="4">
        <v>326080.0</v>
      </c>
      <c r="V57" s="4">
        <v>24672.5</v>
      </c>
      <c r="W57" s="4">
        <v>30927.5</v>
      </c>
      <c r="X57" s="4">
        <v>11236.766875</v>
      </c>
      <c r="Y57" s="4">
        <v>1130.26125</v>
      </c>
      <c r="Z57" s="4" t="str">
        <f t="shared" si="5"/>
        <v>6</v>
      </c>
      <c r="AA57" s="4">
        <v>1.0</v>
      </c>
      <c r="AD57" s="4"/>
      <c r="AE57" s="4">
        <v>1.0</v>
      </c>
      <c r="AG57" s="4">
        <v>1.0</v>
      </c>
      <c r="AH57" s="4">
        <v>1.0</v>
      </c>
      <c r="AM57" s="4">
        <v>1.0</v>
      </c>
      <c r="AN57" s="4"/>
      <c r="AO57" s="4">
        <v>1.0</v>
      </c>
      <c r="AS57" t="str">
        <f t="shared" si="6"/>
        <v>1130.26125</v>
      </c>
      <c r="AT57" t="str">
        <f t="shared" si="7"/>
        <v/>
      </c>
      <c r="AU57" t="str">
        <f t="shared" si="8"/>
        <v/>
      </c>
      <c r="AV57" t="str">
        <f t="shared" si="9"/>
        <v/>
      </c>
      <c r="AW57" t="str">
        <f t="shared" si="10"/>
        <v>1130.26125</v>
      </c>
      <c r="AX57" t="str">
        <f t="shared" si="11"/>
        <v/>
      </c>
      <c r="AY57" t="str">
        <f t="shared" si="12"/>
        <v>1130.26125</v>
      </c>
      <c r="AZ57" t="str">
        <f t="shared" si="13"/>
        <v>1130.26125</v>
      </c>
      <c r="BA57" t="str">
        <f t="shared" si="14"/>
        <v/>
      </c>
      <c r="BB57" t="str">
        <f t="shared" si="15"/>
        <v/>
      </c>
      <c r="BC57" t="str">
        <f t="shared" si="16"/>
        <v/>
      </c>
      <c r="BD57" t="str">
        <f t="shared" si="17"/>
        <v/>
      </c>
      <c r="BE57" t="str">
        <f t="shared" si="18"/>
        <v>1130.26125</v>
      </c>
      <c r="BF57" t="str">
        <f t="shared" si="19"/>
        <v/>
      </c>
      <c r="BG57" t="str">
        <f t="shared" si="20"/>
        <v>1130.26125</v>
      </c>
      <c r="BH57" t="str">
        <f t="shared" si="21"/>
        <v/>
      </c>
      <c r="BI57" t="str">
        <f t="shared" si="22"/>
        <v/>
      </c>
      <c r="BK57" t="str">
        <f t="shared" si="23"/>
        <v>1130.26125</v>
      </c>
    </row>
    <row r="58">
      <c r="A58" s="4" t="str">
        <f t="shared" si="24"/>
        <v>56</v>
      </c>
      <c r="B58" s="4">
        <v>6.0</v>
      </c>
      <c r="C58" s="4" t="s">
        <v>444</v>
      </c>
      <c r="D58" s="4" t="str">
        <f t="shared" si="4"/>
        <v>55</v>
      </c>
      <c r="E58" s="4">
        <v>307475.0</v>
      </c>
      <c r="F58" s="4" t="s">
        <v>445</v>
      </c>
      <c r="K58" s="4" t="s">
        <v>244</v>
      </c>
      <c r="L58" s="4" t="s">
        <v>350</v>
      </c>
      <c r="P58" s="7">
        <v>312247.1</v>
      </c>
      <c r="Q58" s="7">
        <v>4790.330109587841</v>
      </c>
      <c r="R58" s="7">
        <v>17000.0</v>
      </c>
      <c r="S58" s="7">
        <v>7429.476374559393</v>
      </c>
      <c r="T58" s="4">
        <v>0.00180974382789</v>
      </c>
      <c r="U58" s="4">
        <v>307475.0</v>
      </c>
      <c r="V58" s="4">
        <v>7416.25</v>
      </c>
      <c r="W58" s="4">
        <v>9583.75</v>
      </c>
      <c r="X58" s="4">
        <v>4296.145625</v>
      </c>
      <c r="Y58" s="4">
        <v>475.954375</v>
      </c>
      <c r="Z58" s="4" t="str">
        <f t="shared" si="5"/>
        <v>1</v>
      </c>
      <c r="AN58" s="4">
        <v>1.0</v>
      </c>
      <c r="AS58" t="str">
        <f t="shared" si="6"/>
        <v/>
      </c>
      <c r="AT58" t="str">
        <f t="shared" si="7"/>
        <v/>
      </c>
      <c r="AU58" t="str">
        <f t="shared" si="8"/>
        <v/>
      </c>
      <c r="AV58" t="str">
        <f t="shared" si="9"/>
        <v/>
      </c>
      <c r="AW58" t="str">
        <f t="shared" si="10"/>
        <v/>
      </c>
      <c r="AX58" t="str">
        <f t="shared" si="11"/>
        <v/>
      </c>
      <c r="AY58" t="str">
        <f t="shared" si="12"/>
        <v/>
      </c>
      <c r="AZ58" t="str">
        <f t="shared" si="13"/>
        <v/>
      </c>
      <c r="BA58" t="str">
        <f t="shared" si="14"/>
        <v/>
      </c>
      <c r="BB58" t="str">
        <f t="shared" si="15"/>
        <v/>
      </c>
      <c r="BC58" t="str">
        <f t="shared" si="16"/>
        <v/>
      </c>
      <c r="BD58" t="str">
        <f t="shared" si="17"/>
        <v/>
      </c>
      <c r="BE58" t="str">
        <f t="shared" si="18"/>
        <v/>
      </c>
      <c r="BF58" t="str">
        <f t="shared" si="19"/>
        <v>475.954375</v>
      </c>
      <c r="BG58" t="str">
        <f t="shared" si="20"/>
        <v/>
      </c>
      <c r="BH58" t="str">
        <f t="shared" si="21"/>
        <v/>
      </c>
      <c r="BI58" t="str">
        <f t="shared" si="22"/>
        <v/>
      </c>
      <c r="BK58" t="str">
        <f t="shared" si="23"/>
        <v/>
      </c>
    </row>
    <row r="59">
      <c r="A59" s="4" t="str">
        <f t="shared" si="24"/>
        <v>57</v>
      </c>
      <c r="B59" s="4">
        <v>6.0</v>
      </c>
      <c r="C59" s="4" t="s">
        <v>446</v>
      </c>
      <c r="D59" s="4" t="str">
        <f t="shared" si="4"/>
        <v>57</v>
      </c>
      <c r="E59" s="4">
        <v>296614.0</v>
      </c>
      <c r="F59" s="4" t="s">
        <v>447</v>
      </c>
      <c r="G59" s="4" t="s">
        <v>3942</v>
      </c>
      <c r="H59" s="26" t="s">
        <v>3943</v>
      </c>
      <c r="K59" s="4" t="s">
        <v>244</v>
      </c>
      <c r="L59" s="4" t="s">
        <v>246</v>
      </c>
      <c r="P59" s="7">
        <v>298291.83187500003</v>
      </c>
      <c r="Q59" s="7">
        <v>1696.0101021681628</v>
      </c>
      <c r="R59" s="7">
        <v>8342.0</v>
      </c>
      <c r="S59" s="7">
        <v>5006.481250894237</v>
      </c>
      <c r="T59" s="4">
        <v>0.00282502488026</v>
      </c>
      <c r="U59" s="4">
        <v>296614.0</v>
      </c>
      <c r="V59" s="4">
        <v>4994.7725</v>
      </c>
      <c r="W59" s="4">
        <v>3347.2275</v>
      </c>
      <c r="X59" s="4">
        <v>1669.4103125</v>
      </c>
      <c r="Y59" s="4">
        <v>8.4215625</v>
      </c>
      <c r="Z59" s="4" t="str">
        <f t="shared" si="5"/>
        <v>3</v>
      </c>
      <c r="AA59" s="4">
        <v>1.0</v>
      </c>
      <c r="AD59" s="4"/>
      <c r="AE59" s="4">
        <v>1.0</v>
      </c>
      <c r="AF59" s="4">
        <v>1.0</v>
      </c>
      <c r="AM59" s="4"/>
      <c r="AN59" s="4"/>
      <c r="AS59" t="str">
        <f t="shared" si="6"/>
        <v>8.4215625</v>
      </c>
      <c r="AT59" t="str">
        <f t="shared" si="7"/>
        <v/>
      </c>
      <c r="AU59" t="str">
        <f t="shared" si="8"/>
        <v/>
      </c>
      <c r="AV59" t="str">
        <f t="shared" si="9"/>
        <v/>
      </c>
      <c r="AW59" t="str">
        <f t="shared" si="10"/>
        <v>8.4215625</v>
      </c>
      <c r="AX59" t="str">
        <f t="shared" si="11"/>
        <v>8.4215625</v>
      </c>
      <c r="AY59" t="str">
        <f t="shared" si="12"/>
        <v/>
      </c>
      <c r="AZ59" t="str">
        <f t="shared" si="13"/>
        <v/>
      </c>
      <c r="BA59" t="str">
        <f t="shared" si="14"/>
        <v/>
      </c>
      <c r="BB59" t="str">
        <f t="shared" si="15"/>
        <v/>
      </c>
      <c r="BC59" t="str">
        <f t="shared" si="16"/>
        <v/>
      </c>
      <c r="BD59" t="str">
        <f t="shared" si="17"/>
        <v/>
      </c>
      <c r="BE59" t="str">
        <f t="shared" si="18"/>
        <v/>
      </c>
      <c r="BF59" t="str">
        <f t="shared" si="19"/>
        <v/>
      </c>
      <c r="BG59" t="str">
        <f t="shared" si="20"/>
        <v/>
      </c>
      <c r="BH59" t="str">
        <f t="shared" si="21"/>
        <v/>
      </c>
      <c r="BI59" t="str">
        <f t="shared" si="22"/>
        <v/>
      </c>
      <c r="BK59" t="str">
        <f t="shared" si="23"/>
        <v/>
      </c>
    </row>
    <row r="60">
      <c r="A60" s="4" t="str">
        <f t="shared" si="24"/>
        <v>58</v>
      </c>
      <c r="B60" s="4">
        <v>6.0</v>
      </c>
      <c r="C60" s="4" t="s">
        <v>448</v>
      </c>
      <c r="D60" s="4" t="str">
        <f t="shared" si="4"/>
        <v>58</v>
      </c>
      <c r="E60" s="4">
        <v>284985.0</v>
      </c>
      <c r="F60" s="4" t="s">
        <v>449</v>
      </c>
      <c r="G60" s="4" t="s">
        <v>3946</v>
      </c>
      <c r="H60" s="26" t="s">
        <v>3947</v>
      </c>
      <c r="I60" s="4" t="s">
        <v>448</v>
      </c>
      <c r="K60" s="4" t="s">
        <v>244</v>
      </c>
      <c r="L60" s="4" t="s">
        <v>246</v>
      </c>
      <c r="M60" s="4">
        <v>2.0</v>
      </c>
      <c r="N60" s="18"/>
      <c r="O60" s="18"/>
      <c r="P60" s="4">
        <v>286693.5675</v>
      </c>
      <c r="Q60" s="4">
        <v>1726.6880264603979</v>
      </c>
      <c r="R60" s="4">
        <v>27900.0</v>
      </c>
      <c r="S60" s="4">
        <v>14814.673565085564</v>
      </c>
      <c r="T60" s="4">
        <v>0.0110096897644</v>
      </c>
      <c r="U60" s="4">
        <v>284985.0</v>
      </c>
      <c r="V60" s="4">
        <v>14802.1875</v>
      </c>
      <c r="W60" s="4">
        <v>5736.9375</v>
      </c>
      <c r="X60" s="4">
        <v>1544.240625</v>
      </c>
      <c r="Y60" s="4">
        <v>164.326875</v>
      </c>
      <c r="Z60" s="4" t="str">
        <f t="shared" si="5"/>
        <v>2</v>
      </c>
      <c r="AA60" s="4">
        <v>1.0</v>
      </c>
      <c r="AF60" s="4">
        <v>1.0</v>
      </c>
      <c r="AM60" s="4"/>
      <c r="AN60" s="4"/>
      <c r="AS60" t="str">
        <f t="shared" si="6"/>
        <v>164.326875</v>
      </c>
      <c r="AT60" t="str">
        <f t="shared" si="7"/>
        <v/>
      </c>
      <c r="AU60" t="str">
        <f t="shared" si="8"/>
        <v/>
      </c>
      <c r="AV60" t="str">
        <f t="shared" si="9"/>
        <v/>
      </c>
      <c r="AW60" t="str">
        <f t="shared" si="10"/>
        <v/>
      </c>
      <c r="AX60" t="str">
        <f t="shared" si="11"/>
        <v>164.326875</v>
      </c>
      <c r="AY60" t="str">
        <f t="shared" si="12"/>
        <v/>
      </c>
      <c r="AZ60" t="str">
        <f t="shared" si="13"/>
        <v/>
      </c>
      <c r="BA60" t="str">
        <f t="shared" si="14"/>
        <v/>
      </c>
      <c r="BB60" t="str">
        <f t="shared" si="15"/>
        <v/>
      </c>
      <c r="BC60" t="str">
        <f t="shared" si="16"/>
        <v/>
      </c>
      <c r="BD60" t="str">
        <f t="shared" si="17"/>
        <v/>
      </c>
      <c r="BE60" t="str">
        <f t="shared" si="18"/>
        <v/>
      </c>
      <c r="BF60" t="str">
        <f t="shared" si="19"/>
        <v/>
      </c>
      <c r="BG60" t="str">
        <f t="shared" si="20"/>
        <v/>
      </c>
      <c r="BH60" t="str">
        <f t="shared" si="21"/>
        <v/>
      </c>
      <c r="BI60" t="str">
        <f t="shared" si="22"/>
        <v/>
      </c>
      <c r="BK60" t="str">
        <f t="shared" si="23"/>
        <v/>
      </c>
    </row>
    <row r="61">
      <c r="A61" s="4" t="str">
        <f t="shared" si="24"/>
        <v>59</v>
      </c>
      <c r="B61" s="4">
        <v>6.0</v>
      </c>
      <c r="C61" s="4" t="s">
        <v>450</v>
      </c>
      <c r="D61" s="4" t="str">
        <f t="shared" si="4"/>
        <v>59</v>
      </c>
      <c r="E61" s="4">
        <v>283932.0</v>
      </c>
      <c r="F61" s="4" t="s">
        <v>451</v>
      </c>
      <c r="G61" s="4" t="s">
        <v>3948</v>
      </c>
      <c r="H61" s="26" t="s">
        <v>3949</v>
      </c>
      <c r="K61" s="4" t="s">
        <v>244</v>
      </c>
      <c r="L61" s="4" t="s">
        <v>246</v>
      </c>
      <c r="P61" s="7">
        <v>284265.084375</v>
      </c>
      <c r="Q61" s="7">
        <v>351.1995609287815</v>
      </c>
      <c r="R61" s="7">
        <v>966.0</v>
      </c>
      <c r="S61" s="7">
        <v>491.91587937883577</v>
      </c>
      <c r="T61" s="4">
        <v>0.00935242953328</v>
      </c>
      <c r="U61" s="4">
        <v>283932.0</v>
      </c>
      <c r="V61" s="4">
        <v>483.0</v>
      </c>
      <c r="W61" s="4">
        <v>483.0</v>
      </c>
      <c r="X61" s="4">
        <v>321.508125</v>
      </c>
      <c r="Y61" s="4">
        <v>11.57625</v>
      </c>
      <c r="Z61" s="4" t="str">
        <f t="shared" si="5"/>
        <v>4</v>
      </c>
      <c r="AD61" s="4"/>
      <c r="AE61" s="4">
        <v>1.0</v>
      </c>
      <c r="AG61" s="4">
        <v>1.0</v>
      </c>
      <c r="AH61" s="4">
        <v>1.0</v>
      </c>
      <c r="AM61" s="4">
        <v>1.0</v>
      </c>
      <c r="AN61" s="4"/>
      <c r="AS61" t="str">
        <f t="shared" si="6"/>
        <v/>
      </c>
      <c r="AT61" t="str">
        <f t="shared" si="7"/>
        <v/>
      </c>
      <c r="AU61" t="str">
        <f t="shared" si="8"/>
        <v/>
      </c>
      <c r="AV61" t="str">
        <f t="shared" si="9"/>
        <v/>
      </c>
      <c r="AW61" t="str">
        <f t="shared" si="10"/>
        <v>11.57625</v>
      </c>
      <c r="AX61" t="str">
        <f t="shared" si="11"/>
        <v/>
      </c>
      <c r="AY61" t="str">
        <f t="shared" si="12"/>
        <v>11.57625</v>
      </c>
      <c r="AZ61" t="str">
        <f t="shared" si="13"/>
        <v>11.57625</v>
      </c>
      <c r="BA61" t="str">
        <f t="shared" si="14"/>
        <v/>
      </c>
      <c r="BB61" t="str">
        <f t="shared" si="15"/>
        <v/>
      </c>
      <c r="BC61" t="str">
        <f t="shared" si="16"/>
        <v/>
      </c>
      <c r="BD61" t="str">
        <f t="shared" si="17"/>
        <v/>
      </c>
      <c r="BE61" t="str">
        <f t="shared" si="18"/>
        <v>11.57625</v>
      </c>
      <c r="BF61" t="str">
        <f t="shared" si="19"/>
        <v/>
      </c>
      <c r="BG61" t="str">
        <f t="shared" si="20"/>
        <v/>
      </c>
      <c r="BH61" t="str">
        <f t="shared" si="21"/>
        <v/>
      </c>
      <c r="BI61" t="str">
        <f t="shared" si="22"/>
        <v/>
      </c>
      <c r="BK61" t="str">
        <f t="shared" si="23"/>
        <v>11.57625</v>
      </c>
    </row>
    <row r="62">
      <c r="A62" s="4" t="str">
        <f t="shared" si="24"/>
        <v>60</v>
      </c>
      <c r="B62" s="4">
        <v>6.0</v>
      </c>
      <c r="C62" s="4" t="s">
        <v>452</v>
      </c>
      <c r="D62" s="4" t="str">
        <f t="shared" si="4"/>
        <v>60</v>
      </c>
      <c r="E62" s="4">
        <v>281400.0</v>
      </c>
      <c r="F62" s="4" t="s">
        <v>453</v>
      </c>
      <c r="G62" s="4" t="s">
        <v>3950</v>
      </c>
      <c r="H62" s="26" t="s">
        <v>3951</v>
      </c>
      <c r="K62" s="4" t="s">
        <v>244</v>
      </c>
      <c r="L62" s="4" t="s">
        <v>246</v>
      </c>
      <c r="P62" s="7">
        <v>282997.32</v>
      </c>
      <c r="Q62" s="7">
        <v>1615.422262803011</v>
      </c>
      <c r="R62" s="7">
        <v>71200.0</v>
      </c>
      <c r="S62" s="7">
        <v>69008.35509005105</v>
      </c>
      <c r="T62" s="4">
        <v>0.00285930819084</v>
      </c>
      <c r="U62" s="4">
        <v>281400.0</v>
      </c>
      <c r="V62" s="4">
        <v>68997.25</v>
      </c>
      <c r="W62" s="4">
        <v>2202.75</v>
      </c>
      <c r="X62" s="4">
        <v>1597.32</v>
      </c>
      <c r="Y62" s="4">
        <v>0.0</v>
      </c>
      <c r="Z62" s="4" t="str">
        <f t="shared" si="5"/>
        <v>1</v>
      </c>
      <c r="AF62" s="4">
        <v>1.0</v>
      </c>
      <c r="AN62" s="4"/>
      <c r="AS62" t="str">
        <f t="shared" si="6"/>
        <v/>
      </c>
      <c r="AT62" t="str">
        <f t="shared" si="7"/>
        <v/>
      </c>
      <c r="AU62" t="str">
        <f t="shared" si="8"/>
        <v/>
      </c>
      <c r="AV62" t="str">
        <f t="shared" si="9"/>
        <v/>
      </c>
      <c r="AW62" t="str">
        <f t="shared" si="10"/>
        <v/>
      </c>
      <c r="AX62" t="str">
        <f t="shared" si="11"/>
        <v>0</v>
      </c>
      <c r="AY62" t="str">
        <f t="shared" si="12"/>
        <v/>
      </c>
      <c r="AZ62" t="str">
        <f t="shared" si="13"/>
        <v/>
      </c>
      <c r="BA62" t="str">
        <f t="shared" si="14"/>
        <v/>
      </c>
      <c r="BB62" t="str">
        <f t="shared" si="15"/>
        <v/>
      </c>
      <c r="BC62" t="str">
        <f t="shared" si="16"/>
        <v/>
      </c>
      <c r="BD62" t="str">
        <f t="shared" si="17"/>
        <v/>
      </c>
      <c r="BE62" t="str">
        <f t="shared" si="18"/>
        <v/>
      </c>
      <c r="BF62" t="str">
        <f t="shared" si="19"/>
        <v/>
      </c>
      <c r="BG62" t="str">
        <f t="shared" si="20"/>
        <v/>
      </c>
      <c r="BH62" t="str">
        <f t="shared" si="21"/>
        <v/>
      </c>
      <c r="BI62" t="str">
        <f t="shared" si="22"/>
        <v/>
      </c>
      <c r="BK62" t="str">
        <f t="shared" si="23"/>
        <v/>
      </c>
    </row>
    <row r="63">
      <c r="A63" s="4" t="str">
        <f t="shared" si="24"/>
        <v>61</v>
      </c>
      <c r="B63" s="4">
        <v>7.0</v>
      </c>
      <c r="C63" s="4" t="s">
        <v>479</v>
      </c>
      <c r="D63" s="4" t="str">
        <f t="shared" si="4"/>
        <v>24</v>
      </c>
      <c r="E63" s="4">
        <v>818939.0</v>
      </c>
      <c r="F63" s="4" t="s">
        <v>480</v>
      </c>
      <c r="G63" s="4" t="s">
        <v>3952</v>
      </c>
      <c r="H63" s="26" t="s">
        <v>3953</v>
      </c>
      <c r="I63" s="4" t="s">
        <v>479</v>
      </c>
      <c r="J63" s="4"/>
      <c r="K63" s="4" t="s">
        <v>244</v>
      </c>
      <c r="L63" s="4" t="s">
        <v>481</v>
      </c>
      <c r="M63" s="4">
        <v>0.0</v>
      </c>
      <c r="N63" s="18"/>
      <c r="O63" s="18"/>
      <c r="P63" s="4">
        <v>818955.5790625</v>
      </c>
      <c r="Q63" s="4">
        <v>36.222458968824476</v>
      </c>
      <c r="R63" s="4">
        <v>1010.0</v>
      </c>
      <c r="S63" s="4">
        <v>968.5545888516776</v>
      </c>
      <c r="T63" s="4">
        <v>0.00123846576744</v>
      </c>
      <c r="U63" s="4">
        <v>818939.0</v>
      </c>
      <c r="V63" s="4">
        <v>963.0</v>
      </c>
      <c r="W63" s="4">
        <v>47.0</v>
      </c>
      <c r="X63" s="4">
        <v>13.71875</v>
      </c>
      <c r="Y63" s="4">
        <v>2.8603125</v>
      </c>
      <c r="Z63" s="4" t="str">
        <f t="shared" si="5"/>
        <v>3</v>
      </c>
      <c r="AA63" s="4">
        <v>1.0</v>
      </c>
      <c r="AD63" s="4"/>
      <c r="AE63" s="4">
        <v>1.0</v>
      </c>
      <c r="AG63" s="4">
        <v>1.0</v>
      </c>
      <c r="AM63" s="4"/>
      <c r="AN63" s="4"/>
      <c r="AS63" t="str">
        <f t="shared" si="6"/>
        <v>2.8603125</v>
      </c>
      <c r="AT63" t="str">
        <f t="shared" si="7"/>
        <v/>
      </c>
      <c r="AU63" t="str">
        <f t="shared" si="8"/>
        <v/>
      </c>
      <c r="AV63" t="str">
        <f t="shared" si="9"/>
        <v/>
      </c>
      <c r="AW63" t="str">
        <f t="shared" si="10"/>
        <v>2.8603125</v>
      </c>
      <c r="AX63" t="str">
        <f t="shared" si="11"/>
        <v/>
      </c>
      <c r="AY63" t="str">
        <f t="shared" si="12"/>
        <v>2.8603125</v>
      </c>
      <c r="AZ63" t="str">
        <f t="shared" si="13"/>
        <v/>
      </c>
      <c r="BA63" t="str">
        <f t="shared" si="14"/>
        <v/>
      </c>
      <c r="BB63" t="str">
        <f t="shared" si="15"/>
        <v/>
      </c>
      <c r="BC63" t="str">
        <f t="shared" si="16"/>
        <v/>
      </c>
      <c r="BD63" t="str">
        <f t="shared" si="17"/>
        <v/>
      </c>
      <c r="BE63" t="str">
        <f t="shared" si="18"/>
        <v/>
      </c>
      <c r="BF63" t="str">
        <f t="shared" si="19"/>
        <v/>
      </c>
      <c r="BG63" t="str">
        <f t="shared" si="20"/>
        <v/>
      </c>
      <c r="BH63" t="str">
        <f t="shared" si="21"/>
        <v/>
      </c>
      <c r="BI63" t="str">
        <f t="shared" si="22"/>
        <v/>
      </c>
      <c r="BK63" t="str">
        <f t="shared" si="23"/>
        <v/>
      </c>
    </row>
    <row r="64">
      <c r="A64" s="4" t="str">
        <f t="shared" si="24"/>
        <v>62</v>
      </c>
      <c r="B64" s="4">
        <v>7.0</v>
      </c>
      <c r="C64" s="4" t="s">
        <v>456</v>
      </c>
      <c r="D64" s="4" t="str">
        <f t="shared" si="4"/>
        <v>32</v>
      </c>
      <c r="E64" s="4">
        <v>570462.0</v>
      </c>
      <c r="F64" s="4" t="s">
        <v>457</v>
      </c>
      <c r="G64" s="4" t="s">
        <v>3954</v>
      </c>
      <c r="H64" s="26" t="s">
        <v>3955</v>
      </c>
      <c r="K64" s="4" t="s">
        <v>244</v>
      </c>
      <c r="L64" s="4" t="s">
        <v>246</v>
      </c>
      <c r="P64" s="7">
        <v>571094.8503125</v>
      </c>
      <c r="Q64" s="7">
        <v>651.9720837623751</v>
      </c>
      <c r="R64" s="7">
        <v>6091.0</v>
      </c>
      <c r="S64" s="7">
        <v>5807.960057542001</v>
      </c>
      <c r="T64" s="4">
        <v>0.0</v>
      </c>
      <c r="U64" s="4">
        <v>570462.0</v>
      </c>
      <c r="V64" s="4">
        <v>5799.7740625</v>
      </c>
      <c r="W64" s="4">
        <v>291.2259375</v>
      </c>
      <c r="X64" s="4">
        <v>582.2509375</v>
      </c>
      <c r="Y64" s="4">
        <v>50.599375</v>
      </c>
      <c r="Z64" s="4" t="str">
        <f t="shared" si="5"/>
        <v>2</v>
      </c>
      <c r="AB64" s="4">
        <v>1.0</v>
      </c>
      <c r="AF64" s="4">
        <v>1.0</v>
      </c>
      <c r="AM64" s="4"/>
      <c r="AN64" s="4"/>
      <c r="AS64" t="str">
        <f t="shared" si="6"/>
        <v/>
      </c>
      <c r="AT64" t="str">
        <f t="shared" si="7"/>
        <v>50.599375</v>
      </c>
      <c r="AU64" t="str">
        <f t="shared" si="8"/>
        <v/>
      </c>
      <c r="AV64" t="str">
        <f t="shared" si="9"/>
        <v/>
      </c>
      <c r="AW64" t="str">
        <f t="shared" si="10"/>
        <v/>
      </c>
      <c r="AX64" t="str">
        <f t="shared" si="11"/>
        <v>50.599375</v>
      </c>
      <c r="AY64" t="str">
        <f t="shared" si="12"/>
        <v/>
      </c>
      <c r="AZ64" t="str">
        <f t="shared" si="13"/>
        <v/>
      </c>
      <c r="BA64" t="str">
        <f t="shared" si="14"/>
        <v/>
      </c>
      <c r="BB64" t="str">
        <f t="shared" si="15"/>
        <v/>
      </c>
      <c r="BC64" t="str">
        <f t="shared" si="16"/>
        <v/>
      </c>
      <c r="BD64" t="str">
        <f t="shared" si="17"/>
        <v/>
      </c>
      <c r="BE64" t="str">
        <f t="shared" si="18"/>
        <v/>
      </c>
      <c r="BF64" t="str">
        <f t="shared" si="19"/>
        <v/>
      </c>
      <c r="BG64" t="str">
        <f t="shared" si="20"/>
        <v/>
      </c>
      <c r="BH64" t="str">
        <f t="shared" si="21"/>
        <v/>
      </c>
      <c r="BI64" t="str">
        <f t="shared" si="22"/>
        <v/>
      </c>
      <c r="BK64" t="str">
        <f t="shared" si="23"/>
        <v/>
      </c>
    </row>
    <row r="65">
      <c r="A65" s="4" t="str">
        <f t="shared" si="24"/>
        <v>63</v>
      </c>
      <c r="B65" s="4">
        <v>7.0</v>
      </c>
      <c r="C65" s="4" t="s">
        <v>458</v>
      </c>
      <c r="D65" s="4" t="str">
        <f t="shared" si="4"/>
        <v>35</v>
      </c>
      <c r="E65" s="4">
        <v>546998.0</v>
      </c>
      <c r="F65" s="4" t="s">
        <v>459</v>
      </c>
      <c r="G65" s="4" t="s">
        <v>3956</v>
      </c>
      <c r="H65" s="26" t="s">
        <v>3957</v>
      </c>
      <c r="K65" s="4" t="s">
        <v>244</v>
      </c>
      <c r="L65" s="4" t="s">
        <v>428</v>
      </c>
      <c r="P65" s="7">
        <v>547255.5625</v>
      </c>
      <c r="Q65" s="7">
        <v>276.62367603250885</v>
      </c>
      <c r="R65" s="7">
        <v>10300.0</v>
      </c>
      <c r="S65" s="7">
        <v>9810.056374932457</v>
      </c>
      <c r="T65" s="4">
        <v>0.00120540737206</v>
      </c>
      <c r="U65" s="4">
        <v>546998.0</v>
      </c>
      <c r="V65" s="4">
        <v>9801.09375</v>
      </c>
      <c r="W65" s="4">
        <v>498.90625</v>
      </c>
      <c r="X65" s="4">
        <v>257.5625</v>
      </c>
      <c r="Y65" s="4">
        <v>0.0</v>
      </c>
      <c r="Z65" s="4" t="str">
        <f t="shared" si="5"/>
        <v>1</v>
      </c>
      <c r="AA65" s="4">
        <v>1.0</v>
      </c>
      <c r="AN65" s="4"/>
      <c r="AS65" t="str">
        <f t="shared" si="6"/>
        <v>0</v>
      </c>
      <c r="AT65" t="str">
        <f t="shared" si="7"/>
        <v/>
      </c>
      <c r="AU65" t="str">
        <f t="shared" si="8"/>
        <v/>
      </c>
      <c r="AV65" t="str">
        <f t="shared" si="9"/>
        <v/>
      </c>
      <c r="AW65" t="str">
        <f t="shared" si="10"/>
        <v/>
      </c>
      <c r="AX65" t="str">
        <f t="shared" si="11"/>
        <v/>
      </c>
      <c r="AY65" t="str">
        <f t="shared" si="12"/>
        <v/>
      </c>
      <c r="AZ65" t="str">
        <f t="shared" si="13"/>
        <v/>
      </c>
      <c r="BA65" t="str">
        <f t="shared" si="14"/>
        <v/>
      </c>
      <c r="BB65" t="str">
        <f t="shared" si="15"/>
        <v/>
      </c>
      <c r="BC65" t="str">
        <f t="shared" si="16"/>
        <v/>
      </c>
      <c r="BD65" t="str">
        <f t="shared" si="17"/>
        <v/>
      </c>
      <c r="BE65" t="str">
        <f t="shared" si="18"/>
        <v/>
      </c>
      <c r="BF65" t="str">
        <f t="shared" si="19"/>
        <v/>
      </c>
      <c r="BG65" t="str">
        <f t="shared" si="20"/>
        <v/>
      </c>
      <c r="BH65" t="str">
        <f t="shared" si="21"/>
        <v/>
      </c>
      <c r="BI65" t="str">
        <f t="shared" si="22"/>
        <v/>
      </c>
      <c r="BK65" t="str">
        <f t="shared" si="23"/>
        <v/>
      </c>
    </row>
    <row r="66">
      <c r="A66" s="4" t="str">
        <f t="shared" si="24"/>
        <v>64</v>
      </c>
      <c r="B66" s="4">
        <v>7.0</v>
      </c>
      <c r="C66" s="4" t="s">
        <v>461</v>
      </c>
      <c r="D66" s="4" t="str">
        <f t="shared" si="4"/>
        <v>56</v>
      </c>
      <c r="E66" s="4">
        <v>305123.0</v>
      </c>
      <c r="F66" s="4" t="s">
        <v>462</v>
      </c>
      <c r="G66" s="4" t="s">
        <v>3958</v>
      </c>
      <c r="H66" s="26" t="s">
        <v>3959</v>
      </c>
      <c r="K66" s="4" t="s">
        <v>244</v>
      </c>
      <c r="L66" s="4" t="s">
        <v>246</v>
      </c>
      <c r="P66" s="7">
        <v>305501.65</v>
      </c>
      <c r="Q66" s="7">
        <v>396.86903140799245</v>
      </c>
      <c r="R66" s="7">
        <v>5818.0</v>
      </c>
      <c r="S66" s="7">
        <v>5594.949261078098</v>
      </c>
      <c r="T66" s="4">
        <v>0.00227129776991</v>
      </c>
      <c r="U66" s="4">
        <v>305123.0</v>
      </c>
      <c r="V66" s="4">
        <v>5587.098125</v>
      </c>
      <c r="W66" s="4">
        <v>230.901875</v>
      </c>
      <c r="X66" s="4">
        <v>321.0675</v>
      </c>
      <c r="Y66" s="4">
        <v>57.5825</v>
      </c>
      <c r="Z66" s="4" t="str">
        <f t="shared" si="5"/>
        <v>3</v>
      </c>
      <c r="AA66" s="4">
        <v>1.0</v>
      </c>
      <c r="AE66" s="4">
        <v>1.0</v>
      </c>
      <c r="AF66" s="4">
        <v>1.0</v>
      </c>
      <c r="AN66" s="4"/>
      <c r="AS66" t="str">
        <f t="shared" si="6"/>
        <v>57.5825</v>
      </c>
      <c r="AT66" t="str">
        <f t="shared" si="7"/>
        <v/>
      </c>
      <c r="AU66" t="str">
        <f t="shared" si="8"/>
        <v/>
      </c>
      <c r="AV66" t="str">
        <f t="shared" si="9"/>
        <v/>
      </c>
      <c r="AW66" t="str">
        <f t="shared" si="10"/>
        <v>57.5825</v>
      </c>
      <c r="AX66" t="str">
        <f t="shared" si="11"/>
        <v>57.5825</v>
      </c>
      <c r="AY66" t="str">
        <f t="shared" si="12"/>
        <v/>
      </c>
      <c r="AZ66" t="str">
        <f t="shared" si="13"/>
        <v/>
      </c>
      <c r="BA66" t="str">
        <f t="shared" si="14"/>
        <v/>
      </c>
      <c r="BB66" t="str">
        <f t="shared" si="15"/>
        <v/>
      </c>
      <c r="BC66" t="str">
        <f t="shared" si="16"/>
        <v/>
      </c>
      <c r="BD66" t="str">
        <f t="shared" si="17"/>
        <v/>
      </c>
      <c r="BE66" t="str">
        <f t="shared" si="18"/>
        <v/>
      </c>
      <c r="BF66" t="str">
        <f t="shared" si="19"/>
        <v/>
      </c>
      <c r="BG66" t="str">
        <f t="shared" si="20"/>
        <v/>
      </c>
      <c r="BH66" t="str">
        <f t="shared" si="21"/>
        <v/>
      </c>
      <c r="BI66" t="str">
        <f t="shared" si="22"/>
        <v/>
      </c>
      <c r="BK66" t="str">
        <f t="shared" si="23"/>
        <v/>
      </c>
    </row>
    <row r="67">
      <c r="A67" s="4" t="str">
        <f t="shared" si="24"/>
        <v>65</v>
      </c>
      <c r="B67" s="4">
        <v>7.0</v>
      </c>
      <c r="C67" s="4" t="s">
        <v>465</v>
      </c>
      <c r="D67" s="4" t="str">
        <f t="shared" si="4"/>
        <v>61</v>
      </c>
      <c r="E67" s="4">
        <v>277717.0</v>
      </c>
      <c r="F67" s="4" t="s">
        <v>466</v>
      </c>
      <c r="G67" s="4" t="s">
        <v>3960</v>
      </c>
      <c r="H67" s="26" t="s">
        <v>3961</v>
      </c>
      <c r="I67" s="4" t="s">
        <v>465</v>
      </c>
      <c r="J67" s="4" t="s">
        <v>465</v>
      </c>
      <c r="K67" s="4" t="s">
        <v>244</v>
      </c>
      <c r="L67" s="4" t="s">
        <v>246</v>
      </c>
      <c r="M67" s="4">
        <v>2156.0</v>
      </c>
      <c r="N67" s="4">
        <v>2.0</v>
      </c>
      <c r="O67" s="4">
        <v>0.0</v>
      </c>
      <c r="P67" s="4">
        <v>277801.1440625</v>
      </c>
      <c r="Q67" s="4">
        <v>102.22731846655586</v>
      </c>
      <c r="R67" s="4">
        <v>3321.0</v>
      </c>
      <c r="S67" s="4">
        <v>3223.9161520075027</v>
      </c>
      <c r="T67" s="4">
        <v>0.00271490255272</v>
      </c>
      <c r="U67" s="4">
        <v>277717.0</v>
      </c>
      <c r="V67" s="4">
        <v>3217.21875</v>
      </c>
      <c r="W67" s="4">
        <v>103.78125</v>
      </c>
      <c r="X67" s="4">
        <v>82.34375</v>
      </c>
      <c r="Y67" s="4">
        <v>1.8003125</v>
      </c>
      <c r="Z67" s="4" t="str">
        <f t="shared" si="5"/>
        <v>5</v>
      </c>
      <c r="AA67" s="4">
        <v>1.0</v>
      </c>
      <c r="AE67" s="4">
        <v>1.0</v>
      </c>
      <c r="AF67" s="4">
        <v>1.0</v>
      </c>
      <c r="AG67" s="4">
        <v>1.0</v>
      </c>
      <c r="AM67" s="4"/>
      <c r="AN67" s="4">
        <v>1.0</v>
      </c>
      <c r="AS67" t="str">
        <f t="shared" si="6"/>
        <v>1.8003125</v>
      </c>
      <c r="AT67" t="str">
        <f t="shared" si="7"/>
        <v/>
      </c>
      <c r="AU67" t="str">
        <f t="shared" si="8"/>
        <v/>
      </c>
      <c r="AV67" t="str">
        <f t="shared" si="9"/>
        <v/>
      </c>
      <c r="AW67" t="str">
        <f t="shared" si="10"/>
        <v>1.8003125</v>
      </c>
      <c r="AX67" t="str">
        <f t="shared" si="11"/>
        <v>1.8003125</v>
      </c>
      <c r="AY67" t="str">
        <f t="shared" si="12"/>
        <v>1.8003125</v>
      </c>
      <c r="AZ67" t="str">
        <f t="shared" si="13"/>
        <v/>
      </c>
      <c r="BA67" t="str">
        <f t="shared" si="14"/>
        <v/>
      </c>
      <c r="BB67" t="str">
        <f t="shared" si="15"/>
        <v/>
      </c>
      <c r="BC67" t="str">
        <f t="shared" si="16"/>
        <v/>
      </c>
      <c r="BD67" t="str">
        <f t="shared" si="17"/>
        <v/>
      </c>
      <c r="BE67" t="str">
        <f t="shared" si="18"/>
        <v/>
      </c>
      <c r="BF67" t="str">
        <f t="shared" si="19"/>
        <v>1.8003125</v>
      </c>
      <c r="BG67" t="str">
        <f t="shared" si="20"/>
        <v/>
      </c>
      <c r="BH67" t="str">
        <f t="shared" si="21"/>
        <v/>
      </c>
      <c r="BI67" t="str">
        <f t="shared" si="22"/>
        <v/>
      </c>
      <c r="BK67" t="str">
        <f t="shared" si="23"/>
        <v/>
      </c>
    </row>
    <row r="68">
      <c r="A68" s="4" t="str">
        <f t="shared" si="24"/>
        <v>66</v>
      </c>
      <c r="B68" s="4">
        <v>7.0</v>
      </c>
      <c r="C68" s="4" t="s">
        <v>467</v>
      </c>
      <c r="D68" s="4" t="str">
        <f t="shared" si="4"/>
        <v>62</v>
      </c>
      <c r="E68" s="4">
        <v>266629.0</v>
      </c>
      <c r="F68" s="4" t="s">
        <v>468</v>
      </c>
      <c r="G68" s="4" t="s">
        <v>3962</v>
      </c>
      <c r="H68" s="26" t="s">
        <v>3963</v>
      </c>
      <c r="K68" s="4" t="s">
        <v>244</v>
      </c>
      <c r="L68" s="4" t="s">
        <v>246</v>
      </c>
      <c r="P68" s="7">
        <v>269912.98156249995</v>
      </c>
      <c r="Q68" s="7">
        <v>3302.0060366786474</v>
      </c>
      <c r="R68" s="7">
        <v>36100.0</v>
      </c>
      <c r="S68" s="7">
        <v>32377.772792433694</v>
      </c>
      <c r="T68" s="4">
        <v>0.00898757022203</v>
      </c>
      <c r="U68" s="4">
        <v>266629.0</v>
      </c>
      <c r="V68" s="4">
        <v>32365.90625</v>
      </c>
      <c r="W68" s="4">
        <v>3734.09375</v>
      </c>
      <c r="X68" s="4">
        <v>3240.31625</v>
      </c>
      <c r="Y68" s="4">
        <v>43.6653125</v>
      </c>
      <c r="Z68" s="4" t="str">
        <f t="shared" si="5"/>
        <v>3</v>
      </c>
      <c r="AB68" s="4">
        <v>1.0</v>
      </c>
      <c r="AE68" s="4">
        <v>1.0</v>
      </c>
      <c r="AF68" s="4">
        <v>1.0</v>
      </c>
      <c r="AM68" s="4"/>
      <c r="AN68" s="4"/>
      <c r="AS68" t="str">
        <f t="shared" si="6"/>
        <v/>
      </c>
      <c r="AT68" t="str">
        <f t="shared" si="7"/>
        <v>43.6653125</v>
      </c>
      <c r="AU68" t="str">
        <f t="shared" si="8"/>
        <v/>
      </c>
      <c r="AV68" t="str">
        <f t="shared" si="9"/>
        <v/>
      </c>
      <c r="AW68" t="str">
        <f t="shared" si="10"/>
        <v>43.6653125</v>
      </c>
      <c r="AX68" t="str">
        <f t="shared" si="11"/>
        <v>43.6653125</v>
      </c>
      <c r="AY68" t="str">
        <f t="shared" si="12"/>
        <v/>
      </c>
      <c r="AZ68" t="str">
        <f t="shared" si="13"/>
        <v/>
      </c>
      <c r="BA68" t="str">
        <f t="shared" si="14"/>
        <v/>
      </c>
      <c r="BB68" t="str">
        <f t="shared" si="15"/>
        <v/>
      </c>
      <c r="BC68" t="str">
        <f t="shared" si="16"/>
        <v/>
      </c>
      <c r="BD68" t="str">
        <f t="shared" si="17"/>
        <v/>
      </c>
      <c r="BE68" t="str">
        <f t="shared" si="18"/>
        <v/>
      </c>
      <c r="BF68" t="str">
        <f t="shared" si="19"/>
        <v/>
      </c>
      <c r="BG68" t="str">
        <f t="shared" si="20"/>
        <v/>
      </c>
      <c r="BH68" t="str">
        <f t="shared" si="21"/>
        <v/>
      </c>
      <c r="BI68" t="str">
        <f t="shared" si="22"/>
        <v/>
      </c>
      <c r="BK68" t="str">
        <f t="shared" si="23"/>
        <v/>
      </c>
    </row>
    <row r="69">
      <c r="A69" s="4" t="str">
        <f t="shared" si="24"/>
        <v>67</v>
      </c>
      <c r="B69" s="4">
        <v>7.0</v>
      </c>
      <c r="C69" s="4" t="s">
        <v>495</v>
      </c>
      <c r="D69" s="4" t="str">
        <f t="shared" si="4"/>
        <v>63</v>
      </c>
      <c r="E69" s="4">
        <v>263116.0</v>
      </c>
      <c r="F69" s="4" t="s">
        <v>496</v>
      </c>
      <c r="G69" s="4" t="s">
        <v>3964</v>
      </c>
      <c r="H69" s="26" t="s">
        <v>3965</v>
      </c>
      <c r="I69" s="4" t="s">
        <v>495</v>
      </c>
      <c r="J69" s="4"/>
      <c r="K69" s="4" t="s">
        <v>244</v>
      </c>
      <c r="L69" s="4" t="s">
        <v>246</v>
      </c>
      <c r="M69" s="4">
        <v>0.0</v>
      </c>
      <c r="N69" s="18"/>
      <c r="O69" s="18"/>
      <c r="P69" s="4">
        <v>263834.89875</v>
      </c>
      <c r="Q69" s="4">
        <v>736.9040894554331</v>
      </c>
      <c r="R69" s="4">
        <v>9968.0</v>
      </c>
      <c r="S69" s="4">
        <v>8592.261893689103</v>
      </c>
      <c r="T69" s="4">
        <v>0.00407762754585</v>
      </c>
      <c r="U69" s="4">
        <v>263116.0</v>
      </c>
      <c r="V69" s="4">
        <v>8581.825</v>
      </c>
      <c r="W69" s="4">
        <v>1386.175</v>
      </c>
      <c r="X69" s="4">
        <v>688.58625</v>
      </c>
      <c r="Y69" s="4">
        <v>30.3125</v>
      </c>
      <c r="Z69" s="4" t="str">
        <f t="shared" si="5"/>
        <v>3</v>
      </c>
      <c r="AA69" s="4">
        <v>1.0</v>
      </c>
      <c r="AB69" s="4">
        <v>1.0</v>
      </c>
      <c r="AK69" s="4">
        <v>1.0</v>
      </c>
      <c r="AM69" s="4"/>
      <c r="AN69" s="4"/>
      <c r="AS69" t="str">
        <f t="shared" si="6"/>
        <v>30.3125</v>
      </c>
      <c r="AT69" t="str">
        <f t="shared" si="7"/>
        <v>30.3125</v>
      </c>
      <c r="AU69" t="str">
        <f t="shared" si="8"/>
        <v/>
      </c>
      <c r="AV69" t="str">
        <f t="shared" si="9"/>
        <v/>
      </c>
      <c r="AW69" t="str">
        <f t="shared" si="10"/>
        <v/>
      </c>
      <c r="AX69" t="str">
        <f t="shared" si="11"/>
        <v/>
      </c>
      <c r="AY69" t="str">
        <f t="shared" si="12"/>
        <v/>
      </c>
      <c r="AZ69" t="str">
        <f t="shared" si="13"/>
        <v/>
      </c>
      <c r="BA69" t="str">
        <f t="shared" si="14"/>
        <v/>
      </c>
      <c r="BB69" t="str">
        <f t="shared" si="15"/>
        <v/>
      </c>
      <c r="BC69" t="str">
        <f t="shared" si="16"/>
        <v>30.3125</v>
      </c>
      <c r="BD69" t="str">
        <f t="shared" si="17"/>
        <v/>
      </c>
      <c r="BE69" t="str">
        <f t="shared" si="18"/>
        <v/>
      </c>
      <c r="BF69" t="str">
        <f t="shared" si="19"/>
        <v/>
      </c>
      <c r="BG69" t="str">
        <f t="shared" si="20"/>
        <v/>
      </c>
      <c r="BH69" t="str">
        <f t="shared" si="21"/>
        <v/>
      </c>
      <c r="BI69" t="str">
        <f t="shared" si="22"/>
        <v/>
      </c>
      <c r="BK69" t="str">
        <f t="shared" si="23"/>
        <v/>
      </c>
    </row>
    <row r="70">
      <c r="A70" s="4" t="str">
        <f t="shared" si="24"/>
        <v>68</v>
      </c>
      <c r="B70" s="4">
        <v>7.0</v>
      </c>
      <c r="C70" s="2" t="s">
        <v>469</v>
      </c>
      <c r="D70" s="4" t="str">
        <f t="shared" si="4"/>
        <v>64</v>
      </c>
      <c r="E70" s="4">
        <v>251118.0</v>
      </c>
      <c r="F70" s="4" t="s">
        <v>470</v>
      </c>
      <c r="G70" s="4" t="s">
        <v>3966</v>
      </c>
      <c r="H70" s="26" t="s">
        <v>3967</v>
      </c>
      <c r="I70" s="2" t="s">
        <v>469</v>
      </c>
      <c r="K70" s="4" t="s">
        <v>244</v>
      </c>
      <c r="L70" s="4" t="s">
        <v>246</v>
      </c>
      <c r="M70" s="4">
        <v>2.0</v>
      </c>
      <c r="N70" s="18"/>
      <c r="O70" s="18"/>
      <c r="P70" s="4">
        <v>253058.4775</v>
      </c>
      <c r="Q70" s="4">
        <v>1958.415505918339</v>
      </c>
      <c r="R70" s="4">
        <v>124000.0</v>
      </c>
      <c r="S70" s="4">
        <v>118471.18599574205</v>
      </c>
      <c r="T70" s="4">
        <v>0.00696159994712</v>
      </c>
      <c r="U70" s="4">
        <v>251118.0</v>
      </c>
      <c r="V70" s="4">
        <v>118458.75</v>
      </c>
      <c r="W70" s="4">
        <v>5541.25</v>
      </c>
      <c r="X70" s="4">
        <v>1553.18125</v>
      </c>
      <c r="Y70" s="4">
        <v>387.29625</v>
      </c>
      <c r="Z70" s="4" t="str">
        <f t="shared" si="5"/>
        <v>3</v>
      </c>
      <c r="AE70" s="4">
        <v>1.0</v>
      </c>
      <c r="AH70" s="4">
        <v>1.0</v>
      </c>
      <c r="AI70" s="4">
        <v>1.0</v>
      </c>
      <c r="AN70" s="4"/>
      <c r="AS70" t="str">
        <f t="shared" si="6"/>
        <v/>
      </c>
      <c r="AT70" t="str">
        <f t="shared" si="7"/>
        <v/>
      </c>
      <c r="AU70" t="str">
        <f t="shared" si="8"/>
        <v/>
      </c>
      <c r="AV70" t="str">
        <f t="shared" si="9"/>
        <v/>
      </c>
      <c r="AW70" t="str">
        <f t="shared" si="10"/>
        <v>387.29625</v>
      </c>
      <c r="AX70" t="str">
        <f t="shared" si="11"/>
        <v/>
      </c>
      <c r="AY70" t="str">
        <f t="shared" si="12"/>
        <v/>
      </c>
      <c r="AZ70" t="str">
        <f t="shared" si="13"/>
        <v>387.29625</v>
      </c>
      <c r="BA70" t="str">
        <f t="shared" si="14"/>
        <v>387.29625</v>
      </c>
      <c r="BB70" t="str">
        <f t="shared" si="15"/>
        <v/>
      </c>
      <c r="BC70" t="str">
        <f t="shared" si="16"/>
        <v/>
      </c>
      <c r="BD70" t="str">
        <f t="shared" si="17"/>
        <v/>
      </c>
      <c r="BE70" t="str">
        <f t="shared" si="18"/>
        <v/>
      </c>
      <c r="BF70" t="str">
        <f t="shared" si="19"/>
        <v/>
      </c>
      <c r="BG70" t="str">
        <f t="shared" si="20"/>
        <v/>
      </c>
      <c r="BH70" t="str">
        <f t="shared" si="21"/>
        <v/>
      </c>
      <c r="BI70" t="str">
        <f t="shared" si="22"/>
        <v/>
      </c>
      <c r="BK70" t="str">
        <f t="shared" si="23"/>
        <v>387.29625</v>
      </c>
    </row>
    <row r="71">
      <c r="A71" s="4" t="str">
        <f t="shared" si="24"/>
        <v>69</v>
      </c>
      <c r="B71" s="4">
        <v>7.0</v>
      </c>
      <c r="C71" s="4" t="s">
        <v>471</v>
      </c>
      <c r="D71" s="4" t="str">
        <f t="shared" si="4"/>
        <v>65</v>
      </c>
      <c r="E71" s="4">
        <v>249742.0</v>
      </c>
      <c r="F71" s="4" t="s">
        <v>472</v>
      </c>
      <c r="G71" s="4" t="s">
        <v>3968</v>
      </c>
      <c r="H71" s="4" t="s">
        <v>583</v>
      </c>
      <c r="J71" s="4" t="s">
        <v>471</v>
      </c>
      <c r="K71" s="4" t="s">
        <v>244</v>
      </c>
      <c r="L71" s="4" t="s">
        <v>246</v>
      </c>
      <c r="N71" s="7">
        <v>0.0</v>
      </c>
      <c r="O71" s="7">
        <v>4.0</v>
      </c>
      <c r="P71" s="7">
        <v>250009.97874999998</v>
      </c>
      <c r="Q71" s="7">
        <v>285.90882893926056</v>
      </c>
      <c r="R71" s="7">
        <v>7210.0</v>
      </c>
      <c r="S71" s="7">
        <v>6507.488208102531</v>
      </c>
      <c r="T71" s="4">
        <v>0.0019368890267</v>
      </c>
      <c r="U71" s="4">
        <v>249742.0</v>
      </c>
      <c r="V71" s="4">
        <v>6498.0125</v>
      </c>
      <c r="W71" s="4">
        <v>711.9875</v>
      </c>
      <c r="X71" s="4">
        <v>250.2034375</v>
      </c>
      <c r="Y71" s="4">
        <v>17.7753125</v>
      </c>
      <c r="Z71" s="4" t="str">
        <f t="shared" si="5"/>
        <v>2</v>
      </c>
      <c r="AA71" s="4">
        <v>1.0</v>
      </c>
      <c r="AE71" s="4">
        <v>1.0</v>
      </c>
      <c r="AM71" s="4"/>
      <c r="AN71" s="4"/>
      <c r="AS71" t="str">
        <f t="shared" si="6"/>
        <v>17.7753125</v>
      </c>
      <c r="AT71" t="str">
        <f t="shared" si="7"/>
        <v/>
      </c>
      <c r="AU71" t="str">
        <f t="shared" si="8"/>
        <v/>
      </c>
      <c r="AV71" t="str">
        <f t="shared" si="9"/>
        <v/>
      </c>
      <c r="AW71" t="str">
        <f t="shared" si="10"/>
        <v>17.7753125</v>
      </c>
      <c r="AX71" t="str">
        <f t="shared" si="11"/>
        <v/>
      </c>
      <c r="AY71" t="str">
        <f t="shared" si="12"/>
        <v/>
      </c>
      <c r="AZ71" t="str">
        <f t="shared" si="13"/>
        <v/>
      </c>
      <c r="BA71" t="str">
        <f t="shared" si="14"/>
        <v/>
      </c>
      <c r="BB71" t="str">
        <f t="shared" si="15"/>
        <v/>
      </c>
      <c r="BC71" t="str">
        <f t="shared" si="16"/>
        <v/>
      </c>
      <c r="BD71" t="str">
        <f t="shared" si="17"/>
        <v/>
      </c>
      <c r="BE71" t="str">
        <f t="shared" si="18"/>
        <v/>
      </c>
      <c r="BF71" t="str">
        <f t="shared" si="19"/>
        <v/>
      </c>
      <c r="BG71" t="str">
        <f t="shared" si="20"/>
        <v/>
      </c>
      <c r="BH71" t="str">
        <f t="shared" si="21"/>
        <v/>
      </c>
      <c r="BI71" t="str">
        <f t="shared" si="22"/>
        <v/>
      </c>
      <c r="BK71" t="str">
        <f t="shared" si="23"/>
        <v/>
      </c>
    </row>
    <row r="72">
      <c r="A72" s="4" t="str">
        <f t="shared" si="24"/>
        <v>70</v>
      </c>
      <c r="B72" s="4">
        <v>7.0</v>
      </c>
      <c r="C72" s="4" t="s">
        <v>473</v>
      </c>
      <c r="D72" s="4" t="str">
        <f t="shared" si="4"/>
        <v>66</v>
      </c>
      <c r="E72" s="4">
        <v>247264.0</v>
      </c>
      <c r="F72" s="4" t="s">
        <v>474</v>
      </c>
      <c r="H72" s="26" t="s">
        <v>3969</v>
      </c>
      <c r="K72" s="4" t="s">
        <v>244</v>
      </c>
      <c r="L72" s="4" t="s">
        <v>475</v>
      </c>
      <c r="P72" s="7">
        <v>248420.083125</v>
      </c>
      <c r="Q72" s="7">
        <v>1173.9988176826155</v>
      </c>
      <c r="R72" s="7">
        <v>3428.0</v>
      </c>
      <c r="S72" s="7">
        <v>2469.509474166753</v>
      </c>
      <c r="T72" s="4">
        <v>0.00895861777812</v>
      </c>
      <c r="U72" s="4">
        <v>247264.0</v>
      </c>
      <c r="V72" s="4">
        <v>2459.59</v>
      </c>
      <c r="W72" s="4">
        <v>968.41</v>
      </c>
      <c r="X72" s="4">
        <v>882.889375</v>
      </c>
      <c r="Y72" s="4">
        <v>273.19375</v>
      </c>
      <c r="Z72" s="4" t="str">
        <f t="shared" si="5"/>
        <v>4</v>
      </c>
      <c r="AA72" s="4">
        <v>1.0</v>
      </c>
      <c r="AE72" s="4">
        <v>1.0</v>
      </c>
      <c r="AH72" s="4">
        <v>1.0</v>
      </c>
      <c r="AM72" s="4">
        <v>1.0</v>
      </c>
      <c r="AN72" s="4"/>
      <c r="AS72" t="str">
        <f t="shared" si="6"/>
        <v>273.19375</v>
      </c>
      <c r="AT72" t="str">
        <f t="shared" si="7"/>
        <v/>
      </c>
      <c r="AU72" t="str">
        <f t="shared" si="8"/>
        <v/>
      </c>
      <c r="AV72" t="str">
        <f t="shared" si="9"/>
        <v/>
      </c>
      <c r="AW72" t="str">
        <f t="shared" si="10"/>
        <v>273.19375</v>
      </c>
      <c r="AX72" t="str">
        <f t="shared" si="11"/>
        <v/>
      </c>
      <c r="AY72" t="str">
        <f t="shared" si="12"/>
        <v/>
      </c>
      <c r="AZ72" t="str">
        <f t="shared" si="13"/>
        <v>273.19375</v>
      </c>
      <c r="BA72" t="str">
        <f t="shared" si="14"/>
        <v/>
      </c>
      <c r="BB72" t="str">
        <f t="shared" si="15"/>
        <v/>
      </c>
      <c r="BC72" t="str">
        <f t="shared" si="16"/>
        <v/>
      </c>
      <c r="BD72" t="str">
        <f t="shared" si="17"/>
        <v/>
      </c>
      <c r="BE72" t="str">
        <f t="shared" si="18"/>
        <v>273.19375</v>
      </c>
      <c r="BF72" t="str">
        <f t="shared" si="19"/>
        <v/>
      </c>
      <c r="BG72" t="str">
        <f t="shared" si="20"/>
        <v/>
      </c>
      <c r="BH72" t="str">
        <f t="shared" si="21"/>
        <v/>
      </c>
      <c r="BI72" t="str">
        <f t="shared" si="22"/>
        <v/>
      </c>
      <c r="BK72" t="str">
        <f t="shared" si="23"/>
        <v>273.19375</v>
      </c>
    </row>
    <row r="73">
      <c r="A73" s="4" t="str">
        <f t="shared" si="24"/>
        <v>71</v>
      </c>
      <c r="B73" s="4">
        <v>8.0</v>
      </c>
      <c r="C73" s="4" t="s">
        <v>476</v>
      </c>
      <c r="D73" s="4" t="str">
        <f t="shared" si="4"/>
        <v>31</v>
      </c>
      <c r="E73" s="4">
        <v>585858.0</v>
      </c>
      <c r="F73" s="4" t="s">
        <v>477</v>
      </c>
      <c r="G73" s="4" t="s">
        <v>3970</v>
      </c>
      <c r="H73" s="4" t="s">
        <v>583</v>
      </c>
      <c r="K73" s="4" t="s">
        <v>244</v>
      </c>
      <c r="L73" s="4" t="s">
        <v>350</v>
      </c>
      <c r="P73" s="7">
        <v>587350.923125</v>
      </c>
      <c r="Q73" s="7">
        <v>1512.0833165016763</v>
      </c>
      <c r="R73" s="7">
        <v>12200.0</v>
      </c>
      <c r="S73" s="7">
        <v>6066.835373366091</v>
      </c>
      <c r="T73" s="4">
        <v>0.00190430152332</v>
      </c>
      <c r="U73" s="4">
        <v>585858.0</v>
      </c>
      <c r="V73" s="4">
        <v>6054.25</v>
      </c>
      <c r="W73" s="4">
        <v>6145.75</v>
      </c>
      <c r="X73" s="4">
        <v>1430.1578125</v>
      </c>
      <c r="Y73" s="4">
        <v>62.7653125</v>
      </c>
      <c r="Z73" s="4" t="str">
        <f t="shared" si="5"/>
        <v>2</v>
      </c>
      <c r="AB73" s="4">
        <v>1.0</v>
      </c>
      <c r="AF73" s="4">
        <v>1.0</v>
      </c>
      <c r="AH73" s="4"/>
      <c r="AM73" s="4"/>
      <c r="AN73" s="4"/>
      <c r="AS73" t="str">
        <f t="shared" si="6"/>
        <v/>
      </c>
      <c r="AT73" t="str">
        <f t="shared" si="7"/>
        <v>62.7653125</v>
      </c>
      <c r="AU73" t="str">
        <f t="shared" si="8"/>
        <v/>
      </c>
      <c r="AV73" t="str">
        <f t="shared" si="9"/>
        <v/>
      </c>
      <c r="AW73" t="str">
        <f t="shared" si="10"/>
        <v/>
      </c>
      <c r="AX73" t="str">
        <f t="shared" si="11"/>
        <v>62.7653125</v>
      </c>
      <c r="AY73" t="str">
        <f t="shared" si="12"/>
        <v/>
      </c>
      <c r="AZ73" t="str">
        <f t="shared" si="13"/>
        <v/>
      </c>
      <c r="BA73" t="str">
        <f t="shared" si="14"/>
        <v/>
      </c>
      <c r="BB73" t="str">
        <f t="shared" si="15"/>
        <v/>
      </c>
      <c r="BC73" t="str">
        <f t="shared" si="16"/>
        <v/>
      </c>
      <c r="BD73" t="str">
        <f t="shared" si="17"/>
        <v/>
      </c>
      <c r="BE73" t="str">
        <f t="shared" si="18"/>
        <v/>
      </c>
      <c r="BF73" t="str">
        <f t="shared" si="19"/>
        <v/>
      </c>
      <c r="BG73" t="str">
        <f t="shared" si="20"/>
        <v/>
      </c>
      <c r="BH73" t="str">
        <f t="shared" si="21"/>
        <v/>
      </c>
      <c r="BI73" t="str">
        <f t="shared" si="22"/>
        <v/>
      </c>
      <c r="BK73" t="str">
        <f t="shared" si="23"/>
        <v/>
      </c>
    </row>
    <row r="74">
      <c r="A74" s="4" t="str">
        <f t="shared" si="24"/>
        <v>72</v>
      </c>
      <c r="B74" s="4">
        <v>8.0</v>
      </c>
      <c r="C74" s="4" t="s">
        <v>478</v>
      </c>
      <c r="D74" s="4" t="str">
        <f t="shared" si="4"/>
        <v>67</v>
      </c>
      <c r="E74" s="4">
        <v>245130.0</v>
      </c>
      <c r="F74" s="4" t="s">
        <v>478</v>
      </c>
      <c r="G74" s="4" t="s">
        <v>3971</v>
      </c>
      <c r="H74" s="26" t="s">
        <v>3972</v>
      </c>
      <c r="I74" s="4" t="s">
        <v>478</v>
      </c>
      <c r="J74" s="4"/>
      <c r="K74" s="4" t="s">
        <v>244</v>
      </c>
      <c r="L74" s="4" t="s">
        <v>482</v>
      </c>
      <c r="M74" s="4">
        <v>161.0</v>
      </c>
      <c r="N74" s="18"/>
      <c r="O74" s="18"/>
      <c r="P74" s="4">
        <v>246968.4921875</v>
      </c>
      <c r="Q74" s="4">
        <v>1856.395375032296</v>
      </c>
      <c r="R74" s="4">
        <v>66500.0</v>
      </c>
      <c r="S74" s="4">
        <v>62044.15665337998</v>
      </c>
      <c r="T74" s="4">
        <v>0.00306496219249</v>
      </c>
      <c r="U74" s="4">
        <v>245130.0</v>
      </c>
      <c r="V74" s="4">
        <v>62032.03125</v>
      </c>
      <c r="W74" s="4">
        <v>4467.96875</v>
      </c>
      <c r="X74" s="4">
        <v>1787.83625</v>
      </c>
      <c r="Y74" s="4">
        <v>50.6559375</v>
      </c>
      <c r="Z74" s="4" t="str">
        <f t="shared" si="5"/>
        <v>1</v>
      </c>
      <c r="AA74" s="4">
        <v>1.0</v>
      </c>
      <c r="AN74" s="4"/>
      <c r="AS74" t="str">
        <f t="shared" si="6"/>
        <v>50.6559375</v>
      </c>
      <c r="AT74" t="str">
        <f t="shared" si="7"/>
        <v/>
      </c>
      <c r="AU74" t="str">
        <f t="shared" si="8"/>
        <v/>
      </c>
      <c r="AV74" t="str">
        <f t="shared" si="9"/>
        <v/>
      </c>
      <c r="AW74" t="str">
        <f t="shared" si="10"/>
        <v/>
      </c>
      <c r="AX74" t="str">
        <f t="shared" si="11"/>
        <v/>
      </c>
      <c r="AY74" t="str">
        <f t="shared" si="12"/>
        <v/>
      </c>
      <c r="AZ74" t="str">
        <f t="shared" si="13"/>
        <v/>
      </c>
      <c r="BA74" t="str">
        <f t="shared" si="14"/>
        <v/>
      </c>
      <c r="BB74" t="str">
        <f t="shared" si="15"/>
        <v/>
      </c>
      <c r="BC74" t="str">
        <f t="shared" si="16"/>
        <v/>
      </c>
      <c r="BD74" t="str">
        <f t="shared" si="17"/>
        <v/>
      </c>
      <c r="BE74" t="str">
        <f t="shared" si="18"/>
        <v/>
      </c>
      <c r="BF74" t="str">
        <f t="shared" si="19"/>
        <v/>
      </c>
      <c r="BG74" t="str">
        <f t="shared" si="20"/>
        <v/>
      </c>
      <c r="BH74" t="str">
        <f t="shared" si="21"/>
        <v/>
      </c>
      <c r="BI74" t="str">
        <f t="shared" si="22"/>
        <v/>
      </c>
      <c r="BK74" t="str">
        <f t="shared" si="23"/>
        <v/>
      </c>
    </row>
    <row r="75">
      <c r="A75" s="4" t="str">
        <f t="shared" si="24"/>
        <v>73</v>
      </c>
      <c r="B75" s="4">
        <v>8.0</v>
      </c>
      <c r="C75" s="4" t="s">
        <v>483</v>
      </c>
      <c r="D75" s="4" t="str">
        <f t="shared" si="4"/>
        <v>68</v>
      </c>
      <c r="E75" s="4">
        <v>236118.0</v>
      </c>
      <c r="F75" s="4" t="s">
        <v>484</v>
      </c>
      <c r="G75" s="4" t="s">
        <v>3973</v>
      </c>
      <c r="H75" s="26" t="s">
        <v>3974</v>
      </c>
      <c r="K75" s="4" t="s">
        <v>244</v>
      </c>
      <c r="L75" s="4" t="s">
        <v>246</v>
      </c>
      <c r="P75" s="7">
        <v>236724.7125</v>
      </c>
      <c r="Q75" s="7">
        <v>624.5616485012675</v>
      </c>
      <c r="R75" s="7">
        <v>5589.0</v>
      </c>
      <c r="S75" s="7">
        <v>5103.67198901272</v>
      </c>
      <c r="T75" s="4">
        <v>0.00627971226073</v>
      </c>
      <c r="U75" s="4">
        <v>236118.0</v>
      </c>
      <c r="V75" s="4">
        <v>5094.7228125</v>
      </c>
      <c r="W75" s="4">
        <v>494.2771875</v>
      </c>
      <c r="X75" s="4">
        <v>484.6884375</v>
      </c>
      <c r="Y75" s="4">
        <v>122.0240625</v>
      </c>
      <c r="Z75" s="4" t="str">
        <f t="shared" si="5"/>
        <v>3</v>
      </c>
      <c r="AA75" s="4">
        <v>1.0</v>
      </c>
      <c r="AE75" s="4">
        <v>1.0</v>
      </c>
      <c r="AF75" s="4">
        <v>1.0</v>
      </c>
      <c r="AM75" s="4"/>
      <c r="AN75" s="4"/>
      <c r="AS75" t="str">
        <f t="shared" si="6"/>
        <v>122.0240625</v>
      </c>
      <c r="AT75" t="str">
        <f t="shared" si="7"/>
        <v/>
      </c>
      <c r="AU75" t="str">
        <f t="shared" si="8"/>
        <v/>
      </c>
      <c r="AV75" t="str">
        <f t="shared" si="9"/>
        <v/>
      </c>
      <c r="AW75" t="str">
        <f t="shared" si="10"/>
        <v>122.0240625</v>
      </c>
      <c r="AX75" t="str">
        <f t="shared" si="11"/>
        <v>122.0240625</v>
      </c>
      <c r="AY75" t="str">
        <f t="shared" si="12"/>
        <v/>
      </c>
      <c r="AZ75" t="str">
        <f t="shared" si="13"/>
        <v/>
      </c>
      <c r="BA75" t="str">
        <f t="shared" si="14"/>
        <v/>
      </c>
      <c r="BB75" t="str">
        <f t="shared" si="15"/>
        <v/>
      </c>
      <c r="BC75" t="str">
        <f t="shared" si="16"/>
        <v/>
      </c>
      <c r="BD75" t="str">
        <f t="shared" si="17"/>
        <v/>
      </c>
      <c r="BE75" t="str">
        <f t="shared" si="18"/>
        <v/>
      </c>
      <c r="BF75" t="str">
        <f t="shared" si="19"/>
        <v/>
      </c>
      <c r="BG75" t="str">
        <f t="shared" si="20"/>
        <v/>
      </c>
      <c r="BH75" t="str">
        <f t="shared" si="21"/>
        <v/>
      </c>
      <c r="BI75" t="str">
        <f t="shared" si="22"/>
        <v/>
      </c>
      <c r="BK75" t="str">
        <f t="shared" si="23"/>
        <v/>
      </c>
    </row>
    <row r="76">
      <c r="A76" s="4" t="str">
        <f t="shared" si="24"/>
        <v>74</v>
      </c>
      <c r="B76" s="4">
        <v>8.0</v>
      </c>
      <c r="C76" s="4" t="s">
        <v>485</v>
      </c>
      <c r="D76" s="4" t="str">
        <f t="shared" si="4"/>
        <v>69</v>
      </c>
      <c r="E76" s="4">
        <v>235435.0</v>
      </c>
      <c r="F76" s="4" t="s">
        <v>486</v>
      </c>
      <c r="G76" s="4" t="s">
        <v>3975</v>
      </c>
      <c r="H76" s="26" t="s">
        <v>3976</v>
      </c>
      <c r="I76" s="4" t="s">
        <v>487</v>
      </c>
      <c r="J76" s="4" t="s">
        <v>487</v>
      </c>
      <c r="K76" s="4" t="s">
        <v>244</v>
      </c>
      <c r="L76" s="4" t="s">
        <v>488</v>
      </c>
      <c r="M76" s="4">
        <v>1247.0</v>
      </c>
      <c r="N76" s="4">
        <v>3.0</v>
      </c>
      <c r="O76" s="4">
        <v>10.0</v>
      </c>
      <c r="P76" s="4">
        <v>235742.41</v>
      </c>
      <c r="Q76" s="4">
        <v>325.25496928322855</v>
      </c>
      <c r="R76" s="4">
        <v>50900.0</v>
      </c>
      <c r="S76" s="4">
        <v>46458.37080486302</v>
      </c>
      <c r="T76" s="4">
        <v>0.00309664247827</v>
      </c>
      <c r="U76" s="4">
        <v>235435.0</v>
      </c>
      <c r="V76" s="4">
        <v>46446.25</v>
      </c>
      <c r="W76" s="4">
        <v>4453.75</v>
      </c>
      <c r="X76" s="4">
        <v>240.16</v>
      </c>
      <c r="Y76" s="4">
        <v>67.25</v>
      </c>
      <c r="Z76" s="4" t="str">
        <f t="shared" si="5"/>
        <v>1</v>
      </c>
      <c r="AA76" s="4">
        <v>1.0</v>
      </c>
      <c r="AN76" s="4"/>
      <c r="AS76" t="str">
        <f t="shared" si="6"/>
        <v>67.25</v>
      </c>
      <c r="AT76" t="str">
        <f t="shared" si="7"/>
        <v/>
      </c>
      <c r="AU76" t="str">
        <f t="shared" si="8"/>
        <v/>
      </c>
      <c r="AV76" t="str">
        <f t="shared" si="9"/>
        <v/>
      </c>
      <c r="AW76" t="str">
        <f t="shared" si="10"/>
        <v/>
      </c>
      <c r="AX76" t="str">
        <f t="shared" si="11"/>
        <v/>
      </c>
      <c r="AY76" t="str">
        <f t="shared" si="12"/>
        <v/>
      </c>
      <c r="AZ76" t="str">
        <f t="shared" si="13"/>
        <v/>
      </c>
      <c r="BA76" t="str">
        <f t="shared" si="14"/>
        <v/>
      </c>
      <c r="BB76" t="str">
        <f t="shared" si="15"/>
        <v/>
      </c>
      <c r="BC76" t="str">
        <f t="shared" si="16"/>
        <v/>
      </c>
      <c r="BD76" t="str">
        <f t="shared" si="17"/>
        <v/>
      </c>
      <c r="BE76" t="str">
        <f t="shared" si="18"/>
        <v/>
      </c>
      <c r="BF76" t="str">
        <f t="shared" si="19"/>
        <v/>
      </c>
      <c r="BG76" t="str">
        <f t="shared" si="20"/>
        <v/>
      </c>
      <c r="BH76" t="str">
        <f t="shared" si="21"/>
        <v/>
      </c>
      <c r="BI76" t="str">
        <f t="shared" si="22"/>
        <v/>
      </c>
      <c r="BK76" t="str">
        <f t="shared" si="23"/>
        <v/>
      </c>
    </row>
    <row r="77">
      <c r="A77" s="4" t="str">
        <f t="shared" si="24"/>
        <v>75</v>
      </c>
      <c r="B77" s="4">
        <v>8.0</v>
      </c>
      <c r="C77" s="4" t="s">
        <v>489</v>
      </c>
      <c r="D77" s="4" t="str">
        <f t="shared" si="4"/>
        <v>70</v>
      </c>
      <c r="E77" s="4">
        <v>228481.0</v>
      </c>
      <c r="F77" s="4" t="s">
        <v>490</v>
      </c>
      <c r="G77" s="4" t="s">
        <v>3977</v>
      </c>
      <c r="H77" s="26" t="s">
        <v>3978</v>
      </c>
      <c r="K77" s="4" t="s">
        <v>244</v>
      </c>
      <c r="L77" s="4" t="s">
        <v>246</v>
      </c>
      <c r="P77" s="7">
        <v>228561.180625</v>
      </c>
      <c r="Q77" s="7">
        <v>97.98233967321919</v>
      </c>
      <c r="R77" s="7">
        <v>2152.0</v>
      </c>
      <c r="S77" s="7">
        <v>2094.9772799234997</v>
      </c>
      <c r="T77" s="4">
        <v>0.00231462424993</v>
      </c>
      <c r="U77" s="4">
        <v>228481.0</v>
      </c>
      <c r="V77" s="4">
        <v>2089.0</v>
      </c>
      <c r="W77" s="4">
        <v>63.0</v>
      </c>
      <c r="X77" s="4">
        <v>80.180625</v>
      </c>
      <c r="Y77" s="4">
        <v>0.0</v>
      </c>
      <c r="Z77" s="4" t="str">
        <f t="shared" si="5"/>
        <v>3</v>
      </c>
      <c r="AA77" s="4">
        <v>1.0</v>
      </c>
      <c r="AE77" s="4">
        <v>1.0</v>
      </c>
      <c r="AF77" s="4">
        <v>1.0</v>
      </c>
      <c r="AM77" s="4"/>
      <c r="AN77" s="4"/>
      <c r="AS77" t="str">
        <f t="shared" si="6"/>
        <v>0</v>
      </c>
      <c r="AT77" t="str">
        <f t="shared" si="7"/>
        <v/>
      </c>
      <c r="AU77" t="str">
        <f t="shared" si="8"/>
        <v/>
      </c>
      <c r="AV77" t="str">
        <f t="shared" si="9"/>
        <v/>
      </c>
      <c r="AW77" t="str">
        <f t="shared" si="10"/>
        <v>0</v>
      </c>
      <c r="AX77" t="str">
        <f t="shared" si="11"/>
        <v>0</v>
      </c>
      <c r="AY77" t="str">
        <f t="shared" si="12"/>
        <v/>
      </c>
      <c r="AZ77" t="str">
        <f t="shared" si="13"/>
        <v/>
      </c>
      <c r="BA77" t="str">
        <f t="shared" si="14"/>
        <v/>
      </c>
      <c r="BB77" t="str">
        <f t="shared" si="15"/>
        <v/>
      </c>
      <c r="BC77" t="str">
        <f t="shared" si="16"/>
        <v/>
      </c>
      <c r="BD77" t="str">
        <f t="shared" si="17"/>
        <v/>
      </c>
      <c r="BE77" t="str">
        <f t="shared" si="18"/>
        <v/>
      </c>
      <c r="BF77" t="str">
        <f t="shared" si="19"/>
        <v/>
      </c>
      <c r="BG77" t="str">
        <f t="shared" si="20"/>
        <v/>
      </c>
      <c r="BH77" t="str">
        <f t="shared" si="21"/>
        <v/>
      </c>
      <c r="BI77" t="str">
        <f t="shared" si="22"/>
        <v/>
      </c>
      <c r="BK77" t="str">
        <f t="shared" si="23"/>
        <v/>
      </c>
    </row>
    <row r="78">
      <c r="A78" s="4" t="str">
        <f t="shared" si="24"/>
        <v>76</v>
      </c>
      <c r="B78" s="4">
        <v>8.0</v>
      </c>
      <c r="C78" s="4" t="s">
        <v>491</v>
      </c>
      <c r="D78" s="4" t="str">
        <f t="shared" si="4"/>
        <v>71</v>
      </c>
      <c r="E78" s="4">
        <v>226706.0</v>
      </c>
      <c r="F78" s="4" t="s">
        <v>492</v>
      </c>
      <c r="G78" s="4" t="s">
        <v>3979</v>
      </c>
      <c r="H78" s="26" t="s">
        <v>3980</v>
      </c>
      <c r="K78" s="4" t="s">
        <v>244</v>
      </c>
      <c r="L78" s="4" t="s">
        <v>246</v>
      </c>
      <c r="P78" s="7">
        <v>226968.56062499998</v>
      </c>
      <c r="Q78" s="7">
        <v>280.35108804838137</v>
      </c>
      <c r="R78" s="7">
        <v>5761.0</v>
      </c>
      <c r="S78" s="7">
        <v>4996.462065202294</v>
      </c>
      <c r="T78" s="4">
        <v>0.00293266543311</v>
      </c>
      <c r="U78" s="4">
        <v>226706.0</v>
      </c>
      <c r="V78" s="4">
        <v>4986.865625</v>
      </c>
      <c r="W78" s="4">
        <v>774.134375</v>
      </c>
      <c r="X78" s="4">
        <v>242.4340625</v>
      </c>
      <c r="Y78" s="4">
        <v>20.1265625</v>
      </c>
      <c r="Z78" s="4" t="str">
        <f t="shared" si="5"/>
        <v>4</v>
      </c>
      <c r="AA78" s="4">
        <v>1.0</v>
      </c>
      <c r="AC78" s="4">
        <v>1.0</v>
      </c>
      <c r="AE78" s="4">
        <v>1.0</v>
      </c>
      <c r="AF78" s="4">
        <v>1.0</v>
      </c>
      <c r="AM78" s="4"/>
      <c r="AN78" s="4"/>
      <c r="AR78" s="4"/>
      <c r="AS78" t="str">
        <f t="shared" si="6"/>
        <v>20.1265625</v>
      </c>
      <c r="AT78" t="str">
        <f t="shared" si="7"/>
        <v/>
      </c>
      <c r="AU78" t="str">
        <f t="shared" si="8"/>
        <v>20.1265625</v>
      </c>
      <c r="AV78" t="str">
        <f t="shared" si="9"/>
        <v/>
      </c>
      <c r="AW78" t="str">
        <f t="shared" si="10"/>
        <v>20.1265625</v>
      </c>
      <c r="AX78" t="str">
        <f t="shared" si="11"/>
        <v>20.1265625</v>
      </c>
      <c r="AY78" t="str">
        <f t="shared" si="12"/>
        <v/>
      </c>
      <c r="AZ78" t="str">
        <f t="shared" si="13"/>
        <v/>
      </c>
      <c r="BA78" t="str">
        <f t="shared" si="14"/>
        <v/>
      </c>
      <c r="BB78" t="str">
        <f t="shared" si="15"/>
        <v/>
      </c>
      <c r="BC78" t="str">
        <f t="shared" si="16"/>
        <v/>
      </c>
      <c r="BD78" t="str">
        <f t="shared" si="17"/>
        <v/>
      </c>
      <c r="BE78" t="str">
        <f t="shared" si="18"/>
        <v/>
      </c>
      <c r="BF78" t="str">
        <f t="shared" si="19"/>
        <v/>
      </c>
      <c r="BG78" t="str">
        <f t="shared" si="20"/>
        <v/>
      </c>
      <c r="BH78" t="str">
        <f t="shared" si="21"/>
        <v/>
      </c>
      <c r="BI78" t="str">
        <f t="shared" si="22"/>
        <v/>
      </c>
      <c r="BK78" t="str">
        <f t="shared" si="23"/>
        <v/>
      </c>
    </row>
    <row r="79">
      <c r="A79" s="4" t="str">
        <f t="shared" si="24"/>
        <v>77</v>
      </c>
      <c r="B79" s="4">
        <v>8.0</v>
      </c>
      <c r="C79" s="4" t="s">
        <v>493</v>
      </c>
      <c r="D79" s="4" t="str">
        <f t="shared" si="4"/>
        <v>72</v>
      </c>
      <c r="E79" s="4">
        <v>226153.0</v>
      </c>
      <c r="F79" s="4" t="s">
        <v>494</v>
      </c>
      <c r="G79" s="4" t="s">
        <v>3981</v>
      </c>
      <c r="H79" s="4" t="s">
        <v>583</v>
      </c>
      <c r="K79" s="4" t="s">
        <v>244</v>
      </c>
      <c r="L79" s="4" t="s">
        <v>358</v>
      </c>
      <c r="P79" s="7">
        <v>226554.601875</v>
      </c>
      <c r="Q79" s="7">
        <v>419.38881460839605</v>
      </c>
      <c r="R79" s="7">
        <v>5530.0</v>
      </c>
      <c r="S79" s="7">
        <v>4529.028375389818</v>
      </c>
      <c r="T79" s="4">
        <v>0.00624260056395</v>
      </c>
      <c r="U79" s="4">
        <v>226153.0</v>
      </c>
      <c r="V79" s="4">
        <v>4519.046875</v>
      </c>
      <c r="W79" s="4">
        <v>1010.953125</v>
      </c>
      <c r="X79" s="4">
        <v>333.708125</v>
      </c>
      <c r="Y79" s="4">
        <v>67.89375</v>
      </c>
      <c r="Z79" s="4" t="str">
        <f t="shared" si="5"/>
        <v>3</v>
      </c>
      <c r="AA79" s="4">
        <v>1.0</v>
      </c>
      <c r="AE79" s="4">
        <v>1.0</v>
      </c>
      <c r="AF79" s="4">
        <v>1.0</v>
      </c>
      <c r="AM79" s="4"/>
      <c r="AN79" s="4"/>
      <c r="AS79" t="str">
        <f t="shared" si="6"/>
        <v>67.89375</v>
      </c>
      <c r="AT79" t="str">
        <f t="shared" si="7"/>
        <v/>
      </c>
      <c r="AU79" t="str">
        <f t="shared" si="8"/>
        <v/>
      </c>
      <c r="AV79" t="str">
        <f t="shared" si="9"/>
        <v/>
      </c>
      <c r="AW79" t="str">
        <f t="shared" si="10"/>
        <v>67.89375</v>
      </c>
      <c r="AX79" t="str">
        <f t="shared" si="11"/>
        <v>67.89375</v>
      </c>
      <c r="AY79" t="str">
        <f t="shared" si="12"/>
        <v/>
      </c>
      <c r="AZ79" t="str">
        <f t="shared" si="13"/>
        <v/>
      </c>
      <c r="BA79" t="str">
        <f t="shared" si="14"/>
        <v/>
      </c>
      <c r="BB79" t="str">
        <f t="shared" si="15"/>
        <v/>
      </c>
      <c r="BC79" t="str">
        <f t="shared" si="16"/>
        <v/>
      </c>
      <c r="BD79" t="str">
        <f t="shared" si="17"/>
        <v/>
      </c>
      <c r="BE79" t="str">
        <f t="shared" si="18"/>
        <v/>
      </c>
      <c r="BF79" t="str">
        <f t="shared" si="19"/>
        <v/>
      </c>
      <c r="BG79" t="str">
        <f t="shared" si="20"/>
        <v/>
      </c>
      <c r="BH79" t="str">
        <f t="shared" si="21"/>
        <v/>
      </c>
      <c r="BI79" t="str">
        <f t="shared" si="22"/>
        <v/>
      </c>
      <c r="BK79" t="str">
        <f t="shared" si="23"/>
        <v/>
      </c>
    </row>
    <row r="80">
      <c r="A80" s="4" t="str">
        <f t="shared" si="24"/>
        <v>78</v>
      </c>
      <c r="B80" s="4">
        <v>8.0</v>
      </c>
      <c r="C80" s="4" t="s">
        <v>608</v>
      </c>
      <c r="D80" s="4" t="str">
        <f t="shared" si="4"/>
        <v>73</v>
      </c>
      <c r="E80" s="4">
        <v>217315.0</v>
      </c>
      <c r="F80" s="4" t="s">
        <v>609</v>
      </c>
      <c r="G80" s="4" t="s">
        <v>3982</v>
      </c>
      <c r="H80" s="26" t="s">
        <v>3983</v>
      </c>
      <c r="I80" s="4" t="s">
        <v>608</v>
      </c>
      <c r="J80" s="4" t="s">
        <v>609</v>
      </c>
      <c r="K80" s="4" t="s">
        <v>244</v>
      </c>
      <c r="L80" s="4" t="s">
        <v>246</v>
      </c>
      <c r="M80" s="4">
        <v>20.0</v>
      </c>
      <c r="N80" s="4">
        <v>0.0</v>
      </c>
      <c r="O80" s="4">
        <v>0.0</v>
      </c>
      <c r="P80" s="4">
        <v>217468.5096875</v>
      </c>
      <c r="Q80" s="4">
        <v>171.23911573330363</v>
      </c>
      <c r="R80" s="4">
        <v>7099.0</v>
      </c>
      <c r="S80" s="4">
        <v>5753.939259978527</v>
      </c>
      <c r="T80" s="4">
        <v>0.00336351518536</v>
      </c>
      <c r="U80" s="4">
        <v>217315.0</v>
      </c>
      <c r="V80" s="4">
        <v>5743.5346875</v>
      </c>
      <c r="W80" s="4">
        <v>1355.4653125</v>
      </c>
      <c r="X80" s="4">
        <v>152.065625</v>
      </c>
      <c r="Y80" s="4">
        <v>1.4440625</v>
      </c>
      <c r="Z80" s="4" t="str">
        <f t="shared" si="5"/>
        <v>2</v>
      </c>
      <c r="AA80" s="4">
        <v>1.0</v>
      </c>
      <c r="AE80" s="4">
        <v>1.0</v>
      </c>
      <c r="AM80" s="4"/>
      <c r="AN80" s="4"/>
      <c r="AS80" t="str">
        <f t="shared" si="6"/>
        <v>1.4440625</v>
      </c>
      <c r="AT80" t="str">
        <f t="shared" si="7"/>
        <v/>
      </c>
      <c r="AU80" t="str">
        <f t="shared" si="8"/>
        <v/>
      </c>
      <c r="AV80" t="str">
        <f t="shared" si="9"/>
        <v/>
      </c>
      <c r="AW80" t="str">
        <f t="shared" si="10"/>
        <v>1.4440625</v>
      </c>
      <c r="AX80" t="str">
        <f t="shared" si="11"/>
        <v/>
      </c>
      <c r="AY80" t="str">
        <f t="shared" si="12"/>
        <v/>
      </c>
      <c r="AZ80" t="str">
        <f t="shared" si="13"/>
        <v/>
      </c>
      <c r="BA80" t="str">
        <f t="shared" si="14"/>
        <v/>
      </c>
      <c r="BB80" t="str">
        <f t="shared" si="15"/>
        <v/>
      </c>
      <c r="BC80" t="str">
        <f t="shared" si="16"/>
        <v/>
      </c>
      <c r="BD80" t="str">
        <f t="shared" si="17"/>
        <v/>
      </c>
      <c r="BE80" t="str">
        <f t="shared" si="18"/>
        <v/>
      </c>
      <c r="BF80" t="str">
        <f t="shared" si="19"/>
        <v/>
      </c>
      <c r="BG80" t="str">
        <f t="shared" si="20"/>
        <v/>
      </c>
      <c r="BH80" t="str">
        <f t="shared" si="21"/>
        <v/>
      </c>
      <c r="BI80" t="str">
        <f t="shared" si="22"/>
        <v/>
      </c>
      <c r="BK80" t="str">
        <f t="shared" si="23"/>
        <v/>
      </c>
    </row>
    <row r="81">
      <c r="A81" s="4" t="str">
        <f t="shared" si="24"/>
        <v>79</v>
      </c>
      <c r="B81" s="4">
        <v>8.0</v>
      </c>
      <c r="C81" s="4" t="s">
        <v>497</v>
      </c>
      <c r="D81" s="4" t="str">
        <f t="shared" si="4"/>
        <v>74</v>
      </c>
      <c r="E81" s="4">
        <v>206634.0</v>
      </c>
      <c r="F81" s="4" t="s">
        <v>498</v>
      </c>
      <c r="G81" s="4" t="s">
        <v>3984</v>
      </c>
      <c r="H81" s="26" t="s">
        <v>3985</v>
      </c>
      <c r="K81" s="4" t="s">
        <v>244</v>
      </c>
      <c r="L81" s="4" t="s">
        <v>246</v>
      </c>
      <c r="P81" s="7">
        <v>206767.375</v>
      </c>
      <c r="Q81" s="7">
        <v>151.03171813229727</v>
      </c>
      <c r="R81" s="7">
        <v>1116.0</v>
      </c>
      <c r="S81" s="7">
        <v>916.6934869574993</v>
      </c>
      <c r="T81" s="4">
        <v>0.00230895954725</v>
      </c>
      <c r="U81" s="4">
        <v>206634.0</v>
      </c>
      <c r="V81" s="4">
        <v>909.0</v>
      </c>
      <c r="W81" s="4">
        <v>207.0</v>
      </c>
      <c r="X81" s="4">
        <v>115.875</v>
      </c>
      <c r="Y81" s="4">
        <v>17.5</v>
      </c>
      <c r="Z81" s="4" t="str">
        <f t="shared" si="5"/>
        <v>3</v>
      </c>
      <c r="AE81" s="4">
        <v>1.0</v>
      </c>
      <c r="AF81" s="4">
        <v>1.0</v>
      </c>
      <c r="AM81" s="4">
        <v>1.0</v>
      </c>
      <c r="AN81" s="4"/>
      <c r="AS81" t="str">
        <f t="shared" si="6"/>
        <v/>
      </c>
      <c r="AT81" t="str">
        <f t="shared" si="7"/>
        <v/>
      </c>
      <c r="AU81" t="str">
        <f t="shared" si="8"/>
        <v/>
      </c>
      <c r="AV81" t="str">
        <f t="shared" si="9"/>
        <v/>
      </c>
      <c r="AW81" t="str">
        <f t="shared" si="10"/>
        <v>17.5</v>
      </c>
      <c r="AX81" t="str">
        <f t="shared" si="11"/>
        <v>17.5</v>
      </c>
      <c r="AY81" t="str">
        <f t="shared" si="12"/>
        <v/>
      </c>
      <c r="AZ81" t="str">
        <f t="shared" si="13"/>
        <v/>
      </c>
      <c r="BA81" t="str">
        <f t="shared" si="14"/>
        <v/>
      </c>
      <c r="BB81" t="str">
        <f t="shared" si="15"/>
        <v/>
      </c>
      <c r="BC81" t="str">
        <f t="shared" si="16"/>
        <v/>
      </c>
      <c r="BD81" t="str">
        <f t="shared" si="17"/>
        <v/>
      </c>
      <c r="BE81" t="str">
        <f t="shared" si="18"/>
        <v>17.5</v>
      </c>
      <c r="BF81" t="str">
        <f t="shared" si="19"/>
        <v/>
      </c>
      <c r="BG81" t="str">
        <f t="shared" si="20"/>
        <v/>
      </c>
      <c r="BH81" t="str">
        <f t="shared" si="21"/>
        <v/>
      </c>
      <c r="BI81" t="str">
        <f t="shared" si="22"/>
        <v/>
      </c>
      <c r="BK81" t="str">
        <f t="shared" si="23"/>
        <v/>
      </c>
    </row>
    <row r="82">
      <c r="A82" s="4" t="str">
        <f t="shared" si="24"/>
        <v>80</v>
      </c>
      <c r="B82" s="4">
        <v>8.0</v>
      </c>
      <c r="C82" s="4" t="s">
        <v>1522</v>
      </c>
      <c r="D82" s="4" t="str">
        <f t="shared" si="4"/>
        <v>75</v>
      </c>
      <c r="E82" s="4">
        <v>205456.0</v>
      </c>
      <c r="F82" s="4" t="s">
        <v>1523</v>
      </c>
      <c r="G82" s="4" t="s">
        <v>3986</v>
      </c>
      <c r="H82" s="26" t="s">
        <v>3987</v>
      </c>
      <c r="I82" s="4" t="s">
        <v>677</v>
      </c>
      <c r="J82" s="4" t="s">
        <v>677</v>
      </c>
      <c r="K82" s="4" t="s">
        <v>244</v>
      </c>
      <c r="L82" s="4" t="s">
        <v>246</v>
      </c>
      <c r="M82" s="4">
        <v>17.0</v>
      </c>
      <c r="N82" s="4">
        <v>0.0</v>
      </c>
      <c r="O82" s="4">
        <v>0.0</v>
      </c>
      <c r="P82" s="4">
        <v>205733.790625</v>
      </c>
      <c r="Q82" s="4">
        <v>295.4390949370614</v>
      </c>
      <c r="R82" s="4">
        <v>622.0</v>
      </c>
      <c r="S82" s="4">
        <v>360.6976105120434</v>
      </c>
      <c r="T82" s="4">
        <v>0.00658485648354</v>
      </c>
      <c r="U82" s="4">
        <v>205456.0</v>
      </c>
      <c r="V82" s="4">
        <v>355.0</v>
      </c>
      <c r="W82" s="4">
        <v>51.898125</v>
      </c>
      <c r="X82" s="4">
        <v>260.514375</v>
      </c>
      <c r="Y82" s="4">
        <v>17.27625</v>
      </c>
      <c r="Z82" s="4" t="str">
        <f t="shared" si="5"/>
        <v>3</v>
      </c>
      <c r="AC82" s="4">
        <v>1.0</v>
      </c>
      <c r="AD82" s="4">
        <v>1.0</v>
      </c>
      <c r="AF82" s="4">
        <v>1.0</v>
      </c>
      <c r="AM82" s="4"/>
      <c r="AN82" s="4"/>
      <c r="AR82" s="4"/>
      <c r="AS82" t="str">
        <f t="shared" si="6"/>
        <v/>
      </c>
      <c r="AT82" t="str">
        <f t="shared" si="7"/>
        <v/>
      </c>
      <c r="AU82" t="str">
        <f t="shared" si="8"/>
        <v>17.27625</v>
      </c>
      <c r="AV82" t="str">
        <f t="shared" si="9"/>
        <v>17.27625</v>
      </c>
      <c r="AW82" t="str">
        <f t="shared" si="10"/>
        <v/>
      </c>
      <c r="AX82" t="str">
        <f t="shared" si="11"/>
        <v>17.27625</v>
      </c>
      <c r="AY82" t="str">
        <f t="shared" si="12"/>
        <v/>
      </c>
      <c r="AZ82" t="str">
        <f t="shared" si="13"/>
        <v/>
      </c>
      <c r="BA82" t="str">
        <f t="shared" si="14"/>
        <v/>
      </c>
      <c r="BB82" t="str">
        <f t="shared" si="15"/>
        <v/>
      </c>
      <c r="BC82" t="str">
        <f t="shared" si="16"/>
        <v/>
      </c>
      <c r="BD82" t="str">
        <f t="shared" si="17"/>
        <v/>
      </c>
      <c r="BE82" t="str">
        <f t="shared" si="18"/>
        <v/>
      </c>
      <c r="BF82" t="str">
        <f t="shared" si="19"/>
        <v/>
      </c>
      <c r="BG82" t="str">
        <f t="shared" si="20"/>
        <v/>
      </c>
      <c r="BH82" t="str">
        <f t="shared" si="21"/>
        <v/>
      </c>
      <c r="BI82" t="str">
        <f t="shared" si="22"/>
        <v/>
      </c>
      <c r="BK82" t="str">
        <f t="shared" si="23"/>
        <v/>
      </c>
    </row>
    <row r="83">
      <c r="A83" s="4" t="str">
        <f t="shared" si="24"/>
        <v>81</v>
      </c>
      <c r="B83" s="4">
        <v>9.0</v>
      </c>
      <c r="C83" s="4" t="s">
        <v>499</v>
      </c>
      <c r="D83" s="4" t="str">
        <f t="shared" si="4"/>
        <v>76</v>
      </c>
      <c r="E83" s="4">
        <v>201875.0</v>
      </c>
      <c r="F83" s="4" t="s">
        <v>500</v>
      </c>
      <c r="G83" s="4" t="s">
        <v>3988</v>
      </c>
      <c r="H83" s="4" t="s">
        <v>583</v>
      </c>
      <c r="I83" s="4" t="s">
        <v>499</v>
      </c>
      <c r="J83" s="4"/>
      <c r="K83" s="4" t="s">
        <v>244</v>
      </c>
      <c r="L83" s="4" t="s">
        <v>358</v>
      </c>
      <c r="M83" s="4">
        <v>131.0</v>
      </c>
      <c r="N83" s="18"/>
      <c r="O83" s="18"/>
      <c r="P83" s="4">
        <v>202955.3075</v>
      </c>
      <c r="Q83" s="4">
        <v>1097.9306027342434</v>
      </c>
      <c r="R83" s="4">
        <v>10900.0</v>
      </c>
      <c r="S83" s="4">
        <v>10071.773198830117</v>
      </c>
      <c r="T83" s="4">
        <v>0.00513772851372</v>
      </c>
      <c r="U83" s="4">
        <v>201875.0</v>
      </c>
      <c r="V83" s="4">
        <v>10062.0625</v>
      </c>
      <c r="W83" s="4">
        <v>837.9375</v>
      </c>
      <c r="X83" s="4">
        <v>936.215</v>
      </c>
      <c r="Y83" s="4">
        <v>144.0925</v>
      </c>
      <c r="Z83" s="4" t="str">
        <f t="shared" si="5"/>
        <v>1</v>
      </c>
      <c r="AA83" s="4">
        <v>1.0</v>
      </c>
      <c r="AN83" s="4"/>
      <c r="AS83" t="str">
        <f t="shared" si="6"/>
        <v>144.0925</v>
      </c>
      <c r="AT83" t="str">
        <f t="shared" si="7"/>
        <v/>
      </c>
      <c r="AU83" t="str">
        <f t="shared" si="8"/>
        <v/>
      </c>
      <c r="AV83" t="str">
        <f t="shared" si="9"/>
        <v/>
      </c>
      <c r="AW83" t="str">
        <f t="shared" si="10"/>
        <v/>
      </c>
      <c r="AX83" t="str">
        <f t="shared" si="11"/>
        <v/>
      </c>
      <c r="AY83" t="str">
        <f t="shared" si="12"/>
        <v/>
      </c>
      <c r="AZ83" t="str">
        <f t="shared" si="13"/>
        <v/>
      </c>
      <c r="BA83" t="str">
        <f t="shared" si="14"/>
        <v/>
      </c>
      <c r="BB83" t="str">
        <f t="shared" si="15"/>
        <v/>
      </c>
      <c r="BC83" t="str">
        <f t="shared" si="16"/>
        <v/>
      </c>
      <c r="BD83" t="str">
        <f t="shared" si="17"/>
        <v/>
      </c>
      <c r="BE83" t="str">
        <f t="shared" si="18"/>
        <v/>
      </c>
      <c r="BF83" t="str">
        <f t="shared" si="19"/>
        <v/>
      </c>
      <c r="BG83" t="str">
        <f t="shared" si="20"/>
        <v/>
      </c>
      <c r="BH83" t="str">
        <f t="shared" si="21"/>
        <v/>
      </c>
      <c r="BI83" t="str">
        <f t="shared" si="22"/>
        <v/>
      </c>
      <c r="BK83" t="str">
        <f t="shared" si="23"/>
        <v/>
      </c>
    </row>
    <row r="84">
      <c r="A84" s="4" t="str">
        <f t="shared" si="24"/>
        <v>82</v>
      </c>
      <c r="B84" s="4">
        <v>9.0</v>
      </c>
      <c r="C84" s="4" t="s">
        <v>516</v>
      </c>
      <c r="D84" s="4" t="str">
        <f t="shared" si="4"/>
        <v>77</v>
      </c>
      <c r="E84" s="4">
        <v>201462.0</v>
      </c>
      <c r="F84" s="4" t="s">
        <v>517</v>
      </c>
      <c r="G84" s="4" t="s">
        <v>3989</v>
      </c>
      <c r="H84" s="26" t="s">
        <v>3990</v>
      </c>
      <c r="I84" s="4" t="s">
        <v>554</v>
      </c>
      <c r="J84" s="4"/>
      <c r="K84" s="4" t="s">
        <v>244</v>
      </c>
      <c r="L84" s="4" t="s">
        <v>358</v>
      </c>
      <c r="M84" s="4">
        <v>306.0</v>
      </c>
      <c r="N84" s="18"/>
      <c r="O84" s="18"/>
      <c r="P84" s="4">
        <v>202169.0871875</v>
      </c>
      <c r="Q84" s="4">
        <v>724.7073357160111</v>
      </c>
      <c r="R84" s="4">
        <v>2624.0</v>
      </c>
      <c r="S84" s="4">
        <v>2563.0660891904577</v>
      </c>
      <c r="T84" s="4">
        <v>0.00416185287501</v>
      </c>
      <c r="U84" s="4">
        <v>201462.0</v>
      </c>
      <c r="V84" s="4">
        <v>2557.0</v>
      </c>
      <c r="W84" s="4">
        <v>67.0</v>
      </c>
      <c r="X84" s="4">
        <v>616.9340625</v>
      </c>
      <c r="Y84" s="4">
        <v>90.153125</v>
      </c>
      <c r="Z84" s="4" t="str">
        <f t="shared" si="5"/>
        <v>1</v>
      </c>
      <c r="AA84" s="4">
        <v>1.0</v>
      </c>
      <c r="AN84" s="4"/>
      <c r="AS84" t="str">
        <f t="shared" si="6"/>
        <v>90.153125</v>
      </c>
      <c r="AT84" t="str">
        <f t="shared" si="7"/>
        <v/>
      </c>
      <c r="AU84" t="str">
        <f t="shared" si="8"/>
        <v/>
      </c>
      <c r="AV84" t="str">
        <f t="shared" si="9"/>
        <v/>
      </c>
      <c r="AW84" t="str">
        <f t="shared" si="10"/>
        <v/>
      </c>
      <c r="AX84" t="str">
        <f t="shared" si="11"/>
        <v/>
      </c>
      <c r="AY84" t="str">
        <f t="shared" si="12"/>
        <v/>
      </c>
      <c r="AZ84" t="str">
        <f t="shared" si="13"/>
        <v/>
      </c>
      <c r="BA84" t="str">
        <f t="shared" si="14"/>
        <v/>
      </c>
      <c r="BB84" t="str">
        <f t="shared" si="15"/>
        <v/>
      </c>
      <c r="BC84" t="str">
        <f t="shared" si="16"/>
        <v/>
      </c>
      <c r="BD84" t="str">
        <f t="shared" si="17"/>
        <v/>
      </c>
      <c r="BE84" t="str">
        <f t="shared" si="18"/>
        <v/>
      </c>
      <c r="BF84" t="str">
        <f t="shared" si="19"/>
        <v/>
      </c>
      <c r="BG84" t="str">
        <f t="shared" si="20"/>
        <v/>
      </c>
      <c r="BH84" t="str">
        <f t="shared" si="21"/>
        <v/>
      </c>
      <c r="BI84" t="str">
        <f t="shared" si="22"/>
        <v/>
      </c>
      <c r="BK84" t="str">
        <f t="shared" si="23"/>
        <v/>
      </c>
    </row>
    <row r="85">
      <c r="A85" s="4" t="str">
        <f t="shared" si="24"/>
        <v>83</v>
      </c>
      <c r="B85" s="4">
        <v>9.0</v>
      </c>
      <c r="C85" s="4" t="s">
        <v>555</v>
      </c>
      <c r="D85" s="4" t="str">
        <f t="shared" si="4"/>
        <v>78</v>
      </c>
      <c r="E85" s="4">
        <v>195785.0</v>
      </c>
      <c r="F85" s="4" t="s">
        <v>556</v>
      </c>
      <c r="G85" s="4" t="s">
        <v>3991</v>
      </c>
      <c r="H85" s="26" t="s">
        <v>3992</v>
      </c>
      <c r="K85" s="4" t="s">
        <v>244</v>
      </c>
      <c r="L85" s="4" t="s">
        <v>358</v>
      </c>
      <c r="P85" s="7">
        <v>197101.15375</v>
      </c>
      <c r="Q85" s="7">
        <v>1333.7326607120312</v>
      </c>
      <c r="R85" s="7">
        <v>19300.0</v>
      </c>
      <c r="S85" s="7">
        <v>17109.697959691035</v>
      </c>
      <c r="T85" s="4">
        <v>0.00816533740767</v>
      </c>
      <c r="U85" s="4">
        <v>195785.0</v>
      </c>
      <c r="V85" s="4">
        <v>17098.59375</v>
      </c>
      <c r="W85" s="4">
        <v>2201.40625</v>
      </c>
      <c r="X85" s="4">
        <v>1114.469375</v>
      </c>
      <c r="Y85" s="4">
        <v>201.684375</v>
      </c>
      <c r="Z85" s="4" t="str">
        <f t="shared" si="5"/>
        <v>1</v>
      </c>
      <c r="AN85" s="4">
        <v>1.0</v>
      </c>
      <c r="AS85" t="str">
        <f t="shared" si="6"/>
        <v/>
      </c>
      <c r="AT85" t="str">
        <f t="shared" si="7"/>
        <v/>
      </c>
      <c r="AU85" t="str">
        <f t="shared" si="8"/>
        <v/>
      </c>
      <c r="AV85" t="str">
        <f t="shared" si="9"/>
        <v/>
      </c>
      <c r="AW85" t="str">
        <f t="shared" si="10"/>
        <v/>
      </c>
      <c r="AX85" t="str">
        <f t="shared" si="11"/>
        <v/>
      </c>
      <c r="AY85" t="str">
        <f t="shared" si="12"/>
        <v/>
      </c>
      <c r="AZ85" t="str">
        <f t="shared" si="13"/>
        <v/>
      </c>
      <c r="BA85" t="str">
        <f t="shared" si="14"/>
        <v/>
      </c>
      <c r="BB85" t="str">
        <f t="shared" si="15"/>
        <v/>
      </c>
      <c r="BC85" t="str">
        <f t="shared" si="16"/>
        <v/>
      </c>
      <c r="BD85" t="str">
        <f t="shared" si="17"/>
        <v/>
      </c>
      <c r="BE85" t="str">
        <f t="shared" si="18"/>
        <v/>
      </c>
      <c r="BF85" t="str">
        <f t="shared" si="19"/>
        <v>201.684375</v>
      </c>
      <c r="BG85" t="str">
        <f t="shared" si="20"/>
        <v/>
      </c>
      <c r="BH85" t="str">
        <f t="shared" si="21"/>
        <v/>
      </c>
      <c r="BI85" t="str">
        <f t="shared" si="22"/>
        <v/>
      </c>
      <c r="BK85" t="str">
        <f t="shared" si="23"/>
        <v/>
      </c>
    </row>
    <row r="86">
      <c r="A86" s="4" t="str">
        <f t="shared" si="24"/>
        <v>84</v>
      </c>
      <c r="B86" s="4">
        <v>9.0</v>
      </c>
      <c r="C86" s="4" t="s">
        <v>561</v>
      </c>
      <c r="D86" s="4" t="str">
        <f t="shared" si="4"/>
        <v>79</v>
      </c>
      <c r="E86" s="4">
        <v>193589.0</v>
      </c>
      <c r="F86" s="4" t="s">
        <v>562</v>
      </c>
      <c r="K86" s="4" t="s">
        <v>244</v>
      </c>
      <c r="L86" s="4" t="s">
        <v>564</v>
      </c>
      <c r="P86" s="7">
        <v>193600.0</v>
      </c>
      <c r="Q86" s="7">
        <v>28.562637453411362</v>
      </c>
      <c r="R86" s="7">
        <v>13800.0</v>
      </c>
      <c r="S86" s="7">
        <v>13669.108524456778</v>
      </c>
      <c r="T86" s="4">
        <v>0.00202743593158</v>
      </c>
      <c r="U86" s="4">
        <v>193589.0</v>
      </c>
      <c r="V86" s="4">
        <v>13662.0</v>
      </c>
      <c r="W86" s="4">
        <v>138.0</v>
      </c>
      <c r="X86" s="4">
        <v>10.0</v>
      </c>
      <c r="Y86" s="4">
        <v>1.0</v>
      </c>
      <c r="Z86" s="4" t="str">
        <f t="shared" si="5"/>
        <v>3</v>
      </c>
      <c r="AA86" s="4">
        <v>1.0</v>
      </c>
      <c r="AB86" s="4">
        <v>1.0</v>
      </c>
      <c r="AG86" s="4"/>
      <c r="AK86" s="4">
        <v>1.0</v>
      </c>
      <c r="AN86" s="4"/>
      <c r="AS86" t="str">
        <f t="shared" si="6"/>
        <v>1</v>
      </c>
      <c r="AT86" t="str">
        <f t="shared" si="7"/>
        <v>1</v>
      </c>
      <c r="AU86" t="str">
        <f t="shared" si="8"/>
        <v/>
      </c>
      <c r="AV86" t="str">
        <f t="shared" si="9"/>
        <v/>
      </c>
      <c r="AW86" t="str">
        <f t="shared" si="10"/>
        <v/>
      </c>
      <c r="AX86" t="str">
        <f t="shared" si="11"/>
        <v/>
      </c>
      <c r="AY86" t="str">
        <f t="shared" si="12"/>
        <v/>
      </c>
      <c r="AZ86" t="str">
        <f t="shared" si="13"/>
        <v/>
      </c>
      <c r="BA86" t="str">
        <f t="shared" si="14"/>
        <v/>
      </c>
      <c r="BB86" t="str">
        <f t="shared" si="15"/>
        <v/>
      </c>
      <c r="BC86" t="str">
        <f t="shared" si="16"/>
        <v>1</v>
      </c>
      <c r="BD86" t="str">
        <f t="shared" si="17"/>
        <v/>
      </c>
      <c r="BE86" t="str">
        <f t="shared" si="18"/>
        <v/>
      </c>
      <c r="BF86" t="str">
        <f t="shared" si="19"/>
        <v/>
      </c>
      <c r="BG86" t="str">
        <f t="shared" si="20"/>
        <v/>
      </c>
      <c r="BH86" t="str">
        <f t="shared" si="21"/>
        <v/>
      </c>
      <c r="BI86" t="str">
        <f t="shared" si="22"/>
        <v/>
      </c>
      <c r="BK86" t="str">
        <f t="shared" si="23"/>
        <v/>
      </c>
    </row>
    <row r="87">
      <c r="A87" s="4" t="str">
        <f t="shared" si="24"/>
        <v>85</v>
      </c>
      <c r="B87" s="4">
        <v>9.0</v>
      </c>
      <c r="C87" s="4" t="s">
        <v>566</v>
      </c>
      <c r="D87" s="4" t="str">
        <f t="shared" si="4"/>
        <v>80</v>
      </c>
      <c r="E87" s="4">
        <v>190901.0</v>
      </c>
      <c r="F87" s="4" t="s">
        <v>568</v>
      </c>
      <c r="G87" s="4" t="s">
        <v>3993</v>
      </c>
      <c r="H87" s="26" t="s">
        <v>3994</v>
      </c>
      <c r="I87" s="4" t="s">
        <v>566</v>
      </c>
      <c r="J87" s="4" t="s">
        <v>568</v>
      </c>
      <c r="K87" s="4" t="s">
        <v>244</v>
      </c>
      <c r="L87" s="4" t="s">
        <v>246</v>
      </c>
      <c r="M87" s="4">
        <v>4846.0</v>
      </c>
      <c r="N87" s="4">
        <v>0.0</v>
      </c>
      <c r="O87" s="4">
        <v>10.0</v>
      </c>
      <c r="P87" s="4">
        <v>191339.02656250002</v>
      </c>
      <c r="Q87" s="4">
        <v>455.5690276344927</v>
      </c>
      <c r="R87" s="4">
        <v>8759.0</v>
      </c>
      <c r="S87" s="4">
        <v>8561.392450454594</v>
      </c>
      <c r="T87" s="4">
        <v>0.00642525339536</v>
      </c>
      <c r="U87" s="4">
        <v>190901.0</v>
      </c>
      <c r="V87" s="4">
        <v>8553.7109375</v>
      </c>
      <c r="W87" s="4">
        <v>205.2890625</v>
      </c>
      <c r="X87" s="4">
        <v>328.98125</v>
      </c>
      <c r="Y87" s="4">
        <v>109.0453125</v>
      </c>
      <c r="Z87" s="4" t="str">
        <f t="shared" si="5"/>
        <v>4</v>
      </c>
      <c r="AA87" s="4">
        <v>1.0</v>
      </c>
      <c r="AG87" s="4">
        <v>1.0</v>
      </c>
      <c r="AK87" s="4">
        <v>1.0</v>
      </c>
      <c r="AM87" s="4"/>
      <c r="AN87" s="4"/>
      <c r="AO87" s="4">
        <v>1.0</v>
      </c>
      <c r="AS87" t="str">
        <f t="shared" si="6"/>
        <v>109.0453125</v>
      </c>
      <c r="AT87" t="str">
        <f t="shared" si="7"/>
        <v/>
      </c>
      <c r="AU87" t="str">
        <f t="shared" si="8"/>
        <v/>
      </c>
      <c r="AV87" t="str">
        <f t="shared" si="9"/>
        <v/>
      </c>
      <c r="AW87" t="str">
        <f t="shared" si="10"/>
        <v/>
      </c>
      <c r="AX87" t="str">
        <f t="shared" si="11"/>
        <v/>
      </c>
      <c r="AY87" t="str">
        <f t="shared" si="12"/>
        <v>109.0453125</v>
      </c>
      <c r="AZ87" t="str">
        <f t="shared" si="13"/>
        <v/>
      </c>
      <c r="BA87" t="str">
        <f t="shared" si="14"/>
        <v/>
      </c>
      <c r="BB87" t="str">
        <f t="shared" si="15"/>
        <v/>
      </c>
      <c r="BC87" t="str">
        <f t="shared" si="16"/>
        <v>109.0453125</v>
      </c>
      <c r="BD87" t="str">
        <f t="shared" si="17"/>
        <v/>
      </c>
      <c r="BE87" t="str">
        <f t="shared" si="18"/>
        <v/>
      </c>
      <c r="BF87" t="str">
        <f t="shared" si="19"/>
        <v/>
      </c>
      <c r="BG87" t="str">
        <f t="shared" si="20"/>
        <v>109.0453125</v>
      </c>
      <c r="BH87" t="str">
        <f t="shared" si="21"/>
        <v/>
      </c>
      <c r="BI87" t="str">
        <f t="shared" si="22"/>
        <v/>
      </c>
      <c r="BK87" t="str">
        <f t="shared" si="23"/>
        <v/>
      </c>
    </row>
    <row r="88">
      <c r="A88" s="4" t="str">
        <f t="shared" si="24"/>
        <v>86</v>
      </c>
      <c r="B88" s="4">
        <v>9.0</v>
      </c>
      <c r="C88" s="4" t="s">
        <v>573</v>
      </c>
      <c r="D88" s="4" t="str">
        <f t="shared" si="4"/>
        <v>81</v>
      </c>
      <c r="E88" s="4">
        <v>190503.0</v>
      </c>
      <c r="F88" s="4" t="s">
        <v>574</v>
      </c>
      <c r="G88" s="4" t="s">
        <v>3995</v>
      </c>
      <c r="H88" s="4" t="s">
        <v>583</v>
      </c>
      <c r="K88" s="4" t="s">
        <v>244</v>
      </c>
      <c r="L88" s="4" t="s">
        <v>358</v>
      </c>
      <c r="P88" s="7">
        <v>190898.0125</v>
      </c>
      <c r="Q88" s="7">
        <v>412.5519541915835</v>
      </c>
      <c r="R88" s="7">
        <v>2557.0</v>
      </c>
      <c r="S88" s="7">
        <v>2488.2288186904957</v>
      </c>
      <c r="T88" s="4">
        <v>0.00489196085925</v>
      </c>
      <c r="U88" s="4">
        <v>190503.0</v>
      </c>
      <c r="V88" s="4">
        <v>2482.0</v>
      </c>
      <c r="W88" s="4">
        <v>75.0</v>
      </c>
      <c r="X88" s="4">
        <v>361.975</v>
      </c>
      <c r="Y88" s="4">
        <v>33.0375</v>
      </c>
      <c r="Z88" s="4" t="str">
        <f t="shared" si="5"/>
        <v>2</v>
      </c>
      <c r="AA88" s="4">
        <v>1.0</v>
      </c>
      <c r="AE88" s="4">
        <v>1.0</v>
      </c>
      <c r="AM88" s="4"/>
      <c r="AN88" s="4"/>
      <c r="AS88" t="str">
        <f t="shared" si="6"/>
        <v>33.0375</v>
      </c>
      <c r="AT88" t="str">
        <f t="shared" si="7"/>
        <v/>
      </c>
      <c r="AU88" t="str">
        <f t="shared" si="8"/>
        <v/>
      </c>
      <c r="AV88" t="str">
        <f t="shared" si="9"/>
        <v/>
      </c>
      <c r="AW88" t="str">
        <f t="shared" si="10"/>
        <v>33.0375</v>
      </c>
      <c r="AX88" t="str">
        <f t="shared" si="11"/>
        <v/>
      </c>
      <c r="AY88" t="str">
        <f t="shared" si="12"/>
        <v/>
      </c>
      <c r="AZ88" t="str">
        <f t="shared" si="13"/>
        <v/>
      </c>
      <c r="BA88" t="str">
        <f t="shared" si="14"/>
        <v/>
      </c>
      <c r="BB88" t="str">
        <f t="shared" si="15"/>
        <v/>
      </c>
      <c r="BC88" t="str">
        <f t="shared" si="16"/>
        <v/>
      </c>
      <c r="BD88" t="str">
        <f t="shared" si="17"/>
        <v/>
      </c>
      <c r="BE88" t="str">
        <f t="shared" si="18"/>
        <v/>
      </c>
      <c r="BF88" t="str">
        <f t="shared" si="19"/>
        <v/>
      </c>
      <c r="BG88" t="str">
        <f t="shared" si="20"/>
        <v/>
      </c>
      <c r="BH88" t="str">
        <f t="shared" si="21"/>
        <v/>
      </c>
      <c r="BI88" t="str">
        <f t="shared" si="22"/>
        <v/>
      </c>
      <c r="BK88" t="str">
        <f t="shared" si="23"/>
        <v/>
      </c>
    </row>
    <row r="89">
      <c r="A89" s="4" t="str">
        <f t="shared" si="24"/>
        <v>87</v>
      </c>
      <c r="B89" s="4">
        <v>9.0</v>
      </c>
      <c r="C89" s="4" t="s">
        <v>1477</v>
      </c>
      <c r="D89" s="4" t="str">
        <f t="shared" si="4"/>
        <v>83</v>
      </c>
      <c r="E89" s="4">
        <v>182618.0</v>
      </c>
      <c r="F89" s="4" t="s">
        <v>1478</v>
      </c>
      <c r="G89" s="4" t="s">
        <v>3996</v>
      </c>
      <c r="H89" s="26" t="s">
        <v>3997</v>
      </c>
      <c r="I89" s="4" t="s">
        <v>1410</v>
      </c>
      <c r="J89" s="4"/>
      <c r="K89" s="4" t="s">
        <v>244</v>
      </c>
      <c r="L89" s="4" t="s">
        <v>246</v>
      </c>
      <c r="M89" s="4">
        <v>204.0</v>
      </c>
      <c r="N89" s="18"/>
      <c r="O89" s="18"/>
      <c r="P89" s="4">
        <v>183792.53625</v>
      </c>
      <c r="Q89" s="4">
        <v>1192.0147194480332</v>
      </c>
      <c r="R89" s="4">
        <v>9349.0</v>
      </c>
      <c r="S89" s="4">
        <v>8654.36306698893</v>
      </c>
      <c r="T89" s="4">
        <v>0.003890860709</v>
      </c>
      <c r="U89" s="4">
        <v>182618.0</v>
      </c>
      <c r="V89" s="4">
        <v>8644.9034375</v>
      </c>
      <c r="W89" s="4">
        <v>704.0965625</v>
      </c>
      <c r="X89" s="4">
        <v>1126.769375</v>
      </c>
      <c r="Y89" s="4">
        <v>47.766875</v>
      </c>
      <c r="Z89" s="4" t="str">
        <f t="shared" si="5"/>
        <v>1</v>
      </c>
      <c r="AA89" s="4">
        <v>1.0</v>
      </c>
      <c r="AN89" s="4"/>
      <c r="AS89" t="str">
        <f t="shared" si="6"/>
        <v>47.766875</v>
      </c>
      <c r="AT89" t="str">
        <f t="shared" si="7"/>
        <v/>
      </c>
      <c r="AU89" t="str">
        <f t="shared" si="8"/>
        <v/>
      </c>
      <c r="AV89" t="str">
        <f t="shared" si="9"/>
        <v/>
      </c>
      <c r="AW89" t="str">
        <f t="shared" si="10"/>
        <v/>
      </c>
      <c r="AX89" t="str">
        <f t="shared" si="11"/>
        <v/>
      </c>
      <c r="AY89" t="str">
        <f t="shared" si="12"/>
        <v/>
      </c>
      <c r="AZ89" t="str">
        <f t="shared" si="13"/>
        <v/>
      </c>
      <c r="BA89" t="str">
        <f t="shared" si="14"/>
        <v/>
      </c>
      <c r="BB89" t="str">
        <f t="shared" si="15"/>
        <v/>
      </c>
      <c r="BC89" t="str">
        <f t="shared" si="16"/>
        <v/>
      </c>
      <c r="BD89" t="str">
        <f t="shared" si="17"/>
        <v/>
      </c>
      <c r="BE89" t="str">
        <f t="shared" si="18"/>
        <v/>
      </c>
      <c r="BF89" t="str">
        <f t="shared" si="19"/>
        <v/>
      </c>
      <c r="BG89" t="str">
        <f t="shared" si="20"/>
        <v/>
      </c>
      <c r="BH89" t="str">
        <f t="shared" si="21"/>
        <v/>
      </c>
      <c r="BI89" t="str">
        <f t="shared" si="22"/>
        <v/>
      </c>
      <c r="BK89" t="str">
        <f t="shared" si="23"/>
        <v/>
      </c>
    </row>
    <row r="90">
      <c r="A90" s="4" t="str">
        <f t="shared" si="24"/>
        <v>88</v>
      </c>
      <c r="B90" s="4">
        <v>9.0</v>
      </c>
      <c r="C90" s="4" t="s">
        <v>1524</v>
      </c>
      <c r="D90" s="4" t="str">
        <f t="shared" si="4"/>
        <v>84</v>
      </c>
      <c r="E90" s="4">
        <v>179303.0</v>
      </c>
      <c r="F90" s="4" t="s">
        <v>1525</v>
      </c>
      <c r="G90" s="4" t="s">
        <v>3998</v>
      </c>
      <c r="H90" s="26" t="s">
        <v>3999</v>
      </c>
      <c r="I90" s="4" t="s">
        <v>1416</v>
      </c>
      <c r="J90" s="4"/>
      <c r="K90" s="4" t="s">
        <v>244</v>
      </c>
      <c r="L90" s="4" t="s">
        <v>358</v>
      </c>
      <c r="M90" s="4">
        <v>6.0</v>
      </c>
      <c r="N90" s="18"/>
      <c r="O90" s="18"/>
      <c r="P90" s="4">
        <v>179580.19875</v>
      </c>
      <c r="Q90" s="4">
        <v>294.65079010123156</v>
      </c>
      <c r="R90" s="4">
        <v>2387.0</v>
      </c>
      <c r="S90" s="4">
        <v>2177.7615512324446</v>
      </c>
      <c r="T90" s="4">
        <v>0.00441445680162</v>
      </c>
      <c r="U90" s="4">
        <v>179303.0</v>
      </c>
      <c r="V90" s="4">
        <v>2170.0</v>
      </c>
      <c r="W90" s="4">
        <v>217.0</v>
      </c>
      <c r="X90" s="4">
        <v>226.495625</v>
      </c>
      <c r="Y90" s="4">
        <v>50.703125</v>
      </c>
      <c r="Z90" s="4" t="str">
        <f t="shared" si="5"/>
        <v>1</v>
      </c>
      <c r="AA90" s="4">
        <v>1.0</v>
      </c>
      <c r="AN90" s="4"/>
      <c r="AS90" t="str">
        <f t="shared" si="6"/>
        <v>50.703125</v>
      </c>
      <c r="AT90" t="str">
        <f t="shared" si="7"/>
        <v/>
      </c>
      <c r="AU90" t="str">
        <f t="shared" si="8"/>
        <v/>
      </c>
      <c r="AV90" t="str">
        <f t="shared" si="9"/>
        <v/>
      </c>
      <c r="AW90" t="str">
        <f t="shared" si="10"/>
        <v/>
      </c>
      <c r="AX90" t="str">
        <f t="shared" si="11"/>
        <v/>
      </c>
      <c r="AY90" t="str">
        <f t="shared" si="12"/>
        <v/>
      </c>
      <c r="AZ90" t="str">
        <f t="shared" si="13"/>
        <v/>
      </c>
      <c r="BA90" t="str">
        <f t="shared" si="14"/>
        <v/>
      </c>
      <c r="BB90" t="str">
        <f t="shared" si="15"/>
        <v/>
      </c>
      <c r="BC90" t="str">
        <f t="shared" si="16"/>
        <v/>
      </c>
      <c r="BD90" t="str">
        <f t="shared" si="17"/>
        <v/>
      </c>
      <c r="BE90" t="str">
        <f t="shared" si="18"/>
        <v/>
      </c>
      <c r="BF90" t="str">
        <f t="shared" si="19"/>
        <v/>
      </c>
      <c r="BG90" t="str">
        <f t="shared" si="20"/>
        <v/>
      </c>
      <c r="BH90" t="str">
        <f t="shared" si="21"/>
        <v/>
      </c>
      <c r="BI90" t="str">
        <f t="shared" si="22"/>
        <v/>
      </c>
      <c r="BK90" t="str">
        <f t="shared" si="23"/>
        <v/>
      </c>
    </row>
    <row r="91">
      <c r="A91" s="4" t="str">
        <f t="shared" si="24"/>
        <v>89</v>
      </c>
      <c r="B91" s="4">
        <v>9.0</v>
      </c>
      <c r="C91" s="4" t="s">
        <v>1423</v>
      </c>
      <c r="D91" s="4" t="str">
        <f t="shared" si="4"/>
        <v>85</v>
      </c>
      <c r="E91" s="4">
        <v>178732.0</v>
      </c>
      <c r="F91" s="4" t="s">
        <v>1526</v>
      </c>
      <c r="G91" s="4" t="s">
        <v>4000</v>
      </c>
      <c r="H91" s="26" t="s">
        <v>4001</v>
      </c>
      <c r="I91" s="4" t="s">
        <v>1423</v>
      </c>
      <c r="J91" s="4"/>
      <c r="K91" s="4" t="s">
        <v>244</v>
      </c>
      <c r="L91" s="4" t="s">
        <v>246</v>
      </c>
      <c r="M91" s="4">
        <v>8.0</v>
      </c>
      <c r="N91" s="18"/>
      <c r="O91" s="18"/>
      <c r="P91" s="4">
        <v>179969.7734375</v>
      </c>
      <c r="Q91" s="4">
        <v>1255.2208759306309</v>
      </c>
      <c r="R91" s="4">
        <v>3063.0</v>
      </c>
      <c r="S91" s="4">
        <v>1819.292321632802</v>
      </c>
      <c r="T91" s="4">
        <v>0.00681966427643</v>
      </c>
      <c r="U91" s="4">
        <v>178732.0</v>
      </c>
      <c r="V91" s="4">
        <v>1809.0</v>
      </c>
      <c r="W91" s="4">
        <v>1254.0</v>
      </c>
      <c r="X91" s="4">
        <v>1130.8046875</v>
      </c>
      <c r="Y91" s="4">
        <v>106.96875</v>
      </c>
      <c r="Z91" s="4" t="str">
        <f t="shared" si="5"/>
        <v>7</v>
      </c>
      <c r="AA91" s="4">
        <v>1.0</v>
      </c>
      <c r="AD91" s="4"/>
      <c r="AE91" s="4">
        <v>1.0</v>
      </c>
      <c r="AF91" s="4">
        <v>1.0</v>
      </c>
      <c r="AH91" s="4">
        <v>1.0</v>
      </c>
      <c r="AK91" s="4">
        <v>1.0</v>
      </c>
      <c r="AM91" s="4">
        <v>1.0</v>
      </c>
      <c r="AN91" s="4">
        <v>1.0</v>
      </c>
      <c r="AS91" t="str">
        <f t="shared" si="6"/>
        <v>106.96875</v>
      </c>
      <c r="AT91" t="str">
        <f t="shared" si="7"/>
        <v/>
      </c>
      <c r="AU91" t="str">
        <f t="shared" si="8"/>
        <v/>
      </c>
      <c r="AV91" t="str">
        <f t="shared" si="9"/>
        <v/>
      </c>
      <c r="AW91" t="str">
        <f t="shared" si="10"/>
        <v>106.96875</v>
      </c>
      <c r="AX91" t="str">
        <f t="shared" si="11"/>
        <v>106.96875</v>
      </c>
      <c r="AY91" t="str">
        <f t="shared" si="12"/>
        <v/>
      </c>
      <c r="AZ91" t="str">
        <f t="shared" si="13"/>
        <v>106.96875</v>
      </c>
      <c r="BA91" t="str">
        <f t="shared" si="14"/>
        <v/>
      </c>
      <c r="BB91" t="str">
        <f t="shared" si="15"/>
        <v/>
      </c>
      <c r="BC91" t="str">
        <f t="shared" si="16"/>
        <v>106.96875</v>
      </c>
      <c r="BD91" t="str">
        <f t="shared" si="17"/>
        <v/>
      </c>
      <c r="BE91" t="str">
        <f t="shared" si="18"/>
        <v>106.96875</v>
      </c>
      <c r="BF91" t="str">
        <f t="shared" si="19"/>
        <v>106.96875</v>
      </c>
      <c r="BG91" t="str">
        <f t="shared" si="20"/>
        <v/>
      </c>
      <c r="BH91" t="str">
        <f t="shared" si="21"/>
        <v/>
      </c>
      <c r="BI91" t="str">
        <f t="shared" si="22"/>
        <v/>
      </c>
      <c r="BK91" t="str">
        <f t="shared" si="23"/>
        <v>106.96875</v>
      </c>
    </row>
    <row r="92">
      <c r="A92" s="4" t="str">
        <f t="shared" si="24"/>
        <v>90</v>
      </c>
      <c r="B92" s="4">
        <v>9.0</v>
      </c>
      <c r="C92" s="4" t="s">
        <v>1527</v>
      </c>
      <c r="D92" s="4" t="str">
        <f t="shared" si="4"/>
        <v>86</v>
      </c>
      <c r="E92" s="4">
        <v>178223.0</v>
      </c>
      <c r="F92" s="4" t="s">
        <v>1528</v>
      </c>
      <c r="G92" s="4" t="s">
        <v>4002</v>
      </c>
      <c r="H92" s="26" t="s">
        <v>4003</v>
      </c>
      <c r="K92" s="4" t="s">
        <v>244</v>
      </c>
      <c r="L92" s="4" t="s">
        <v>246</v>
      </c>
      <c r="P92" s="7">
        <v>185402.481875</v>
      </c>
      <c r="Q92" s="7">
        <v>7196.925199005712</v>
      </c>
      <c r="R92" s="7">
        <v>13200.0</v>
      </c>
      <c r="S92" s="7">
        <v>10620.83901486825</v>
      </c>
      <c r="T92" s="4">
        <v>0.00115399745097</v>
      </c>
      <c r="U92" s="4">
        <v>178223.0</v>
      </c>
      <c r="V92" s="4">
        <v>10609.5</v>
      </c>
      <c r="W92" s="4">
        <v>2590.5</v>
      </c>
      <c r="X92" s="4">
        <v>7175.356875</v>
      </c>
      <c r="Y92" s="4">
        <v>4.125</v>
      </c>
      <c r="Z92" s="4" t="str">
        <f t="shared" si="5"/>
        <v>1</v>
      </c>
      <c r="AA92" s="4">
        <v>1.0</v>
      </c>
      <c r="AN92" s="4"/>
      <c r="AS92" t="str">
        <f t="shared" si="6"/>
        <v>4.125</v>
      </c>
      <c r="AT92" t="str">
        <f t="shared" si="7"/>
        <v/>
      </c>
      <c r="AU92" t="str">
        <f t="shared" si="8"/>
        <v/>
      </c>
      <c r="AV92" t="str">
        <f t="shared" si="9"/>
        <v/>
      </c>
      <c r="AW92" t="str">
        <f t="shared" si="10"/>
        <v/>
      </c>
      <c r="AX92" t="str">
        <f t="shared" si="11"/>
        <v/>
      </c>
      <c r="AY92" t="str">
        <f t="shared" si="12"/>
        <v/>
      </c>
      <c r="AZ92" t="str">
        <f t="shared" si="13"/>
        <v/>
      </c>
      <c r="BA92" t="str">
        <f t="shared" si="14"/>
        <v/>
      </c>
      <c r="BB92" t="str">
        <f t="shared" si="15"/>
        <v/>
      </c>
      <c r="BC92" t="str">
        <f t="shared" si="16"/>
        <v/>
      </c>
      <c r="BD92" t="str">
        <f t="shared" si="17"/>
        <v/>
      </c>
      <c r="BE92" t="str">
        <f t="shared" si="18"/>
        <v/>
      </c>
      <c r="BF92" t="str">
        <f t="shared" si="19"/>
        <v/>
      </c>
      <c r="BG92" t="str">
        <f t="shared" si="20"/>
        <v/>
      </c>
      <c r="BH92" t="str">
        <f t="shared" si="21"/>
        <v/>
      </c>
      <c r="BI92" t="str">
        <f t="shared" si="22"/>
        <v/>
      </c>
      <c r="BK92" t="str">
        <f t="shared" si="23"/>
        <v/>
      </c>
    </row>
    <row r="93">
      <c r="A93" s="4" t="str">
        <f t="shared" si="24"/>
        <v>91</v>
      </c>
      <c r="B93" s="4">
        <v>10.0</v>
      </c>
      <c r="C93" s="4" t="s">
        <v>1529</v>
      </c>
      <c r="D93" s="4" t="str">
        <f t="shared" si="4"/>
        <v>82</v>
      </c>
      <c r="E93" s="4">
        <v>188862.0</v>
      </c>
      <c r="F93" s="4" t="s">
        <v>1530</v>
      </c>
      <c r="G93" s="4" t="s">
        <v>4004</v>
      </c>
      <c r="H93" s="26" t="s">
        <v>4005</v>
      </c>
      <c r="K93" s="4" t="s">
        <v>244</v>
      </c>
      <c r="L93" s="4" t="s">
        <v>1531</v>
      </c>
      <c r="P93" s="7">
        <v>191114.393125</v>
      </c>
      <c r="Q93" s="7">
        <v>2269.9200979277434</v>
      </c>
      <c r="R93" s="7">
        <v>9834.0</v>
      </c>
      <c r="S93" s="7">
        <v>5629.714271216219</v>
      </c>
      <c r="T93" s="4">
        <v>0.00515718673031</v>
      </c>
      <c r="U93" s="4">
        <v>188862.0</v>
      </c>
      <c r="V93" s="4">
        <v>5617.6725</v>
      </c>
      <c r="W93" s="4">
        <v>4216.3275</v>
      </c>
      <c r="X93" s="4">
        <v>2240.35125</v>
      </c>
      <c r="Y93" s="4">
        <v>12.041875</v>
      </c>
      <c r="Z93" s="4" t="str">
        <f t="shared" si="5"/>
        <v>4</v>
      </c>
      <c r="AB93" s="4">
        <v>1.0</v>
      </c>
      <c r="AD93" s="4"/>
      <c r="AE93" s="4">
        <v>1.0</v>
      </c>
      <c r="AF93" s="4">
        <v>1.0</v>
      </c>
      <c r="AG93" s="4">
        <v>1.0</v>
      </c>
      <c r="AM93" s="4"/>
      <c r="AN93" s="4"/>
      <c r="AS93" t="str">
        <f t="shared" si="6"/>
        <v/>
      </c>
      <c r="AT93" t="str">
        <f t="shared" si="7"/>
        <v>12.041875</v>
      </c>
      <c r="AU93" t="str">
        <f t="shared" si="8"/>
        <v/>
      </c>
      <c r="AV93" t="str">
        <f t="shared" si="9"/>
        <v/>
      </c>
      <c r="AW93" t="str">
        <f t="shared" si="10"/>
        <v>12.041875</v>
      </c>
      <c r="AX93" t="str">
        <f t="shared" si="11"/>
        <v>12.041875</v>
      </c>
      <c r="AY93" t="str">
        <f t="shared" si="12"/>
        <v>12.041875</v>
      </c>
      <c r="AZ93" t="str">
        <f t="shared" si="13"/>
        <v/>
      </c>
      <c r="BA93" t="str">
        <f t="shared" si="14"/>
        <v/>
      </c>
      <c r="BB93" t="str">
        <f t="shared" si="15"/>
        <v/>
      </c>
      <c r="BC93" t="str">
        <f t="shared" si="16"/>
        <v/>
      </c>
      <c r="BD93" t="str">
        <f t="shared" si="17"/>
        <v/>
      </c>
      <c r="BE93" t="str">
        <f t="shared" si="18"/>
        <v/>
      </c>
      <c r="BF93" t="str">
        <f t="shared" si="19"/>
        <v/>
      </c>
      <c r="BG93" t="str">
        <f t="shared" si="20"/>
        <v/>
      </c>
      <c r="BH93" t="str">
        <f t="shared" si="21"/>
        <v/>
      </c>
      <c r="BI93" t="str">
        <f t="shared" si="22"/>
        <v/>
      </c>
      <c r="BK93" t="str">
        <f t="shared" si="23"/>
        <v/>
      </c>
    </row>
    <row r="94">
      <c r="A94" s="4" t="str">
        <f t="shared" si="24"/>
        <v>92</v>
      </c>
      <c r="B94" s="4">
        <v>10.0</v>
      </c>
      <c r="C94" s="4" t="s">
        <v>1430</v>
      </c>
      <c r="D94" s="4" t="str">
        <f t="shared" si="4"/>
        <v>87</v>
      </c>
      <c r="E94" s="4">
        <v>177476.0</v>
      </c>
      <c r="F94" s="4" t="s">
        <v>3913</v>
      </c>
      <c r="G94" s="4" t="s">
        <v>4006</v>
      </c>
      <c r="H94" s="26" t="s">
        <v>4007</v>
      </c>
      <c r="I94" s="4" t="s">
        <v>1430</v>
      </c>
      <c r="J94" s="4"/>
      <c r="K94" s="4" t="s">
        <v>244</v>
      </c>
      <c r="L94" s="4" t="s">
        <v>246</v>
      </c>
      <c r="M94" s="4">
        <v>0.0</v>
      </c>
      <c r="N94" s="18"/>
      <c r="O94" s="18"/>
      <c r="P94" s="4">
        <v>181936.00125</v>
      </c>
      <c r="Q94" s="4">
        <v>4477.43851441724</v>
      </c>
      <c r="R94" s="4">
        <v>20300.0</v>
      </c>
      <c r="S94" s="4">
        <v>14818.736059131912</v>
      </c>
      <c r="T94" s="4">
        <v>0.0127443738476</v>
      </c>
      <c r="U94" s="4">
        <v>177476.0</v>
      </c>
      <c r="V94" s="4">
        <v>14806.3125</v>
      </c>
      <c r="W94" s="4">
        <v>5493.6875</v>
      </c>
      <c r="X94" s="4">
        <v>3017.433125</v>
      </c>
      <c r="Y94" s="4">
        <v>1442.568125</v>
      </c>
      <c r="Z94" s="4" t="str">
        <f t="shared" si="5"/>
        <v>5</v>
      </c>
      <c r="AA94" s="4">
        <v>1.0</v>
      </c>
      <c r="AD94" s="4"/>
      <c r="AE94" s="4">
        <v>1.0</v>
      </c>
      <c r="AF94" s="4">
        <v>1.0</v>
      </c>
      <c r="AG94" s="4">
        <v>1.0</v>
      </c>
      <c r="AM94" s="4">
        <v>1.0</v>
      </c>
      <c r="AN94" s="4"/>
      <c r="AS94" t="str">
        <f t="shared" si="6"/>
        <v>1442.568125</v>
      </c>
      <c r="AT94" t="str">
        <f t="shared" si="7"/>
        <v/>
      </c>
      <c r="AU94" t="str">
        <f t="shared" si="8"/>
        <v/>
      </c>
      <c r="AV94" t="str">
        <f t="shared" si="9"/>
        <v/>
      </c>
      <c r="AW94" t="str">
        <f t="shared" si="10"/>
        <v>1442.568125</v>
      </c>
      <c r="AX94" t="str">
        <f t="shared" si="11"/>
        <v>1442.568125</v>
      </c>
      <c r="AY94" t="str">
        <f t="shared" si="12"/>
        <v>1442.568125</v>
      </c>
      <c r="AZ94" t="str">
        <f t="shared" si="13"/>
        <v/>
      </c>
      <c r="BA94" t="str">
        <f t="shared" si="14"/>
        <v/>
      </c>
      <c r="BB94" t="str">
        <f t="shared" si="15"/>
        <v/>
      </c>
      <c r="BC94" t="str">
        <f t="shared" si="16"/>
        <v/>
      </c>
      <c r="BD94" t="str">
        <f t="shared" si="17"/>
        <v/>
      </c>
      <c r="BE94" t="str">
        <f t="shared" si="18"/>
        <v>1442.568125</v>
      </c>
      <c r="BF94" t="str">
        <f t="shared" si="19"/>
        <v/>
      </c>
      <c r="BG94" t="str">
        <f t="shared" si="20"/>
        <v/>
      </c>
      <c r="BH94" t="str">
        <f t="shared" si="21"/>
        <v/>
      </c>
      <c r="BI94" t="str">
        <f t="shared" si="22"/>
        <v/>
      </c>
      <c r="BK94" t="str">
        <f t="shared" si="23"/>
        <v/>
      </c>
    </row>
    <row r="95">
      <c r="A95" s="4" t="str">
        <f t="shared" si="24"/>
        <v>93</v>
      </c>
      <c r="B95" s="4">
        <v>10.0</v>
      </c>
      <c r="C95" s="4" t="s">
        <v>1532</v>
      </c>
      <c r="D95" s="4" t="str">
        <f t="shared" si="4"/>
        <v>88</v>
      </c>
      <c r="E95" s="4">
        <v>167667.0</v>
      </c>
      <c r="F95" s="4" t="s">
        <v>1533</v>
      </c>
      <c r="G95" s="4" t="s">
        <v>4010</v>
      </c>
      <c r="H95" s="26" t="s">
        <v>4011</v>
      </c>
      <c r="K95" s="4" t="s">
        <v>244</v>
      </c>
      <c r="L95" s="4" t="s">
        <v>246</v>
      </c>
      <c r="P95" s="7">
        <v>169712.63875</v>
      </c>
      <c r="Q95" s="7">
        <v>2062.9939892419247</v>
      </c>
      <c r="R95" s="7">
        <v>6703.0</v>
      </c>
      <c r="S95" s="7">
        <v>2477.4962031332902</v>
      </c>
      <c r="T95" s="4">
        <v>0.00719182692151</v>
      </c>
      <c r="U95" s="4">
        <v>167667.0</v>
      </c>
      <c r="V95" s="4">
        <v>2465.4471875</v>
      </c>
      <c r="W95" s="4">
        <v>4237.5528125</v>
      </c>
      <c r="X95" s="4">
        <v>1839.8528125</v>
      </c>
      <c r="Y95" s="4">
        <v>205.7859375</v>
      </c>
      <c r="Z95" s="4" t="str">
        <f t="shared" si="5"/>
        <v>4</v>
      </c>
      <c r="AD95" s="4"/>
      <c r="AE95" s="4">
        <v>1.0</v>
      </c>
      <c r="AF95" s="4">
        <v>1.0</v>
      </c>
      <c r="AG95" s="4">
        <v>1.0</v>
      </c>
      <c r="AH95" s="4">
        <v>1.0</v>
      </c>
      <c r="AM95" s="4"/>
      <c r="AN95" s="4"/>
      <c r="AS95" t="str">
        <f t="shared" si="6"/>
        <v/>
      </c>
      <c r="AT95" t="str">
        <f t="shared" si="7"/>
        <v/>
      </c>
      <c r="AU95" t="str">
        <f t="shared" si="8"/>
        <v/>
      </c>
      <c r="AV95" t="str">
        <f t="shared" si="9"/>
        <v/>
      </c>
      <c r="AW95" t="str">
        <f t="shared" si="10"/>
        <v>205.7859375</v>
      </c>
      <c r="AX95" t="str">
        <f t="shared" si="11"/>
        <v>205.7859375</v>
      </c>
      <c r="AY95" t="str">
        <f t="shared" si="12"/>
        <v>205.7859375</v>
      </c>
      <c r="AZ95" t="str">
        <f t="shared" si="13"/>
        <v>205.7859375</v>
      </c>
      <c r="BA95" t="str">
        <f t="shared" si="14"/>
        <v/>
      </c>
      <c r="BB95" t="str">
        <f t="shared" si="15"/>
        <v/>
      </c>
      <c r="BC95" t="str">
        <f t="shared" si="16"/>
        <v/>
      </c>
      <c r="BD95" t="str">
        <f t="shared" si="17"/>
        <v/>
      </c>
      <c r="BE95" t="str">
        <f t="shared" si="18"/>
        <v/>
      </c>
      <c r="BF95" t="str">
        <f t="shared" si="19"/>
        <v/>
      </c>
      <c r="BG95" t="str">
        <f t="shared" si="20"/>
        <v/>
      </c>
      <c r="BH95" t="str">
        <f t="shared" si="21"/>
        <v/>
      </c>
      <c r="BI95" t="str">
        <f t="shared" si="22"/>
        <v/>
      </c>
      <c r="BK95" t="str">
        <f t="shared" si="23"/>
        <v>205.7859375</v>
      </c>
    </row>
    <row r="96">
      <c r="A96" s="4" t="str">
        <f t="shared" si="24"/>
        <v>94</v>
      </c>
      <c r="B96" s="4">
        <v>10.0</v>
      </c>
      <c r="C96" s="4" t="s">
        <v>1534</v>
      </c>
      <c r="D96" s="4" t="str">
        <f t="shared" si="4"/>
        <v>90</v>
      </c>
      <c r="E96" s="4">
        <v>163633.0</v>
      </c>
      <c r="F96" s="4" t="s">
        <v>1535</v>
      </c>
      <c r="G96" s="4" t="s">
        <v>4013</v>
      </c>
      <c r="H96" s="26" t="s">
        <v>4014</v>
      </c>
      <c r="K96" s="4" t="s">
        <v>244</v>
      </c>
      <c r="L96" s="4" t="s">
        <v>246</v>
      </c>
      <c r="P96" s="7">
        <v>168085.083125</v>
      </c>
      <c r="Q96" s="7">
        <v>4469.403229201539</v>
      </c>
      <c r="R96" s="7">
        <v>10500.0</v>
      </c>
      <c r="S96" s="7">
        <v>4888.394896911778</v>
      </c>
      <c r="T96" s="4">
        <v>0.00347234619996</v>
      </c>
      <c r="U96" s="4">
        <v>163633.0</v>
      </c>
      <c r="V96" s="4">
        <v>4875.9375</v>
      </c>
      <c r="W96" s="4">
        <v>5624.0625</v>
      </c>
      <c r="X96" s="4">
        <v>4435.676875</v>
      </c>
      <c r="Y96" s="4">
        <v>16.40625</v>
      </c>
      <c r="Z96" s="4" t="str">
        <f t="shared" si="5"/>
        <v>3</v>
      </c>
      <c r="AB96" s="4">
        <v>1.0</v>
      </c>
      <c r="AE96" s="4">
        <v>1.0</v>
      </c>
      <c r="AF96" s="4">
        <v>1.0</v>
      </c>
      <c r="AM96" s="4"/>
      <c r="AN96" s="4"/>
      <c r="AS96" t="str">
        <f t="shared" si="6"/>
        <v/>
      </c>
      <c r="AT96" t="str">
        <f t="shared" si="7"/>
        <v>16.40625</v>
      </c>
      <c r="AU96" t="str">
        <f t="shared" si="8"/>
        <v/>
      </c>
      <c r="AV96" t="str">
        <f t="shared" si="9"/>
        <v/>
      </c>
      <c r="AW96" t="str">
        <f t="shared" si="10"/>
        <v>16.40625</v>
      </c>
      <c r="AX96" t="str">
        <f t="shared" si="11"/>
        <v>16.40625</v>
      </c>
      <c r="AY96" t="str">
        <f t="shared" si="12"/>
        <v/>
      </c>
      <c r="AZ96" t="str">
        <f t="shared" si="13"/>
        <v/>
      </c>
      <c r="BA96" t="str">
        <f t="shared" si="14"/>
        <v/>
      </c>
      <c r="BB96" t="str">
        <f t="shared" si="15"/>
        <v/>
      </c>
      <c r="BC96" t="str">
        <f t="shared" si="16"/>
        <v/>
      </c>
      <c r="BD96" t="str">
        <f t="shared" si="17"/>
        <v/>
      </c>
      <c r="BE96" t="str">
        <f t="shared" si="18"/>
        <v/>
      </c>
      <c r="BF96" t="str">
        <f t="shared" si="19"/>
        <v/>
      </c>
      <c r="BG96" t="str">
        <f t="shared" si="20"/>
        <v/>
      </c>
      <c r="BH96" t="str">
        <f t="shared" si="21"/>
        <v/>
      </c>
      <c r="BI96" t="str">
        <f t="shared" si="22"/>
        <v/>
      </c>
      <c r="BK96" t="str">
        <f t="shared" si="23"/>
        <v/>
      </c>
    </row>
    <row r="97">
      <c r="A97" s="4" t="str">
        <f t="shared" si="24"/>
        <v>95</v>
      </c>
      <c r="B97" s="4">
        <v>10.0</v>
      </c>
      <c r="C97" s="4" t="s">
        <v>1536</v>
      </c>
      <c r="D97" s="4" t="str">
        <f t="shared" si="4"/>
        <v>91</v>
      </c>
      <c r="E97" s="4">
        <v>163094.0</v>
      </c>
      <c r="F97" s="4" t="s">
        <v>678</v>
      </c>
      <c r="I97" s="4" t="s">
        <v>1435</v>
      </c>
      <c r="J97" s="4" t="s">
        <v>678</v>
      </c>
      <c r="K97" s="4" t="s">
        <v>244</v>
      </c>
      <c r="L97" s="4" t="s">
        <v>246</v>
      </c>
      <c r="M97" s="4">
        <v>4805.0</v>
      </c>
      <c r="N97" s="4">
        <v>11.0</v>
      </c>
      <c r="O97" s="4">
        <v>108.0</v>
      </c>
      <c r="P97" s="4">
        <v>164164.1725</v>
      </c>
      <c r="Q97" s="4">
        <v>1087.4878441827314</v>
      </c>
      <c r="R97" s="4">
        <v>23500.0</v>
      </c>
      <c r="S97" s="4">
        <v>21520.80241598792</v>
      </c>
      <c r="T97" s="4">
        <v>0.00297724785231</v>
      </c>
      <c r="U97" s="4">
        <v>163094.0</v>
      </c>
      <c r="V97" s="4">
        <v>21509.84375</v>
      </c>
      <c r="W97" s="4">
        <v>1990.15625</v>
      </c>
      <c r="X97" s="4">
        <v>947.795625</v>
      </c>
      <c r="Y97" s="4">
        <v>122.376875</v>
      </c>
      <c r="Z97" s="4" t="str">
        <f t="shared" si="5"/>
        <v>1</v>
      </c>
      <c r="AA97" s="4">
        <v>1.0</v>
      </c>
      <c r="AN97" s="4"/>
      <c r="AS97" t="str">
        <f t="shared" si="6"/>
        <v>122.376875</v>
      </c>
      <c r="AT97" t="str">
        <f t="shared" si="7"/>
        <v/>
      </c>
      <c r="AU97" t="str">
        <f t="shared" si="8"/>
        <v/>
      </c>
      <c r="AV97" t="str">
        <f t="shared" si="9"/>
        <v/>
      </c>
      <c r="AW97" t="str">
        <f t="shared" si="10"/>
        <v/>
      </c>
      <c r="AX97" t="str">
        <f t="shared" si="11"/>
        <v/>
      </c>
      <c r="AY97" t="str">
        <f t="shared" si="12"/>
        <v/>
      </c>
      <c r="AZ97" t="str">
        <f t="shared" si="13"/>
        <v/>
      </c>
      <c r="BA97" t="str">
        <f t="shared" si="14"/>
        <v/>
      </c>
      <c r="BB97" t="str">
        <f t="shared" si="15"/>
        <v/>
      </c>
      <c r="BC97" t="str">
        <f t="shared" si="16"/>
        <v/>
      </c>
      <c r="BD97" t="str">
        <f t="shared" si="17"/>
        <v/>
      </c>
      <c r="BE97" t="str">
        <f t="shared" si="18"/>
        <v/>
      </c>
      <c r="BF97" t="str">
        <f t="shared" si="19"/>
        <v/>
      </c>
      <c r="BG97" t="str">
        <f t="shared" si="20"/>
        <v/>
      </c>
      <c r="BH97" t="str">
        <f t="shared" si="21"/>
        <v/>
      </c>
      <c r="BI97" t="str">
        <f t="shared" si="22"/>
        <v/>
      </c>
      <c r="BK97" t="str">
        <f t="shared" si="23"/>
        <v/>
      </c>
    </row>
    <row r="98">
      <c r="A98" s="4" t="str">
        <f t="shared" si="24"/>
        <v>96</v>
      </c>
      <c r="B98" s="4">
        <v>10.0</v>
      </c>
      <c r="C98" s="4" t="s">
        <v>1537</v>
      </c>
      <c r="D98" s="4" t="str">
        <f t="shared" si="4"/>
        <v>92</v>
      </c>
      <c r="E98" s="4">
        <v>162331.0</v>
      </c>
      <c r="F98" s="4" t="s">
        <v>1538</v>
      </c>
      <c r="K98" s="4" t="s">
        <v>244</v>
      </c>
      <c r="L98" s="4" t="s">
        <v>1182</v>
      </c>
      <c r="P98" s="7">
        <v>163758.78125</v>
      </c>
      <c r="Q98" s="7">
        <v>1445.0898290089845</v>
      </c>
      <c r="R98" s="7">
        <v>10700.0</v>
      </c>
      <c r="S98" s="7">
        <v>6983.583044981209</v>
      </c>
      <c r="T98" s="4">
        <v>0.00161265203295</v>
      </c>
      <c r="U98" s="4">
        <v>162331.0</v>
      </c>
      <c r="V98" s="4">
        <v>6971.71875</v>
      </c>
      <c r="W98" s="4">
        <v>3728.28125</v>
      </c>
      <c r="X98" s="4">
        <v>1391.0</v>
      </c>
      <c r="Y98" s="4">
        <v>36.78125</v>
      </c>
      <c r="Z98" s="4" t="str">
        <f t="shared" si="5"/>
        <v>1</v>
      </c>
      <c r="AC98" s="4">
        <v>1.0</v>
      </c>
      <c r="AN98" s="4"/>
      <c r="AR98" s="4"/>
      <c r="AS98" t="str">
        <f t="shared" si="6"/>
        <v/>
      </c>
      <c r="AT98" t="str">
        <f t="shared" si="7"/>
        <v/>
      </c>
      <c r="AU98" t="str">
        <f t="shared" si="8"/>
        <v>36.78125</v>
      </c>
      <c r="AV98" t="str">
        <f t="shared" si="9"/>
        <v/>
      </c>
      <c r="AW98" t="str">
        <f t="shared" si="10"/>
        <v/>
      </c>
      <c r="AX98" t="str">
        <f t="shared" si="11"/>
        <v/>
      </c>
      <c r="AY98" t="str">
        <f t="shared" si="12"/>
        <v/>
      </c>
      <c r="AZ98" t="str">
        <f t="shared" si="13"/>
        <v/>
      </c>
      <c r="BA98" t="str">
        <f t="shared" si="14"/>
        <v/>
      </c>
      <c r="BB98" t="str">
        <f t="shared" si="15"/>
        <v/>
      </c>
      <c r="BC98" t="str">
        <f t="shared" si="16"/>
        <v/>
      </c>
      <c r="BD98" t="str">
        <f t="shared" si="17"/>
        <v/>
      </c>
      <c r="BE98" t="str">
        <f t="shared" si="18"/>
        <v/>
      </c>
      <c r="BF98" t="str">
        <f t="shared" si="19"/>
        <v/>
      </c>
      <c r="BG98" t="str">
        <f t="shared" si="20"/>
        <v/>
      </c>
      <c r="BH98" t="str">
        <f t="shared" si="21"/>
        <v/>
      </c>
      <c r="BI98" t="str">
        <f t="shared" si="22"/>
        <v/>
      </c>
      <c r="BK98" t="str">
        <f t="shared" si="23"/>
        <v/>
      </c>
    </row>
    <row r="99">
      <c r="A99" s="4" t="str">
        <f t="shared" si="24"/>
        <v>97</v>
      </c>
      <c r="B99" s="4">
        <v>10.0</v>
      </c>
      <c r="C99" s="4" t="s">
        <v>1437</v>
      </c>
      <c r="D99" s="4" t="str">
        <f t="shared" si="4"/>
        <v>93</v>
      </c>
      <c r="E99" s="4">
        <v>160362.0</v>
      </c>
      <c r="F99" s="4" t="s">
        <v>1555</v>
      </c>
      <c r="G99" s="4" t="s">
        <v>4017</v>
      </c>
      <c r="H99" s="26" t="s">
        <v>4018</v>
      </c>
      <c r="I99" s="2" t="s">
        <v>1437</v>
      </c>
      <c r="K99" s="4" t="s">
        <v>244</v>
      </c>
      <c r="L99" s="4" t="s">
        <v>246</v>
      </c>
      <c r="M99" s="4">
        <v>28.0</v>
      </c>
      <c r="N99" s="18"/>
      <c r="O99" s="18"/>
      <c r="P99" s="4">
        <v>160492.55656250002</v>
      </c>
      <c r="Q99" s="4">
        <v>147.8475352901292</v>
      </c>
      <c r="R99" s="4">
        <v>4591.0</v>
      </c>
      <c r="S99" s="4">
        <v>3451.981707459346</v>
      </c>
      <c r="T99" s="4">
        <v>0.00177337484402</v>
      </c>
      <c r="U99" s="4">
        <v>160362.0</v>
      </c>
      <c r="V99" s="4">
        <v>3441.8153125</v>
      </c>
      <c r="W99" s="4">
        <v>1149.1846875</v>
      </c>
      <c r="X99" s="4">
        <v>127.6871875</v>
      </c>
      <c r="Y99" s="4">
        <v>2.869375</v>
      </c>
      <c r="Z99" s="4" t="str">
        <f t="shared" si="5"/>
        <v>1</v>
      </c>
      <c r="AF99" s="4">
        <v>1.0</v>
      </c>
      <c r="AN99" s="4"/>
      <c r="AS99" t="str">
        <f t="shared" si="6"/>
        <v/>
      </c>
      <c r="AT99" t="str">
        <f t="shared" si="7"/>
        <v/>
      </c>
      <c r="AU99" t="str">
        <f t="shared" si="8"/>
        <v/>
      </c>
      <c r="AV99" t="str">
        <f t="shared" si="9"/>
        <v/>
      </c>
      <c r="AW99" t="str">
        <f t="shared" si="10"/>
        <v/>
      </c>
      <c r="AX99" t="str">
        <f t="shared" si="11"/>
        <v>2.869375</v>
      </c>
      <c r="AY99" t="str">
        <f t="shared" si="12"/>
        <v/>
      </c>
      <c r="AZ99" t="str">
        <f t="shared" si="13"/>
        <v/>
      </c>
      <c r="BA99" t="str">
        <f t="shared" si="14"/>
        <v/>
      </c>
      <c r="BB99" t="str">
        <f t="shared" si="15"/>
        <v/>
      </c>
      <c r="BC99" t="str">
        <f t="shared" si="16"/>
        <v/>
      </c>
      <c r="BD99" t="str">
        <f t="shared" si="17"/>
        <v/>
      </c>
      <c r="BE99" t="str">
        <f t="shared" si="18"/>
        <v/>
      </c>
      <c r="BF99" t="str">
        <f t="shared" si="19"/>
        <v/>
      </c>
      <c r="BG99" t="str">
        <f t="shared" si="20"/>
        <v/>
      </c>
      <c r="BH99" t="str">
        <f t="shared" si="21"/>
        <v/>
      </c>
      <c r="BI99" t="str">
        <f t="shared" si="22"/>
        <v/>
      </c>
      <c r="BK99" t="str">
        <f t="shared" si="23"/>
        <v/>
      </c>
    </row>
    <row r="100">
      <c r="A100" s="4" t="str">
        <f t="shared" si="24"/>
        <v>98</v>
      </c>
      <c r="B100" s="4">
        <v>10.0</v>
      </c>
      <c r="C100" s="4" t="s">
        <v>1648</v>
      </c>
      <c r="D100" s="4" t="str">
        <f t="shared" si="4"/>
        <v>94</v>
      </c>
      <c r="E100" s="4">
        <v>159179.0</v>
      </c>
      <c r="F100" s="4" t="s">
        <v>1650</v>
      </c>
      <c r="G100" s="4" t="s">
        <v>4019</v>
      </c>
      <c r="H100" s="26" t="s">
        <v>4020</v>
      </c>
      <c r="K100" s="4" t="s">
        <v>244</v>
      </c>
      <c r="L100" s="4" t="s">
        <v>246</v>
      </c>
      <c r="P100" s="7">
        <v>159265.0859375</v>
      </c>
      <c r="Q100" s="7">
        <v>103.36622799251536</v>
      </c>
      <c r="R100" s="7">
        <v>351.0</v>
      </c>
      <c r="S100" s="7">
        <v>346.0</v>
      </c>
      <c r="T100" s="4">
        <v>0.00447239869821</v>
      </c>
      <c r="U100" s="4">
        <v>159179.0</v>
      </c>
      <c r="V100" s="4">
        <v>343.0</v>
      </c>
      <c r="W100" s="4">
        <v>8.0</v>
      </c>
      <c r="X100" s="4">
        <v>54.875</v>
      </c>
      <c r="Y100" s="4">
        <v>31.2109375</v>
      </c>
      <c r="Z100" s="4" t="str">
        <f t="shared" si="5"/>
        <v>1</v>
      </c>
      <c r="AF100" s="4">
        <v>1.0</v>
      </c>
      <c r="AN100" s="4"/>
      <c r="AS100" t="str">
        <f t="shared" si="6"/>
        <v/>
      </c>
      <c r="AT100" t="str">
        <f t="shared" si="7"/>
        <v/>
      </c>
      <c r="AU100" t="str">
        <f t="shared" si="8"/>
        <v/>
      </c>
      <c r="AV100" t="str">
        <f t="shared" si="9"/>
        <v/>
      </c>
      <c r="AW100" t="str">
        <f t="shared" si="10"/>
        <v/>
      </c>
      <c r="AX100" t="str">
        <f t="shared" si="11"/>
        <v>31.2109375</v>
      </c>
      <c r="AY100" t="str">
        <f t="shared" si="12"/>
        <v/>
      </c>
      <c r="AZ100" t="str">
        <f t="shared" si="13"/>
        <v/>
      </c>
      <c r="BA100" t="str">
        <f t="shared" si="14"/>
        <v/>
      </c>
      <c r="BB100" t="str">
        <f t="shared" si="15"/>
        <v/>
      </c>
      <c r="BC100" t="str">
        <f t="shared" si="16"/>
        <v/>
      </c>
      <c r="BD100" t="str">
        <f t="shared" si="17"/>
        <v/>
      </c>
      <c r="BE100" t="str">
        <f t="shared" si="18"/>
        <v/>
      </c>
      <c r="BF100" t="str">
        <f t="shared" si="19"/>
        <v/>
      </c>
      <c r="BG100" t="str">
        <f t="shared" si="20"/>
        <v/>
      </c>
      <c r="BH100" t="str">
        <f t="shared" si="21"/>
        <v/>
      </c>
      <c r="BI100" t="str">
        <f t="shared" si="22"/>
        <v/>
      </c>
      <c r="BK100" t="str">
        <f t="shared" si="23"/>
        <v/>
      </c>
    </row>
    <row r="101">
      <c r="A101" s="4" t="str">
        <f t="shared" si="24"/>
        <v>99</v>
      </c>
      <c r="B101" s="4">
        <v>10.0</v>
      </c>
      <c r="C101" s="4" t="s">
        <v>1710</v>
      </c>
      <c r="D101" s="4" t="str">
        <f t="shared" si="4"/>
        <v>95</v>
      </c>
      <c r="E101" s="4">
        <v>159141.0</v>
      </c>
      <c r="F101" s="53" t="s">
        <v>1712</v>
      </c>
      <c r="G101" s="4" t="s">
        <v>4022</v>
      </c>
      <c r="H101" s="26" t="s">
        <v>4023</v>
      </c>
      <c r="K101" s="4" t="s">
        <v>244</v>
      </c>
      <c r="L101" s="4" t="s">
        <v>246</v>
      </c>
      <c r="P101" s="7">
        <v>159490.22343749998</v>
      </c>
      <c r="Q101" s="7">
        <v>366.5033835440873</v>
      </c>
      <c r="R101" s="7">
        <v>5011.0</v>
      </c>
      <c r="S101" s="7">
        <v>3890.536006659542</v>
      </c>
      <c r="T101" s="4">
        <v>0.00587580632865</v>
      </c>
      <c r="U101" s="4">
        <v>159141.0</v>
      </c>
      <c r="V101" s="4">
        <v>3880.393125</v>
      </c>
      <c r="W101" s="4">
        <v>1130.606875</v>
      </c>
      <c r="X101" s="4">
        <v>309.5796875</v>
      </c>
      <c r="Y101" s="4">
        <v>39.64375</v>
      </c>
      <c r="Z101" s="4" t="str">
        <f t="shared" si="5"/>
        <v>3</v>
      </c>
      <c r="AA101" s="4">
        <v>1.0</v>
      </c>
      <c r="AD101" s="4"/>
      <c r="AE101" s="4">
        <v>1.0</v>
      </c>
      <c r="AF101" s="4">
        <v>1.0</v>
      </c>
      <c r="AM101" s="4"/>
      <c r="AN101" s="4"/>
      <c r="AS101" t="str">
        <f t="shared" si="6"/>
        <v>39.64375</v>
      </c>
      <c r="AT101" t="str">
        <f t="shared" si="7"/>
        <v/>
      </c>
      <c r="AU101" t="str">
        <f t="shared" si="8"/>
        <v/>
      </c>
      <c r="AV101" t="str">
        <f t="shared" si="9"/>
        <v/>
      </c>
      <c r="AW101" t="str">
        <f t="shared" si="10"/>
        <v>39.64375</v>
      </c>
      <c r="AX101" t="str">
        <f t="shared" si="11"/>
        <v>39.64375</v>
      </c>
      <c r="AY101" t="str">
        <f t="shared" si="12"/>
        <v/>
      </c>
      <c r="AZ101" t="str">
        <f t="shared" si="13"/>
        <v/>
      </c>
      <c r="BA101" t="str">
        <f t="shared" si="14"/>
        <v/>
      </c>
      <c r="BB101" t="str">
        <f t="shared" si="15"/>
        <v/>
      </c>
      <c r="BC101" t="str">
        <f t="shared" si="16"/>
        <v/>
      </c>
      <c r="BD101" t="str">
        <f t="shared" si="17"/>
        <v/>
      </c>
      <c r="BE101" t="str">
        <f t="shared" si="18"/>
        <v/>
      </c>
      <c r="BF101" t="str">
        <f t="shared" si="19"/>
        <v/>
      </c>
      <c r="BG101" t="str">
        <f t="shared" si="20"/>
        <v/>
      </c>
      <c r="BH101" t="str">
        <f t="shared" si="21"/>
        <v/>
      </c>
      <c r="BI101" t="str">
        <f t="shared" si="22"/>
        <v/>
      </c>
      <c r="BK101" t="str">
        <f t="shared" si="23"/>
        <v/>
      </c>
    </row>
    <row r="102">
      <c r="A102" s="4" t="str">
        <f t="shared" si="24"/>
        <v>100</v>
      </c>
      <c r="B102" s="4">
        <v>10.0</v>
      </c>
      <c r="C102" s="4" t="s">
        <v>1438</v>
      </c>
      <c r="D102" s="4" t="str">
        <f t="shared" si="4"/>
        <v>96</v>
      </c>
      <c r="E102" s="4">
        <v>155964.0</v>
      </c>
      <c r="F102" s="4" t="s">
        <v>1438</v>
      </c>
      <c r="G102" s="4" t="s">
        <v>4024</v>
      </c>
      <c r="H102" s="26" t="s">
        <v>4025</v>
      </c>
      <c r="I102" s="4" t="s">
        <v>1438</v>
      </c>
      <c r="J102" s="4"/>
      <c r="K102" s="4" t="s">
        <v>244</v>
      </c>
      <c r="L102" s="4" t="s">
        <v>358</v>
      </c>
      <c r="M102" s="4">
        <v>0.0</v>
      </c>
      <c r="N102" s="18"/>
      <c r="O102" s="18"/>
      <c r="P102" s="4">
        <v>156256.04125</v>
      </c>
      <c r="Q102" s="4">
        <v>309.29210353547865</v>
      </c>
      <c r="R102" s="4">
        <v>2062.0</v>
      </c>
      <c r="S102" s="4">
        <v>1804.055282435501</v>
      </c>
      <c r="T102" s="4">
        <v>0.00495303097992</v>
      </c>
      <c r="U102" s="4">
        <v>155964.0</v>
      </c>
      <c r="V102" s="4">
        <v>1796.0</v>
      </c>
      <c r="W102" s="4">
        <v>266.0</v>
      </c>
      <c r="X102" s="4">
        <v>227.424375</v>
      </c>
      <c r="Y102" s="4">
        <v>64.616875</v>
      </c>
      <c r="Z102" s="4" t="str">
        <f t="shared" si="5"/>
        <v>1</v>
      </c>
      <c r="AA102" s="4">
        <v>1.0</v>
      </c>
      <c r="AN102" s="4"/>
      <c r="AS102" t="str">
        <f t="shared" si="6"/>
        <v>64.616875</v>
      </c>
      <c r="AT102" t="str">
        <f t="shared" si="7"/>
        <v/>
      </c>
      <c r="AU102" t="str">
        <f t="shared" si="8"/>
        <v/>
      </c>
      <c r="AV102" t="str">
        <f t="shared" si="9"/>
        <v/>
      </c>
      <c r="AW102" t="str">
        <f t="shared" si="10"/>
        <v/>
      </c>
      <c r="AX102" t="str">
        <f t="shared" si="11"/>
        <v/>
      </c>
      <c r="AY102" t="str">
        <f t="shared" si="12"/>
        <v/>
      </c>
      <c r="AZ102" t="str">
        <f t="shared" si="13"/>
        <v/>
      </c>
      <c r="BA102" t="str">
        <f t="shared" si="14"/>
        <v/>
      </c>
      <c r="BB102" t="str">
        <f t="shared" si="15"/>
        <v/>
      </c>
      <c r="BC102" t="str">
        <f t="shared" si="16"/>
        <v/>
      </c>
      <c r="BD102" t="str">
        <f t="shared" si="17"/>
        <v/>
      </c>
      <c r="BE102" t="str">
        <f t="shared" si="18"/>
        <v/>
      </c>
      <c r="BF102" t="str">
        <f t="shared" si="19"/>
        <v/>
      </c>
      <c r="BG102" t="str">
        <f t="shared" si="20"/>
        <v/>
      </c>
      <c r="BH102" t="str">
        <f t="shared" si="21"/>
        <v/>
      </c>
      <c r="BI102" t="str">
        <f t="shared" si="22"/>
        <v/>
      </c>
      <c r="BK102" t="str">
        <f t="shared" si="23"/>
        <v/>
      </c>
    </row>
    <row r="103">
      <c r="A103" s="4" t="str">
        <f t="shared" si="24"/>
        <v>101</v>
      </c>
      <c r="B103" s="4">
        <v>11.0</v>
      </c>
      <c r="C103" s="4" t="s">
        <v>679</v>
      </c>
      <c r="E103" s="4">
        <v>161650.0</v>
      </c>
      <c r="F103" s="4" t="s">
        <v>4028</v>
      </c>
      <c r="G103" s="4" t="s">
        <v>4029</v>
      </c>
      <c r="H103" s="26" t="s">
        <v>4030</v>
      </c>
      <c r="I103" s="4" t="s">
        <v>679</v>
      </c>
      <c r="J103" s="4" t="s">
        <v>679</v>
      </c>
      <c r="K103" s="4" t="s">
        <v>244</v>
      </c>
      <c r="L103" s="4" t="s">
        <v>246</v>
      </c>
      <c r="M103" s="4">
        <v>1729.0</v>
      </c>
      <c r="N103" s="4">
        <v>0.0</v>
      </c>
      <c r="O103" s="4">
        <v>0.0</v>
      </c>
      <c r="P103" s="4">
        <v>161704.2734375</v>
      </c>
      <c r="Q103" s="4">
        <v>71.57595148190082</v>
      </c>
      <c r="R103" s="4">
        <v>4505.0</v>
      </c>
      <c r="S103" s="4">
        <v>3797.908414547002</v>
      </c>
      <c r="T103" s="4">
        <v>0.00364616416291</v>
      </c>
      <c r="U103" s="4">
        <v>161650.0</v>
      </c>
      <c r="V103" s="4">
        <v>3788.4234375</v>
      </c>
      <c r="W103" s="4">
        <v>716.5765625</v>
      </c>
      <c r="X103" s="4">
        <v>49.2734375</v>
      </c>
      <c r="Y103" s="4">
        <v>5.0</v>
      </c>
      <c r="Z103" s="4" t="str">
        <f t="shared" si="5"/>
        <v>3</v>
      </c>
      <c r="AA103" s="4">
        <v>1.0</v>
      </c>
      <c r="AE103" s="4">
        <v>1.0</v>
      </c>
      <c r="AF103" s="4">
        <v>1.0</v>
      </c>
      <c r="AM103" s="4"/>
      <c r="AN103" s="4"/>
      <c r="AS103" t="str">
        <f t="shared" si="6"/>
        <v>5</v>
      </c>
      <c r="AT103" t="str">
        <f t="shared" si="7"/>
        <v/>
      </c>
      <c r="AU103" t="str">
        <f t="shared" si="8"/>
        <v/>
      </c>
      <c r="AV103" t="str">
        <f t="shared" si="9"/>
        <v/>
      </c>
      <c r="AW103" t="str">
        <f t="shared" si="10"/>
        <v>5</v>
      </c>
      <c r="AX103" t="str">
        <f t="shared" si="11"/>
        <v>5</v>
      </c>
      <c r="AY103" t="str">
        <f t="shared" si="12"/>
        <v/>
      </c>
      <c r="AZ103" t="str">
        <f t="shared" si="13"/>
        <v/>
      </c>
      <c r="BA103" t="str">
        <f t="shared" si="14"/>
        <v/>
      </c>
      <c r="BB103" t="str">
        <f t="shared" si="15"/>
        <v/>
      </c>
      <c r="BC103" t="str">
        <f t="shared" si="16"/>
        <v/>
      </c>
      <c r="BD103" t="str">
        <f t="shared" si="17"/>
        <v/>
      </c>
      <c r="BE103" t="str">
        <f t="shared" si="18"/>
        <v/>
      </c>
      <c r="BF103" t="str">
        <f t="shared" si="19"/>
        <v/>
      </c>
      <c r="BG103" t="str">
        <f t="shared" si="20"/>
        <v/>
      </c>
      <c r="BH103" t="str">
        <f t="shared" si="21"/>
        <v/>
      </c>
      <c r="BI103" t="str">
        <f t="shared" si="22"/>
        <v/>
      </c>
      <c r="BK103" t="str">
        <f t="shared" si="23"/>
        <v/>
      </c>
    </row>
    <row r="104">
      <c r="A104" s="4" t="str">
        <f t="shared" si="24"/>
        <v>102</v>
      </c>
      <c r="B104" s="4">
        <v>11.0</v>
      </c>
      <c r="C104" s="4" t="s">
        <v>1768</v>
      </c>
      <c r="E104" s="4">
        <v>155430.0</v>
      </c>
      <c r="F104" s="4" t="s">
        <v>1769</v>
      </c>
      <c r="G104" s="4" t="s">
        <v>4032</v>
      </c>
      <c r="H104" s="4" t="s">
        <v>583</v>
      </c>
      <c r="K104" s="4" t="s">
        <v>244</v>
      </c>
      <c r="L104" s="4" t="s">
        <v>246</v>
      </c>
      <c r="P104" s="7">
        <v>155732.446875</v>
      </c>
      <c r="Q104" s="7">
        <v>319.69278046385864</v>
      </c>
      <c r="R104" s="7">
        <v>7934.0</v>
      </c>
      <c r="S104" s="7">
        <v>5745.897141786672</v>
      </c>
      <c r="T104" s="4">
        <v>0.00233489709734</v>
      </c>
      <c r="U104" s="4">
        <v>155430.0</v>
      </c>
      <c r="V104" s="4">
        <v>5734.794375</v>
      </c>
      <c r="W104" s="4">
        <v>2199.205625</v>
      </c>
      <c r="X104" s="4">
        <v>290.05</v>
      </c>
      <c r="Y104" s="4">
        <v>12.396875</v>
      </c>
      <c r="Z104" s="4" t="str">
        <f t="shared" si="5"/>
        <v>4</v>
      </c>
      <c r="AA104" s="4">
        <v>1.0</v>
      </c>
      <c r="AE104" s="4">
        <v>1.0</v>
      </c>
      <c r="AF104" s="4">
        <v>1.0</v>
      </c>
      <c r="AG104" s="4">
        <v>1.0</v>
      </c>
      <c r="AM104" s="4"/>
      <c r="AN104" s="4"/>
      <c r="AS104" t="str">
        <f t="shared" si="6"/>
        <v>12.396875</v>
      </c>
      <c r="AT104" t="str">
        <f t="shared" si="7"/>
        <v/>
      </c>
      <c r="AU104" t="str">
        <f t="shared" si="8"/>
        <v/>
      </c>
      <c r="AV104" t="str">
        <f t="shared" si="9"/>
        <v/>
      </c>
      <c r="AW104" t="str">
        <f t="shared" si="10"/>
        <v>12.396875</v>
      </c>
      <c r="AX104" t="str">
        <f t="shared" si="11"/>
        <v>12.396875</v>
      </c>
      <c r="AY104" t="str">
        <f t="shared" si="12"/>
        <v>12.396875</v>
      </c>
      <c r="AZ104" t="str">
        <f t="shared" si="13"/>
        <v/>
      </c>
      <c r="BA104" t="str">
        <f t="shared" si="14"/>
        <v/>
      </c>
      <c r="BB104" t="str">
        <f t="shared" si="15"/>
        <v/>
      </c>
      <c r="BC104" t="str">
        <f t="shared" si="16"/>
        <v/>
      </c>
      <c r="BD104" t="str">
        <f t="shared" si="17"/>
        <v/>
      </c>
      <c r="BE104" t="str">
        <f t="shared" si="18"/>
        <v/>
      </c>
      <c r="BF104" t="str">
        <f t="shared" si="19"/>
        <v/>
      </c>
      <c r="BG104" t="str">
        <f t="shared" si="20"/>
        <v/>
      </c>
      <c r="BH104" t="str">
        <f t="shared" si="21"/>
        <v/>
      </c>
      <c r="BI104" t="str">
        <f t="shared" si="22"/>
        <v/>
      </c>
      <c r="BK104" t="str">
        <f t="shared" si="23"/>
        <v/>
      </c>
    </row>
    <row r="105">
      <c r="A105" s="4" t="str">
        <f t="shared" si="24"/>
        <v>103</v>
      </c>
      <c r="B105" s="4">
        <v>11.0</v>
      </c>
      <c r="C105" s="4" t="s">
        <v>1823</v>
      </c>
      <c r="E105" s="4">
        <v>150561.0</v>
      </c>
      <c r="F105" s="4" t="s">
        <v>1824</v>
      </c>
      <c r="G105" s="4" t="s">
        <v>4033</v>
      </c>
      <c r="H105" s="26" t="s">
        <v>4034</v>
      </c>
      <c r="K105" s="4" t="s">
        <v>244</v>
      </c>
      <c r="L105" s="4" t="s">
        <v>246</v>
      </c>
      <c r="P105" s="7">
        <v>150917.3825</v>
      </c>
      <c r="Q105" s="7">
        <v>373.5824885897775</v>
      </c>
      <c r="R105" s="7">
        <v>19500.0</v>
      </c>
      <c r="S105" s="7">
        <v>19227.818392269808</v>
      </c>
      <c r="T105" s="4">
        <v>0.00104862362578</v>
      </c>
      <c r="U105" s="4">
        <v>150561.0</v>
      </c>
      <c r="V105" s="4">
        <v>19219.6875</v>
      </c>
      <c r="W105" s="4">
        <v>280.3125</v>
      </c>
      <c r="X105" s="4">
        <v>346.1325</v>
      </c>
      <c r="Y105" s="4">
        <v>10.25</v>
      </c>
      <c r="Z105" s="4" t="str">
        <f t="shared" si="5"/>
        <v>4</v>
      </c>
      <c r="AE105" s="4">
        <v>1.0</v>
      </c>
      <c r="AG105" s="4">
        <v>1.0</v>
      </c>
      <c r="AK105" s="4">
        <v>1.0</v>
      </c>
      <c r="AM105" s="4"/>
      <c r="AN105" s="4"/>
      <c r="AO105" s="4">
        <v>1.0</v>
      </c>
      <c r="AS105" t="str">
        <f t="shared" si="6"/>
        <v/>
      </c>
      <c r="AT105" t="str">
        <f t="shared" si="7"/>
        <v/>
      </c>
      <c r="AU105" t="str">
        <f t="shared" si="8"/>
        <v/>
      </c>
      <c r="AV105" t="str">
        <f t="shared" si="9"/>
        <v/>
      </c>
      <c r="AW105" t="str">
        <f t="shared" si="10"/>
        <v>10.25</v>
      </c>
      <c r="AX105" t="str">
        <f t="shared" si="11"/>
        <v/>
      </c>
      <c r="AY105" t="str">
        <f t="shared" si="12"/>
        <v>10.25</v>
      </c>
      <c r="AZ105" t="str">
        <f t="shared" si="13"/>
        <v/>
      </c>
      <c r="BA105" t="str">
        <f t="shared" si="14"/>
        <v/>
      </c>
      <c r="BB105" t="str">
        <f t="shared" si="15"/>
        <v/>
      </c>
      <c r="BC105" t="str">
        <f t="shared" si="16"/>
        <v>10.25</v>
      </c>
      <c r="BD105" t="str">
        <f t="shared" si="17"/>
        <v/>
      </c>
      <c r="BE105" t="str">
        <f t="shared" si="18"/>
        <v/>
      </c>
      <c r="BF105" t="str">
        <f t="shared" si="19"/>
        <v/>
      </c>
      <c r="BG105" t="str">
        <f t="shared" si="20"/>
        <v>10.25</v>
      </c>
      <c r="BH105" t="str">
        <f t="shared" si="21"/>
        <v/>
      </c>
      <c r="BI105" t="str">
        <f t="shared" si="22"/>
        <v/>
      </c>
      <c r="BK105" t="str">
        <f t="shared" si="23"/>
        <v/>
      </c>
    </row>
    <row r="106">
      <c r="A106" s="4" t="str">
        <f t="shared" si="24"/>
        <v>104</v>
      </c>
      <c r="B106" s="4">
        <v>11.0</v>
      </c>
      <c r="C106" s="4" t="s">
        <v>1872</v>
      </c>
      <c r="E106" s="4">
        <v>149396.0</v>
      </c>
      <c r="F106" s="4" t="s">
        <v>1874</v>
      </c>
      <c r="K106" s="4" t="s">
        <v>244</v>
      </c>
      <c r="L106" s="4" t="s">
        <v>246</v>
      </c>
      <c r="P106" s="7">
        <v>150767.3484375</v>
      </c>
      <c r="Q106" s="7">
        <v>1388.5372194956735</v>
      </c>
      <c r="R106" s="7">
        <v>3096.0</v>
      </c>
      <c r="S106" s="7">
        <v>3061.3219280948874</v>
      </c>
      <c r="T106" s="4">
        <v>0.00888551456121</v>
      </c>
      <c r="U106" s="4">
        <v>149396.0</v>
      </c>
      <c r="V106" s="4">
        <v>3056.0</v>
      </c>
      <c r="W106" s="4">
        <v>40.0</v>
      </c>
      <c r="X106" s="4">
        <v>756.3575</v>
      </c>
      <c r="Y106" s="4">
        <v>614.9909375</v>
      </c>
      <c r="Z106" s="4" t="str">
        <f t="shared" si="5"/>
        <v>2</v>
      </c>
      <c r="AE106" s="4">
        <v>1.0</v>
      </c>
      <c r="AF106" s="4">
        <v>1.0</v>
      </c>
      <c r="AM106" s="4"/>
      <c r="AN106" s="4"/>
      <c r="AS106" t="str">
        <f t="shared" si="6"/>
        <v/>
      </c>
      <c r="AT106" t="str">
        <f t="shared" si="7"/>
        <v/>
      </c>
      <c r="AU106" t="str">
        <f t="shared" si="8"/>
        <v/>
      </c>
      <c r="AV106" t="str">
        <f t="shared" si="9"/>
        <v/>
      </c>
      <c r="AW106" t="str">
        <f t="shared" si="10"/>
        <v>614.9909375</v>
      </c>
      <c r="AX106" t="str">
        <f t="shared" si="11"/>
        <v>614.9909375</v>
      </c>
      <c r="AY106" t="str">
        <f t="shared" si="12"/>
        <v/>
      </c>
      <c r="AZ106" t="str">
        <f t="shared" si="13"/>
        <v/>
      </c>
      <c r="BA106" t="str">
        <f t="shared" si="14"/>
        <v/>
      </c>
      <c r="BB106" t="str">
        <f t="shared" si="15"/>
        <v/>
      </c>
      <c r="BC106" t="str">
        <f t="shared" si="16"/>
        <v/>
      </c>
      <c r="BD106" t="str">
        <f t="shared" si="17"/>
        <v/>
      </c>
      <c r="BE106" t="str">
        <f t="shared" si="18"/>
        <v/>
      </c>
      <c r="BF106" t="str">
        <f t="shared" si="19"/>
        <v/>
      </c>
      <c r="BG106" t="str">
        <f t="shared" si="20"/>
        <v/>
      </c>
      <c r="BH106" t="str">
        <f t="shared" si="21"/>
        <v/>
      </c>
      <c r="BI106" t="str">
        <f t="shared" si="22"/>
        <v/>
      </c>
      <c r="BK106" t="str">
        <f t="shared" si="23"/>
        <v/>
      </c>
    </row>
    <row r="107">
      <c r="A107" s="4" t="str">
        <f t="shared" si="24"/>
        <v>105</v>
      </c>
      <c r="B107" s="4">
        <v>11.0</v>
      </c>
      <c r="C107" s="4" t="s">
        <v>1938</v>
      </c>
      <c r="E107" s="4">
        <v>145851.0</v>
      </c>
      <c r="F107" s="4" t="s">
        <v>1940</v>
      </c>
      <c r="G107" s="4" t="s">
        <v>4038</v>
      </c>
      <c r="H107" s="26" t="s">
        <v>4039</v>
      </c>
      <c r="K107" s="4" t="s">
        <v>244</v>
      </c>
      <c r="L107" s="4" t="s">
        <v>1978</v>
      </c>
      <c r="P107" s="7">
        <v>145980.2778125</v>
      </c>
      <c r="Q107" s="7">
        <v>146.4319482522745</v>
      </c>
      <c r="R107" s="7">
        <v>1043.0</v>
      </c>
      <c r="S107" s="7">
        <v>867.515699838284</v>
      </c>
      <c r="T107" s="4">
        <v>0.0034800242204</v>
      </c>
      <c r="U107" s="4">
        <v>145851.0</v>
      </c>
      <c r="V107" s="4">
        <v>860.0</v>
      </c>
      <c r="W107" s="4">
        <v>183.0</v>
      </c>
      <c r="X107" s="4">
        <v>126.0278125</v>
      </c>
      <c r="Y107" s="4">
        <v>3.25</v>
      </c>
      <c r="Z107" s="4" t="str">
        <f t="shared" si="5"/>
        <v>1</v>
      </c>
      <c r="AA107" s="4">
        <v>1.0</v>
      </c>
      <c r="AN107" s="4"/>
      <c r="AS107" t="str">
        <f t="shared" si="6"/>
        <v>3.25</v>
      </c>
      <c r="AT107" t="str">
        <f t="shared" si="7"/>
        <v/>
      </c>
      <c r="AU107" t="str">
        <f t="shared" si="8"/>
        <v/>
      </c>
      <c r="AV107" t="str">
        <f t="shared" si="9"/>
        <v/>
      </c>
      <c r="AW107" t="str">
        <f t="shared" si="10"/>
        <v/>
      </c>
      <c r="AX107" t="str">
        <f t="shared" si="11"/>
        <v/>
      </c>
      <c r="AY107" t="str">
        <f t="shared" si="12"/>
        <v/>
      </c>
      <c r="AZ107" t="str">
        <f t="shared" si="13"/>
        <v/>
      </c>
      <c r="BA107" t="str">
        <f t="shared" si="14"/>
        <v/>
      </c>
      <c r="BB107" t="str">
        <f t="shared" si="15"/>
        <v/>
      </c>
      <c r="BC107" t="str">
        <f t="shared" si="16"/>
        <v/>
      </c>
      <c r="BD107" t="str">
        <f t="shared" si="17"/>
        <v/>
      </c>
      <c r="BE107" t="str">
        <f t="shared" si="18"/>
        <v/>
      </c>
      <c r="BF107" t="str">
        <f t="shared" si="19"/>
        <v/>
      </c>
      <c r="BG107" t="str">
        <f t="shared" si="20"/>
        <v/>
      </c>
      <c r="BH107" t="str">
        <f t="shared" si="21"/>
        <v/>
      </c>
      <c r="BI107" t="str">
        <f t="shared" si="22"/>
        <v/>
      </c>
      <c r="BK107" t="str">
        <f t="shared" si="23"/>
        <v/>
      </c>
    </row>
    <row r="108">
      <c r="A108" s="4" t="str">
        <f t="shared" si="24"/>
        <v>106</v>
      </c>
      <c r="B108" s="4">
        <v>11.0</v>
      </c>
      <c r="C108" s="4" t="s">
        <v>1984</v>
      </c>
      <c r="E108" s="4">
        <v>144307.0</v>
      </c>
      <c r="F108" s="4" t="s">
        <v>1986</v>
      </c>
      <c r="G108" s="4" t="s">
        <v>4042</v>
      </c>
      <c r="H108" s="26" t="s">
        <v>4043</v>
      </c>
      <c r="I108" s="4" t="s">
        <v>1439</v>
      </c>
      <c r="J108" s="4"/>
      <c r="K108" s="4" t="s">
        <v>244</v>
      </c>
      <c r="L108" s="4" t="s">
        <v>358</v>
      </c>
      <c r="M108" s="4">
        <v>893.0</v>
      </c>
      <c r="N108" s="18"/>
      <c r="O108" s="18"/>
      <c r="P108" s="4">
        <v>144572.5125</v>
      </c>
      <c r="Q108" s="4">
        <v>282.6512817577749</v>
      </c>
      <c r="R108" s="4">
        <v>1583.0</v>
      </c>
      <c r="S108" s="4">
        <v>1502.4429434958488</v>
      </c>
      <c r="T108" s="4">
        <v>0.0043636649349</v>
      </c>
      <c r="U108" s="4">
        <v>144307.0</v>
      </c>
      <c r="V108" s="4">
        <v>1496.0</v>
      </c>
      <c r="W108" s="4">
        <v>87.0</v>
      </c>
      <c r="X108" s="4">
        <v>241.45</v>
      </c>
      <c r="Y108" s="4">
        <v>24.0625</v>
      </c>
      <c r="Z108" s="4" t="str">
        <f t="shared" si="5"/>
        <v>1</v>
      </c>
      <c r="AA108" s="4">
        <v>1.0</v>
      </c>
      <c r="AN108" s="4"/>
      <c r="AS108" t="str">
        <f t="shared" si="6"/>
        <v>24.0625</v>
      </c>
      <c r="AT108" t="str">
        <f t="shared" si="7"/>
        <v/>
      </c>
      <c r="AU108" t="str">
        <f t="shared" si="8"/>
        <v/>
      </c>
      <c r="AV108" t="str">
        <f t="shared" si="9"/>
        <v/>
      </c>
      <c r="AW108" t="str">
        <f t="shared" si="10"/>
        <v/>
      </c>
      <c r="AX108" t="str">
        <f t="shared" si="11"/>
        <v/>
      </c>
      <c r="AY108" t="str">
        <f t="shared" si="12"/>
        <v/>
      </c>
      <c r="AZ108" t="str">
        <f t="shared" si="13"/>
        <v/>
      </c>
      <c r="BA108" t="str">
        <f t="shared" si="14"/>
        <v/>
      </c>
      <c r="BB108" t="str">
        <f t="shared" si="15"/>
        <v/>
      </c>
      <c r="BC108" t="str">
        <f t="shared" si="16"/>
        <v/>
      </c>
      <c r="BD108" t="str">
        <f t="shared" si="17"/>
        <v/>
      </c>
      <c r="BE108" t="str">
        <f t="shared" si="18"/>
        <v/>
      </c>
      <c r="BF108" t="str">
        <f t="shared" si="19"/>
        <v/>
      </c>
      <c r="BG108" t="str">
        <f t="shared" si="20"/>
        <v/>
      </c>
      <c r="BH108" t="str">
        <f t="shared" si="21"/>
        <v/>
      </c>
      <c r="BI108" t="str">
        <f t="shared" si="22"/>
        <v/>
      </c>
      <c r="BK108" t="str">
        <f t="shared" si="23"/>
        <v/>
      </c>
    </row>
    <row r="109">
      <c r="A109" s="4" t="str">
        <f t="shared" si="24"/>
        <v>107</v>
      </c>
      <c r="B109" s="4">
        <v>11.0</v>
      </c>
      <c r="C109" s="4" t="s">
        <v>1440</v>
      </c>
      <c r="E109" s="4">
        <v>142484.0</v>
      </c>
      <c r="F109" s="4" t="s">
        <v>2054</v>
      </c>
      <c r="G109" s="4" t="s">
        <v>4046</v>
      </c>
      <c r="H109" s="26" t="s">
        <v>4047</v>
      </c>
      <c r="I109" s="4" t="s">
        <v>1440</v>
      </c>
      <c r="J109" s="4"/>
      <c r="K109" s="4" t="s">
        <v>244</v>
      </c>
      <c r="L109" s="4" t="s">
        <v>482</v>
      </c>
      <c r="M109" s="4">
        <v>699.0</v>
      </c>
      <c r="N109" s="18"/>
      <c r="O109" s="18"/>
      <c r="P109" s="4">
        <v>142804.15593749998</v>
      </c>
      <c r="Q109" s="4">
        <v>337.2763778978079</v>
      </c>
      <c r="R109" s="4">
        <v>17600.0</v>
      </c>
      <c r="S109" s="4">
        <v>17229.067956075414</v>
      </c>
      <c r="T109" s="4">
        <v>0.00288411950709</v>
      </c>
      <c r="U109" s="4">
        <v>142484.0</v>
      </c>
      <c r="V109" s="4">
        <v>17220.5</v>
      </c>
      <c r="W109" s="4">
        <v>379.5</v>
      </c>
      <c r="X109" s="4">
        <v>315.130625</v>
      </c>
      <c r="Y109" s="4">
        <v>5.0253125</v>
      </c>
      <c r="Z109" s="4" t="str">
        <f t="shared" si="5"/>
        <v>4</v>
      </c>
      <c r="AB109" s="4">
        <v>1.0</v>
      </c>
      <c r="AE109" s="4">
        <v>1.0</v>
      </c>
      <c r="AF109" s="4">
        <v>1.0</v>
      </c>
      <c r="AH109" s="4">
        <v>1.0</v>
      </c>
      <c r="AM109" s="4"/>
      <c r="AN109" s="4"/>
      <c r="AS109" t="str">
        <f t="shared" si="6"/>
        <v/>
      </c>
      <c r="AT109" t="str">
        <f t="shared" si="7"/>
        <v>5.0253125</v>
      </c>
      <c r="AU109" t="str">
        <f t="shared" si="8"/>
        <v/>
      </c>
      <c r="AV109" t="str">
        <f t="shared" si="9"/>
        <v/>
      </c>
      <c r="AW109" t="str">
        <f t="shared" si="10"/>
        <v>5.0253125</v>
      </c>
      <c r="AX109" t="str">
        <f t="shared" si="11"/>
        <v>5.0253125</v>
      </c>
      <c r="AY109" t="str">
        <f t="shared" si="12"/>
        <v/>
      </c>
      <c r="AZ109" t="str">
        <f t="shared" si="13"/>
        <v>5.0253125</v>
      </c>
      <c r="BA109" t="str">
        <f t="shared" si="14"/>
        <v/>
      </c>
      <c r="BB109" t="str">
        <f t="shared" si="15"/>
        <v/>
      </c>
      <c r="BC109" t="str">
        <f t="shared" si="16"/>
        <v/>
      </c>
      <c r="BD109" t="str">
        <f t="shared" si="17"/>
        <v/>
      </c>
      <c r="BE109" t="str">
        <f t="shared" si="18"/>
        <v/>
      </c>
      <c r="BF109" t="str">
        <f t="shared" si="19"/>
        <v/>
      </c>
      <c r="BG109" t="str">
        <f t="shared" si="20"/>
        <v/>
      </c>
      <c r="BH109" t="str">
        <f t="shared" si="21"/>
        <v/>
      </c>
      <c r="BI109" t="str">
        <f t="shared" si="22"/>
        <v/>
      </c>
      <c r="BK109" t="str">
        <f t="shared" si="23"/>
        <v>5.0253125</v>
      </c>
    </row>
    <row r="110">
      <c r="A110" s="4" t="str">
        <f t="shared" si="24"/>
        <v>108</v>
      </c>
      <c r="B110" s="4">
        <v>11.0</v>
      </c>
      <c r="C110" s="4" t="s">
        <v>2116</v>
      </c>
      <c r="E110" s="4">
        <v>139648.0</v>
      </c>
      <c r="F110" s="4" t="s">
        <v>2117</v>
      </c>
      <c r="G110" s="4" t="s">
        <v>4048</v>
      </c>
      <c r="H110" s="26" t="s">
        <v>4049</v>
      </c>
      <c r="I110" s="4" t="s">
        <v>1441</v>
      </c>
      <c r="J110" s="4"/>
      <c r="K110" s="4" t="s">
        <v>244</v>
      </c>
      <c r="L110" s="4" t="s">
        <v>246</v>
      </c>
      <c r="M110" s="4">
        <v>119.0</v>
      </c>
      <c r="N110" s="18"/>
      <c r="O110" s="18"/>
      <c r="P110" s="4">
        <v>139743.875</v>
      </c>
      <c r="Q110" s="4">
        <v>112.96643538632361</v>
      </c>
      <c r="R110" s="4">
        <v>13700.0</v>
      </c>
      <c r="S110" s="4">
        <v>12639.751316367623</v>
      </c>
      <c r="T110" s="4">
        <v>0.00124878883526</v>
      </c>
      <c r="U110" s="4">
        <v>139648.0</v>
      </c>
      <c r="V110" s="4">
        <v>12629.6875</v>
      </c>
      <c r="W110" s="4">
        <v>1070.3125</v>
      </c>
      <c r="X110" s="4">
        <v>95.875</v>
      </c>
      <c r="Y110" s="4">
        <v>0.0</v>
      </c>
      <c r="Z110" s="4" t="str">
        <f t="shared" si="5"/>
        <v>2</v>
      </c>
      <c r="AA110" s="4">
        <v>1.0</v>
      </c>
      <c r="AE110" s="4">
        <v>1.0</v>
      </c>
      <c r="AM110" s="4"/>
      <c r="AN110" s="4"/>
      <c r="AS110" t="str">
        <f t="shared" si="6"/>
        <v>0</v>
      </c>
      <c r="AT110" t="str">
        <f t="shared" si="7"/>
        <v/>
      </c>
      <c r="AU110" t="str">
        <f t="shared" si="8"/>
        <v/>
      </c>
      <c r="AV110" t="str">
        <f t="shared" si="9"/>
        <v/>
      </c>
      <c r="AW110" t="str">
        <f t="shared" si="10"/>
        <v>0</v>
      </c>
      <c r="AX110" t="str">
        <f t="shared" si="11"/>
        <v/>
      </c>
      <c r="AY110" t="str">
        <f t="shared" si="12"/>
        <v/>
      </c>
      <c r="AZ110" t="str">
        <f t="shared" si="13"/>
        <v/>
      </c>
      <c r="BA110" t="str">
        <f t="shared" si="14"/>
        <v/>
      </c>
      <c r="BB110" t="str">
        <f t="shared" si="15"/>
        <v/>
      </c>
      <c r="BC110" t="str">
        <f t="shared" si="16"/>
        <v/>
      </c>
      <c r="BD110" t="str">
        <f t="shared" si="17"/>
        <v/>
      </c>
      <c r="BE110" t="str">
        <f t="shared" si="18"/>
        <v/>
      </c>
      <c r="BF110" t="str">
        <f t="shared" si="19"/>
        <v/>
      </c>
      <c r="BG110" t="str">
        <f t="shared" si="20"/>
        <v/>
      </c>
      <c r="BH110" t="str">
        <f t="shared" si="21"/>
        <v/>
      </c>
      <c r="BI110" t="str">
        <f t="shared" si="22"/>
        <v/>
      </c>
      <c r="BK110" t="str">
        <f t="shared" si="23"/>
        <v/>
      </c>
    </row>
    <row r="111">
      <c r="A111" s="4" t="str">
        <f t="shared" si="24"/>
        <v>109</v>
      </c>
      <c r="B111" s="4">
        <v>11.0</v>
      </c>
      <c r="C111" s="4" t="s">
        <v>1442</v>
      </c>
      <c r="E111" s="4">
        <v>138857.0</v>
      </c>
      <c r="F111" s="4" t="s">
        <v>2188</v>
      </c>
      <c r="G111" s="4" t="s">
        <v>4061</v>
      </c>
      <c r="H111" s="26" t="s">
        <v>4063</v>
      </c>
      <c r="I111" s="4" t="s">
        <v>1442</v>
      </c>
      <c r="J111" s="4"/>
      <c r="K111" s="4" t="s">
        <v>244</v>
      </c>
      <c r="L111" s="4" t="s">
        <v>246</v>
      </c>
      <c r="M111" s="4">
        <v>4571.0</v>
      </c>
      <c r="N111" s="18"/>
      <c r="O111" s="18"/>
      <c r="P111" s="4">
        <v>141154.27625</v>
      </c>
      <c r="Q111" s="4">
        <v>2314.3594903819558</v>
      </c>
      <c r="R111" s="4">
        <v>25600.0</v>
      </c>
      <c r="S111" s="4">
        <v>20332.366322214246</v>
      </c>
      <c r="T111" s="4">
        <v>0.0042748117204</v>
      </c>
      <c r="U111" s="4">
        <v>138857.0</v>
      </c>
      <c r="V111" s="4">
        <v>20320.0</v>
      </c>
      <c r="W111" s="4">
        <v>5280.0</v>
      </c>
      <c r="X111" s="4">
        <v>2164.4475</v>
      </c>
      <c r="Y111" s="4">
        <v>132.82875</v>
      </c>
      <c r="Z111" s="4" t="str">
        <f t="shared" si="5"/>
        <v>3</v>
      </c>
      <c r="AA111" s="4">
        <v>1.0</v>
      </c>
      <c r="AE111" s="4">
        <v>1.0</v>
      </c>
      <c r="AH111" s="4">
        <v>1.0</v>
      </c>
      <c r="AM111" s="4"/>
      <c r="AN111" s="4"/>
      <c r="AS111" t="str">
        <f t="shared" si="6"/>
        <v>132.82875</v>
      </c>
      <c r="AT111" t="str">
        <f t="shared" si="7"/>
        <v/>
      </c>
      <c r="AU111" t="str">
        <f t="shared" si="8"/>
        <v/>
      </c>
      <c r="AV111" t="str">
        <f t="shared" si="9"/>
        <v/>
      </c>
      <c r="AW111" t="str">
        <f t="shared" si="10"/>
        <v>132.82875</v>
      </c>
      <c r="AX111" t="str">
        <f t="shared" si="11"/>
        <v/>
      </c>
      <c r="AY111" t="str">
        <f t="shared" si="12"/>
        <v/>
      </c>
      <c r="AZ111" t="str">
        <f t="shared" si="13"/>
        <v>132.82875</v>
      </c>
      <c r="BA111" t="str">
        <f t="shared" si="14"/>
        <v/>
      </c>
      <c r="BB111" t="str">
        <f t="shared" si="15"/>
        <v/>
      </c>
      <c r="BC111" t="str">
        <f t="shared" si="16"/>
        <v/>
      </c>
      <c r="BD111" t="str">
        <f t="shared" si="17"/>
        <v/>
      </c>
      <c r="BE111" t="str">
        <f t="shared" si="18"/>
        <v/>
      </c>
      <c r="BF111" t="str">
        <f t="shared" si="19"/>
        <v/>
      </c>
      <c r="BG111" t="str">
        <f t="shared" si="20"/>
        <v/>
      </c>
      <c r="BH111" t="str">
        <f t="shared" si="21"/>
        <v/>
      </c>
      <c r="BI111" t="str">
        <f t="shared" si="22"/>
        <v/>
      </c>
      <c r="BK111" t="str">
        <f t="shared" si="23"/>
        <v>132.82875</v>
      </c>
    </row>
    <row r="112">
      <c r="A112" s="4" t="str">
        <f t="shared" si="24"/>
        <v>110</v>
      </c>
      <c r="B112" s="4">
        <v>11.0</v>
      </c>
      <c r="C112" s="4" t="s">
        <v>2257</v>
      </c>
      <c r="E112" s="4">
        <v>138126.0</v>
      </c>
      <c r="F112" s="4" t="s">
        <v>2258</v>
      </c>
      <c r="G112" s="4" t="s">
        <v>4065</v>
      </c>
      <c r="H112" s="26" t="s">
        <v>4067</v>
      </c>
      <c r="K112" s="4" t="s">
        <v>244</v>
      </c>
      <c r="L112" s="4" t="s">
        <v>246</v>
      </c>
      <c r="P112" s="7">
        <v>138430.4978125</v>
      </c>
      <c r="Q112" s="7">
        <v>321.5734378837541</v>
      </c>
      <c r="R112" s="7">
        <v>17500.0</v>
      </c>
      <c r="S112" s="7">
        <v>16618.393689266064</v>
      </c>
      <c r="T112" s="4">
        <v>0.00306173258016</v>
      </c>
      <c r="U112" s="4">
        <v>138126.0</v>
      </c>
      <c r="V112" s="4">
        <v>16608.59375</v>
      </c>
      <c r="W112" s="4">
        <v>891.40625</v>
      </c>
      <c r="X112" s="4">
        <v>283.5865625</v>
      </c>
      <c r="Y112" s="4">
        <v>20.91125</v>
      </c>
      <c r="Z112" s="4" t="str">
        <f t="shared" si="5"/>
        <v>3</v>
      </c>
      <c r="AA112" s="4">
        <v>1.0</v>
      </c>
      <c r="AE112" s="4">
        <v>1.0</v>
      </c>
      <c r="AF112" s="4">
        <v>1.0</v>
      </c>
      <c r="AN112" s="4"/>
      <c r="AS112" t="str">
        <f t="shared" si="6"/>
        <v>20.91125</v>
      </c>
      <c r="AT112" t="str">
        <f t="shared" si="7"/>
        <v/>
      </c>
      <c r="AU112" t="str">
        <f t="shared" si="8"/>
        <v/>
      </c>
      <c r="AV112" t="str">
        <f t="shared" si="9"/>
        <v/>
      </c>
      <c r="AW112" t="str">
        <f t="shared" si="10"/>
        <v>20.91125</v>
      </c>
      <c r="AX112" t="str">
        <f t="shared" si="11"/>
        <v>20.91125</v>
      </c>
      <c r="AY112" t="str">
        <f t="shared" si="12"/>
        <v/>
      </c>
      <c r="AZ112" t="str">
        <f t="shared" si="13"/>
        <v/>
      </c>
      <c r="BA112" t="str">
        <f t="shared" si="14"/>
        <v/>
      </c>
      <c r="BB112" t="str">
        <f t="shared" si="15"/>
        <v/>
      </c>
      <c r="BC112" t="str">
        <f t="shared" si="16"/>
        <v/>
      </c>
      <c r="BD112" t="str">
        <f t="shared" si="17"/>
        <v/>
      </c>
      <c r="BE112" t="str">
        <f t="shared" si="18"/>
        <v/>
      </c>
      <c r="BF112" t="str">
        <f t="shared" si="19"/>
        <v/>
      </c>
      <c r="BG112" t="str">
        <f t="shared" si="20"/>
        <v/>
      </c>
      <c r="BH112" t="str">
        <f t="shared" si="21"/>
        <v/>
      </c>
      <c r="BI112" t="str">
        <f t="shared" si="22"/>
        <v/>
      </c>
      <c r="BK112" t="str">
        <f t="shared" si="23"/>
        <v/>
      </c>
    </row>
    <row r="113">
      <c r="A113" s="4" t="str">
        <f t="shared" si="24"/>
        <v>111</v>
      </c>
      <c r="B113" s="4">
        <v>11.0</v>
      </c>
      <c r="C113" s="4" t="s">
        <v>2310</v>
      </c>
      <c r="E113" s="4">
        <v>136620.0</v>
      </c>
      <c r="K113" s="4" t="s">
        <v>244</v>
      </c>
      <c r="L113" s="4" t="s">
        <v>350</v>
      </c>
      <c r="P113" s="7">
        <v>136839.0</v>
      </c>
      <c r="Q113" s="7">
        <v>236.05980917174514</v>
      </c>
      <c r="R113" s="7">
        <v>16000.0</v>
      </c>
      <c r="S113" s="7">
        <v>11857.020632761658</v>
      </c>
      <c r="T113" s="4">
        <v>0.00278236536612</v>
      </c>
      <c r="U113" s="4">
        <v>136620.0</v>
      </c>
      <c r="V113" s="4">
        <v>11845.0</v>
      </c>
      <c r="W113" s="4">
        <v>4155.0</v>
      </c>
      <c r="X113" s="4">
        <v>177.0</v>
      </c>
      <c r="Y113" s="4">
        <v>42.0</v>
      </c>
      <c r="Z113" s="4" t="str">
        <f t="shared" si="5"/>
        <v>1</v>
      </c>
      <c r="AC113" s="4">
        <v>1.0</v>
      </c>
      <c r="AN113" s="4"/>
      <c r="AR113" s="4"/>
      <c r="AS113" t="str">
        <f t="shared" si="6"/>
        <v/>
      </c>
      <c r="AT113" t="str">
        <f t="shared" si="7"/>
        <v/>
      </c>
      <c r="AU113" t="str">
        <f t="shared" si="8"/>
        <v>42</v>
      </c>
      <c r="AV113" t="str">
        <f t="shared" si="9"/>
        <v/>
      </c>
      <c r="AW113" t="str">
        <f t="shared" si="10"/>
        <v/>
      </c>
      <c r="AX113" t="str">
        <f t="shared" si="11"/>
        <v/>
      </c>
      <c r="AY113" t="str">
        <f t="shared" si="12"/>
        <v/>
      </c>
      <c r="AZ113" t="str">
        <f t="shared" si="13"/>
        <v/>
      </c>
      <c r="BA113" t="str">
        <f t="shared" si="14"/>
        <v/>
      </c>
      <c r="BB113" t="str">
        <f t="shared" si="15"/>
        <v/>
      </c>
      <c r="BC113" t="str">
        <f t="shared" si="16"/>
        <v/>
      </c>
      <c r="BD113" t="str">
        <f t="shared" si="17"/>
        <v/>
      </c>
      <c r="BE113" t="str">
        <f t="shared" si="18"/>
        <v/>
      </c>
      <c r="BF113" t="str">
        <f t="shared" si="19"/>
        <v/>
      </c>
      <c r="BG113" t="str">
        <f t="shared" si="20"/>
        <v/>
      </c>
      <c r="BH113" t="str">
        <f t="shared" si="21"/>
        <v/>
      </c>
      <c r="BI113" t="str">
        <f t="shared" si="22"/>
        <v/>
      </c>
      <c r="BK113" t="str">
        <f t="shared" si="23"/>
        <v/>
      </c>
    </row>
    <row r="114">
      <c r="A114" s="4" t="str">
        <f t="shared" si="24"/>
        <v>112</v>
      </c>
      <c r="B114" s="4">
        <v>11.0</v>
      </c>
      <c r="C114" s="4" t="s">
        <v>2358</v>
      </c>
      <c r="E114" s="4">
        <v>136358.0</v>
      </c>
      <c r="F114" s="4" t="s">
        <v>2360</v>
      </c>
      <c r="G114" s="4" t="s">
        <v>4070</v>
      </c>
      <c r="H114" s="26" t="s">
        <v>4071</v>
      </c>
      <c r="K114" s="4" t="s">
        <v>244</v>
      </c>
      <c r="L114" s="4" t="s">
        <v>481</v>
      </c>
      <c r="P114" s="7">
        <v>136396.38875</v>
      </c>
      <c r="Q114" s="7">
        <v>55.4457898187806</v>
      </c>
      <c r="R114" s="7">
        <v>4236.0</v>
      </c>
      <c r="S114" s="7">
        <v>3731.389543526405</v>
      </c>
      <c r="T114" s="4">
        <v>0.00162475490917</v>
      </c>
      <c r="U114" s="4">
        <v>136358.0</v>
      </c>
      <c r="V114" s="4">
        <v>3722.385</v>
      </c>
      <c r="W114" s="4">
        <v>513.615</v>
      </c>
      <c r="X114" s="4">
        <v>38.38875</v>
      </c>
      <c r="Y114" s="4">
        <v>0.0</v>
      </c>
      <c r="Z114" s="4" t="str">
        <f t="shared" si="5"/>
        <v>3</v>
      </c>
      <c r="AA114" s="4">
        <v>1.0</v>
      </c>
      <c r="AE114" s="4">
        <v>1.0</v>
      </c>
      <c r="AF114" s="4">
        <v>1.0</v>
      </c>
      <c r="AN114" s="4"/>
      <c r="AS114" t="str">
        <f t="shared" si="6"/>
        <v>0</v>
      </c>
      <c r="AT114" t="str">
        <f t="shared" si="7"/>
        <v/>
      </c>
      <c r="AU114" t="str">
        <f t="shared" si="8"/>
        <v/>
      </c>
      <c r="AV114" t="str">
        <f t="shared" si="9"/>
        <v/>
      </c>
      <c r="AW114" t="str">
        <f t="shared" si="10"/>
        <v>0</v>
      </c>
      <c r="AX114" t="str">
        <f t="shared" si="11"/>
        <v>0</v>
      </c>
      <c r="AY114" t="str">
        <f t="shared" si="12"/>
        <v/>
      </c>
      <c r="AZ114" t="str">
        <f t="shared" si="13"/>
        <v/>
      </c>
      <c r="BA114" t="str">
        <f t="shared" si="14"/>
        <v/>
      </c>
      <c r="BB114" t="str">
        <f t="shared" si="15"/>
        <v/>
      </c>
      <c r="BC114" t="str">
        <f t="shared" si="16"/>
        <v/>
      </c>
      <c r="BD114" t="str">
        <f t="shared" si="17"/>
        <v/>
      </c>
      <c r="BE114" t="str">
        <f t="shared" si="18"/>
        <v/>
      </c>
      <c r="BF114" t="str">
        <f t="shared" si="19"/>
        <v/>
      </c>
      <c r="BG114" t="str">
        <f t="shared" si="20"/>
        <v/>
      </c>
      <c r="BH114" t="str">
        <f t="shared" si="21"/>
        <v/>
      </c>
      <c r="BI114" t="str">
        <f t="shared" si="22"/>
        <v/>
      </c>
      <c r="BK114" t="str">
        <f t="shared" si="23"/>
        <v/>
      </c>
    </row>
    <row r="115">
      <c r="A115" s="4" t="str">
        <f t="shared" si="24"/>
        <v>113</v>
      </c>
      <c r="B115" s="4">
        <v>11.0</v>
      </c>
      <c r="C115" s="4" t="s">
        <v>2402</v>
      </c>
      <c r="E115" s="4">
        <v>136308.0</v>
      </c>
      <c r="F115" s="4" t="s">
        <v>2402</v>
      </c>
      <c r="G115" s="4" t="s">
        <v>4076</v>
      </c>
      <c r="H115" s="4" t="s">
        <v>583</v>
      </c>
      <c r="K115" s="4" t="s">
        <v>244</v>
      </c>
      <c r="L115" s="4" t="s">
        <v>246</v>
      </c>
      <c r="P115" s="7">
        <v>136499.40625</v>
      </c>
      <c r="Q115" s="7">
        <v>208.46276071172028</v>
      </c>
      <c r="R115" s="7">
        <v>1575.0</v>
      </c>
      <c r="S115" s="7">
        <v>1229.467605550083</v>
      </c>
      <c r="T115" s="4">
        <v>0.00307176474182</v>
      </c>
      <c r="U115" s="4">
        <v>136308.0</v>
      </c>
      <c r="V115" s="4">
        <v>1221.0</v>
      </c>
      <c r="W115" s="4">
        <v>354.0</v>
      </c>
      <c r="X115" s="4">
        <v>178.4375</v>
      </c>
      <c r="Y115" s="4">
        <v>12.96875</v>
      </c>
      <c r="Z115" s="4" t="str">
        <f t="shared" si="5"/>
        <v>2</v>
      </c>
      <c r="AB115" s="4">
        <v>1.0</v>
      </c>
      <c r="AF115" s="4">
        <v>1.0</v>
      </c>
      <c r="AM115" s="4"/>
      <c r="AN115" s="4"/>
      <c r="AS115" t="str">
        <f t="shared" si="6"/>
        <v/>
      </c>
      <c r="AT115" t="str">
        <f t="shared" si="7"/>
        <v>12.96875</v>
      </c>
      <c r="AU115" t="str">
        <f t="shared" si="8"/>
        <v/>
      </c>
      <c r="AV115" t="str">
        <f t="shared" si="9"/>
        <v/>
      </c>
      <c r="AW115" t="str">
        <f t="shared" si="10"/>
        <v/>
      </c>
      <c r="AX115" t="str">
        <f t="shared" si="11"/>
        <v>12.96875</v>
      </c>
      <c r="AY115" t="str">
        <f t="shared" si="12"/>
        <v/>
      </c>
      <c r="AZ115" t="str">
        <f t="shared" si="13"/>
        <v/>
      </c>
      <c r="BA115" t="str">
        <f t="shared" si="14"/>
        <v/>
      </c>
      <c r="BB115" t="str">
        <f t="shared" si="15"/>
        <v/>
      </c>
      <c r="BC115" t="str">
        <f t="shared" si="16"/>
        <v/>
      </c>
      <c r="BD115" t="str">
        <f t="shared" si="17"/>
        <v/>
      </c>
      <c r="BE115" t="str">
        <f t="shared" si="18"/>
        <v/>
      </c>
      <c r="BF115" t="str">
        <f t="shared" si="19"/>
        <v/>
      </c>
      <c r="BG115" t="str">
        <f t="shared" si="20"/>
        <v/>
      </c>
      <c r="BH115" t="str">
        <f t="shared" si="21"/>
        <v/>
      </c>
      <c r="BI115" t="str">
        <f t="shared" si="22"/>
        <v/>
      </c>
      <c r="BK115" t="str">
        <f t="shared" si="23"/>
        <v/>
      </c>
    </row>
    <row r="116">
      <c r="A116" s="4" t="str">
        <f t="shared" si="24"/>
        <v>114</v>
      </c>
      <c r="B116" s="4">
        <v>11.0</v>
      </c>
      <c r="C116" s="4" t="s">
        <v>2460</v>
      </c>
      <c r="E116" s="4">
        <v>136137.0</v>
      </c>
      <c r="F116" s="4" t="s">
        <v>2462</v>
      </c>
      <c r="G116" s="4" t="s">
        <v>4077</v>
      </c>
      <c r="H116" s="26" t="s">
        <v>4078</v>
      </c>
      <c r="I116" s="4" t="s">
        <v>1443</v>
      </c>
      <c r="J116" s="4"/>
      <c r="K116" s="4" t="s">
        <v>244</v>
      </c>
      <c r="L116" s="4" t="s">
        <v>428</v>
      </c>
      <c r="M116" s="4">
        <v>46.0</v>
      </c>
      <c r="N116" s="18"/>
      <c r="O116" s="18"/>
      <c r="P116" s="4">
        <v>138260.26625</v>
      </c>
      <c r="Q116" s="4">
        <v>2140.320949697502</v>
      </c>
      <c r="R116" s="4">
        <v>29200.0</v>
      </c>
      <c r="S116" s="4">
        <v>25087.510003521296</v>
      </c>
      <c r="T116" s="4">
        <v>0.00186106524727</v>
      </c>
      <c r="U116" s="4">
        <v>136137.0</v>
      </c>
      <c r="V116" s="4">
        <v>25075.5</v>
      </c>
      <c r="W116" s="4">
        <v>4124.5</v>
      </c>
      <c r="X116" s="4">
        <v>1892.5534375</v>
      </c>
      <c r="Y116" s="4">
        <v>230.7128125</v>
      </c>
      <c r="Z116" s="4" t="str">
        <f t="shared" si="5"/>
        <v>1</v>
      </c>
      <c r="AA116" s="4">
        <v>1.0</v>
      </c>
      <c r="AN116" s="4"/>
      <c r="AS116" t="str">
        <f t="shared" si="6"/>
        <v>230.7128125</v>
      </c>
      <c r="AT116" t="str">
        <f t="shared" si="7"/>
        <v/>
      </c>
      <c r="AU116" t="str">
        <f t="shared" si="8"/>
        <v/>
      </c>
      <c r="AV116" t="str">
        <f t="shared" si="9"/>
        <v/>
      </c>
      <c r="AW116" t="str">
        <f t="shared" si="10"/>
        <v/>
      </c>
      <c r="AX116" t="str">
        <f t="shared" si="11"/>
        <v/>
      </c>
      <c r="AY116" t="str">
        <f t="shared" si="12"/>
        <v/>
      </c>
      <c r="AZ116" t="str">
        <f t="shared" si="13"/>
        <v/>
      </c>
      <c r="BA116" t="str">
        <f t="shared" si="14"/>
        <v/>
      </c>
      <c r="BB116" t="str">
        <f t="shared" si="15"/>
        <v/>
      </c>
      <c r="BC116" t="str">
        <f t="shared" si="16"/>
        <v/>
      </c>
      <c r="BD116" t="str">
        <f t="shared" si="17"/>
        <v/>
      </c>
      <c r="BE116" t="str">
        <f t="shared" si="18"/>
        <v/>
      </c>
      <c r="BF116" t="str">
        <f t="shared" si="19"/>
        <v/>
      </c>
      <c r="BG116" t="str">
        <f t="shared" si="20"/>
        <v/>
      </c>
      <c r="BH116" t="str">
        <f t="shared" si="21"/>
        <v/>
      </c>
      <c r="BI116" t="str">
        <f t="shared" si="22"/>
        <v/>
      </c>
      <c r="BK116" t="str">
        <f t="shared" si="23"/>
        <v/>
      </c>
    </row>
    <row r="117">
      <c r="A117" s="4" t="str">
        <f t="shared" si="24"/>
        <v>115</v>
      </c>
      <c r="B117" s="4">
        <v>11.0</v>
      </c>
      <c r="C117" s="4" t="s">
        <v>1444</v>
      </c>
      <c r="E117" s="4">
        <v>135921.0</v>
      </c>
      <c r="F117" s="4" t="s">
        <v>2543</v>
      </c>
      <c r="G117" s="4" t="s">
        <v>4080</v>
      </c>
      <c r="H117" s="26" t="s">
        <v>4081</v>
      </c>
      <c r="I117" s="4" t="s">
        <v>1444</v>
      </c>
      <c r="J117" s="4"/>
      <c r="K117" s="4" t="s">
        <v>244</v>
      </c>
      <c r="L117" s="4" t="s">
        <v>358</v>
      </c>
      <c r="M117" s="4">
        <v>17.0</v>
      </c>
      <c r="N117" s="18"/>
      <c r="O117" s="18"/>
      <c r="P117" s="4">
        <v>137067.72937500002</v>
      </c>
      <c r="Q117" s="4">
        <v>1163.781783846328</v>
      </c>
      <c r="R117" s="4">
        <v>4060.0</v>
      </c>
      <c r="S117" s="4">
        <v>3663.929570436063</v>
      </c>
      <c r="T117" s="4">
        <v>0.00467649151023</v>
      </c>
      <c r="U117" s="4">
        <v>135921.0</v>
      </c>
      <c r="V117" s="4">
        <v>3655.26875</v>
      </c>
      <c r="W117" s="4">
        <v>404.73125</v>
      </c>
      <c r="X117" s="4">
        <v>873.810625</v>
      </c>
      <c r="Y117" s="4">
        <v>272.91875</v>
      </c>
      <c r="Z117" s="4" t="str">
        <f t="shared" si="5"/>
        <v>1</v>
      </c>
      <c r="AA117" s="4">
        <v>1.0</v>
      </c>
      <c r="AN117" s="4"/>
      <c r="AS117" t="str">
        <f t="shared" si="6"/>
        <v>272.91875</v>
      </c>
      <c r="AT117" t="str">
        <f t="shared" si="7"/>
        <v/>
      </c>
      <c r="AU117" t="str">
        <f t="shared" si="8"/>
        <v/>
      </c>
      <c r="AV117" t="str">
        <f t="shared" si="9"/>
        <v/>
      </c>
      <c r="AW117" t="str">
        <f t="shared" si="10"/>
        <v/>
      </c>
      <c r="AX117" t="str">
        <f t="shared" si="11"/>
        <v/>
      </c>
      <c r="AY117" t="str">
        <f t="shared" si="12"/>
        <v/>
      </c>
      <c r="AZ117" t="str">
        <f t="shared" si="13"/>
        <v/>
      </c>
      <c r="BA117" t="str">
        <f t="shared" si="14"/>
        <v/>
      </c>
      <c r="BB117" t="str">
        <f t="shared" si="15"/>
        <v/>
      </c>
      <c r="BC117" t="str">
        <f t="shared" si="16"/>
        <v/>
      </c>
      <c r="BD117" t="str">
        <f t="shared" si="17"/>
        <v/>
      </c>
      <c r="BE117" t="str">
        <f t="shared" si="18"/>
        <v/>
      </c>
      <c r="BF117" t="str">
        <f t="shared" si="19"/>
        <v/>
      </c>
      <c r="BG117" t="str">
        <f t="shared" si="20"/>
        <v/>
      </c>
      <c r="BH117" t="str">
        <f t="shared" si="21"/>
        <v/>
      </c>
      <c r="BI117" t="str">
        <f t="shared" si="22"/>
        <v/>
      </c>
      <c r="BK117" t="str">
        <f t="shared" si="23"/>
        <v/>
      </c>
    </row>
    <row r="118">
      <c r="A118" s="4" t="str">
        <f t="shared" si="24"/>
        <v>116</v>
      </c>
      <c r="B118" s="4">
        <v>11.0</v>
      </c>
      <c r="C118" s="4" t="s">
        <v>1445</v>
      </c>
      <c r="E118" s="4">
        <v>134821.0</v>
      </c>
      <c r="F118" s="4" t="s">
        <v>680</v>
      </c>
      <c r="G118" s="4" t="s">
        <v>4082</v>
      </c>
      <c r="H118" s="26" t="s">
        <v>4083</v>
      </c>
      <c r="I118" s="4" t="s">
        <v>1445</v>
      </c>
      <c r="J118" s="4" t="s">
        <v>680</v>
      </c>
      <c r="K118" s="4" t="s">
        <v>244</v>
      </c>
      <c r="L118" s="4" t="s">
        <v>246</v>
      </c>
      <c r="M118" s="4">
        <v>543.0</v>
      </c>
      <c r="N118" s="4">
        <v>1.0</v>
      </c>
      <c r="O118" s="4">
        <v>10.0</v>
      </c>
      <c r="P118" s="4">
        <v>137038.16749999998</v>
      </c>
      <c r="Q118" s="4">
        <v>2234.2081857056464</v>
      </c>
      <c r="R118" s="4">
        <v>27100.0</v>
      </c>
      <c r="S118" s="4">
        <v>23233.23385282945</v>
      </c>
      <c r="T118" s="4">
        <v>0.00370958227977</v>
      </c>
      <c r="U118" s="4">
        <v>134821.0</v>
      </c>
      <c r="V118" s="4">
        <v>23221.3125</v>
      </c>
      <c r="W118" s="4">
        <v>3878.6875</v>
      </c>
      <c r="X118" s="4">
        <v>2075.5240625</v>
      </c>
      <c r="Y118" s="4">
        <v>141.6434375</v>
      </c>
      <c r="Z118" s="4" t="str">
        <f t="shared" si="5"/>
        <v>3</v>
      </c>
      <c r="AB118" s="4">
        <v>1.0</v>
      </c>
      <c r="AD118" s="4"/>
      <c r="AK118" s="4">
        <v>1.0</v>
      </c>
      <c r="AM118" s="4"/>
      <c r="AN118" s="4"/>
      <c r="AP118" s="4">
        <v>1.0</v>
      </c>
      <c r="AS118" t="str">
        <f t="shared" si="6"/>
        <v/>
      </c>
      <c r="AT118" t="str">
        <f t="shared" si="7"/>
        <v>141.6434375</v>
      </c>
      <c r="AU118" t="str">
        <f t="shared" si="8"/>
        <v/>
      </c>
      <c r="AV118" t="str">
        <f t="shared" si="9"/>
        <v/>
      </c>
      <c r="AW118" t="str">
        <f t="shared" si="10"/>
        <v/>
      </c>
      <c r="AX118" t="str">
        <f t="shared" si="11"/>
        <v/>
      </c>
      <c r="AY118" t="str">
        <f t="shared" si="12"/>
        <v/>
      </c>
      <c r="AZ118" t="str">
        <f t="shared" si="13"/>
        <v/>
      </c>
      <c r="BA118" t="str">
        <f t="shared" si="14"/>
        <v/>
      </c>
      <c r="BB118" t="str">
        <f t="shared" si="15"/>
        <v/>
      </c>
      <c r="BC118" t="str">
        <f t="shared" si="16"/>
        <v>141.6434375</v>
      </c>
      <c r="BD118" t="str">
        <f t="shared" si="17"/>
        <v/>
      </c>
      <c r="BE118" t="str">
        <f t="shared" si="18"/>
        <v/>
      </c>
      <c r="BF118" t="str">
        <f t="shared" si="19"/>
        <v/>
      </c>
      <c r="BG118" t="str">
        <f t="shared" si="20"/>
        <v/>
      </c>
      <c r="BH118" t="str">
        <f t="shared" si="21"/>
        <v>141.6434375</v>
      </c>
      <c r="BI118" t="str">
        <f t="shared" si="22"/>
        <v/>
      </c>
      <c r="BK118" t="str">
        <f t="shared" si="23"/>
        <v/>
      </c>
    </row>
    <row r="119">
      <c r="A119" s="4" t="str">
        <f t="shared" si="24"/>
        <v>117</v>
      </c>
      <c r="B119" s="4">
        <v>11.0</v>
      </c>
      <c r="C119" s="4" t="s">
        <v>2722</v>
      </c>
      <c r="E119" s="4">
        <v>133692.0</v>
      </c>
      <c r="F119" s="4" t="s">
        <v>2722</v>
      </c>
      <c r="G119" s="4" t="s">
        <v>4086</v>
      </c>
      <c r="H119" s="4" t="s">
        <v>583</v>
      </c>
      <c r="K119" s="4" t="s">
        <v>244</v>
      </c>
      <c r="L119" s="4" t="s">
        <v>246</v>
      </c>
      <c r="P119" s="7">
        <v>133844.848125</v>
      </c>
      <c r="Q119" s="7">
        <v>169.87667861297476</v>
      </c>
      <c r="R119" s="7">
        <v>594.0</v>
      </c>
      <c r="S119" s="7">
        <v>284.31288295528435</v>
      </c>
      <c r="T119" s="4">
        <v>0.00623683386607</v>
      </c>
      <c r="U119" s="4">
        <v>133692.0</v>
      </c>
      <c r="V119" s="4">
        <v>276.0</v>
      </c>
      <c r="W119" s="4">
        <v>318.0</v>
      </c>
      <c r="X119" s="4">
        <v>128.3125</v>
      </c>
      <c r="Y119" s="4">
        <v>24.535625</v>
      </c>
      <c r="Z119" s="4" t="str">
        <f t="shared" si="5"/>
        <v>2</v>
      </c>
      <c r="AF119" s="4">
        <v>1.0</v>
      </c>
      <c r="AM119" s="4"/>
      <c r="AN119" s="4">
        <v>1.0</v>
      </c>
      <c r="AS119" t="str">
        <f t="shared" si="6"/>
        <v/>
      </c>
      <c r="AT119" t="str">
        <f t="shared" si="7"/>
        <v/>
      </c>
      <c r="AU119" t="str">
        <f t="shared" si="8"/>
        <v/>
      </c>
      <c r="AV119" t="str">
        <f t="shared" si="9"/>
        <v/>
      </c>
      <c r="AW119" t="str">
        <f t="shared" si="10"/>
        <v/>
      </c>
      <c r="AX119" t="str">
        <f t="shared" si="11"/>
        <v>24.535625</v>
      </c>
      <c r="AY119" t="str">
        <f t="shared" si="12"/>
        <v/>
      </c>
      <c r="AZ119" t="str">
        <f t="shared" si="13"/>
        <v/>
      </c>
      <c r="BA119" t="str">
        <f t="shared" si="14"/>
        <v/>
      </c>
      <c r="BB119" t="str">
        <f t="shared" si="15"/>
        <v/>
      </c>
      <c r="BC119" t="str">
        <f t="shared" si="16"/>
        <v/>
      </c>
      <c r="BD119" t="str">
        <f t="shared" si="17"/>
        <v/>
      </c>
      <c r="BE119" t="str">
        <f t="shared" si="18"/>
        <v/>
      </c>
      <c r="BF119" t="str">
        <f t="shared" si="19"/>
        <v>24.535625</v>
      </c>
      <c r="BG119" t="str">
        <f t="shared" si="20"/>
        <v/>
      </c>
      <c r="BH119" t="str">
        <f t="shared" si="21"/>
        <v/>
      </c>
      <c r="BI119" t="str">
        <f t="shared" si="22"/>
        <v/>
      </c>
      <c r="BK119" t="str">
        <f t="shared" si="23"/>
        <v/>
      </c>
    </row>
    <row r="120">
      <c r="A120" s="4" t="str">
        <f t="shared" si="24"/>
        <v>118</v>
      </c>
      <c r="B120" s="4">
        <v>11.0</v>
      </c>
      <c r="C120" s="4" t="s">
        <v>681</v>
      </c>
      <c r="E120" s="4">
        <v>131892.0</v>
      </c>
      <c r="F120" s="4" t="s">
        <v>2809</v>
      </c>
      <c r="G120" s="4" t="s">
        <v>4087</v>
      </c>
      <c r="H120" s="26" t="s">
        <v>4088</v>
      </c>
      <c r="I120" s="4" t="s">
        <v>681</v>
      </c>
      <c r="J120" s="4" t="s">
        <v>681</v>
      </c>
      <c r="K120" s="4" t="s">
        <v>244</v>
      </c>
      <c r="L120" s="4" t="s">
        <v>358</v>
      </c>
      <c r="M120" s="4">
        <v>65.0</v>
      </c>
      <c r="N120" s="4">
        <v>0.0</v>
      </c>
      <c r="O120" s="4">
        <v>16.0</v>
      </c>
      <c r="P120" s="4">
        <v>132593.22187500002</v>
      </c>
      <c r="Q120" s="4">
        <v>718.2308725340198</v>
      </c>
      <c r="R120" s="4">
        <v>11900.0</v>
      </c>
      <c r="S120" s="4">
        <v>10541.918379719365</v>
      </c>
      <c r="T120" s="4">
        <v>0.00447656669152</v>
      </c>
      <c r="U120" s="4">
        <v>131892.0</v>
      </c>
      <c r="V120" s="4">
        <v>10531.5</v>
      </c>
      <c r="W120" s="4">
        <v>1368.5</v>
      </c>
      <c r="X120" s="4">
        <v>639.873125</v>
      </c>
      <c r="Y120" s="4">
        <v>61.34875</v>
      </c>
      <c r="Z120" s="4" t="str">
        <f t="shared" si="5"/>
        <v>1</v>
      </c>
      <c r="AA120" s="4">
        <v>1.0</v>
      </c>
      <c r="AN120" s="4"/>
      <c r="AS120" t="str">
        <f t="shared" si="6"/>
        <v>61.34875</v>
      </c>
      <c r="AT120" t="str">
        <f t="shared" si="7"/>
        <v/>
      </c>
      <c r="AU120" t="str">
        <f t="shared" si="8"/>
        <v/>
      </c>
      <c r="AV120" t="str">
        <f t="shared" si="9"/>
        <v/>
      </c>
      <c r="AW120" t="str">
        <f t="shared" si="10"/>
        <v/>
      </c>
      <c r="AX120" t="str">
        <f t="shared" si="11"/>
        <v/>
      </c>
      <c r="AY120" t="str">
        <f t="shared" si="12"/>
        <v/>
      </c>
      <c r="AZ120" t="str">
        <f t="shared" si="13"/>
        <v/>
      </c>
      <c r="BA120" t="str">
        <f t="shared" si="14"/>
        <v/>
      </c>
      <c r="BB120" t="str">
        <f t="shared" si="15"/>
        <v/>
      </c>
      <c r="BC120" t="str">
        <f t="shared" si="16"/>
        <v/>
      </c>
      <c r="BD120" t="str">
        <f t="shared" si="17"/>
        <v/>
      </c>
      <c r="BE120" t="str">
        <f t="shared" si="18"/>
        <v/>
      </c>
      <c r="BF120" t="str">
        <f t="shared" si="19"/>
        <v/>
      </c>
      <c r="BG120" t="str">
        <f t="shared" si="20"/>
        <v/>
      </c>
      <c r="BH120" t="str">
        <f t="shared" si="21"/>
        <v/>
      </c>
      <c r="BI120" t="str">
        <f t="shared" si="22"/>
        <v/>
      </c>
      <c r="BK120" t="str">
        <f t="shared" si="23"/>
        <v/>
      </c>
    </row>
    <row r="121">
      <c r="A121" s="4" t="str">
        <f t="shared" si="24"/>
        <v>119</v>
      </c>
      <c r="B121" s="4">
        <v>11.0</v>
      </c>
      <c r="C121" s="4" t="s">
        <v>2893</v>
      </c>
      <c r="E121" s="4">
        <v>131570.0</v>
      </c>
      <c r="F121" s="4" t="s">
        <v>2894</v>
      </c>
      <c r="G121" s="4" t="s">
        <v>4089</v>
      </c>
      <c r="H121" s="26" t="s">
        <v>4090</v>
      </c>
      <c r="K121" s="4" t="s">
        <v>367</v>
      </c>
      <c r="L121" s="4" t="s">
        <v>475</v>
      </c>
      <c r="P121" s="7">
        <v>132657.46875</v>
      </c>
      <c r="Q121" s="7">
        <v>1104.4742210441696</v>
      </c>
      <c r="R121" s="7">
        <v>28000.0</v>
      </c>
      <c r="S121" s="7">
        <v>18545.70876780077</v>
      </c>
      <c r="T121" s="4">
        <v>0.00546313092245</v>
      </c>
      <c r="U121" s="4">
        <v>131570.0</v>
      </c>
      <c r="V121" s="4">
        <v>18532.5</v>
      </c>
      <c r="W121" s="4">
        <v>9467.5</v>
      </c>
      <c r="X121" s="4">
        <v>1066.625</v>
      </c>
      <c r="Y121" s="4">
        <v>20.84375</v>
      </c>
      <c r="Z121" s="4" t="str">
        <f t="shared" si="5"/>
        <v>2</v>
      </c>
      <c r="AI121" s="4">
        <v>1.0</v>
      </c>
      <c r="AJ121" s="4">
        <v>1.0</v>
      </c>
      <c r="AN121" s="4"/>
      <c r="AS121" t="str">
        <f t="shared" si="6"/>
        <v/>
      </c>
      <c r="AT121" t="str">
        <f t="shared" si="7"/>
        <v/>
      </c>
      <c r="AU121" t="str">
        <f t="shared" si="8"/>
        <v/>
      </c>
      <c r="AV121" t="str">
        <f t="shared" si="9"/>
        <v/>
      </c>
      <c r="AW121" t="str">
        <f t="shared" si="10"/>
        <v/>
      </c>
      <c r="AX121" t="str">
        <f t="shared" si="11"/>
        <v/>
      </c>
      <c r="AY121" t="str">
        <f t="shared" si="12"/>
        <v/>
      </c>
      <c r="AZ121" t="str">
        <f t="shared" si="13"/>
        <v/>
      </c>
      <c r="BA121" t="str">
        <f t="shared" si="14"/>
        <v>20.84375</v>
      </c>
      <c r="BB121" t="str">
        <f t="shared" si="15"/>
        <v>20.84375</v>
      </c>
      <c r="BC121" t="str">
        <f t="shared" si="16"/>
        <v/>
      </c>
      <c r="BD121" t="str">
        <f t="shared" si="17"/>
        <v/>
      </c>
      <c r="BE121" t="str">
        <f t="shared" si="18"/>
        <v/>
      </c>
      <c r="BF121" t="str">
        <f t="shared" si="19"/>
        <v/>
      </c>
      <c r="BG121" t="str">
        <f t="shared" si="20"/>
        <v/>
      </c>
      <c r="BH121" t="str">
        <f t="shared" si="21"/>
        <v/>
      </c>
      <c r="BI121" t="str">
        <f t="shared" si="22"/>
        <v/>
      </c>
      <c r="BK121" t="str">
        <f t="shared" si="23"/>
        <v/>
      </c>
    </row>
    <row r="122">
      <c r="A122" s="4" t="str">
        <f t="shared" si="24"/>
        <v>120</v>
      </c>
      <c r="B122" s="4">
        <v>11.0</v>
      </c>
      <c r="C122" s="4" t="s">
        <v>2952</v>
      </c>
      <c r="E122" s="4">
        <v>126942.0</v>
      </c>
      <c r="F122" s="4" t="s">
        <v>2953</v>
      </c>
      <c r="G122" s="4" t="s">
        <v>4091</v>
      </c>
      <c r="H122" s="26" t="s">
        <v>4092</v>
      </c>
      <c r="K122" s="4" t="s">
        <v>244</v>
      </c>
      <c r="L122" s="4" t="s">
        <v>246</v>
      </c>
      <c r="P122" s="7">
        <v>127026.958125</v>
      </c>
      <c r="Q122" s="7">
        <v>101.91193495233676</v>
      </c>
      <c r="R122" s="7">
        <v>3482.0</v>
      </c>
      <c r="S122" s="7">
        <v>3267.8167696398477</v>
      </c>
      <c r="T122" s="4">
        <v>0.00128471773434</v>
      </c>
      <c r="U122" s="4">
        <v>126942.0</v>
      </c>
      <c r="V122" s="4">
        <v>3260.0225</v>
      </c>
      <c r="W122" s="4">
        <v>221.9775</v>
      </c>
      <c r="X122" s="4">
        <v>84.958125</v>
      </c>
      <c r="Y122" s="4">
        <v>0.0</v>
      </c>
      <c r="Z122" s="4" t="str">
        <f t="shared" si="5"/>
        <v>2</v>
      </c>
      <c r="AB122" s="4">
        <v>1.0</v>
      </c>
      <c r="AF122" s="4">
        <v>1.0</v>
      </c>
      <c r="AN122" s="4"/>
      <c r="AS122" t="str">
        <f t="shared" si="6"/>
        <v/>
      </c>
      <c r="AT122" t="str">
        <f t="shared" si="7"/>
        <v>0</v>
      </c>
      <c r="AU122" t="str">
        <f t="shared" si="8"/>
        <v/>
      </c>
      <c r="AV122" t="str">
        <f t="shared" si="9"/>
        <v/>
      </c>
      <c r="AW122" t="str">
        <f t="shared" si="10"/>
        <v/>
      </c>
      <c r="AX122" t="str">
        <f t="shared" si="11"/>
        <v>0</v>
      </c>
      <c r="AY122" t="str">
        <f t="shared" si="12"/>
        <v/>
      </c>
      <c r="AZ122" t="str">
        <f t="shared" si="13"/>
        <v/>
      </c>
      <c r="BA122" t="str">
        <f t="shared" si="14"/>
        <v/>
      </c>
      <c r="BB122" t="str">
        <f t="shared" si="15"/>
        <v/>
      </c>
      <c r="BC122" t="str">
        <f t="shared" si="16"/>
        <v/>
      </c>
      <c r="BD122" t="str">
        <f t="shared" si="17"/>
        <v/>
      </c>
      <c r="BE122" t="str">
        <f t="shared" si="18"/>
        <v/>
      </c>
      <c r="BF122" t="str">
        <f t="shared" si="19"/>
        <v/>
      </c>
      <c r="BG122" t="str">
        <f t="shared" si="20"/>
        <v/>
      </c>
      <c r="BH122" t="str">
        <f t="shared" si="21"/>
        <v/>
      </c>
      <c r="BI122" t="str">
        <f t="shared" si="22"/>
        <v/>
      </c>
      <c r="BK122" t="str">
        <f t="shared" si="23"/>
        <v/>
      </c>
    </row>
    <row r="123">
      <c r="A123" s="4" t="str">
        <f t="shared" si="24"/>
        <v>121</v>
      </c>
      <c r="B123" s="4">
        <v>11.0</v>
      </c>
      <c r="C123" s="4" t="s">
        <v>1446</v>
      </c>
      <c r="E123" s="4">
        <v>125056.0</v>
      </c>
      <c r="F123" s="4" t="s">
        <v>4095</v>
      </c>
      <c r="G123" s="4" t="s">
        <v>4096</v>
      </c>
      <c r="H123" s="26" t="s">
        <v>4097</v>
      </c>
      <c r="I123" s="4" t="s">
        <v>1446</v>
      </c>
      <c r="J123" s="4"/>
      <c r="K123" s="4" t="s">
        <v>244</v>
      </c>
      <c r="L123" s="4" t="s">
        <v>246</v>
      </c>
      <c r="M123" s="4">
        <v>0.0</v>
      </c>
      <c r="N123" s="18"/>
      <c r="O123" s="18"/>
      <c r="P123" s="4">
        <v>126285.5978125</v>
      </c>
      <c r="Q123" s="4">
        <v>1246.5300272519685</v>
      </c>
      <c r="R123" s="4">
        <v>15400.0</v>
      </c>
      <c r="S123" s="4">
        <v>13452.248171524961</v>
      </c>
      <c r="T123" s="4">
        <v>0.00292585826912</v>
      </c>
      <c r="U123" s="4">
        <v>125056.0</v>
      </c>
      <c r="V123" s="4">
        <v>13441.3125</v>
      </c>
      <c r="W123" s="4">
        <v>1958.6875</v>
      </c>
      <c r="X123" s="4">
        <v>955.6140625</v>
      </c>
      <c r="Y123" s="4">
        <v>273.98375</v>
      </c>
      <c r="Z123" s="4" t="str">
        <f t="shared" si="5"/>
        <v>5</v>
      </c>
      <c r="AA123" s="4">
        <v>1.0</v>
      </c>
      <c r="AB123" s="4">
        <v>1.0</v>
      </c>
      <c r="AD123" s="4"/>
      <c r="AE123" s="4">
        <v>1.0</v>
      </c>
      <c r="AF123" s="4">
        <v>1.0</v>
      </c>
      <c r="AH123" s="4">
        <v>1.0</v>
      </c>
      <c r="AM123" s="4"/>
      <c r="AN123" s="4"/>
      <c r="AS123" t="str">
        <f t="shared" si="6"/>
        <v>273.98375</v>
      </c>
      <c r="AT123" t="str">
        <f t="shared" si="7"/>
        <v>273.98375</v>
      </c>
      <c r="AU123" t="str">
        <f t="shared" si="8"/>
        <v/>
      </c>
      <c r="AV123" t="str">
        <f t="shared" si="9"/>
        <v/>
      </c>
      <c r="AW123" t="str">
        <f t="shared" si="10"/>
        <v>273.98375</v>
      </c>
      <c r="AX123" t="str">
        <f t="shared" si="11"/>
        <v>273.98375</v>
      </c>
      <c r="AY123" t="str">
        <f t="shared" si="12"/>
        <v/>
      </c>
      <c r="AZ123" t="str">
        <f t="shared" si="13"/>
        <v>273.98375</v>
      </c>
      <c r="BA123" t="str">
        <f t="shared" si="14"/>
        <v/>
      </c>
      <c r="BB123" t="str">
        <f t="shared" si="15"/>
        <v/>
      </c>
      <c r="BC123" t="str">
        <f t="shared" si="16"/>
        <v/>
      </c>
      <c r="BD123" t="str">
        <f t="shared" si="17"/>
        <v/>
      </c>
      <c r="BE123" t="str">
        <f t="shared" si="18"/>
        <v/>
      </c>
      <c r="BF123" t="str">
        <f t="shared" si="19"/>
        <v/>
      </c>
      <c r="BG123" t="str">
        <f t="shared" si="20"/>
        <v/>
      </c>
      <c r="BH123" t="str">
        <f t="shared" si="21"/>
        <v/>
      </c>
      <c r="BI123" t="str">
        <f t="shared" si="22"/>
        <v/>
      </c>
      <c r="BK123" t="str">
        <f t="shared" si="23"/>
        <v>273.98375</v>
      </c>
    </row>
    <row r="124">
      <c r="A124" s="4" t="str">
        <f t="shared" si="24"/>
        <v>122</v>
      </c>
      <c r="B124" s="4">
        <v>11.0</v>
      </c>
      <c r="C124" s="4" t="s">
        <v>3002</v>
      </c>
      <c r="E124" s="4">
        <v>124810.0</v>
      </c>
      <c r="F124" s="4" t="s">
        <v>3004</v>
      </c>
      <c r="G124" s="4" t="s">
        <v>4258</v>
      </c>
      <c r="H124" s="26" t="s">
        <v>4259</v>
      </c>
      <c r="K124" s="4" t="s">
        <v>244</v>
      </c>
      <c r="L124" s="4" t="s">
        <v>358</v>
      </c>
      <c r="P124" s="7">
        <v>125723.748125</v>
      </c>
      <c r="Q124" s="7">
        <v>930.6774990045699</v>
      </c>
      <c r="R124" s="7">
        <v>8526.0</v>
      </c>
      <c r="S124" s="7">
        <v>7972.951771338897</v>
      </c>
      <c r="T124" s="4">
        <v>0.00447854670872</v>
      </c>
      <c r="U124" s="4">
        <v>124810.0</v>
      </c>
      <c r="V124" s="4">
        <v>7963.816875</v>
      </c>
      <c r="W124" s="4">
        <v>562.183125</v>
      </c>
      <c r="X124" s="4">
        <v>774.07625</v>
      </c>
      <c r="Y124" s="4">
        <v>139.671875</v>
      </c>
      <c r="Z124" s="4" t="str">
        <f t="shared" si="5"/>
        <v>1</v>
      </c>
      <c r="AA124" s="4">
        <v>1.0</v>
      </c>
      <c r="AN124" s="4"/>
      <c r="AS124" t="str">
        <f t="shared" si="6"/>
        <v>139.671875</v>
      </c>
      <c r="AT124" t="str">
        <f t="shared" si="7"/>
        <v/>
      </c>
      <c r="AU124" t="str">
        <f t="shared" si="8"/>
        <v/>
      </c>
      <c r="AV124" t="str">
        <f t="shared" si="9"/>
        <v/>
      </c>
      <c r="AW124" t="str">
        <f t="shared" si="10"/>
        <v/>
      </c>
      <c r="AX124" t="str">
        <f t="shared" si="11"/>
        <v/>
      </c>
      <c r="AY124" t="str">
        <f t="shared" si="12"/>
        <v/>
      </c>
      <c r="AZ124" t="str">
        <f t="shared" si="13"/>
        <v/>
      </c>
      <c r="BA124" t="str">
        <f t="shared" si="14"/>
        <v/>
      </c>
      <c r="BB124" t="str">
        <f t="shared" si="15"/>
        <v/>
      </c>
      <c r="BC124" t="str">
        <f t="shared" si="16"/>
        <v/>
      </c>
      <c r="BD124" t="str">
        <f t="shared" si="17"/>
        <v/>
      </c>
      <c r="BE124" t="str">
        <f t="shared" si="18"/>
        <v/>
      </c>
      <c r="BF124" t="str">
        <f t="shared" si="19"/>
        <v/>
      </c>
      <c r="BG124" t="str">
        <f t="shared" si="20"/>
        <v/>
      </c>
      <c r="BH124" t="str">
        <f t="shared" si="21"/>
        <v/>
      </c>
      <c r="BI124" t="str">
        <f t="shared" si="22"/>
        <v/>
      </c>
      <c r="BK124" t="str">
        <f t="shared" si="23"/>
        <v/>
      </c>
    </row>
    <row r="125">
      <c r="A125" s="4" t="str">
        <f t="shared" si="24"/>
        <v>123</v>
      </c>
      <c r="B125" s="4">
        <v>11.0</v>
      </c>
      <c r="C125" s="4" t="s">
        <v>3071</v>
      </c>
      <c r="E125" s="4">
        <v>124764.0</v>
      </c>
      <c r="F125" s="4" t="s">
        <v>3914</v>
      </c>
      <c r="G125" s="4" t="s">
        <v>4287</v>
      </c>
      <c r="H125" s="26" t="s">
        <v>4288</v>
      </c>
      <c r="K125" s="4" t="s">
        <v>244</v>
      </c>
      <c r="L125" s="4" t="s">
        <v>246</v>
      </c>
      <c r="P125" s="7">
        <v>124840.1109375</v>
      </c>
      <c r="Q125" s="7">
        <v>93.03977968657104</v>
      </c>
      <c r="R125" s="7">
        <v>323.0</v>
      </c>
      <c r="S125" s="7">
        <v>211.88264304936183</v>
      </c>
      <c r="T125" s="4">
        <v>0.00889226913252</v>
      </c>
      <c r="U125" s="4">
        <v>124764.0</v>
      </c>
      <c r="V125" s="4">
        <v>205.0</v>
      </c>
      <c r="W125" s="4">
        <v>118.0</v>
      </c>
      <c r="X125" s="4">
        <v>65.4859375</v>
      </c>
      <c r="Y125" s="4">
        <v>10.625</v>
      </c>
      <c r="Z125" s="4" t="str">
        <f t="shared" si="5"/>
        <v>4</v>
      </c>
      <c r="AA125" s="4">
        <v>1.0</v>
      </c>
      <c r="AD125" s="4"/>
      <c r="AE125" s="4">
        <v>1.0</v>
      </c>
      <c r="AF125" s="4">
        <v>1.0</v>
      </c>
      <c r="AG125" s="4">
        <v>1.0</v>
      </c>
      <c r="AM125" s="4"/>
      <c r="AN125" s="4"/>
      <c r="AS125" t="str">
        <f t="shared" si="6"/>
        <v>10.625</v>
      </c>
      <c r="AT125" t="str">
        <f t="shared" si="7"/>
        <v/>
      </c>
      <c r="AU125" t="str">
        <f t="shared" si="8"/>
        <v/>
      </c>
      <c r="AV125" t="str">
        <f t="shared" si="9"/>
        <v/>
      </c>
      <c r="AW125" t="str">
        <f t="shared" si="10"/>
        <v>10.625</v>
      </c>
      <c r="AX125" t="str">
        <f t="shared" si="11"/>
        <v>10.625</v>
      </c>
      <c r="AY125" t="str">
        <f t="shared" si="12"/>
        <v>10.625</v>
      </c>
      <c r="AZ125" t="str">
        <f t="shared" si="13"/>
        <v/>
      </c>
      <c r="BA125" t="str">
        <f t="shared" si="14"/>
        <v/>
      </c>
      <c r="BB125" t="str">
        <f t="shared" si="15"/>
        <v/>
      </c>
      <c r="BC125" t="str">
        <f t="shared" si="16"/>
        <v/>
      </c>
      <c r="BD125" t="str">
        <f t="shared" si="17"/>
        <v/>
      </c>
      <c r="BE125" t="str">
        <f t="shared" si="18"/>
        <v/>
      </c>
      <c r="BF125" t="str">
        <f t="shared" si="19"/>
        <v/>
      </c>
      <c r="BG125" t="str">
        <f t="shared" si="20"/>
        <v/>
      </c>
      <c r="BH125" t="str">
        <f t="shared" si="21"/>
        <v/>
      </c>
      <c r="BI125" t="str">
        <f t="shared" si="22"/>
        <v/>
      </c>
      <c r="BK125" t="str">
        <f t="shared" si="23"/>
        <v/>
      </c>
    </row>
    <row r="126">
      <c r="A126" s="4" t="str">
        <f t="shared" si="24"/>
        <v>124</v>
      </c>
      <c r="B126" s="4">
        <v>11.0</v>
      </c>
      <c r="C126" s="4" t="s">
        <v>3915</v>
      </c>
      <c r="E126" s="4">
        <v>124312.0</v>
      </c>
      <c r="F126" s="4" t="s">
        <v>3916</v>
      </c>
      <c r="G126" s="4" t="s">
        <v>4327</v>
      </c>
      <c r="H126" s="26" t="s">
        <v>4330</v>
      </c>
      <c r="K126" s="4" t="s">
        <v>244</v>
      </c>
      <c r="L126" s="4" t="s">
        <v>246</v>
      </c>
      <c r="P126" s="7">
        <v>124508.9375</v>
      </c>
      <c r="Q126" s="7">
        <v>213.86110604278917</v>
      </c>
      <c r="R126" s="7">
        <v>16300.0</v>
      </c>
      <c r="S126" s="7">
        <v>6563.813603268717</v>
      </c>
      <c r="T126" s="4">
        <v>0.00432503024324</v>
      </c>
      <c r="U126" s="4">
        <v>124312.0</v>
      </c>
      <c r="V126" s="4">
        <v>6550.5625</v>
      </c>
      <c r="W126" s="4">
        <v>9749.4375</v>
      </c>
      <c r="X126" s="4">
        <v>196.9375</v>
      </c>
      <c r="Y126" s="4">
        <v>0.0</v>
      </c>
      <c r="Z126" s="4" t="str">
        <f t="shared" si="5"/>
        <v>2</v>
      </c>
      <c r="AF126" s="4">
        <v>1.0</v>
      </c>
      <c r="AI126" s="4">
        <v>1.0</v>
      </c>
      <c r="AN126" s="4"/>
      <c r="AS126" t="str">
        <f t="shared" si="6"/>
        <v/>
      </c>
      <c r="AT126" t="str">
        <f t="shared" si="7"/>
        <v/>
      </c>
      <c r="AU126" t="str">
        <f t="shared" si="8"/>
        <v/>
      </c>
      <c r="AV126" t="str">
        <f t="shared" si="9"/>
        <v/>
      </c>
      <c r="AW126" t="str">
        <f t="shared" si="10"/>
        <v/>
      </c>
      <c r="AX126" t="str">
        <f t="shared" si="11"/>
        <v>0</v>
      </c>
      <c r="AY126" t="str">
        <f t="shared" si="12"/>
        <v/>
      </c>
      <c r="AZ126" t="str">
        <f t="shared" si="13"/>
        <v/>
      </c>
      <c r="BA126" t="str">
        <f t="shared" si="14"/>
        <v>0</v>
      </c>
      <c r="BB126" t="str">
        <f t="shared" si="15"/>
        <v/>
      </c>
      <c r="BC126" t="str">
        <f t="shared" si="16"/>
        <v/>
      </c>
      <c r="BD126" t="str">
        <f t="shared" si="17"/>
        <v/>
      </c>
      <c r="BE126" t="str">
        <f t="shared" si="18"/>
        <v/>
      </c>
      <c r="BF126" t="str">
        <f t="shared" si="19"/>
        <v/>
      </c>
      <c r="BG126" t="str">
        <f t="shared" si="20"/>
        <v/>
      </c>
      <c r="BH126" t="str">
        <f t="shared" si="21"/>
        <v/>
      </c>
      <c r="BI126" t="str">
        <f t="shared" si="22"/>
        <v/>
      </c>
      <c r="BK126" t="str">
        <f t="shared" si="23"/>
        <v/>
      </c>
    </row>
    <row r="127">
      <c r="A127" s="4" t="str">
        <f t="shared" si="24"/>
        <v>125</v>
      </c>
      <c r="B127" s="4">
        <v>11.0</v>
      </c>
      <c r="C127" s="4" t="s">
        <v>1447</v>
      </c>
      <c r="E127" s="4">
        <v>123326.0</v>
      </c>
      <c r="F127" s="4" t="s">
        <v>3919</v>
      </c>
      <c r="G127" s="4" t="s">
        <v>4391</v>
      </c>
      <c r="H127" s="26" t="s">
        <v>4392</v>
      </c>
      <c r="I127" s="4" t="s">
        <v>1447</v>
      </c>
      <c r="J127" s="4"/>
      <c r="K127" s="4" t="s">
        <v>244</v>
      </c>
      <c r="L127" s="4" t="s">
        <v>246</v>
      </c>
      <c r="M127" s="4">
        <v>3.0</v>
      </c>
      <c r="N127" s="18"/>
      <c r="O127" s="18"/>
      <c r="P127" s="4">
        <v>124190.6075</v>
      </c>
      <c r="Q127" s="4">
        <v>881.5196174600395</v>
      </c>
      <c r="R127" s="4">
        <v>7763.0</v>
      </c>
      <c r="S127" s="4">
        <v>5983.464144388505</v>
      </c>
      <c r="T127" s="4">
        <v>0.00581156659058</v>
      </c>
      <c r="U127" s="4">
        <v>123326.0</v>
      </c>
      <c r="V127" s="4">
        <v>5972.658125</v>
      </c>
      <c r="W127" s="4">
        <v>1790.341875</v>
      </c>
      <c r="X127" s="4">
        <v>812.1634375</v>
      </c>
      <c r="Y127" s="4">
        <v>52.4440625</v>
      </c>
      <c r="Z127" s="4" t="str">
        <f t="shared" si="5"/>
        <v>3</v>
      </c>
      <c r="AA127" s="4">
        <v>1.0</v>
      </c>
      <c r="AE127" s="4">
        <v>1.0</v>
      </c>
      <c r="AF127" s="4">
        <v>1.0</v>
      </c>
      <c r="AM127" s="4"/>
      <c r="AN127" s="4"/>
      <c r="AS127" t="str">
        <f t="shared" si="6"/>
        <v>52.4440625</v>
      </c>
      <c r="AT127" t="str">
        <f t="shared" si="7"/>
        <v/>
      </c>
      <c r="AU127" t="str">
        <f t="shared" si="8"/>
        <v/>
      </c>
      <c r="AV127" t="str">
        <f t="shared" si="9"/>
        <v/>
      </c>
      <c r="AW127" t="str">
        <f t="shared" si="10"/>
        <v>52.4440625</v>
      </c>
      <c r="AX127" t="str">
        <f t="shared" si="11"/>
        <v>52.4440625</v>
      </c>
      <c r="AY127" t="str">
        <f t="shared" si="12"/>
        <v/>
      </c>
      <c r="AZ127" t="str">
        <f t="shared" si="13"/>
        <v/>
      </c>
      <c r="BA127" t="str">
        <f t="shared" si="14"/>
        <v/>
      </c>
      <c r="BB127" t="str">
        <f t="shared" si="15"/>
        <v/>
      </c>
      <c r="BC127" t="str">
        <f t="shared" si="16"/>
        <v/>
      </c>
      <c r="BD127" t="str">
        <f t="shared" si="17"/>
        <v/>
      </c>
      <c r="BE127" t="str">
        <f t="shared" si="18"/>
        <v/>
      </c>
      <c r="BF127" t="str">
        <f t="shared" si="19"/>
        <v/>
      </c>
      <c r="BG127" t="str">
        <f t="shared" si="20"/>
        <v/>
      </c>
      <c r="BH127" t="str">
        <f t="shared" si="21"/>
        <v/>
      </c>
      <c r="BI127" t="str">
        <f t="shared" si="22"/>
        <v/>
      </c>
      <c r="BK127" t="str">
        <f t="shared" si="23"/>
        <v/>
      </c>
    </row>
    <row r="128">
      <c r="A128" s="4" t="str">
        <f t="shared" si="24"/>
        <v>126</v>
      </c>
      <c r="B128" s="4">
        <v>11.0</v>
      </c>
      <c r="C128" s="4" t="s">
        <v>3924</v>
      </c>
      <c r="E128" s="4">
        <v>118085.0</v>
      </c>
      <c r="F128" s="4" t="s">
        <v>3925</v>
      </c>
      <c r="G128" s="4" t="s">
        <v>4441</v>
      </c>
      <c r="H128" s="26" t="s">
        <v>4443</v>
      </c>
      <c r="K128" s="4" t="s">
        <v>244</v>
      </c>
      <c r="L128" s="4"/>
      <c r="P128" s="7">
        <v>118892.125</v>
      </c>
      <c r="Q128" s="7">
        <v>823.9744661893834</v>
      </c>
      <c r="R128" s="7">
        <v>45900.0</v>
      </c>
      <c r="S128" s="7">
        <v>44991.84235034342</v>
      </c>
      <c r="T128" s="4">
        <v>0.00169507619263</v>
      </c>
      <c r="U128" s="4">
        <v>118085.0</v>
      </c>
      <c r="V128" s="4">
        <v>44982.0</v>
      </c>
      <c r="W128" s="4">
        <v>918.0</v>
      </c>
      <c r="X128" s="4">
        <v>786.34375</v>
      </c>
      <c r="Y128" s="4">
        <v>20.78125</v>
      </c>
      <c r="Z128" s="4" t="str">
        <f t="shared" si="5"/>
        <v>1</v>
      </c>
      <c r="AK128" s="4">
        <v>1.0</v>
      </c>
      <c r="AN128" s="4"/>
      <c r="AS128" t="str">
        <f t="shared" si="6"/>
        <v/>
      </c>
      <c r="AT128" t="str">
        <f t="shared" si="7"/>
        <v/>
      </c>
      <c r="AU128" t="str">
        <f t="shared" si="8"/>
        <v/>
      </c>
      <c r="AV128" t="str">
        <f t="shared" si="9"/>
        <v/>
      </c>
      <c r="AW128" t="str">
        <f t="shared" si="10"/>
        <v/>
      </c>
      <c r="AX128" t="str">
        <f t="shared" si="11"/>
        <v/>
      </c>
      <c r="AY128" t="str">
        <f t="shared" si="12"/>
        <v/>
      </c>
      <c r="AZ128" t="str">
        <f t="shared" si="13"/>
        <v/>
      </c>
      <c r="BA128" t="str">
        <f t="shared" si="14"/>
        <v/>
      </c>
      <c r="BB128" t="str">
        <f t="shared" si="15"/>
        <v/>
      </c>
      <c r="BC128" t="str">
        <f t="shared" si="16"/>
        <v>20.78125</v>
      </c>
      <c r="BD128" t="str">
        <f t="shared" si="17"/>
        <v/>
      </c>
      <c r="BE128" t="str">
        <f t="shared" si="18"/>
        <v/>
      </c>
      <c r="BF128" t="str">
        <f t="shared" si="19"/>
        <v/>
      </c>
      <c r="BG128" t="str">
        <f t="shared" si="20"/>
        <v/>
      </c>
      <c r="BH128" t="str">
        <f t="shared" si="21"/>
        <v/>
      </c>
      <c r="BI128" t="str">
        <f t="shared" si="22"/>
        <v/>
      </c>
      <c r="BK128" t="str">
        <f t="shared" si="23"/>
        <v/>
      </c>
    </row>
    <row r="129">
      <c r="A129" s="4" t="str">
        <f t="shared" si="24"/>
        <v>127</v>
      </c>
      <c r="B129" s="4">
        <v>11.0</v>
      </c>
      <c r="C129" s="4" t="s">
        <v>1448</v>
      </c>
      <c r="E129" s="4">
        <v>114551.0</v>
      </c>
      <c r="F129" s="4" t="s">
        <v>3928</v>
      </c>
      <c r="G129" s="4" t="s">
        <v>4495</v>
      </c>
      <c r="H129" s="26" t="s">
        <v>4497</v>
      </c>
      <c r="I129" s="4" t="s">
        <v>1448</v>
      </c>
      <c r="K129" s="4" t="s">
        <v>244</v>
      </c>
      <c r="L129" s="4" t="s">
        <v>246</v>
      </c>
      <c r="M129" s="4">
        <v>37.0</v>
      </c>
      <c r="N129" s="18"/>
      <c r="O129" s="18"/>
      <c r="P129" s="4">
        <v>116094.62406249999</v>
      </c>
      <c r="Q129" s="4">
        <v>1560.4296930274813</v>
      </c>
      <c r="R129" s="4">
        <v>5154.0</v>
      </c>
      <c r="S129" s="4">
        <v>2804.029040020219</v>
      </c>
      <c r="T129" s="4">
        <v>0.00295457302134</v>
      </c>
      <c r="U129" s="4">
        <v>114551.0</v>
      </c>
      <c r="V129" s="4">
        <v>2792.82375</v>
      </c>
      <c r="W129" s="4">
        <v>2361.17625</v>
      </c>
      <c r="X129" s="4">
        <v>1490.9284375</v>
      </c>
      <c r="Y129" s="4">
        <v>52.695625</v>
      </c>
      <c r="Z129" s="4" t="str">
        <f t="shared" si="5"/>
        <v>2</v>
      </c>
      <c r="AA129" s="4">
        <v>1.0</v>
      </c>
      <c r="AF129" s="4">
        <v>1.0</v>
      </c>
      <c r="AM129" s="4"/>
      <c r="AN129" s="4"/>
      <c r="AS129" t="str">
        <f t="shared" si="6"/>
        <v>52.695625</v>
      </c>
      <c r="AT129" t="str">
        <f t="shared" si="7"/>
        <v/>
      </c>
      <c r="AU129" t="str">
        <f t="shared" si="8"/>
        <v/>
      </c>
      <c r="AV129" t="str">
        <f t="shared" si="9"/>
        <v/>
      </c>
      <c r="AW129" t="str">
        <f t="shared" si="10"/>
        <v/>
      </c>
      <c r="AX129" t="str">
        <f t="shared" si="11"/>
        <v>52.695625</v>
      </c>
      <c r="AY129" t="str">
        <f t="shared" si="12"/>
        <v/>
      </c>
      <c r="AZ129" t="str">
        <f t="shared" si="13"/>
        <v/>
      </c>
      <c r="BA129" t="str">
        <f t="shared" si="14"/>
        <v/>
      </c>
      <c r="BB129" t="str">
        <f t="shared" si="15"/>
        <v/>
      </c>
      <c r="BC129" t="str">
        <f t="shared" si="16"/>
        <v/>
      </c>
      <c r="BD129" t="str">
        <f t="shared" si="17"/>
        <v/>
      </c>
      <c r="BE129" t="str">
        <f t="shared" si="18"/>
        <v/>
      </c>
      <c r="BF129" t="str">
        <f t="shared" si="19"/>
        <v/>
      </c>
      <c r="BG129" t="str">
        <f t="shared" si="20"/>
        <v/>
      </c>
      <c r="BH129" t="str">
        <f t="shared" si="21"/>
        <v/>
      </c>
      <c r="BI129" t="str">
        <f t="shared" si="22"/>
        <v/>
      </c>
      <c r="BK129" t="str">
        <f t="shared" si="23"/>
        <v/>
      </c>
    </row>
    <row r="130">
      <c r="A130" s="4" t="str">
        <f t="shared" si="24"/>
        <v>128</v>
      </c>
      <c r="B130" s="4">
        <v>11.0</v>
      </c>
      <c r="C130" s="4" t="s">
        <v>3932</v>
      </c>
      <c r="E130" s="4">
        <v>112505.0</v>
      </c>
      <c r="F130" s="4" t="s">
        <v>682</v>
      </c>
      <c r="I130" s="4" t="s">
        <v>1449</v>
      </c>
      <c r="J130" s="4" t="s">
        <v>682</v>
      </c>
      <c r="K130" s="4" t="s">
        <v>244</v>
      </c>
      <c r="M130" s="4">
        <v>358.0</v>
      </c>
      <c r="N130" s="4">
        <v>10.0</v>
      </c>
      <c r="O130" s="4">
        <v>104.0</v>
      </c>
      <c r="P130" s="4">
        <v>113247.4078125</v>
      </c>
      <c r="Q130" s="4">
        <v>759.1874420942338</v>
      </c>
      <c r="R130" s="4">
        <v>26500.0</v>
      </c>
      <c r="S130" s="4">
        <v>24250.36135569037</v>
      </c>
      <c r="T130" s="4">
        <v>0.0030355244344</v>
      </c>
      <c r="U130" s="4">
        <v>112505.0</v>
      </c>
      <c r="V130" s="4">
        <v>24239.21875</v>
      </c>
      <c r="W130" s="4">
        <v>2260.78125</v>
      </c>
      <c r="X130" s="4">
        <v>739.305625</v>
      </c>
      <c r="Y130" s="4">
        <v>3.1021875</v>
      </c>
      <c r="Z130" s="4" t="str">
        <f t="shared" si="5"/>
        <v>1</v>
      </c>
      <c r="AA130" s="4">
        <v>1.0</v>
      </c>
      <c r="AN130" s="4"/>
      <c r="AS130" t="str">
        <f t="shared" si="6"/>
        <v>3.1021875</v>
      </c>
      <c r="AT130" t="str">
        <f t="shared" si="7"/>
        <v/>
      </c>
      <c r="AU130" t="str">
        <f t="shared" si="8"/>
        <v/>
      </c>
      <c r="AV130" t="str">
        <f t="shared" si="9"/>
        <v/>
      </c>
      <c r="AW130" t="str">
        <f t="shared" si="10"/>
        <v/>
      </c>
      <c r="AX130" t="str">
        <f t="shared" si="11"/>
        <v/>
      </c>
      <c r="AY130" t="str">
        <f t="shared" si="12"/>
        <v/>
      </c>
      <c r="AZ130" t="str">
        <f t="shared" si="13"/>
        <v/>
      </c>
      <c r="BA130" t="str">
        <f t="shared" si="14"/>
        <v/>
      </c>
      <c r="BB130" t="str">
        <f t="shared" si="15"/>
        <v/>
      </c>
      <c r="BC130" t="str">
        <f t="shared" si="16"/>
        <v/>
      </c>
      <c r="BD130" t="str">
        <f t="shared" si="17"/>
        <v/>
      </c>
      <c r="BE130" t="str">
        <f t="shared" si="18"/>
        <v/>
      </c>
      <c r="BF130" t="str">
        <f t="shared" si="19"/>
        <v/>
      </c>
      <c r="BG130" t="str">
        <f t="shared" si="20"/>
        <v/>
      </c>
      <c r="BH130" t="str">
        <f t="shared" si="21"/>
        <v/>
      </c>
      <c r="BI130" t="str">
        <f t="shared" si="22"/>
        <v/>
      </c>
      <c r="BK130" t="str">
        <f t="shared" si="23"/>
        <v/>
      </c>
    </row>
    <row r="131">
      <c r="A131" s="4" t="str">
        <f t="shared" si="24"/>
        <v>129</v>
      </c>
      <c r="B131" s="4">
        <v>11.0</v>
      </c>
      <c r="C131" s="4" t="s">
        <v>1450</v>
      </c>
      <c r="E131" s="4">
        <v>111246.0</v>
      </c>
      <c r="F131" s="4" t="s">
        <v>4582</v>
      </c>
      <c r="G131" s="4" t="s">
        <v>4583</v>
      </c>
      <c r="H131" s="26" t="s">
        <v>4585</v>
      </c>
      <c r="I131" s="4" t="s">
        <v>1450</v>
      </c>
      <c r="J131" s="4"/>
      <c r="K131" s="4" t="s">
        <v>244</v>
      </c>
      <c r="L131" s="4" t="s">
        <v>378</v>
      </c>
      <c r="M131" s="4">
        <v>0.0</v>
      </c>
      <c r="N131" s="18"/>
      <c r="O131" s="18"/>
      <c r="P131" s="4">
        <v>112968.65</v>
      </c>
      <c r="Q131" s="4">
        <v>1739.413393937402</v>
      </c>
      <c r="R131" s="4">
        <v>14500.0</v>
      </c>
      <c r="S131" s="4">
        <v>13743.799538526297</v>
      </c>
      <c r="T131" s="4">
        <v>0.00190991286596</v>
      </c>
      <c r="U131" s="4">
        <v>111246.0</v>
      </c>
      <c r="V131" s="4">
        <v>13734.21875</v>
      </c>
      <c r="W131" s="4">
        <v>765.78125</v>
      </c>
      <c r="X131" s="4">
        <v>986.53125</v>
      </c>
      <c r="Y131" s="4">
        <v>736.11875</v>
      </c>
      <c r="Z131" s="4" t="str">
        <f t="shared" si="5"/>
        <v>2</v>
      </c>
      <c r="AC131" s="4">
        <v>1.0</v>
      </c>
      <c r="AL131" s="4">
        <v>1.0</v>
      </c>
      <c r="AM131" s="4"/>
      <c r="AN131" s="4"/>
      <c r="AR131" s="4"/>
      <c r="AS131" t="str">
        <f t="shared" si="6"/>
        <v/>
      </c>
      <c r="AT131" t="str">
        <f t="shared" si="7"/>
        <v/>
      </c>
      <c r="AU131" t="str">
        <f t="shared" si="8"/>
        <v>736.11875</v>
      </c>
      <c r="AV131" t="str">
        <f t="shared" si="9"/>
        <v/>
      </c>
      <c r="AW131" t="str">
        <f t="shared" si="10"/>
        <v/>
      </c>
      <c r="AX131" t="str">
        <f t="shared" si="11"/>
        <v/>
      </c>
      <c r="AY131" t="str">
        <f t="shared" si="12"/>
        <v/>
      </c>
      <c r="AZ131" t="str">
        <f t="shared" si="13"/>
        <v/>
      </c>
      <c r="BA131" t="str">
        <f t="shared" si="14"/>
        <v/>
      </c>
      <c r="BB131" t="str">
        <f t="shared" si="15"/>
        <v/>
      </c>
      <c r="BC131" t="str">
        <f t="shared" si="16"/>
        <v/>
      </c>
      <c r="BD131" t="str">
        <f t="shared" si="17"/>
        <v>765.78125</v>
      </c>
      <c r="BE131" t="str">
        <f t="shared" si="18"/>
        <v/>
      </c>
      <c r="BF131" t="str">
        <f t="shared" si="19"/>
        <v/>
      </c>
      <c r="BG131" t="str">
        <f t="shared" si="20"/>
        <v/>
      </c>
      <c r="BH131" t="str">
        <f t="shared" si="21"/>
        <v/>
      </c>
      <c r="BI131" t="str">
        <f t="shared" si="22"/>
        <v/>
      </c>
      <c r="BK131" t="str">
        <f t="shared" si="23"/>
        <v/>
      </c>
    </row>
    <row r="132">
      <c r="A132" s="4" t="str">
        <f t="shared" si="24"/>
        <v>130</v>
      </c>
      <c r="B132" s="4">
        <v>11.0</v>
      </c>
      <c r="C132" s="4" t="s">
        <v>3936</v>
      </c>
      <c r="E132" s="4">
        <v>110685.0</v>
      </c>
      <c r="F132" s="4" t="s">
        <v>3937</v>
      </c>
      <c r="G132" s="4" t="s">
        <v>4590</v>
      </c>
      <c r="H132" s="26" t="s">
        <v>4591</v>
      </c>
      <c r="K132" s="4" t="s">
        <v>244</v>
      </c>
      <c r="L132" s="4" t="s">
        <v>3940</v>
      </c>
      <c r="P132" s="7">
        <v>112193.6153125</v>
      </c>
      <c r="Q132" s="7">
        <v>1525.371412696178</v>
      </c>
      <c r="R132" s="7">
        <v>10700.0</v>
      </c>
      <c r="S132" s="7">
        <v>8327.125475252846</v>
      </c>
      <c r="T132" s="4">
        <v>0.0071937897933</v>
      </c>
      <c r="U132" s="4">
        <v>110685.0</v>
      </c>
      <c r="V132" s="4">
        <v>8315.90625</v>
      </c>
      <c r="W132" s="4">
        <v>2384.09375</v>
      </c>
      <c r="X132" s="4">
        <v>1448.8303125</v>
      </c>
      <c r="Y132" s="4">
        <v>59.785</v>
      </c>
      <c r="Z132" s="4" t="str">
        <f t="shared" si="5"/>
        <v>2</v>
      </c>
      <c r="AE132" s="4">
        <v>1.0</v>
      </c>
      <c r="AG132" s="4">
        <v>1.0</v>
      </c>
      <c r="AM132" s="4"/>
      <c r="AN132" s="4"/>
      <c r="AS132" t="str">
        <f t="shared" si="6"/>
        <v/>
      </c>
      <c r="AT132" t="str">
        <f t="shared" si="7"/>
        <v/>
      </c>
      <c r="AU132" t="str">
        <f t="shared" si="8"/>
        <v/>
      </c>
      <c r="AV132" t="str">
        <f t="shared" si="9"/>
        <v/>
      </c>
      <c r="AW132" t="str">
        <f t="shared" si="10"/>
        <v>59.785</v>
      </c>
      <c r="AX132" t="str">
        <f t="shared" si="11"/>
        <v/>
      </c>
      <c r="AY132" t="str">
        <f t="shared" si="12"/>
        <v>59.785</v>
      </c>
      <c r="AZ132" t="str">
        <f t="shared" si="13"/>
        <v/>
      </c>
      <c r="BA132" t="str">
        <f t="shared" si="14"/>
        <v/>
      </c>
      <c r="BB132" t="str">
        <f t="shared" si="15"/>
        <v/>
      </c>
      <c r="BC132" t="str">
        <f t="shared" si="16"/>
        <v/>
      </c>
      <c r="BD132" t="str">
        <f t="shared" si="17"/>
        <v/>
      </c>
      <c r="BE132" t="str">
        <f t="shared" si="18"/>
        <v/>
      </c>
      <c r="BF132" t="str">
        <f t="shared" si="19"/>
        <v/>
      </c>
      <c r="BG132" t="str">
        <f t="shared" si="20"/>
        <v/>
      </c>
      <c r="BH132" t="str">
        <f t="shared" si="21"/>
        <v/>
      </c>
      <c r="BI132" t="str">
        <f t="shared" si="22"/>
        <v/>
      </c>
      <c r="BK132" t="str">
        <f t="shared" si="23"/>
        <v/>
      </c>
    </row>
    <row r="133">
      <c r="A133" s="4" t="str">
        <f t="shared" si="24"/>
        <v>131</v>
      </c>
      <c r="B133" s="4">
        <v>11.0</v>
      </c>
      <c r="C133" s="4" t="s">
        <v>1451</v>
      </c>
      <c r="E133" s="4">
        <v>109013.0</v>
      </c>
      <c r="F133" s="4" t="s">
        <v>3941</v>
      </c>
      <c r="G133" s="4" t="s">
        <v>4607</v>
      </c>
      <c r="H133" s="26" t="s">
        <v>4609</v>
      </c>
      <c r="I133" s="4" t="s">
        <v>1451</v>
      </c>
      <c r="J133" s="4"/>
      <c r="K133" s="4" t="s">
        <v>244</v>
      </c>
      <c r="L133" s="4" t="s">
        <v>3940</v>
      </c>
      <c r="M133" s="4">
        <v>139.0</v>
      </c>
      <c r="N133" s="18"/>
      <c r="O133" s="18"/>
      <c r="P133" s="4">
        <v>109167.57625</v>
      </c>
      <c r="Q133" s="4">
        <v>171.31039066372526</v>
      </c>
      <c r="R133" s="4">
        <v>11300.0</v>
      </c>
      <c r="S133" s="4">
        <v>10663.117128800699</v>
      </c>
      <c r="T133" s="4">
        <v>0.00302211150316</v>
      </c>
      <c r="U133" s="4">
        <v>109013.0</v>
      </c>
      <c r="V133" s="4">
        <v>10653.78125</v>
      </c>
      <c r="W133" s="4">
        <v>646.21875</v>
      </c>
      <c r="X133" s="4">
        <v>154.57625</v>
      </c>
      <c r="Y133" s="4">
        <v>0.0</v>
      </c>
      <c r="Z133" s="4" t="str">
        <f t="shared" si="5"/>
        <v>3</v>
      </c>
      <c r="AA133" s="4">
        <v>1.0</v>
      </c>
      <c r="AE133" s="4">
        <v>1.0</v>
      </c>
      <c r="AF133" s="4">
        <v>1.0</v>
      </c>
      <c r="AN133" s="4"/>
      <c r="AS133" t="str">
        <f t="shared" si="6"/>
        <v>0</v>
      </c>
      <c r="AT133" t="str">
        <f t="shared" si="7"/>
        <v/>
      </c>
      <c r="AU133" t="str">
        <f t="shared" si="8"/>
        <v/>
      </c>
      <c r="AV133" t="str">
        <f t="shared" si="9"/>
        <v/>
      </c>
      <c r="AW133" t="str">
        <f t="shared" si="10"/>
        <v>0</v>
      </c>
      <c r="AX133" t="str">
        <f t="shared" si="11"/>
        <v>0</v>
      </c>
      <c r="AY133" t="str">
        <f t="shared" si="12"/>
        <v/>
      </c>
      <c r="AZ133" t="str">
        <f t="shared" si="13"/>
        <v/>
      </c>
      <c r="BA133" t="str">
        <f t="shared" si="14"/>
        <v/>
      </c>
      <c r="BB133" t="str">
        <f t="shared" si="15"/>
        <v/>
      </c>
      <c r="BC133" t="str">
        <f t="shared" si="16"/>
        <v/>
      </c>
      <c r="BD133" t="str">
        <f t="shared" si="17"/>
        <v/>
      </c>
      <c r="BE133" t="str">
        <f t="shared" si="18"/>
        <v/>
      </c>
      <c r="BF133" t="str">
        <f t="shared" si="19"/>
        <v/>
      </c>
      <c r="BG133" t="str">
        <f t="shared" si="20"/>
        <v/>
      </c>
      <c r="BH133" t="str">
        <f t="shared" si="21"/>
        <v/>
      </c>
      <c r="BI133" t="str">
        <f t="shared" si="22"/>
        <v/>
      </c>
      <c r="BK133" t="str">
        <f t="shared" si="23"/>
        <v/>
      </c>
    </row>
    <row r="134">
      <c r="A134" s="4" t="str">
        <f t="shared" si="24"/>
        <v>132</v>
      </c>
      <c r="B134" s="4">
        <v>11.0</v>
      </c>
      <c r="C134" s="4" t="s">
        <v>3944</v>
      </c>
      <c r="E134" s="4">
        <v>108886.0</v>
      </c>
      <c r="F134" s="4" t="s">
        <v>3945</v>
      </c>
      <c r="G134" s="4" t="s">
        <v>4657</v>
      </c>
      <c r="H134" s="26" t="s">
        <v>4659</v>
      </c>
      <c r="K134" s="4" t="s">
        <v>367</v>
      </c>
      <c r="L134" s="4" t="s">
        <v>3940</v>
      </c>
      <c r="P134" s="7">
        <v>109289.3415625</v>
      </c>
      <c r="Q134" s="7">
        <v>420.0740214461319</v>
      </c>
      <c r="R134" s="7">
        <v>4966.0</v>
      </c>
      <c r="S134" s="7">
        <v>4470.618933264318</v>
      </c>
      <c r="T134" s="4">
        <v>0.00646757956195</v>
      </c>
      <c r="U134" s="4">
        <v>108886.0</v>
      </c>
      <c r="V134" s="4">
        <v>4461.640625</v>
      </c>
      <c r="W134" s="4">
        <v>504.359375</v>
      </c>
      <c r="X134" s="4">
        <v>297.4359375</v>
      </c>
      <c r="Y134" s="4">
        <v>105.905625</v>
      </c>
      <c r="Z134" s="4" t="str">
        <f t="shared" si="5"/>
        <v>1</v>
      </c>
      <c r="AC134" s="4">
        <v>1.0</v>
      </c>
      <c r="AN134" s="4"/>
      <c r="AR134" s="4"/>
      <c r="AS134" t="str">
        <f t="shared" si="6"/>
        <v/>
      </c>
      <c r="AT134" t="str">
        <f t="shared" si="7"/>
        <v/>
      </c>
      <c r="AU134" t="str">
        <f t="shared" si="8"/>
        <v>105.905625</v>
      </c>
      <c r="AV134" t="str">
        <f t="shared" si="9"/>
        <v/>
      </c>
      <c r="AW134" t="str">
        <f t="shared" si="10"/>
        <v/>
      </c>
      <c r="AX134" t="str">
        <f t="shared" si="11"/>
        <v/>
      </c>
      <c r="AY134" t="str">
        <f t="shared" si="12"/>
        <v/>
      </c>
      <c r="AZ134" t="str">
        <f t="shared" si="13"/>
        <v/>
      </c>
      <c r="BA134" t="str">
        <f t="shared" si="14"/>
        <v/>
      </c>
      <c r="BB134" t="str">
        <f t="shared" si="15"/>
        <v/>
      </c>
      <c r="BC134" t="str">
        <f t="shared" si="16"/>
        <v/>
      </c>
      <c r="BD134" t="str">
        <f t="shared" si="17"/>
        <v/>
      </c>
      <c r="BE134" t="str">
        <f t="shared" si="18"/>
        <v/>
      </c>
      <c r="BF134" t="str">
        <f t="shared" si="19"/>
        <v/>
      </c>
      <c r="BG134" t="str">
        <f t="shared" si="20"/>
        <v/>
      </c>
      <c r="BH134" t="str">
        <f t="shared" si="21"/>
        <v/>
      </c>
      <c r="BI134" t="str">
        <f t="shared" si="22"/>
        <v/>
      </c>
      <c r="BK134" t="str">
        <f t="shared" si="23"/>
        <v/>
      </c>
    </row>
    <row r="135">
      <c r="A135" s="4" t="str">
        <f t="shared" si="24"/>
        <v>133</v>
      </c>
      <c r="B135" s="4">
        <v>11.0</v>
      </c>
      <c r="C135" s="4" t="s">
        <v>4008</v>
      </c>
      <c r="E135" s="4">
        <v>107938.0</v>
      </c>
      <c r="F135" s="4" t="s">
        <v>4009</v>
      </c>
      <c r="G135" s="4" t="s">
        <v>4708</v>
      </c>
      <c r="H135" s="4" t="s">
        <v>583</v>
      </c>
      <c r="K135" s="4" t="s">
        <v>244</v>
      </c>
      <c r="L135" s="4" t="s">
        <v>488</v>
      </c>
      <c r="P135" s="7">
        <v>108576.1115625</v>
      </c>
      <c r="Q135" s="7">
        <v>654.8314058351867</v>
      </c>
      <c r="R135" s="7">
        <v>5463.0</v>
      </c>
      <c r="S135" s="7">
        <v>4556.080712295909</v>
      </c>
      <c r="T135" s="4">
        <v>0.00289533079639</v>
      </c>
      <c r="U135" s="4">
        <v>107938.0</v>
      </c>
      <c r="V135" s="4">
        <v>4546.2403125</v>
      </c>
      <c r="W135" s="4">
        <v>916.7596875</v>
      </c>
      <c r="X135" s="4">
        <v>596.5328125</v>
      </c>
      <c r="Y135" s="4">
        <v>41.57875</v>
      </c>
      <c r="Z135" s="4" t="str">
        <f t="shared" si="5"/>
        <v>1</v>
      </c>
      <c r="AB135" s="4">
        <v>1.0</v>
      </c>
      <c r="AN135" s="4"/>
      <c r="AS135" t="str">
        <f t="shared" si="6"/>
        <v/>
      </c>
      <c r="AT135" t="str">
        <f t="shared" si="7"/>
        <v>41.57875</v>
      </c>
      <c r="AU135" t="str">
        <f t="shared" si="8"/>
        <v/>
      </c>
      <c r="AV135" t="str">
        <f t="shared" si="9"/>
        <v/>
      </c>
      <c r="AW135" t="str">
        <f t="shared" si="10"/>
        <v/>
      </c>
      <c r="AX135" t="str">
        <f t="shared" si="11"/>
        <v/>
      </c>
      <c r="AY135" t="str">
        <f t="shared" si="12"/>
        <v/>
      </c>
      <c r="AZ135" t="str">
        <f t="shared" si="13"/>
        <v/>
      </c>
      <c r="BA135" t="str">
        <f t="shared" si="14"/>
        <v/>
      </c>
      <c r="BB135" t="str">
        <f t="shared" si="15"/>
        <v/>
      </c>
      <c r="BC135" t="str">
        <f t="shared" si="16"/>
        <v/>
      </c>
      <c r="BD135" t="str">
        <f t="shared" si="17"/>
        <v/>
      </c>
      <c r="BE135" t="str">
        <f t="shared" si="18"/>
        <v/>
      </c>
      <c r="BF135" t="str">
        <f t="shared" si="19"/>
        <v/>
      </c>
      <c r="BG135" t="str">
        <f t="shared" si="20"/>
        <v/>
      </c>
      <c r="BH135" t="str">
        <f t="shared" si="21"/>
        <v/>
      </c>
      <c r="BI135" t="str">
        <f t="shared" si="22"/>
        <v/>
      </c>
      <c r="BK135" t="str">
        <f t="shared" si="23"/>
        <v/>
      </c>
    </row>
    <row r="136">
      <c r="A136" s="4" t="str">
        <f t="shared" si="24"/>
        <v>134</v>
      </c>
      <c r="B136" s="4">
        <v>11.0</v>
      </c>
      <c r="C136" s="4" t="s">
        <v>4012</v>
      </c>
      <c r="E136" s="4">
        <v>107723.0</v>
      </c>
      <c r="K136" s="4" t="s">
        <v>244</v>
      </c>
      <c r="L136" s="4" t="s">
        <v>378</v>
      </c>
      <c r="P136" s="7">
        <v>108919.81875</v>
      </c>
      <c r="Q136" s="7">
        <v>1213.5357167878597</v>
      </c>
      <c r="R136" s="7">
        <v>48500.0</v>
      </c>
      <c r="S136" s="7">
        <v>44253.15001725729</v>
      </c>
      <c r="T136" s="4">
        <v>0.00209967344554</v>
      </c>
      <c r="U136" s="4">
        <v>107723.0</v>
      </c>
      <c r="V136" s="4">
        <v>44241.09375</v>
      </c>
      <c r="W136" s="4">
        <v>4258.90625</v>
      </c>
      <c r="X136" s="4">
        <v>1165.5375</v>
      </c>
      <c r="Y136" s="4">
        <v>31.28125</v>
      </c>
      <c r="Z136" s="4" t="str">
        <f t="shared" si="5"/>
        <v>1</v>
      </c>
      <c r="AA136" s="4">
        <v>1.0</v>
      </c>
      <c r="AN136" s="4"/>
      <c r="AS136" t="str">
        <f t="shared" si="6"/>
        <v>31.28125</v>
      </c>
      <c r="AT136" t="str">
        <f t="shared" si="7"/>
        <v/>
      </c>
      <c r="AU136" t="str">
        <f t="shared" si="8"/>
        <v/>
      </c>
      <c r="AV136" t="str">
        <f t="shared" si="9"/>
        <v/>
      </c>
      <c r="AW136" t="str">
        <f t="shared" si="10"/>
        <v/>
      </c>
      <c r="AX136" t="str">
        <f t="shared" si="11"/>
        <v/>
      </c>
      <c r="AY136" t="str">
        <f t="shared" si="12"/>
        <v/>
      </c>
      <c r="AZ136" t="str">
        <f t="shared" si="13"/>
        <v/>
      </c>
      <c r="BA136" t="str">
        <f t="shared" si="14"/>
        <v/>
      </c>
      <c r="BB136" t="str">
        <f t="shared" si="15"/>
        <v/>
      </c>
      <c r="BC136" t="str">
        <f t="shared" si="16"/>
        <v/>
      </c>
      <c r="BD136" t="str">
        <f t="shared" si="17"/>
        <v/>
      </c>
      <c r="BE136" t="str">
        <f t="shared" si="18"/>
        <v/>
      </c>
      <c r="BF136" t="str">
        <f t="shared" si="19"/>
        <v/>
      </c>
      <c r="BG136" t="str">
        <f t="shared" si="20"/>
        <v/>
      </c>
      <c r="BH136" t="str">
        <f t="shared" si="21"/>
        <v/>
      </c>
      <c r="BI136" t="str">
        <f t="shared" si="22"/>
        <v/>
      </c>
      <c r="BK136" t="str">
        <f t="shared" si="23"/>
        <v/>
      </c>
    </row>
    <row r="137">
      <c r="A137" s="4" t="str">
        <f t="shared" si="24"/>
        <v>135</v>
      </c>
      <c r="B137" s="4">
        <v>11.0</v>
      </c>
      <c r="C137" s="4" t="s">
        <v>4015</v>
      </c>
      <c r="E137" s="4">
        <v>105362.0</v>
      </c>
      <c r="F137" s="4" t="s">
        <v>4016</v>
      </c>
      <c r="G137" s="4" t="s">
        <v>4797</v>
      </c>
      <c r="H137" s="4" t="s">
        <v>583</v>
      </c>
      <c r="K137" s="4" t="s">
        <v>367</v>
      </c>
      <c r="L137" s="4" t="s">
        <v>378</v>
      </c>
      <c r="P137" s="7">
        <v>112025.48749999999</v>
      </c>
      <c r="Q137" s="7">
        <v>6680.172495110894</v>
      </c>
      <c r="R137" s="7">
        <v>86500.0</v>
      </c>
      <c r="S137" s="7">
        <v>58429.30878626143</v>
      </c>
      <c r="T137" s="4">
        <v>0.00189886387989</v>
      </c>
      <c r="U137" s="4">
        <v>105362.0</v>
      </c>
      <c r="V137" s="4">
        <v>58414.53125</v>
      </c>
      <c r="W137" s="4">
        <v>28085.46875</v>
      </c>
      <c r="X137" s="4">
        <v>5890.525</v>
      </c>
      <c r="Y137" s="4">
        <v>772.9625</v>
      </c>
      <c r="Z137" s="4" t="str">
        <f t="shared" si="5"/>
        <v>2</v>
      </c>
      <c r="AA137" s="4">
        <v>1.0</v>
      </c>
      <c r="AE137" s="4">
        <v>1.0</v>
      </c>
      <c r="AM137" s="4"/>
      <c r="AN137" s="4"/>
      <c r="AS137" t="str">
        <f t="shared" si="6"/>
        <v>772.9625</v>
      </c>
      <c r="AT137" t="str">
        <f t="shared" si="7"/>
        <v/>
      </c>
      <c r="AU137" t="str">
        <f t="shared" si="8"/>
        <v/>
      </c>
      <c r="AV137" t="str">
        <f t="shared" si="9"/>
        <v/>
      </c>
      <c r="AW137" t="str">
        <f t="shared" si="10"/>
        <v>772.9625</v>
      </c>
      <c r="AX137" t="str">
        <f t="shared" si="11"/>
        <v/>
      </c>
      <c r="AY137" t="str">
        <f t="shared" si="12"/>
        <v/>
      </c>
      <c r="AZ137" t="str">
        <f t="shared" si="13"/>
        <v/>
      </c>
      <c r="BA137" t="str">
        <f t="shared" si="14"/>
        <v/>
      </c>
      <c r="BB137" t="str">
        <f t="shared" si="15"/>
        <v/>
      </c>
      <c r="BC137" t="str">
        <f t="shared" si="16"/>
        <v/>
      </c>
      <c r="BD137" t="str">
        <f t="shared" si="17"/>
        <v/>
      </c>
      <c r="BE137" t="str">
        <f t="shared" si="18"/>
        <v/>
      </c>
      <c r="BF137" t="str">
        <f t="shared" si="19"/>
        <v/>
      </c>
      <c r="BG137" t="str">
        <f t="shared" si="20"/>
        <v/>
      </c>
      <c r="BH137" t="str">
        <f t="shared" si="21"/>
        <v/>
      </c>
      <c r="BI137" t="str">
        <f t="shared" si="22"/>
        <v/>
      </c>
      <c r="BK137" t="str">
        <f t="shared" si="23"/>
        <v/>
      </c>
    </row>
    <row r="138">
      <c r="A138" s="4" t="str">
        <f t="shared" si="24"/>
        <v>136</v>
      </c>
      <c r="B138" s="4">
        <v>11.0</v>
      </c>
      <c r="C138" s="4" t="s">
        <v>1452</v>
      </c>
      <c r="E138" s="4">
        <v>104708.0</v>
      </c>
      <c r="F138" s="4" t="s">
        <v>4021</v>
      </c>
      <c r="G138" s="4" t="s">
        <v>4844</v>
      </c>
      <c r="H138" s="26" t="s">
        <v>4846</v>
      </c>
      <c r="I138" s="2" t="s">
        <v>1452</v>
      </c>
      <c r="J138" s="4"/>
      <c r="K138" s="4" t="s">
        <v>244</v>
      </c>
      <c r="L138" s="4" t="s">
        <v>3940</v>
      </c>
      <c r="M138" s="4">
        <v>39.0</v>
      </c>
      <c r="N138" s="18"/>
      <c r="O138" s="18"/>
      <c r="P138" s="4">
        <v>106349.6453125</v>
      </c>
      <c r="Q138" s="4">
        <v>1658.3213246470725</v>
      </c>
      <c r="R138" s="4">
        <v>8458.0</v>
      </c>
      <c r="S138" s="4">
        <v>4994.053716739433</v>
      </c>
      <c r="T138" s="4">
        <v>0.00794768670681</v>
      </c>
      <c r="U138" s="4">
        <v>104708.0</v>
      </c>
      <c r="V138" s="4">
        <v>4982.290625</v>
      </c>
      <c r="W138" s="4">
        <v>3475.709375</v>
      </c>
      <c r="X138" s="4">
        <v>1596.0078125</v>
      </c>
      <c r="Y138" s="4">
        <v>45.6375</v>
      </c>
      <c r="Z138" s="4" t="str">
        <f t="shared" si="5"/>
        <v>5</v>
      </c>
      <c r="AC138" s="4">
        <v>1.0</v>
      </c>
      <c r="AD138" s="4"/>
      <c r="AF138" s="4">
        <v>1.0</v>
      </c>
      <c r="AG138" s="4">
        <v>1.0</v>
      </c>
      <c r="AL138" s="4">
        <v>1.0</v>
      </c>
      <c r="AM138" s="4">
        <v>1.0</v>
      </c>
      <c r="AN138" s="4"/>
      <c r="AR138" s="4"/>
      <c r="AS138" t="str">
        <f t="shared" si="6"/>
        <v/>
      </c>
      <c r="AT138" t="str">
        <f t="shared" si="7"/>
        <v/>
      </c>
      <c r="AU138" t="str">
        <f t="shared" si="8"/>
        <v>45.6375</v>
      </c>
      <c r="AV138" t="str">
        <f t="shared" si="9"/>
        <v/>
      </c>
      <c r="AW138" t="str">
        <f t="shared" si="10"/>
        <v/>
      </c>
      <c r="AX138" t="str">
        <f t="shared" si="11"/>
        <v>45.6375</v>
      </c>
      <c r="AY138" t="str">
        <f t="shared" si="12"/>
        <v>45.6375</v>
      </c>
      <c r="AZ138" t="str">
        <f t="shared" si="13"/>
        <v/>
      </c>
      <c r="BA138" t="str">
        <f t="shared" si="14"/>
        <v/>
      </c>
      <c r="BB138" t="str">
        <f t="shared" si="15"/>
        <v/>
      </c>
      <c r="BC138" t="str">
        <f t="shared" si="16"/>
        <v/>
      </c>
      <c r="BD138" t="str">
        <f t="shared" si="17"/>
        <v>3475.709375</v>
      </c>
      <c r="BE138" t="str">
        <f t="shared" si="18"/>
        <v>45.6375</v>
      </c>
      <c r="BF138" t="str">
        <f t="shared" si="19"/>
        <v/>
      </c>
      <c r="BG138" t="str">
        <f t="shared" si="20"/>
        <v/>
      </c>
      <c r="BH138" t="str">
        <f t="shared" si="21"/>
        <v/>
      </c>
      <c r="BI138" t="str">
        <f t="shared" si="22"/>
        <v/>
      </c>
      <c r="BK138" t="str">
        <f t="shared" si="23"/>
        <v/>
      </c>
    </row>
    <row r="139">
      <c r="A139" s="4" t="str">
        <f t="shared" si="24"/>
        <v>137</v>
      </c>
      <c r="B139" s="4">
        <v>11.0</v>
      </c>
      <c r="C139" s="4" t="s">
        <v>4026</v>
      </c>
      <c r="E139" s="4">
        <v>104645.0</v>
      </c>
      <c r="F139" s="4" t="s">
        <v>4027</v>
      </c>
      <c r="G139" s="4" t="s">
        <v>4882</v>
      </c>
      <c r="H139" s="4" t="s">
        <v>583</v>
      </c>
      <c r="K139" s="4" t="s">
        <v>244</v>
      </c>
      <c r="L139" s="4" t="s">
        <v>1205</v>
      </c>
      <c r="P139" s="7">
        <v>104732.3028125</v>
      </c>
      <c r="Q139" s="7">
        <v>103.97795635485477</v>
      </c>
      <c r="R139" s="7">
        <v>1021.0</v>
      </c>
      <c r="S139" s="7">
        <v>970.8073549220576</v>
      </c>
      <c r="T139" s="4">
        <v>0.00357784347518</v>
      </c>
      <c r="U139" s="4">
        <v>104645.0</v>
      </c>
      <c r="V139" s="4">
        <v>965.0</v>
      </c>
      <c r="W139" s="4">
        <v>56.0</v>
      </c>
      <c r="X139" s="4">
        <v>84.0215625</v>
      </c>
      <c r="Y139" s="4">
        <v>3.28125</v>
      </c>
      <c r="Z139" s="4" t="str">
        <f t="shared" si="5"/>
        <v>2</v>
      </c>
      <c r="AA139" s="4">
        <v>1.0</v>
      </c>
      <c r="AB139" s="4">
        <v>1.0</v>
      </c>
      <c r="AM139" s="4"/>
      <c r="AN139" s="4"/>
      <c r="AS139" t="str">
        <f t="shared" si="6"/>
        <v>3.28125</v>
      </c>
      <c r="AT139" t="str">
        <f t="shared" si="7"/>
        <v>3.28125</v>
      </c>
      <c r="AU139" t="str">
        <f t="shared" si="8"/>
        <v/>
      </c>
      <c r="AV139" t="str">
        <f t="shared" si="9"/>
        <v/>
      </c>
      <c r="AW139" t="str">
        <f t="shared" si="10"/>
        <v/>
      </c>
      <c r="AX139" t="str">
        <f t="shared" si="11"/>
        <v/>
      </c>
      <c r="AY139" t="str">
        <f t="shared" si="12"/>
        <v/>
      </c>
      <c r="AZ139" t="str">
        <f t="shared" si="13"/>
        <v/>
      </c>
      <c r="BA139" t="str">
        <f t="shared" si="14"/>
        <v/>
      </c>
      <c r="BB139" t="str">
        <f t="shared" si="15"/>
        <v/>
      </c>
      <c r="BC139" t="str">
        <f t="shared" si="16"/>
        <v/>
      </c>
      <c r="BD139" t="str">
        <f t="shared" si="17"/>
        <v/>
      </c>
      <c r="BE139" t="str">
        <f t="shared" si="18"/>
        <v/>
      </c>
      <c r="BF139" t="str">
        <f t="shared" si="19"/>
        <v/>
      </c>
      <c r="BG139" t="str">
        <f t="shared" si="20"/>
        <v/>
      </c>
      <c r="BH139" t="str">
        <f t="shared" si="21"/>
        <v/>
      </c>
      <c r="BI139" t="str">
        <f t="shared" si="22"/>
        <v/>
      </c>
      <c r="BK139" t="str">
        <f t="shared" si="23"/>
        <v/>
      </c>
    </row>
    <row r="140">
      <c r="A140" s="4" t="str">
        <f t="shared" si="24"/>
        <v>138</v>
      </c>
      <c r="B140" s="4">
        <v>11.0</v>
      </c>
      <c r="C140" s="4" t="s">
        <v>4945</v>
      </c>
      <c r="E140" s="4">
        <v>104556.0</v>
      </c>
      <c r="F140" s="4" t="s">
        <v>683</v>
      </c>
      <c r="G140" s="4" t="s">
        <v>4946</v>
      </c>
      <c r="H140" s="26" t="s">
        <v>4947</v>
      </c>
      <c r="I140" s="4" t="s">
        <v>1453</v>
      </c>
      <c r="J140" s="4" t="s">
        <v>683</v>
      </c>
      <c r="K140" s="4" t="s">
        <v>244</v>
      </c>
      <c r="L140" s="4" t="s">
        <v>3940</v>
      </c>
      <c r="M140" s="4">
        <v>0.0</v>
      </c>
      <c r="N140" s="4">
        <v>0.0</v>
      </c>
      <c r="O140" s="4">
        <v>0.0</v>
      </c>
      <c r="P140" s="4">
        <v>104619.015625</v>
      </c>
      <c r="Q140" s="4">
        <v>79.68954132853906</v>
      </c>
      <c r="R140" s="4">
        <v>1464.0</v>
      </c>
      <c r="S140" s="4">
        <v>1206.055282435501</v>
      </c>
      <c r="T140" s="4">
        <v>0.00362850109246</v>
      </c>
      <c r="U140" s="4">
        <v>104556.0</v>
      </c>
      <c r="V140" s="4">
        <v>1198.0</v>
      </c>
      <c r="W140" s="4">
        <v>266.0</v>
      </c>
      <c r="X140" s="4">
        <v>40.569375</v>
      </c>
      <c r="Y140" s="4">
        <v>22.44625</v>
      </c>
      <c r="Z140" s="4" t="str">
        <f t="shared" si="5"/>
        <v>4</v>
      </c>
      <c r="AC140" s="4">
        <v>1.0</v>
      </c>
      <c r="AE140" s="4">
        <v>1.0</v>
      </c>
      <c r="AF140" s="4">
        <v>1.0</v>
      </c>
      <c r="AG140" s="4">
        <v>1.0</v>
      </c>
      <c r="AM140" s="4"/>
      <c r="AN140" s="4"/>
      <c r="AR140" s="4"/>
      <c r="AS140" t="str">
        <f t="shared" si="6"/>
        <v/>
      </c>
      <c r="AT140" t="str">
        <f t="shared" si="7"/>
        <v/>
      </c>
      <c r="AU140" t="str">
        <f t="shared" si="8"/>
        <v>22.44625</v>
      </c>
      <c r="AV140" t="str">
        <f t="shared" si="9"/>
        <v/>
      </c>
      <c r="AW140" t="str">
        <f t="shared" si="10"/>
        <v>22.44625</v>
      </c>
      <c r="AX140" t="str">
        <f t="shared" si="11"/>
        <v>22.44625</v>
      </c>
      <c r="AY140" t="str">
        <f t="shared" si="12"/>
        <v>22.44625</v>
      </c>
      <c r="AZ140" t="str">
        <f t="shared" si="13"/>
        <v/>
      </c>
      <c r="BA140" t="str">
        <f t="shared" si="14"/>
        <v/>
      </c>
      <c r="BB140" t="str">
        <f t="shared" si="15"/>
        <v/>
      </c>
      <c r="BC140" t="str">
        <f t="shared" si="16"/>
        <v/>
      </c>
      <c r="BD140" t="str">
        <f t="shared" si="17"/>
        <v/>
      </c>
      <c r="BE140" t="str">
        <f t="shared" si="18"/>
        <v/>
      </c>
      <c r="BF140" t="str">
        <f t="shared" si="19"/>
        <v/>
      </c>
      <c r="BG140" t="str">
        <f t="shared" si="20"/>
        <v/>
      </c>
      <c r="BH140" t="str">
        <f t="shared" si="21"/>
        <v/>
      </c>
      <c r="BI140" t="str">
        <f t="shared" si="22"/>
        <v/>
      </c>
      <c r="BK140" t="str">
        <f t="shared" si="23"/>
        <v/>
      </c>
    </row>
    <row r="141">
      <c r="A141" s="4" t="str">
        <f t="shared" si="24"/>
        <v>139</v>
      </c>
      <c r="B141" s="4">
        <v>11.0</v>
      </c>
      <c r="C141" s="4" t="s">
        <v>684</v>
      </c>
      <c r="E141" s="4">
        <v>102489.0</v>
      </c>
      <c r="F141" s="4" t="s">
        <v>4031</v>
      </c>
      <c r="G141" s="4" t="s">
        <v>4950</v>
      </c>
      <c r="H141" s="26" t="s">
        <v>4951</v>
      </c>
      <c r="I141" s="4" t="s">
        <v>684</v>
      </c>
      <c r="J141" s="4" t="s">
        <v>684</v>
      </c>
      <c r="K141" s="4" t="s">
        <v>244</v>
      </c>
      <c r="L141" s="4" t="s">
        <v>3940</v>
      </c>
      <c r="M141" s="4">
        <v>974.0</v>
      </c>
      <c r="N141" s="4">
        <v>1.0</v>
      </c>
      <c r="O141" s="4">
        <v>0.0</v>
      </c>
      <c r="P141" s="4">
        <v>102903.3415625</v>
      </c>
      <c r="Q141" s="4">
        <v>430.98667205004995</v>
      </c>
      <c r="R141" s="4">
        <v>31800.0</v>
      </c>
      <c r="S141" s="4">
        <v>26376.595779978077</v>
      </c>
      <c r="T141" s="4">
        <v>0.00153465134879</v>
      </c>
      <c r="U141" s="4">
        <v>102489.0</v>
      </c>
      <c r="V141" s="4">
        <v>26364.1875</v>
      </c>
      <c r="W141" s="4">
        <v>5435.8125</v>
      </c>
      <c r="X141" s="4">
        <v>414.3415625</v>
      </c>
      <c r="Y141" s="4">
        <v>0.0</v>
      </c>
      <c r="Z141" s="4" t="str">
        <f t="shared" si="5"/>
        <v>1</v>
      </c>
      <c r="AC141" s="4">
        <v>1.0</v>
      </c>
      <c r="AN141" s="4"/>
      <c r="AR141" s="4"/>
      <c r="AS141" t="str">
        <f t="shared" si="6"/>
        <v/>
      </c>
      <c r="AT141" t="str">
        <f t="shared" si="7"/>
        <v/>
      </c>
      <c r="AU141" t="str">
        <f t="shared" si="8"/>
        <v>0</v>
      </c>
      <c r="AV141" t="str">
        <f t="shared" si="9"/>
        <v/>
      </c>
      <c r="AW141" t="str">
        <f t="shared" si="10"/>
        <v/>
      </c>
      <c r="AX141" t="str">
        <f t="shared" si="11"/>
        <v/>
      </c>
      <c r="AY141" t="str">
        <f t="shared" si="12"/>
        <v/>
      </c>
      <c r="AZ141" t="str">
        <f t="shared" si="13"/>
        <v/>
      </c>
      <c r="BA141" t="str">
        <f t="shared" si="14"/>
        <v/>
      </c>
      <c r="BB141" t="str">
        <f t="shared" si="15"/>
        <v/>
      </c>
      <c r="BC141" t="str">
        <f t="shared" si="16"/>
        <v/>
      </c>
      <c r="BD141" t="str">
        <f t="shared" si="17"/>
        <v/>
      </c>
      <c r="BE141" t="str">
        <f t="shared" si="18"/>
        <v/>
      </c>
      <c r="BF141" t="str">
        <f t="shared" si="19"/>
        <v/>
      </c>
      <c r="BG141" t="str">
        <f t="shared" si="20"/>
        <v/>
      </c>
      <c r="BH141" t="str">
        <f t="shared" si="21"/>
        <v/>
      </c>
      <c r="BI141" t="str">
        <f t="shared" si="22"/>
        <v/>
      </c>
      <c r="BK141" t="str">
        <f t="shared" si="23"/>
        <v/>
      </c>
    </row>
    <row r="142">
      <c r="A142" s="4" t="str">
        <f t="shared" si="24"/>
        <v>140</v>
      </c>
      <c r="B142" s="4">
        <v>11.0</v>
      </c>
      <c r="C142" s="4" t="s">
        <v>4035</v>
      </c>
      <c r="E142" s="4">
        <v>102312.0</v>
      </c>
      <c r="F142" s="4" t="s">
        <v>4036</v>
      </c>
      <c r="G142" s="4" t="s">
        <v>4952</v>
      </c>
      <c r="H142" s="26" t="s">
        <v>4953</v>
      </c>
      <c r="K142" s="4" t="s">
        <v>4037</v>
      </c>
      <c r="L142" s="4" t="s">
        <v>3940</v>
      </c>
      <c r="P142" s="7">
        <v>102664.57312500001</v>
      </c>
      <c r="Q142" s="7">
        <v>369.2157408406851</v>
      </c>
      <c r="R142" s="7">
        <v>5580.0</v>
      </c>
      <c r="S142" s="7">
        <v>4378.336812384553</v>
      </c>
      <c r="T142" s="4">
        <v>0.00698306850196</v>
      </c>
      <c r="U142" s="4">
        <v>102312.0</v>
      </c>
      <c r="V142" s="4">
        <v>4368.09375</v>
      </c>
      <c r="W142" s="4">
        <v>1211.90625</v>
      </c>
      <c r="X142" s="4">
        <v>300.01875</v>
      </c>
      <c r="Y142" s="4">
        <v>52.554375</v>
      </c>
      <c r="Z142" s="4" t="str">
        <f t="shared" si="5"/>
        <v>3</v>
      </c>
      <c r="AB142" s="4">
        <v>1.0</v>
      </c>
      <c r="AE142" s="4">
        <v>1.0</v>
      </c>
      <c r="AF142" s="4">
        <v>1.0</v>
      </c>
      <c r="AM142" s="4"/>
      <c r="AN142" s="4"/>
      <c r="AS142" t="str">
        <f t="shared" si="6"/>
        <v/>
      </c>
      <c r="AT142" t="str">
        <f t="shared" si="7"/>
        <v>52.554375</v>
      </c>
      <c r="AU142" t="str">
        <f t="shared" si="8"/>
        <v/>
      </c>
      <c r="AV142" t="str">
        <f t="shared" si="9"/>
        <v/>
      </c>
      <c r="AW142" t="str">
        <f t="shared" si="10"/>
        <v>52.554375</v>
      </c>
      <c r="AX142" t="str">
        <f t="shared" si="11"/>
        <v>52.554375</v>
      </c>
      <c r="AY142" t="str">
        <f t="shared" si="12"/>
        <v/>
      </c>
      <c r="AZ142" t="str">
        <f t="shared" si="13"/>
        <v/>
      </c>
      <c r="BA142" t="str">
        <f t="shared" si="14"/>
        <v/>
      </c>
      <c r="BB142" t="str">
        <f t="shared" si="15"/>
        <v/>
      </c>
      <c r="BC142" t="str">
        <f t="shared" si="16"/>
        <v/>
      </c>
      <c r="BD142" t="str">
        <f t="shared" si="17"/>
        <v/>
      </c>
      <c r="BE142" t="str">
        <f t="shared" si="18"/>
        <v/>
      </c>
      <c r="BF142" t="str">
        <f t="shared" si="19"/>
        <v/>
      </c>
      <c r="BG142" t="str">
        <f t="shared" si="20"/>
        <v/>
      </c>
      <c r="BH142" t="str">
        <f t="shared" si="21"/>
        <v/>
      </c>
      <c r="BI142" t="str">
        <f t="shared" si="22"/>
        <v/>
      </c>
      <c r="BK142" t="str">
        <f t="shared" si="23"/>
        <v/>
      </c>
    </row>
    <row r="143">
      <c r="A143" s="4" t="str">
        <f t="shared" si="24"/>
        <v>141</v>
      </c>
      <c r="B143" s="4">
        <v>11.0</v>
      </c>
      <c r="C143" s="4" t="s">
        <v>4040</v>
      </c>
      <c r="E143" s="4">
        <v>101526.0</v>
      </c>
      <c r="F143" s="4" t="s">
        <v>4041</v>
      </c>
      <c r="G143" s="4" t="s">
        <v>4954</v>
      </c>
      <c r="H143" s="26" t="s">
        <v>4955</v>
      </c>
      <c r="K143" s="4" t="s">
        <v>367</v>
      </c>
      <c r="L143" s="4" t="s">
        <v>3940</v>
      </c>
      <c r="P143" s="7">
        <v>107341.2546875</v>
      </c>
      <c r="Q143" s="7">
        <v>5831.8861772118735</v>
      </c>
      <c r="R143" s="7">
        <v>26500.0</v>
      </c>
      <c r="S143" s="7">
        <v>17064.29968162574</v>
      </c>
      <c r="T143" s="4">
        <v>0.0069981028997</v>
      </c>
      <c r="U143" s="4">
        <v>101526.0</v>
      </c>
      <c r="V143" s="4">
        <v>17051.09375</v>
      </c>
      <c r="W143" s="4">
        <v>9448.90625</v>
      </c>
      <c r="X143" s="4">
        <v>5692.1134375</v>
      </c>
      <c r="Y143" s="4">
        <v>123.14125</v>
      </c>
      <c r="Z143" s="4" t="str">
        <f t="shared" si="5"/>
        <v>3</v>
      </c>
      <c r="AH143" s="4">
        <v>1.0</v>
      </c>
      <c r="AJ143" s="4">
        <v>1.0</v>
      </c>
      <c r="AM143" s="4"/>
      <c r="AN143" s="4"/>
      <c r="AQ143" s="4">
        <v>1.0</v>
      </c>
      <c r="AS143" t="str">
        <f t="shared" si="6"/>
        <v/>
      </c>
      <c r="AT143" t="str">
        <f t="shared" si="7"/>
        <v/>
      </c>
      <c r="AU143" t="str">
        <f t="shared" si="8"/>
        <v/>
      </c>
      <c r="AV143" t="str">
        <f t="shared" si="9"/>
        <v/>
      </c>
      <c r="AW143" t="str">
        <f t="shared" si="10"/>
        <v/>
      </c>
      <c r="AX143" t="str">
        <f t="shared" si="11"/>
        <v/>
      </c>
      <c r="AY143" t="str">
        <f t="shared" si="12"/>
        <v/>
      </c>
      <c r="AZ143" t="str">
        <f t="shared" si="13"/>
        <v>123.14125</v>
      </c>
      <c r="BA143" t="str">
        <f t="shared" si="14"/>
        <v/>
      </c>
      <c r="BB143" t="str">
        <f t="shared" si="15"/>
        <v>123.14125</v>
      </c>
      <c r="BC143" t="str">
        <f t="shared" si="16"/>
        <v/>
      </c>
      <c r="BD143" t="str">
        <f t="shared" si="17"/>
        <v/>
      </c>
      <c r="BE143" t="str">
        <f t="shared" si="18"/>
        <v/>
      </c>
      <c r="BF143" t="str">
        <f t="shared" si="19"/>
        <v/>
      </c>
      <c r="BG143" t="str">
        <f t="shared" si="20"/>
        <v/>
      </c>
      <c r="BH143" t="str">
        <f t="shared" si="21"/>
        <v/>
      </c>
      <c r="BI143" t="str">
        <f t="shared" si="22"/>
        <v>123.14125</v>
      </c>
      <c r="BK143" t="str">
        <f t="shared" si="23"/>
        <v>123.14125</v>
      </c>
    </row>
    <row r="144">
      <c r="A144" s="4" t="str">
        <f t="shared" si="24"/>
        <v>142</v>
      </c>
      <c r="B144" s="4">
        <v>11.0</v>
      </c>
      <c r="C144" s="4" t="s">
        <v>4044</v>
      </c>
      <c r="E144" s="4">
        <v>100868.0</v>
      </c>
      <c r="F144" s="4" t="s">
        <v>4045</v>
      </c>
      <c r="G144" s="4" t="s">
        <v>4960</v>
      </c>
      <c r="H144" s="26" t="s">
        <v>4961</v>
      </c>
      <c r="K144" s="4" t="s">
        <v>244</v>
      </c>
      <c r="L144" s="4" t="s">
        <v>3940</v>
      </c>
      <c r="P144" s="7">
        <v>100976.705</v>
      </c>
      <c r="Q144" s="7">
        <v>125.32710903179914</v>
      </c>
      <c r="R144" s="7">
        <v>4621.0</v>
      </c>
      <c r="S144" s="7">
        <v>3868.10952730375</v>
      </c>
      <c r="T144" s="4">
        <v>0.00813808988991</v>
      </c>
      <c r="U144" s="4">
        <v>100868.0</v>
      </c>
      <c r="V144" s="4">
        <v>3858.535</v>
      </c>
      <c r="W144" s="4">
        <v>762.465</v>
      </c>
      <c r="X144" s="4">
        <v>102.9896875</v>
      </c>
      <c r="Y144" s="4">
        <v>5.7153125</v>
      </c>
      <c r="Z144" s="4" t="str">
        <f t="shared" si="5"/>
        <v>3</v>
      </c>
      <c r="AA144" s="4">
        <v>1.0</v>
      </c>
      <c r="AD144" s="4"/>
      <c r="AE144" s="4">
        <v>1.0</v>
      </c>
      <c r="AF144" s="4">
        <v>1.0</v>
      </c>
      <c r="AM144" s="4"/>
      <c r="AN144" s="4"/>
      <c r="AS144" t="str">
        <f t="shared" si="6"/>
        <v>5.7153125</v>
      </c>
      <c r="AT144" t="str">
        <f t="shared" si="7"/>
        <v/>
      </c>
      <c r="AU144" t="str">
        <f t="shared" si="8"/>
        <v/>
      </c>
      <c r="AV144" t="str">
        <f t="shared" si="9"/>
        <v/>
      </c>
      <c r="AW144" t="str">
        <f t="shared" si="10"/>
        <v>5.7153125</v>
      </c>
      <c r="AX144" t="str">
        <f t="shared" si="11"/>
        <v>5.7153125</v>
      </c>
      <c r="AY144" t="str">
        <f t="shared" si="12"/>
        <v/>
      </c>
      <c r="AZ144" t="str">
        <f t="shared" si="13"/>
        <v/>
      </c>
      <c r="BA144" t="str">
        <f t="shared" si="14"/>
        <v/>
      </c>
      <c r="BB144" t="str">
        <f t="shared" si="15"/>
        <v/>
      </c>
      <c r="BC144" t="str">
        <f t="shared" si="16"/>
        <v/>
      </c>
      <c r="BD144" t="str">
        <f t="shared" si="17"/>
        <v/>
      </c>
      <c r="BE144" t="str">
        <f t="shared" si="18"/>
        <v/>
      </c>
      <c r="BF144" t="str">
        <f t="shared" si="19"/>
        <v/>
      </c>
      <c r="BG144" t="str">
        <f t="shared" si="20"/>
        <v/>
      </c>
      <c r="BH144" t="str">
        <f t="shared" si="21"/>
        <v/>
      </c>
      <c r="BI144" t="str">
        <f t="shared" si="22"/>
        <v/>
      </c>
      <c r="BK144" t="str">
        <f t="shared" si="23"/>
        <v/>
      </c>
    </row>
    <row r="145">
      <c r="A145" s="4" t="str">
        <f t="shared" si="24"/>
        <v>143</v>
      </c>
      <c r="B145" s="4">
        <v>11.0</v>
      </c>
      <c r="C145" s="4" t="s">
        <v>1454</v>
      </c>
      <c r="E145" s="4">
        <v>99930.0</v>
      </c>
      <c r="I145" s="4" t="s">
        <v>1454</v>
      </c>
      <c r="J145" s="4"/>
      <c r="K145" s="4" t="s">
        <v>244</v>
      </c>
      <c r="L145" s="4" t="s">
        <v>4050</v>
      </c>
      <c r="M145" s="4">
        <v>8211.0</v>
      </c>
      <c r="N145" s="18"/>
      <c r="O145" s="18"/>
      <c r="P145" s="4">
        <v>101136.1690625</v>
      </c>
      <c r="Q145" s="4">
        <v>1222.777692734283</v>
      </c>
      <c r="R145" s="4">
        <v>12800.0</v>
      </c>
      <c r="S145" s="4">
        <v>12205.238404739324</v>
      </c>
      <c r="T145" s="4">
        <v>0.00268118420911</v>
      </c>
      <c r="U145" s="4">
        <v>99930.0</v>
      </c>
      <c r="V145" s="4">
        <v>12196.0</v>
      </c>
      <c r="W145" s="4">
        <v>604.0</v>
      </c>
      <c r="X145" s="4">
        <v>1012.661875</v>
      </c>
      <c r="Y145" s="4">
        <v>193.5071875</v>
      </c>
      <c r="Z145" s="4" t="str">
        <f t="shared" si="5"/>
        <v>1</v>
      </c>
      <c r="AA145" s="4">
        <v>1.0</v>
      </c>
      <c r="AN145" s="4"/>
      <c r="AS145" t="str">
        <f t="shared" si="6"/>
        <v>193.5071875</v>
      </c>
      <c r="AT145" t="str">
        <f t="shared" si="7"/>
        <v/>
      </c>
      <c r="AU145" t="str">
        <f t="shared" si="8"/>
        <v/>
      </c>
      <c r="AV145" t="str">
        <f t="shared" si="9"/>
        <v/>
      </c>
      <c r="AW145" t="str">
        <f t="shared" si="10"/>
        <v/>
      </c>
      <c r="AX145" t="str">
        <f t="shared" si="11"/>
        <v/>
      </c>
      <c r="AY145" t="str">
        <f t="shared" si="12"/>
        <v/>
      </c>
      <c r="AZ145" t="str">
        <f t="shared" si="13"/>
        <v/>
      </c>
      <c r="BA145" t="str">
        <f t="shared" si="14"/>
        <v/>
      </c>
      <c r="BB145" t="str">
        <f t="shared" si="15"/>
        <v/>
      </c>
      <c r="BC145" t="str">
        <f t="shared" si="16"/>
        <v/>
      </c>
      <c r="BD145" t="str">
        <f t="shared" si="17"/>
        <v/>
      </c>
      <c r="BE145" t="str">
        <f t="shared" si="18"/>
        <v/>
      </c>
      <c r="BF145" t="str">
        <f t="shared" si="19"/>
        <v/>
      </c>
      <c r="BG145" t="str">
        <f t="shared" si="20"/>
        <v/>
      </c>
      <c r="BH145" t="str">
        <f t="shared" si="21"/>
        <v/>
      </c>
      <c r="BI145" t="str">
        <f t="shared" si="22"/>
        <v/>
      </c>
      <c r="BK145" t="str">
        <f t="shared" si="23"/>
        <v/>
      </c>
    </row>
    <row r="146">
      <c r="A146" s="4" t="str">
        <f t="shared" si="24"/>
        <v>144</v>
      </c>
      <c r="B146" s="4">
        <v>11.0</v>
      </c>
      <c r="C146" s="4" t="s">
        <v>1455</v>
      </c>
      <c r="E146" s="4">
        <v>98782.0</v>
      </c>
      <c r="F146" s="4" t="s">
        <v>4964</v>
      </c>
      <c r="G146" s="4" t="s">
        <v>4967</v>
      </c>
      <c r="H146" s="26" t="s">
        <v>4968</v>
      </c>
      <c r="I146" s="4" t="s">
        <v>1455</v>
      </c>
      <c r="J146" s="4"/>
      <c r="K146" s="4" t="s">
        <v>244</v>
      </c>
      <c r="L146" s="4" t="s">
        <v>350</v>
      </c>
      <c r="M146" s="4">
        <v>0.0</v>
      </c>
      <c r="N146" s="18"/>
      <c r="O146" s="18"/>
      <c r="P146" s="4">
        <v>101941.018125</v>
      </c>
      <c r="Q146" s="4">
        <v>3175.6100855582363</v>
      </c>
      <c r="R146" s="4">
        <v>77000.0</v>
      </c>
      <c r="S146" s="4">
        <v>63851.496611658375</v>
      </c>
      <c r="T146" s="4">
        <v>0.00839453923863</v>
      </c>
      <c r="U146" s="4">
        <v>98782.0</v>
      </c>
      <c r="V146" s="4">
        <v>63837.8125</v>
      </c>
      <c r="W146" s="4">
        <v>13162.1875</v>
      </c>
      <c r="X146" s="4">
        <v>3156.375</v>
      </c>
      <c r="Y146" s="4">
        <v>2.643125</v>
      </c>
      <c r="Z146" s="4" t="str">
        <f t="shared" si="5"/>
        <v>3</v>
      </c>
      <c r="AE146" s="4">
        <v>1.0</v>
      </c>
      <c r="AF146" s="4">
        <v>1.0</v>
      </c>
      <c r="AG146" s="4">
        <v>1.0</v>
      </c>
      <c r="AN146" s="4"/>
      <c r="AS146" t="str">
        <f t="shared" si="6"/>
        <v/>
      </c>
      <c r="AT146" t="str">
        <f t="shared" si="7"/>
        <v/>
      </c>
      <c r="AU146" t="str">
        <f t="shared" si="8"/>
        <v/>
      </c>
      <c r="AV146" t="str">
        <f t="shared" si="9"/>
        <v/>
      </c>
      <c r="AW146" t="str">
        <f t="shared" si="10"/>
        <v>2.643125</v>
      </c>
      <c r="AX146" t="str">
        <f t="shared" si="11"/>
        <v>2.643125</v>
      </c>
      <c r="AY146" t="str">
        <f t="shared" si="12"/>
        <v>2.643125</v>
      </c>
      <c r="AZ146" t="str">
        <f t="shared" si="13"/>
        <v/>
      </c>
      <c r="BA146" t="str">
        <f t="shared" si="14"/>
        <v/>
      </c>
      <c r="BB146" t="str">
        <f t="shared" si="15"/>
        <v/>
      </c>
      <c r="BC146" t="str">
        <f t="shared" si="16"/>
        <v/>
      </c>
      <c r="BD146" t="str">
        <f t="shared" si="17"/>
        <v/>
      </c>
      <c r="BE146" t="str">
        <f t="shared" si="18"/>
        <v/>
      </c>
      <c r="BF146" t="str">
        <f t="shared" si="19"/>
        <v/>
      </c>
      <c r="BG146" t="str">
        <f t="shared" si="20"/>
        <v/>
      </c>
      <c r="BH146" t="str">
        <f t="shared" si="21"/>
        <v/>
      </c>
      <c r="BI146" t="str">
        <f t="shared" si="22"/>
        <v/>
      </c>
      <c r="BK146" t="str">
        <f t="shared" si="23"/>
        <v/>
      </c>
    </row>
    <row r="147">
      <c r="A147" s="4" t="str">
        <f t="shared" si="24"/>
        <v>145</v>
      </c>
      <c r="B147" s="4">
        <v>11.0</v>
      </c>
      <c r="C147" s="4" t="s">
        <v>4051</v>
      </c>
      <c r="E147" s="4">
        <v>98665.0</v>
      </c>
      <c r="F147" s="4" t="s">
        <v>4052</v>
      </c>
      <c r="G147" s="4" t="s">
        <v>4970</v>
      </c>
      <c r="H147" s="26" t="s">
        <v>4971</v>
      </c>
      <c r="K147" s="4" t="s">
        <v>244</v>
      </c>
      <c r="L147" s="4" t="s">
        <v>428</v>
      </c>
      <c r="P147" s="7">
        <v>98675.184375</v>
      </c>
      <c r="Q147" s="7">
        <v>26.774625779515386</v>
      </c>
      <c r="R147" s="7">
        <v>1487.0</v>
      </c>
      <c r="S147" s="7">
        <v>1483.584962500721</v>
      </c>
      <c r="T147" s="4">
        <v>0.00330980223828</v>
      </c>
      <c r="U147" s="4">
        <v>98665.0</v>
      </c>
      <c r="V147" s="4">
        <v>1481.0</v>
      </c>
      <c r="W147" s="4">
        <v>6.0</v>
      </c>
      <c r="X147" s="4">
        <v>9.184375</v>
      </c>
      <c r="Y147" s="4">
        <v>1.0</v>
      </c>
      <c r="Z147" s="4" t="str">
        <f t="shared" si="5"/>
        <v>1</v>
      </c>
      <c r="AA147" s="4">
        <v>1.0</v>
      </c>
      <c r="AN147" s="4"/>
      <c r="AS147" t="str">
        <f t="shared" si="6"/>
        <v>1</v>
      </c>
      <c r="AT147" t="str">
        <f t="shared" si="7"/>
        <v/>
      </c>
      <c r="AU147" t="str">
        <f t="shared" si="8"/>
        <v/>
      </c>
      <c r="AV147" t="str">
        <f t="shared" si="9"/>
        <v/>
      </c>
      <c r="AW147" t="str">
        <f t="shared" si="10"/>
        <v/>
      </c>
      <c r="AX147" t="str">
        <f t="shared" si="11"/>
        <v/>
      </c>
      <c r="AY147" t="str">
        <f t="shared" si="12"/>
        <v/>
      </c>
      <c r="AZ147" t="str">
        <f t="shared" si="13"/>
        <v/>
      </c>
      <c r="BA147" t="str">
        <f t="shared" si="14"/>
        <v/>
      </c>
      <c r="BB147" t="str">
        <f t="shared" si="15"/>
        <v/>
      </c>
      <c r="BC147" t="str">
        <f t="shared" si="16"/>
        <v/>
      </c>
      <c r="BD147" t="str">
        <f t="shared" si="17"/>
        <v/>
      </c>
      <c r="BE147" t="str">
        <f t="shared" si="18"/>
        <v/>
      </c>
      <c r="BF147" t="str">
        <f t="shared" si="19"/>
        <v/>
      </c>
      <c r="BG147" t="str">
        <f t="shared" si="20"/>
        <v/>
      </c>
      <c r="BH147" t="str">
        <f t="shared" si="21"/>
        <v/>
      </c>
      <c r="BI147" t="str">
        <f t="shared" si="22"/>
        <v/>
      </c>
      <c r="BK147" t="str">
        <f t="shared" si="23"/>
        <v/>
      </c>
    </row>
    <row r="148">
      <c r="A148" s="4" t="str">
        <f t="shared" si="24"/>
        <v>146</v>
      </c>
      <c r="B148" s="4">
        <v>11.0</v>
      </c>
      <c r="C148" s="4" t="s">
        <v>1456</v>
      </c>
      <c r="E148" s="4">
        <v>98008.0</v>
      </c>
      <c r="F148" s="4" t="s">
        <v>685</v>
      </c>
      <c r="G148" s="4" t="s">
        <v>4973</v>
      </c>
      <c r="H148" s="26" t="s">
        <v>4974</v>
      </c>
      <c r="I148" s="4" t="s">
        <v>1456</v>
      </c>
      <c r="J148" s="4" t="s">
        <v>685</v>
      </c>
      <c r="K148" s="4" t="s">
        <v>244</v>
      </c>
      <c r="L148" s="4" t="s">
        <v>3940</v>
      </c>
      <c r="M148" s="4">
        <v>0.0</v>
      </c>
      <c r="N148" s="4">
        <v>0.0</v>
      </c>
      <c r="O148" s="4">
        <v>1.0</v>
      </c>
      <c r="P148" s="4">
        <v>98778.34625</v>
      </c>
      <c r="Q148" s="4">
        <v>786.9268618949944</v>
      </c>
      <c r="R148" s="4">
        <v>16000.0</v>
      </c>
      <c r="S148" s="4">
        <v>8317.909705611215</v>
      </c>
      <c r="T148" s="4">
        <v>0.00832290232269</v>
      </c>
      <c r="U148" s="4">
        <v>98008.0</v>
      </c>
      <c r="V148" s="4">
        <v>8305.0</v>
      </c>
      <c r="W148" s="4">
        <v>7695.0</v>
      </c>
      <c r="X148" s="4">
        <v>765.235625</v>
      </c>
      <c r="Y148" s="4">
        <v>5.110625</v>
      </c>
      <c r="Z148" s="4" t="str">
        <f t="shared" si="5"/>
        <v>2</v>
      </c>
      <c r="AF148" s="4">
        <v>1.0</v>
      </c>
      <c r="AH148" s="4">
        <v>1.0</v>
      </c>
      <c r="AN148" s="4"/>
      <c r="AS148" t="str">
        <f t="shared" si="6"/>
        <v/>
      </c>
      <c r="AT148" t="str">
        <f t="shared" si="7"/>
        <v/>
      </c>
      <c r="AU148" t="str">
        <f t="shared" si="8"/>
        <v/>
      </c>
      <c r="AV148" t="str">
        <f t="shared" si="9"/>
        <v/>
      </c>
      <c r="AW148" t="str">
        <f t="shared" si="10"/>
        <v/>
      </c>
      <c r="AX148" t="str">
        <f t="shared" si="11"/>
        <v>5.110625</v>
      </c>
      <c r="AY148" t="str">
        <f t="shared" si="12"/>
        <v/>
      </c>
      <c r="AZ148" t="str">
        <f t="shared" si="13"/>
        <v>5.110625</v>
      </c>
      <c r="BA148" t="str">
        <f t="shared" si="14"/>
        <v/>
      </c>
      <c r="BB148" t="str">
        <f t="shared" si="15"/>
        <v/>
      </c>
      <c r="BC148" t="str">
        <f t="shared" si="16"/>
        <v/>
      </c>
      <c r="BD148" t="str">
        <f t="shared" si="17"/>
        <v/>
      </c>
      <c r="BE148" t="str">
        <f t="shared" si="18"/>
        <v/>
      </c>
      <c r="BF148" t="str">
        <f t="shared" si="19"/>
        <v/>
      </c>
      <c r="BG148" t="str">
        <f t="shared" si="20"/>
        <v/>
      </c>
      <c r="BH148" t="str">
        <f t="shared" si="21"/>
        <v/>
      </c>
      <c r="BI148" t="str">
        <f t="shared" si="22"/>
        <v/>
      </c>
      <c r="BK148" t="str">
        <f t="shared" si="23"/>
        <v>5.110625</v>
      </c>
    </row>
    <row r="149">
      <c r="A149" s="4" t="str">
        <f t="shared" si="24"/>
        <v>147</v>
      </c>
      <c r="B149" s="4">
        <v>11.0</v>
      </c>
      <c r="C149" s="4" t="s">
        <v>4053</v>
      </c>
      <c r="E149" s="4">
        <v>97034.0</v>
      </c>
      <c r="F149" s="4" t="s">
        <v>4054</v>
      </c>
      <c r="G149" s="4" t="s">
        <v>4980</v>
      </c>
      <c r="H149" s="26" t="s">
        <v>4981</v>
      </c>
      <c r="K149" s="4" t="s">
        <v>244</v>
      </c>
      <c r="L149" s="4" t="s">
        <v>1205</v>
      </c>
      <c r="P149" s="7">
        <v>97603.9478125</v>
      </c>
      <c r="Q149" s="7">
        <v>586.514015225166</v>
      </c>
      <c r="R149" s="7">
        <v>26600.0</v>
      </c>
      <c r="S149" s="7">
        <v>23535.961663896018</v>
      </c>
      <c r="T149" s="4">
        <v>0.00652714640702</v>
      </c>
      <c r="U149" s="4">
        <v>97034.0</v>
      </c>
      <c r="V149" s="4">
        <v>23524.375</v>
      </c>
      <c r="W149" s="4">
        <v>3075.625</v>
      </c>
      <c r="X149" s="4">
        <v>569.9478125</v>
      </c>
      <c r="Y149" s="4">
        <v>0.0</v>
      </c>
      <c r="Z149" s="4" t="str">
        <f t="shared" si="5"/>
        <v>2</v>
      </c>
      <c r="AE149" s="4">
        <v>1.0</v>
      </c>
      <c r="AG149" s="4">
        <v>1.0</v>
      </c>
      <c r="AM149" s="4"/>
      <c r="AN149" s="4"/>
      <c r="AS149" t="str">
        <f t="shared" si="6"/>
        <v/>
      </c>
      <c r="AT149" t="str">
        <f t="shared" si="7"/>
        <v/>
      </c>
      <c r="AU149" t="str">
        <f t="shared" si="8"/>
        <v/>
      </c>
      <c r="AV149" t="str">
        <f t="shared" si="9"/>
        <v/>
      </c>
      <c r="AW149" t="str">
        <f t="shared" si="10"/>
        <v>0</v>
      </c>
      <c r="AX149" t="str">
        <f t="shared" si="11"/>
        <v/>
      </c>
      <c r="AY149" t="str">
        <f t="shared" si="12"/>
        <v>0</v>
      </c>
      <c r="AZ149" t="str">
        <f t="shared" si="13"/>
        <v/>
      </c>
      <c r="BA149" t="str">
        <f t="shared" si="14"/>
        <v/>
      </c>
      <c r="BB149" t="str">
        <f t="shared" si="15"/>
        <v/>
      </c>
      <c r="BC149" t="str">
        <f t="shared" si="16"/>
        <v/>
      </c>
      <c r="BD149" t="str">
        <f t="shared" si="17"/>
        <v/>
      </c>
      <c r="BE149" t="str">
        <f t="shared" si="18"/>
        <v/>
      </c>
      <c r="BF149" t="str">
        <f t="shared" si="19"/>
        <v/>
      </c>
      <c r="BG149" t="str">
        <f t="shared" si="20"/>
        <v/>
      </c>
      <c r="BH149" t="str">
        <f t="shared" si="21"/>
        <v/>
      </c>
      <c r="BI149" t="str">
        <f t="shared" si="22"/>
        <v/>
      </c>
      <c r="BK149" t="str">
        <f t="shared" si="23"/>
        <v/>
      </c>
    </row>
    <row r="150">
      <c r="A150" s="4" t="str">
        <f t="shared" si="24"/>
        <v>148</v>
      </c>
      <c r="B150" s="4">
        <v>11.0</v>
      </c>
      <c r="C150" s="4" t="s">
        <v>4055</v>
      </c>
      <c r="E150" s="4">
        <v>97023.0</v>
      </c>
      <c r="F150" s="4" t="s">
        <v>4055</v>
      </c>
      <c r="G150" s="4" t="s">
        <v>4983</v>
      </c>
      <c r="H150" s="26" t="s">
        <v>4984</v>
      </c>
      <c r="K150" s="4" t="s">
        <v>244</v>
      </c>
      <c r="L150" s="4" t="s">
        <v>1356</v>
      </c>
      <c r="P150" s="7">
        <v>97772.78125</v>
      </c>
      <c r="Q150" s="7">
        <v>766.3472891686288</v>
      </c>
      <c r="R150" s="7">
        <v>2498.0</v>
      </c>
      <c r="S150" s="7">
        <v>1729.6036263449862</v>
      </c>
      <c r="T150" s="4">
        <v>0.00175629739905</v>
      </c>
      <c r="U150" s="4">
        <v>97023.0</v>
      </c>
      <c r="V150" s="4">
        <v>1720.0</v>
      </c>
      <c r="W150" s="4">
        <v>778.0</v>
      </c>
      <c r="X150" s="4">
        <v>748.78125</v>
      </c>
      <c r="Y150" s="4">
        <v>1.0</v>
      </c>
      <c r="Z150" s="4" t="str">
        <f t="shared" si="5"/>
        <v>1</v>
      </c>
      <c r="AA150" s="4">
        <v>1.0</v>
      </c>
      <c r="AN150" s="4"/>
      <c r="AS150" t="str">
        <f t="shared" si="6"/>
        <v>1</v>
      </c>
      <c r="AT150" t="str">
        <f t="shared" si="7"/>
        <v/>
      </c>
      <c r="AU150" t="str">
        <f t="shared" si="8"/>
        <v/>
      </c>
      <c r="AV150" t="str">
        <f t="shared" si="9"/>
        <v/>
      </c>
      <c r="AW150" t="str">
        <f t="shared" si="10"/>
        <v/>
      </c>
      <c r="AX150" t="str">
        <f t="shared" si="11"/>
        <v/>
      </c>
      <c r="AY150" t="str">
        <f t="shared" si="12"/>
        <v/>
      </c>
      <c r="AZ150" t="str">
        <f t="shared" si="13"/>
        <v/>
      </c>
      <c r="BA150" t="str">
        <f t="shared" si="14"/>
        <v/>
      </c>
      <c r="BB150" t="str">
        <f t="shared" si="15"/>
        <v/>
      </c>
      <c r="BC150" t="str">
        <f t="shared" si="16"/>
        <v/>
      </c>
      <c r="BD150" t="str">
        <f t="shared" si="17"/>
        <v/>
      </c>
      <c r="BE150" t="str">
        <f t="shared" si="18"/>
        <v/>
      </c>
      <c r="BF150" t="str">
        <f t="shared" si="19"/>
        <v/>
      </c>
      <c r="BG150" t="str">
        <f t="shared" si="20"/>
        <v/>
      </c>
      <c r="BH150" t="str">
        <f t="shared" si="21"/>
        <v/>
      </c>
      <c r="BI150" t="str">
        <f t="shared" si="22"/>
        <v/>
      </c>
      <c r="BK150" t="str">
        <f t="shared" si="23"/>
        <v/>
      </c>
    </row>
    <row r="151">
      <c r="A151" s="4" t="str">
        <f t="shared" si="24"/>
        <v>149</v>
      </c>
      <c r="B151" s="4">
        <v>11.0</v>
      </c>
      <c r="C151" s="4" t="s">
        <v>4056</v>
      </c>
      <c r="E151" s="4">
        <v>96586.0</v>
      </c>
      <c r="F151" s="4" t="s">
        <v>686</v>
      </c>
      <c r="G151" s="4" t="s">
        <v>4985</v>
      </c>
      <c r="H151" s="26" t="s">
        <v>4986</v>
      </c>
      <c r="I151" s="4" t="s">
        <v>1457</v>
      </c>
      <c r="J151" s="4" t="s">
        <v>686</v>
      </c>
      <c r="K151" s="4" t="s">
        <v>244</v>
      </c>
      <c r="L151" s="4" t="s">
        <v>4057</v>
      </c>
      <c r="M151" s="4">
        <v>272.0</v>
      </c>
      <c r="N151" s="4">
        <v>3.0</v>
      </c>
      <c r="O151" s="4">
        <v>5.0</v>
      </c>
      <c r="P151" s="4">
        <v>96706.0590625</v>
      </c>
      <c r="Q151" s="4">
        <v>136.61858896722006</v>
      </c>
      <c r="R151" s="4">
        <v>9924.0</v>
      </c>
      <c r="S151" s="4">
        <v>9538.76278451689</v>
      </c>
      <c r="T151" s="4">
        <v>0.00442824092684</v>
      </c>
      <c r="U151" s="4">
        <v>96586.0</v>
      </c>
      <c r="V151" s="4">
        <v>9530.14125</v>
      </c>
      <c r="W151" s="4">
        <v>393.85875</v>
      </c>
      <c r="X151" s="4">
        <v>112.78125</v>
      </c>
      <c r="Y151" s="4">
        <v>7.2778125</v>
      </c>
      <c r="Z151" s="4" t="str">
        <f t="shared" si="5"/>
        <v>4</v>
      </c>
      <c r="AA151" s="4">
        <v>1.0</v>
      </c>
      <c r="AB151" s="4">
        <v>1.0</v>
      </c>
      <c r="AF151" s="4">
        <v>1.0</v>
      </c>
      <c r="AH151" s="4">
        <v>1.0</v>
      </c>
      <c r="AN151" s="4"/>
      <c r="AS151" t="str">
        <f t="shared" si="6"/>
        <v>7.2778125</v>
      </c>
      <c r="AT151" t="str">
        <f t="shared" si="7"/>
        <v>7.2778125</v>
      </c>
      <c r="AU151" t="str">
        <f t="shared" si="8"/>
        <v/>
      </c>
      <c r="AV151" t="str">
        <f t="shared" si="9"/>
        <v/>
      </c>
      <c r="AW151" t="str">
        <f t="shared" si="10"/>
        <v/>
      </c>
      <c r="AX151" t="str">
        <f t="shared" si="11"/>
        <v>7.2778125</v>
      </c>
      <c r="AY151" t="str">
        <f t="shared" si="12"/>
        <v/>
      </c>
      <c r="AZ151" t="str">
        <f t="shared" si="13"/>
        <v>7.2778125</v>
      </c>
      <c r="BA151" t="str">
        <f t="shared" si="14"/>
        <v/>
      </c>
      <c r="BB151" t="str">
        <f t="shared" si="15"/>
        <v/>
      </c>
      <c r="BC151" t="str">
        <f t="shared" si="16"/>
        <v/>
      </c>
      <c r="BD151" t="str">
        <f t="shared" si="17"/>
        <v/>
      </c>
      <c r="BE151" t="str">
        <f t="shared" si="18"/>
        <v/>
      </c>
      <c r="BF151" t="str">
        <f t="shared" si="19"/>
        <v/>
      </c>
      <c r="BG151" t="str">
        <f t="shared" si="20"/>
        <v/>
      </c>
      <c r="BH151" t="str">
        <f t="shared" si="21"/>
        <v/>
      </c>
      <c r="BI151" t="str">
        <f t="shared" si="22"/>
        <v/>
      </c>
      <c r="BK151" t="str">
        <f t="shared" si="23"/>
        <v>7.2778125</v>
      </c>
    </row>
    <row r="152">
      <c r="A152" s="4" t="str">
        <f t="shared" si="24"/>
        <v>150</v>
      </c>
      <c r="B152" s="4">
        <v>11.0</v>
      </c>
      <c r="C152" s="4" t="s">
        <v>4058</v>
      </c>
      <c r="E152" s="4">
        <v>96307.0</v>
      </c>
      <c r="F152" s="4" t="s">
        <v>4059</v>
      </c>
      <c r="G152" s="4" t="s">
        <v>4988</v>
      </c>
      <c r="H152" s="26" t="s">
        <v>4989</v>
      </c>
      <c r="K152" s="4" t="s">
        <v>244</v>
      </c>
      <c r="L152" s="4" t="s">
        <v>3940</v>
      </c>
      <c r="P152" s="7">
        <v>97280.8590625</v>
      </c>
      <c r="Q152" s="7">
        <v>990.4144155426054</v>
      </c>
      <c r="R152" s="7">
        <v>20500.0</v>
      </c>
      <c r="S152" s="7">
        <v>18800.27142603119</v>
      </c>
      <c r="T152" s="4">
        <v>0.00142536410637</v>
      </c>
      <c r="U152" s="4">
        <v>96307.0</v>
      </c>
      <c r="V152" s="4">
        <v>18789.53125</v>
      </c>
      <c r="W152" s="4">
        <v>1710.46875</v>
      </c>
      <c r="X152" s="4">
        <v>973.8590625</v>
      </c>
      <c r="Y152" s="4">
        <v>0.0</v>
      </c>
      <c r="Z152" s="4" t="str">
        <f t="shared" si="5"/>
        <v>1</v>
      </c>
      <c r="AF152" s="4">
        <v>1.0</v>
      </c>
      <c r="AN152" s="4"/>
      <c r="AS152" t="str">
        <f t="shared" si="6"/>
        <v/>
      </c>
      <c r="AT152" t="str">
        <f t="shared" si="7"/>
        <v/>
      </c>
      <c r="AU152" t="str">
        <f t="shared" si="8"/>
        <v/>
      </c>
      <c r="AV152" t="str">
        <f t="shared" si="9"/>
        <v/>
      </c>
      <c r="AW152" t="str">
        <f t="shared" si="10"/>
        <v/>
      </c>
      <c r="AX152" t="str">
        <f t="shared" si="11"/>
        <v>0</v>
      </c>
      <c r="AY152" t="str">
        <f t="shared" si="12"/>
        <v/>
      </c>
      <c r="AZ152" t="str">
        <f t="shared" si="13"/>
        <v/>
      </c>
      <c r="BA152" t="str">
        <f t="shared" si="14"/>
        <v/>
      </c>
      <c r="BB152" t="str">
        <f t="shared" si="15"/>
        <v/>
      </c>
      <c r="BC152" t="str">
        <f t="shared" si="16"/>
        <v/>
      </c>
      <c r="BD152" t="str">
        <f t="shared" si="17"/>
        <v/>
      </c>
      <c r="BE152" t="str">
        <f t="shared" si="18"/>
        <v/>
      </c>
      <c r="BF152" t="str">
        <f t="shared" si="19"/>
        <v/>
      </c>
      <c r="BG152" t="str">
        <f t="shared" si="20"/>
        <v/>
      </c>
      <c r="BH152" t="str">
        <f t="shared" si="21"/>
        <v/>
      </c>
      <c r="BI152" t="str">
        <f t="shared" si="22"/>
        <v/>
      </c>
      <c r="BK152" t="str">
        <f t="shared" si="23"/>
        <v/>
      </c>
    </row>
    <row r="153">
      <c r="A153" s="4" t="str">
        <f t="shared" si="24"/>
        <v>151</v>
      </c>
      <c r="B153" s="4">
        <v>12.0</v>
      </c>
      <c r="C153" s="4" t="s">
        <v>4060</v>
      </c>
      <c r="E153" s="4">
        <v>299402.0</v>
      </c>
      <c r="F153" s="4" t="s">
        <v>688</v>
      </c>
      <c r="G153" s="4" t="s">
        <v>4992</v>
      </c>
      <c r="H153" s="26" t="s">
        <v>4993</v>
      </c>
      <c r="I153" s="4" t="s">
        <v>1458</v>
      </c>
      <c r="J153" s="4" t="s">
        <v>688</v>
      </c>
      <c r="K153" s="4" t="s">
        <v>244</v>
      </c>
      <c r="L153" s="4" t="s">
        <v>1205</v>
      </c>
      <c r="M153" s="4">
        <v>6.0</v>
      </c>
      <c r="N153" s="4">
        <v>10.0</v>
      </c>
      <c r="O153" s="4">
        <v>16.0</v>
      </c>
      <c r="P153" s="4">
        <v>299404.0</v>
      </c>
      <c r="Q153" s="4">
        <v>20.191724333042377</v>
      </c>
      <c r="R153" s="4">
        <v>1465.0</v>
      </c>
      <c r="S153" s="4">
        <v>1317.2761244052742</v>
      </c>
      <c r="T153" s="4">
        <v>0.00252641264527</v>
      </c>
      <c r="U153" s="4">
        <v>299402.0</v>
      </c>
      <c r="V153" s="4">
        <v>1310.0</v>
      </c>
      <c r="W153" s="4">
        <v>155.0</v>
      </c>
      <c r="X153" s="4">
        <v>2.0</v>
      </c>
      <c r="Y153" s="4">
        <v>0.0</v>
      </c>
      <c r="Z153" s="4" t="str">
        <f t="shared" si="5"/>
        <v>1</v>
      </c>
      <c r="AA153" s="4">
        <v>1.0</v>
      </c>
      <c r="AN153" s="4"/>
      <c r="AS153" t="str">
        <f t="shared" si="6"/>
        <v>0</v>
      </c>
      <c r="AT153" t="str">
        <f t="shared" si="7"/>
        <v/>
      </c>
      <c r="AU153" t="str">
        <f t="shared" si="8"/>
        <v/>
      </c>
      <c r="AV153" t="str">
        <f t="shared" si="9"/>
        <v/>
      </c>
      <c r="AW153" t="str">
        <f t="shared" si="10"/>
        <v/>
      </c>
      <c r="AX153" t="str">
        <f t="shared" si="11"/>
        <v/>
      </c>
      <c r="AY153" t="str">
        <f t="shared" si="12"/>
        <v/>
      </c>
      <c r="AZ153" t="str">
        <f t="shared" si="13"/>
        <v/>
      </c>
      <c r="BA153" t="str">
        <f t="shared" si="14"/>
        <v/>
      </c>
      <c r="BB153" t="str">
        <f t="shared" si="15"/>
        <v/>
      </c>
      <c r="BC153" t="str">
        <f t="shared" si="16"/>
        <v/>
      </c>
      <c r="BD153" t="str">
        <f t="shared" si="17"/>
        <v/>
      </c>
      <c r="BE153" t="str">
        <f t="shared" si="18"/>
        <v/>
      </c>
      <c r="BF153" t="str">
        <f t="shared" si="19"/>
        <v/>
      </c>
      <c r="BG153" t="str">
        <f t="shared" si="20"/>
        <v/>
      </c>
      <c r="BH153" t="str">
        <f t="shared" si="21"/>
        <v/>
      </c>
      <c r="BI153" t="str">
        <f t="shared" si="22"/>
        <v/>
      </c>
      <c r="BK153" t="str">
        <f t="shared" si="23"/>
        <v/>
      </c>
    </row>
    <row r="154">
      <c r="A154" s="4" t="str">
        <f t="shared" si="24"/>
        <v>152</v>
      </c>
      <c r="B154" s="4">
        <v>12.0</v>
      </c>
      <c r="C154" s="4" t="s">
        <v>4062</v>
      </c>
      <c r="E154" s="4">
        <v>103752.0</v>
      </c>
      <c r="F154" s="4" t="s">
        <v>4064</v>
      </c>
      <c r="G154" s="4" t="s">
        <v>4994</v>
      </c>
      <c r="H154" s="26" t="s">
        <v>4995</v>
      </c>
      <c r="K154" s="4" t="s">
        <v>367</v>
      </c>
      <c r="L154" s="4" t="s">
        <v>378</v>
      </c>
      <c r="P154" s="7">
        <v>104165.4375</v>
      </c>
      <c r="Q154" s="7">
        <v>430.10027962161706</v>
      </c>
      <c r="R154" s="7">
        <v>2613.0</v>
      </c>
      <c r="S154" s="7">
        <v>735.8826430493618</v>
      </c>
      <c r="T154" s="4">
        <v>0.00222818549827</v>
      </c>
      <c r="U154" s="4">
        <v>103752.0</v>
      </c>
      <c r="V154" s="4">
        <v>725.0</v>
      </c>
      <c r="W154" s="4">
        <v>1888.0</v>
      </c>
      <c r="X154" s="4">
        <v>359.375</v>
      </c>
      <c r="Y154" s="4">
        <v>54.0625</v>
      </c>
      <c r="Z154" s="4" t="str">
        <f t="shared" si="5"/>
        <v>2</v>
      </c>
      <c r="AA154" s="4">
        <v>1.0</v>
      </c>
      <c r="AE154" s="4">
        <v>1.0</v>
      </c>
      <c r="AM154" s="4"/>
      <c r="AN154" s="4"/>
      <c r="AS154" t="str">
        <f t="shared" si="6"/>
        <v>54.0625</v>
      </c>
      <c r="AT154" t="str">
        <f t="shared" si="7"/>
        <v/>
      </c>
      <c r="AU154" t="str">
        <f t="shared" si="8"/>
        <v/>
      </c>
      <c r="AV154" t="str">
        <f t="shared" si="9"/>
        <v/>
      </c>
      <c r="AW154" t="str">
        <f t="shared" si="10"/>
        <v>54.0625</v>
      </c>
      <c r="AX154" t="str">
        <f t="shared" si="11"/>
        <v/>
      </c>
      <c r="AY154" t="str">
        <f t="shared" si="12"/>
        <v/>
      </c>
      <c r="AZ154" t="str">
        <f t="shared" si="13"/>
        <v/>
      </c>
      <c r="BA154" t="str">
        <f t="shared" si="14"/>
        <v/>
      </c>
      <c r="BB154" t="str">
        <f t="shared" si="15"/>
        <v/>
      </c>
      <c r="BC154" t="str">
        <f t="shared" si="16"/>
        <v/>
      </c>
      <c r="BD154" t="str">
        <f t="shared" si="17"/>
        <v/>
      </c>
      <c r="BE154" t="str">
        <f t="shared" si="18"/>
        <v/>
      </c>
      <c r="BF154" t="str">
        <f t="shared" si="19"/>
        <v/>
      </c>
      <c r="BG154" t="str">
        <f t="shared" si="20"/>
        <v/>
      </c>
      <c r="BH154" t="str">
        <f t="shared" si="21"/>
        <v/>
      </c>
      <c r="BI154" t="str">
        <f t="shared" si="22"/>
        <v/>
      </c>
      <c r="BK154" t="str">
        <f t="shared" si="23"/>
        <v/>
      </c>
    </row>
    <row r="155">
      <c r="A155" s="4" t="str">
        <f t="shared" si="24"/>
        <v>153</v>
      </c>
      <c r="B155" s="4">
        <v>12.0</v>
      </c>
      <c r="C155" s="4" t="s">
        <v>4066</v>
      </c>
      <c r="E155" s="4">
        <v>94182.0</v>
      </c>
      <c r="K155" s="4" t="s">
        <v>244</v>
      </c>
      <c r="L155" s="4" t="s">
        <v>350</v>
      </c>
      <c r="P155" s="7">
        <v>94297.0</v>
      </c>
      <c r="Q155" s="7">
        <v>131.52316373883423</v>
      </c>
      <c r="R155" s="7">
        <v>2312.0</v>
      </c>
      <c r="S155" s="7">
        <v>2152.3837042924742</v>
      </c>
      <c r="T155" s="4">
        <v>0.00137479075127</v>
      </c>
      <c r="U155" s="4">
        <v>94182.0</v>
      </c>
      <c r="V155" s="4">
        <v>2145.0</v>
      </c>
      <c r="W155" s="4">
        <v>167.0</v>
      </c>
      <c r="X155" s="4">
        <v>112.0</v>
      </c>
      <c r="Y155" s="4">
        <v>3.0</v>
      </c>
      <c r="Z155" s="4" t="str">
        <f t="shared" si="5"/>
        <v>3</v>
      </c>
      <c r="AA155" s="4">
        <v>1.0</v>
      </c>
      <c r="AE155" s="4">
        <v>1.0</v>
      </c>
      <c r="AF155" s="4">
        <v>1.0</v>
      </c>
      <c r="AM155" s="4"/>
      <c r="AN155" s="4"/>
      <c r="AS155" t="str">
        <f t="shared" si="6"/>
        <v>3</v>
      </c>
      <c r="AT155" t="str">
        <f t="shared" si="7"/>
        <v/>
      </c>
      <c r="AU155" t="str">
        <f t="shared" si="8"/>
        <v/>
      </c>
      <c r="AV155" t="str">
        <f t="shared" si="9"/>
        <v/>
      </c>
      <c r="AW155" t="str">
        <f t="shared" si="10"/>
        <v>3</v>
      </c>
      <c r="AX155" t="str">
        <f t="shared" si="11"/>
        <v>3</v>
      </c>
      <c r="AY155" t="str">
        <f t="shared" si="12"/>
        <v/>
      </c>
      <c r="AZ155" t="str">
        <f t="shared" si="13"/>
        <v/>
      </c>
      <c r="BA155" t="str">
        <f t="shared" si="14"/>
        <v/>
      </c>
      <c r="BB155" t="str">
        <f t="shared" si="15"/>
        <v/>
      </c>
      <c r="BC155" t="str">
        <f t="shared" si="16"/>
        <v/>
      </c>
      <c r="BD155" t="str">
        <f t="shared" si="17"/>
        <v/>
      </c>
      <c r="BE155" t="str">
        <f t="shared" si="18"/>
        <v/>
      </c>
      <c r="BF155" t="str">
        <f t="shared" si="19"/>
        <v/>
      </c>
      <c r="BG155" t="str">
        <f t="shared" si="20"/>
        <v/>
      </c>
      <c r="BH155" t="str">
        <f t="shared" si="21"/>
        <v/>
      </c>
      <c r="BI155" t="str">
        <f t="shared" si="22"/>
        <v/>
      </c>
      <c r="BK155" t="str">
        <f t="shared" si="23"/>
        <v/>
      </c>
    </row>
    <row r="156">
      <c r="A156" s="4" t="str">
        <f t="shared" si="24"/>
        <v>154</v>
      </c>
      <c r="B156" s="4">
        <v>12.0</v>
      </c>
      <c r="C156" s="4" t="s">
        <v>4068</v>
      </c>
      <c r="E156" s="4">
        <v>91807.0</v>
      </c>
      <c r="F156" s="4" t="s">
        <v>4069</v>
      </c>
      <c r="G156" s="4" t="s">
        <v>4996</v>
      </c>
      <c r="H156" s="26" t="s">
        <v>4997</v>
      </c>
      <c r="K156" s="4" t="s">
        <v>244</v>
      </c>
      <c r="L156" s="4" t="s">
        <v>4072</v>
      </c>
      <c r="P156" s="7">
        <v>92113.4475</v>
      </c>
      <c r="Q156" s="7">
        <v>322.9338165384203</v>
      </c>
      <c r="R156" s="7">
        <v>11300.0</v>
      </c>
      <c r="S156" s="7">
        <v>9061.729078524671</v>
      </c>
      <c r="T156" s="4">
        <v>0.00563478131084</v>
      </c>
      <c r="U156" s="4">
        <v>91807.0</v>
      </c>
      <c r="V156" s="4">
        <v>9050.59375</v>
      </c>
      <c r="W156" s="4">
        <v>2249.40625</v>
      </c>
      <c r="X156" s="4">
        <v>292.875</v>
      </c>
      <c r="Y156" s="4">
        <v>13.5725</v>
      </c>
      <c r="Z156" s="4" t="str">
        <f t="shared" si="5"/>
        <v>5</v>
      </c>
      <c r="AA156" s="4">
        <v>1.0</v>
      </c>
      <c r="AD156" s="4"/>
      <c r="AE156" s="4">
        <v>1.0</v>
      </c>
      <c r="AF156" s="4">
        <v>1.0</v>
      </c>
      <c r="AG156" s="4">
        <v>1.0</v>
      </c>
      <c r="AM156" s="4">
        <v>1.0</v>
      </c>
      <c r="AN156" s="4"/>
      <c r="AS156" t="str">
        <f t="shared" si="6"/>
        <v>13.5725</v>
      </c>
      <c r="AT156" t="str">
        <f t="shared" si="7"/>
        <v/>
      </c>
      <c r="AU156" t="str">
        <f t="shared" si="8"/>
        <v/>
      </c>
      <c r="AV156" t="str">
        <f t="shared" si="9"/>
        <v/>
      </c>
      <c r="AW156" t="str">
        <f t="shared" si="10"/>
        <v>13.5725</v>
      </c>
      <c r="AX156" t="str">
        <f t="shared" si="11"/>
        <v>13.5725</v>
      </c>
      <c r="AY156" t="str">
        <f t="shared" si="12"/>
        <v>13.5725</v>
      </c>
      <c r="AZ156" t="str">
        <f t="shared" si="13"/>
        <v/>
      </c>
      <c r="BA156" t="str">
        <f t="shared" si="14"/>
        <v/>
      </c>
      <c r="BB156" t="str">
        <f t="shared" si="15"/>
        <v/>
      </c>
      <c r="BC156" t="str">
        <f t="shared" si="16"/>
        <v/>
      </c>
      <c r="BD156" t="str">
        <f t="shared" si="17"/>
        <v/>
      </c>
      <c r="BE156" t="str">
        <f t="shared" si="18"/>
        <v>13.5725</v>
      </c>
      <c r="BF156" t="str">
        <f t="shared" si="19"/>
        <v/>
      </c>
      <c r="BG156" t="str">
        <f t="shared" si="20"/>
        <v/>
      </c>
      <c r="BH156" t="str">
        <f t="shared" si="21"/>
        <v/>
      </c>
      <c r="BI156" t="str">
        <f t="shared" si="22"/>
        <v/>
      </c>
      <c r="BK156" t="str">
        <f t="shared" si="23"/>
        <v/>
      </c>
    </row>
    <row r="157">
      <c r="A157" s="4" t="str">
        <f t="shared" si="24"/>
        <v>155</v>
      </c>
      <c r="B157" s="4">
        <v>12.0</v>
      </c>
      <c r="C157" s="4" t="s">
        <v>4073</v>
      </c>
      <c r="E157" s="4">
        <v>91688.0</v>
      </c>
      <c r="F157" s="4" t="s">
        <v>4074</v>
      </c>
      <c r="G157" s="4" t="s">
        <v>4998</v>
      </c>
      <c r="H157" s="4" t="s">
        <v>583</v>
      </c>
      <c r="K157" s="4" t="s">
        <v>244</v>
      </c>
      <c r="L157" s="4" t="s">
        <v>3940</v>
      </c>
      <c r="P157" s="7">
        <v>91898.0</v>
      </c>
      <c r="Q157" s="7">
        <v>226.48444530777164</v>
      </c>
      <c r="R157" s="7">
        <v>573.0</v>
      </c>
      <c r="S157" s="7">
        <v>546.0</v>
      </c>
      <c r="T157" s="4">
        <v>0.00118905961942</v>
      </c>
      <c r="U157" s="4">
        <v>91688.0</v>
      </c>
      <c r="V157" s="4">
        <v>541.0</v>
      </c>
      <c r="W157" s="4">
        <v>32.0</v>
      </c>
      <c r="X157" s="4">
        <v>210.0</v>
      </c>
      <c r="Y157" s="4">
        <v>0.0</v>
      </c>
      <c r="Z157" s="4" t="str">
        <f t="shared" si="5"/>
        <v>2</v>
      </c>
      <c r="AB157" s="4">
        <v>1.0</v>
      </c>
      <c r="AH157" s="4">
        <v>1.0</v>
      </c>
      <c r="AM157" s="4"/>
      <c r="AN157" s="4"/>
      <c r="AS157" t="str">
        <f t="shared" si="6"/>
        <v/>
      </c>
      <c r="AT157" t="str">
        <f t="shared" si="7"/>
        <v>0</v>
      </c>
      <c r="AU157" t="str">
        <f t="shared" si="8"/>
        <v/>
      </c>
      <c r="AV157" t="str">
        <f t="shared" si="9"/>
        <v/>
      </c>
      <c r="AW157" t="str">
        <f t="shared" si="10"/>
        <v/>
      </c>
      <c r="AX157" t="str">
        <f t="shared" si="11"/>
        <v/>
      </c>
      <c r="AY157" t="str">
        <f t="shared" si="12"/>
        <v/>
      </c>
      <c r="AZ157" t="str">
        <f t="shared" si="13"/>
        <v>0</v>
      </c>
      <c r="BA157" t="str">
        <f t="shared" si="14"/>
        <v/>
      </c>
      <c r="BB157" t="str">
        <f t="shared" si="15"/>
        <v/>
      </c>
      <c r="BC157" t="str">
        <f t="shared" si="16"/>
        <v/>
      </c>
      <c r="BD157" t="str">
        <f t="shared" si="17"/>
        <v/>
      </c>
      <c r="BE157" t="str">
        <f t="shared" si="18"/>
        <v/>
      </c>
      <c r="BF157" t="str">
        <f t="shared" si="19"/>
        <v/>
      </c>
      <c r="BG157" t="str">
        <f t="shared" si="20"/>
        <v/>
      </c>
      <c r="BH157" t="str">
        <f t="shared" si="21"/>
        <v/>
      </c>
      <c r="BI157" t="str">
        <f t="shared" si="22"/>
        <v/>
      </c>
      <c r="BK157" t="str">
        <f t="shared" si="23"/>
        <v>0</v>
      </c>
    </row>
    <row r="158">
      <c r="A158" s="4" t="str">
        <f t="shared" si="24"/>
        <v>156</v>
      </c>
      <c r="B158" s="4">
        <v>12.0</v>
      </c>
      <c r="C158" s="4" t="s">
        <v>690</v>
      </c>
      <c r="E158" s="4">
        <v>91220.0</v>
      </c>
      <c r="F158" s="4" t="s">
        <v>4075</v>
      </c>
      <c r="G158" s="4" t="s">
        <v>4999</v>
      </c>
      <c r="H158" s="26" t="s">
        <v>5000</v>
      </c>
      <c r="I158" s="4" t="s">
        <v>690</v>
      </c>
      <c r="J158" s="4" t="s">
        <v>690</v>
      </c>
      <c r="K158" s="4" t="s">
        <v>244</v>
      </c>
      <c r="L158" s="4" t="s">
        <v>1356</v>
      </c>
      <c r="M158" s="4">
        <v>700.0</v>
      </c>
      <c r="N158" s="4">
        <v>0.0</v>
      </c>
      <c r="O158" s="4">
        <v>2.0</v>
      </c>
      <c r="P158" s="4">
        <v>94502.43125</v>
      </c>
      <c r="Q158" s="4">
        <v>3298.908312549745</v>
      </c>
      <c r="R158" s="4">
        <v>60700.0</v>
      </c>
      <c r="S158" s="4">
        <v>35163.734836841715</v>
      </c>
      <c r="T158" s="4">
        <v>0.00749780385237</v>
      </c>
      <c r="U158" s="4">
        <v>91220.0</v>
      </c>
      <c r="V158" s="4">
        <v>35149.09375</v>
      </c>
      <c r="W158" s="4">
        <v>25550.90625</v>
      </c>
      <c r="X158" s="4">
        <v>3237.5</v>
      </c>
      <c r="Y158" s="4">
        <v>44.93125</v>
      </c>
      <c r="Z158" s="4" t="str">
        <f t="shared" si="5"/>
        <v>2</v>
      </c>
      <c r="AA158" s="4">
        <v>1.0</v>
      </c>
      <c r="AC158" s="4">
        <v>1.0</v>
      </c>
      <c r="AM158" s="4"/>
      <c r="AN158" s="4"/>
      <c r="AR158" s="4"/>
      <c r="AS158" t="str">
        <f t="shared" si="6"/>
        <v>44.93125</v>
      </c>
      <c r="AT158" t="str">
        <f t="shared" si="7"/>
        <v/>
      </c>
      <c r="AU158" t="str">
        <f t="shared" si="8"/>
        <v>44.93125</v>
      </c>
      <c r="AV158" t="str">
        <f t="shared" si="9"/>
        <v/>
      </c>
      <c r="AW158" t="str">
        <f t="shared" si="10"/>
        <v/>
      </c>
      <c r="AX158" t="str">
        <f t="shared" si="11"/>
        <v/>
      </c>
      <c r="AY158" t="str">
        <f t="shared" si="12"/>
        <v/>
      </c>
      <c r="AZ158" t="str">
        <f t="shared" si="13"/>
        <v/>
      </c>
      <c r="BA158" t="str">
        <f t="shared" si="14"/>
        <v/>
      </c>
      <c r="BB158" t="str">
        <f t="shared" si="15"/>
        <v/>
      </c>
      <c r="BC158" t="str">
        <f t="shared" si="16"/>
        <v/>
      </c>
      <c r="BD158" t="str">
        <f t="shared" si="17"/>
        <v/>
      </c>
      <c r="BE158" t="str">
        <f t="shared" si="18"/>
        <v/>
      </c>
      <c r="BF158" t="str">
        <f t="shared" si="19"/>
        <v/>
      </c>
      <c r="BG158" t="str">
        <f t="shared" si="20"/>
        <v/>
      </c>
      <c r="BH158" t="str">
        <f t="shared" si="21"/>
        <v/>
      </c>
      <c r="BI158" t="str">
        <f t="shared" si="22"/>
        <v/>
      </c>
      <c r="BK158" t="str">
        <f t="shared" si="23"/>
        <v/>
      </c>
    </row>
    <row r="159">
      <c r="A159" s="4" t="str">
        <f t="shared" si="24"/>
        <v>157</v>
      </c>
      <c r="B159" s="4">
        <v>12.0</v>
      </c>
      <c r="C159" s="4" t="s">
        <v>1459</v>
      </c>
      <c r="E159" s="4">
        <v>89242.0</v>
      </c>
      <c r="F159" s="4" t="s">
        <v>4079</v>
      </c>
      <c r="G159" s="4" t="s">
        <v>5001</v>
      </c>
      <c r="H159" s="26" t="s">
        <v>5002</v>
      </c>
      <c r="I159" s="4" t="s">
        <v>1459</v>
      </c>
      <c r="J159" s="4"/>
      <c r="K159" s="4" t="s">
        <v>244</v>
      </c>
      <c r="L159" s="4" t="s">
        <v>3940</v>
      </c>
      <c r="M159" s="4">
        <v>13.0</v>
      </c>
      <c r="N159" s="18"/>
      <c r="O159" s="18"/>
      <c r="P159" s="4">
        <v>89969.9328125</v>
      </c>
      <c r="Q159" s="4">
        <v>744.3782477256926</v>
      </c>
      <c r="R159" s="4">
        <v>10900.0</v>
      </c>
      <c r="S159" s="4">
        <v>10149.975334224697</v>
      </c>
      <c r="T159" s="4">
        <v>0.00450249359326</v>
      </c>
      <c r="U159" s="4">
        <v>89242.0</v>
      </c>
      <c r="V159" s="4">
        <v>10140.40625</v>
      </c>
      <c r="W159" s="4">
        <v>759.59375</v>
      </c>
      <c r="X159" s="4">
        <v>695.5253125</v>
      </c>
      <c r="Y159" s="4">
        <v>32.4075</v>
      </c>
      <c r="Z159" s="4" t="str">
        <f t="shared" si="5"/>
        <v>5</v>
      </c>
      <c r="AA159" s="4">
        <v>1.0</v>
      </c>
      <c r="AB159" s="4">
        <v>1.0</v>
      </c>
      <c r="AE159" s="4">
        <v>1.0</v>
      </c>
      <c r="AH159" s="4">
        <v>1.0</v>
      </c>
      <c r="AM159" s="4"/>
      <c r="AN159" s="4"/>
      <c r="AO159" s="4">
        <v>1.0</v>
      </c>
      <c r="AS159" t="str">
        <f t="shared" si="6"/>
        <v>32.4075</v>
      </c>
      <c r="AT159" t="str">
        <f t="shared" si="7"/>
        <v>32.4075</v>
      </c>
      <c r="AU159" t="str">
        <f t="shared" si="8"/>
        <v/>
      </c>
      <c r="AV159" t="str">
        <f t="shared" si="9"/>
        <v/>
      </c>
      <c r="AW159" t="str">
        <f t="shared" si="10"/>
        <v>32.4075</v>
      </c>
      <c r="AX159" t="str">
        <f t="shared" si="11"/>
        <v/>
      </c>
      <c r="AY159" t="str">
        <f t="shared" si="12"/>
        <v/>
      </c>
      <c r="AZ159" t="str">
        <f t="shared" si="13"/>
        <v>32.4075</v>
      </c>
      <c r="BA159" t="str">
        <f t="shared" si="14"/>
        <v/>
      </c>
      <c r="BB159" t="str">
        <f t="shared" si="15"/>
        <v/>
      </c>
      <c r="BC159" t="str">
        <f t="shared" si="16"/>
        <v/>
      </c>
      <c r="BD159" t="str">
        <f t="shared" si="17"/>
        <v/>
      </c>
      <c r="BE159" t="str">
        <f t="shared" si="18"/>
        <v/>
      </c>
      <c r="BF159" t="str">
        <f t="shared" si="19"/>
        <v/>
      </c>
      <c r="BG159" t="str">
        <f t="shared" si="20"/>
        <v>32.4075</v>
      </c>
      <c r="BH159" t="str">
        <f t="shared" si="21"/>
        <v/>
      </c>
      <c r="BI159" t="str">
        <f t="shared" si="22"/>
        <v/>
      </c>
      <c r="BK159" t="str">
        <f t="shared" si="23"/>
        <v>32.4075</v>
      </c>
    </row>
    <row r="160">
      <c r="A160" s="4" t="str">
        <f t="shared" si="24"/>
        <v>158</v>
      </c>
      <c r="B160" s="4">
        <v>12.0</v>
      </c>
      <c r="C160" s="4" t="s">
        <v>1460</v>
      </c>
      <c r="E160" s="4">
        <v>87485.0</v>
      </c>
      <c r="F160" s="4" t="s">
        <v>5003</v>
      </c>
      <c r="G160" s="4" t="s">
        <v>5004</v>
      </c>
      <c r="H160" s="26" t="s">
        <v>5005</v>
      </c>
      <c r="I160" s="4" t="s">
        <v>1460</v>
      </c>
      <c r="J160" s="4"/>
      <c r="K160" s="4" t="s">
        <v>244</v>
      </c>
      <c r="L160" s="4" t="s">
        <v>3940</v>
      </c>
      <c r="M160" s="4">
        <v>0.0</v>
      </c>
      <c r="N160" s="18"/>
      <c r="O160" s="18"/>
      <c r="P160" s="4">
        <v>87855.546875</v>
      </c>
      <c r="Q160" s="4">
        <v>386.9636230561433</v>
      </c>
      <c r="R160" s="4">
        <v>13200.0</v>
      </c>
      <c r="S160" s="4">
        <v>11478.258639637024</v>
      </c>
      <c r="T160" s="4">
        <v>0.00392141824951</v>
      </c>
      <c r="U160" s="4">
        <v>87485.0</v>
      </c>
      <c r="V160" s="4">
        <v>11467.5</v>
      </c>
      <c r="W160" s="4">
        <v>1732.5</v>
      </c>
      <c r="X160" s="4">
        <v>288.355</v>
      </c>
      <c r="Y160" s="4">
        <v>82.191875</v>
      </c>
      <c r="Z160" s="4" t="str">
        <f t="shared" si="5"/>
        <v>3</v>
      </c>
      <c r="AA160" s="4">
        <v>1.0</v>
      </c>
      <c r="AD160" s="4"/>
      <c r="AF160" s="4">
        <v>1.0</v>
      </c>
      <c r="AG160" s="4">
        <v>1.0</v>
      </c>
      <c r="AM160" s="4"/>
      <c r="AN160" s="4"/>
      <c r="AS160" t="str">
        <f t="shared" si="6"/>
        <v>82.191875</v>
      </c>
      <c r="AT160" t="str">
        <f t="shared" si="7"/>
        <v/>
      </c>
      <c r="AU160" t="str">
        <f t="shared" si="8"/>
        <v/>
      </c>
      <c r="AV160" t="str">
        <f t="shared" si="9"/>
        <v/>
      </c>
      <c r="AW160" t="str">
        <f t="shared" si="10"/>
        <v/>
      </c>
      <c r="AX160" t="str">
        <f t="shared" si="11"/>
        <v>82.191875</v>
      </c>
      <c r="AY160" t="str">
        <f t="shared" si="12"/>
        <v>82.191875</v>
      </c>
      <c r="AZ160" t="str">
        <f t="shared" si="13"/>
        <v/>
      </c>
      <c r="BA160" t="str">
        <f t="shared" si="14"/>
        <v/>
      </c>
      <c r="BB160" t="str">
        <f t="shared" si="15"/>
        <v/>
      </c>
      <c r="BC160" t="str">
        <f t="shared" si="16"/>
        <v/>
      </c>
      <c r="BD160" t="str">
        <f t="shared" si="17"/>
        <v/>
      </c>
      <c r="BE160" t="str">
        <f t="shared" si="18"/>
        <v/>
      </c>
      <c r="BF160" t="str">
        <f t="shared" si="19"/>
        <v/>
      </c>
      <c r="BG160" t="str">
        <f t="shared" si="20"/>
        <v/>
      </c>
      <c r="BH160" t="str">
        <f t="shared" si="21"/>
        <v/>
      </c>
      <c r="BI160" t="str">
        <f t="shared" si="22"/>
        <v/>
      </c>
      <c r="BK160" t="str">
        <f t="shared" si="23"/>
        <v/>
      </c>
    </row>
    <row r="161">
      <c r="A161" s="4" t="str">
        <f t="shared" si="24"/>
        <v>159</v>
      </c>
      <c r="B161" s="4">
        <v>12.0</v>
      </c>
      <c r="C161" s="4" t="s">
        <v>4084</v>
      </c>
      <c r="E161" s="4">
        <v>87122.0</v>
      </c>
      <c r="F161" s="4" t="s">
        <v>4085</v>
      </c>
      <c r="G161" s="4" t="s">
        <v>5006</v>
      </c>
      <c r="H161" s="26" t="s">
        <v>5007</v>
      </c>
      <c r="K161" s="4" t="s">
        <v>244</v>
      </c>
      <c r="L161" s="4" t="s">
        <v>3940</v>
      </c>
      <c r="P161" s="7">
        <v>88202.51906250001</v>
      </c>
      <c r="Q161" s="7">
        <v>1096.929811952945</v>
      </c>
      <c r="R161" s="7">
        <v>7799.0</v>
      </c>
      <c r="S161" s="7">
        <v>5923.498282002246</v>
      </c>
      <c r="T161" s="4">
        <v>0.00255362455716</v>
      </c>
      <c r="U161" s="4">
        <v>87122.0</v>
      </c>
      <c r="V161" s="4">
        <v>5912.616875</v>
      </c>
      <c r="W161" s="4">
        <v>1886.383125</v>
      </c>
      <c r="X161" s="4">
        <v>1045.988125</v>
      </c>
      <c r="Y161" s="4">
        <v>34.5309375</v>
      </c>
      <c r="Z161" s="4" t="str">
        <f t="shared" si="5"/>
        <v>1</v>
      </c>
      <c r="AB161" s="4">
        <v>1.0</v>
      </c>
      <c r="AN161" s="4"/>
      <c r="AS161" t="str">
        <f t="shared" si="6"/>
        <v/>
      </c>
      <c r="AT161" t="str">
        <f t="shared" si="7"/>
        <v>34.5309375</v>
      </c>
      <c r="AU161" t="str">
        <f t="shared" si="8"/>
        <v/>
      </c>
      <c r="AV161" t="str">
        <f t="shared" si="9"/>
        <v/>
      </c>
      <c r="AW161" t="str">
        <f t="shared" si="10"/>
        <v/>
      </c>
      <c r="AX161" t="str">
        <f t="shared" si="11"/>
        <v/>
      </c>
      <c r="AY161" t="str">
        <f t="shared" si="12"/>
        <v/>
      </c>
      <c r="AZ161" t="str">
        <f t="shared" si="13"/>
        <v/>
      </c>
      <c r="BA161" t="str">
        <f t="shared" si="14"/>
        <v/>
      </c>
      <c r="BB161" t="str">
        <f t="shared" si="15"/>
        <v/>
      </c>
      <c r="BC161" t="str">
        <f t="shared" si="16"/>
        <v/>
      </c>
      <c r="BD161" t="str">
        <f t="shared" si="17"/>
        <v/>
      </c>
      <c r="BE161" t="str">
        <f t="shared" si="18"/>
        <v/>
      </c>
      <c r="BF161" t="str">
        <f t="shared" si="19"/>
        <v/>
      </c>
      <c r="BG161" t="str">
        <f t="shared" si="20"/>
        <v/>
      </c>
      <c r="BH161" t="str">
        <f t="shared" si="21"/>
        <v/>
      </c>
      <c r="BI161" t="str">
        <f t="shared" si="22"/>
        <v/>
      </c>
      <c r="BK161" t="str">
        <f t="shared" si="23"/>
        <v/>
      </c>
    </row>
    <row r="162">
      <c r="A162" s="4" t="str">
        <f t="shared" si="24"/>
        <v>160</v>
      </c>
      <c r="B162" s="4">
        <v>12.0</v>
      </c>
      <c r="C162" s="4" t="s">
        <v>1461</v>
      </c>
      <c r="E162" s="4">
        <v>86940.0</v>
      </c>
      <c r="F162" s="4" t="s">
        <v>691</v>
      </c>
      <c r="G162" s="4" t="s">
        <v>5008</v>
      </c>
      <c r="H162" s="26" t="s">
        <v>5009</v>
      </c>
      <c r="I162" s="4" t="s">
        <v>1461</v>
      </c>
      <c r="J162" s="4" t="s">
        <v>691</v>
      </c>
      <c r="K162" s="4" t="s">
        <v>244</v>
      </c>
      <c r="L162" s="4" t="s">
        <v>3940</v>
      </c>
      <c r="M162" s="4">
        <v>160.0</v>
      </c>
      <c r="N162" s="4">
        <v>2.0</v>
      </c>
      <c r="O162" s="4">
        <v>8.0</v>
      </c>
      <c r="P162" s="4">
        <v>86981.460625</v>
      </c>
      <c r="Q162" s="4">
        <v>57.86835747516545</v>
      </c>
      <c r="R162" s="4">
        <v>3681.0</v>
      </c>
      <c r="S162" s="4">
        <v>3403.878722154996</v>
      </c>
      <c r="T162" s="4">
        <v>0.00536750016891</v>
      </c>
      <c r="U162" s="4">
        <v>86940.0</v>
      </c>
      <c r="V162" s="4">
        <v>3395.7225</v>
      </c>
      <c r="W162" s="4">
        <v>285.2775</v>
      </c>
      <c r="X162" s="4">
        <v>41.460625</v>
      </c>
      <c r="Y162" s="4">
        <v>0.0</v>
      </c>
      <c r="Z162" s="4" t="str">
        <f t="shared" si="5"/>
        <v>2</v>
      </c>
      <c r="AA162" s="4">
        <v>1.0</v>
      </c>
      <c r="AE162" s="4">
        <v>1.0</v>
      </c>
      <c r="AM162" s="4"/>
      <c r="AN162" s="4"/>
      <c r="AS162" t="str">
        <f t="shared" si="6"/>
        <v>0</v>
      </c>
      <c r="AT162" t="str">
        <f t="shared" si="7"/>
        <v/>
      </c>
      <c r="AU162" t="str">
        <f t="shared" si="8"/>
        <v/>
      </c>
      <c r="AV162" t="str">
        <f t="shared" si="9"/>
        <v/>
      </c>
      <c r="AW162" t="str">
        <f t="shared" si="10"/>
        <v>0</v>
      </c>
      <c r="AX162" t="str">
        <f t="shared" si="11"/>
        <v/>
      </c>
      <c r="AY162" t="str">
        <f t="shared" si="12"/>
        <v/>
      </c>
      <c r="AZ162" t="str">
        <f t="shared" si="13"/>
        <v/>
      </c>
      <c r="BA162" t="str">
        <f t="shared" si="14"/>
        <v/>
      </c>
      <c r="BB162" t="str">
        <f t="shared" si="15"/>
        <v/>
      </c>
      <c r="BC162" t="str">
        <f t="shared" si="16"/>
        <v/>
      </c>
      <c r="BD162" t="str">
        <f t="shared" si="17"/>
        <v/>
      </c>
      <c r="BE162" t="str">
        <f t="shared" si="18"/>
        <v/>
      </c>
      <c r="BF162" t="str">
        <f t="shared" si="19"/>
        <v/>
      </c>
      <c r="BG162" t="str">
        <f t="shared" si="20"/>
        <v/>
      </c>
      <c r="BH162" t="str">
        <f t="shared" si="21"/>
        <v/>
      </c>
      <c r="BI162" t="str">
        <f t="shared" si="22"/>
        <v/>
      </c>
      <c r="BK162" t="str">
        <f t="shared" si="23"/>
        <v/>
      </c>
    </row>
    <row r="163">
      <c r="A163" s="4" t="str">
        <f t="shared" si="24"/>
        <v>161</v>
      </c>
      <c r="B163" s="4">
        <v>12.0</v>
      </c>
      <c r="C163" s="4" t="s">
        <v>1462</v>
      </c>
      <c r="E163" s="4">
        <v>86157.0</v>
      </c>
      <c r="F163" s="4" t="s">
        <v>692</v>
      </c>
      <c r="G163" s="4" t="s">
        <v>5010</v>
      </c>
      <c r="H163" s="26" t="s">
        <v>5011</v>
      </c>
      <c r="I163" s="4" t="s">
        <v>1462</v>
      </c>
      <c r="J163" s="4" t="s">
        <v>692</v>
      </c>
      <c r="K163" s="4" t="s">
        <v>244</v>
      </c>
      <c r="L163" s="4" t="s">
        <v>3940</v>
      </c>
      <c r="M163" s="4">
        <v>96.0</v>
      </c>
      <c r="N163" s="4">
        <v>4.0</v>
      </c>
      <c r="O163" s="4">
        <v>10.0</v>
      </c>
      <c r="P163" s="4">
        <v>88340.7284375</v>
      </c>
      <c r="Q163" s="4">
        <v>2200.123117895443</v>
      </c>
      <c r="R163" s="4">
        <v>27100.0</v>
      </c>
      <c r="S163" s="4">
        <v>24866.913247590805</v>
      </c>
      <c r="T163" s="4">
        <v>0.00373337157246</v>
      </c>
      <c r="U163" s="4">
        <v>86157.0</v>
      </c>
      <c r="V163" s="4">
        <v>24855.78125</v>
      </c>
      <c r="W163" s="4">
        <v>2244.21875</v>
      </c>
      <c r="X163" s="4">
        <v>2115.2878125</v>
      </c>
      <c r="Y163" s="4">
        <v>68.440625</v>
      </c>
      <c r="Z163" s="4" t="str">
        <f t="shared" si="5"/>
        <v>4</v>
      </c>
      <c r="AA163" s="4">
        <v>1.0</v>
      </c>
      <c r="AE163" s="4">
        <v>1.0</v>
      </c>
      <c r="AF163" s="4">
        <v>1.0</v>
      </c>
      <c r="AH163" s="4">
        <v>1.0</v>
      </c>
      <c r="AM163" s="4"/>
      <c r="AN163" s="4"/>
      <c r="AS163" t="str">
        <f t="shared" si="6"/>
        <v>68.440625</v>
      </c>
      <c r="AT163" t="str">
        <f t="shared" si="7"/>
        <v/>
      </c>
      <c r="AU163" t="str">
        <f t="shared" si="8"/>
        <v/>
      </c>
      <c r="AV163" t="str">
        <f t="shared" si="9"/>
        <v/>
      </c>
      <c r="AW163" t="str">
        <f t="shared" si="10"/>
        <v>68.440625</v>
      </c>
      <c r="AX163" t="str">
        <f t="shared" si="11"/>
        <v>68.440625</v>
      </c>
      <c r="AY163" t="str">
        <f t="shared" si="12"/>
        <v/>
      </c>
      <c r="AZ163" t="str">
        <f t="shared" si="13"/>
        <v>68.440625</v>
      </c>
      <c r="BA163" t="str">
        <f t="shared" si="14"/>
        <v/>
      </c>
      <c r="BB163" t="str">
        <f t="shared" si="15"/>
        <v/>
      </c>
      <c r="BC163" t="str">
        <f t="shared" si="16"/>
        <v/>
      </c>
      <c r="BD163" t="str">
        <f t="shared" si="17"/>
        <v/>
      </c>
      <c r="BE163" t="str">
        <f t="shared" si="18"/>
        <v/>
      </c>
      <c r="BF163" t="str">
        <f t="shared" si="19"/>
        <v/>
      </c>
      <c r="BG163" t="str">
        <f t="shared" si="20"/>
        <v/>
      </c>
      <c r="BH163" t="str">
        <f t="shared" si="21"/>
        <v/>
      </c>
      <c r="BI163" t="str">
        <f t="shared" si="22"/>
        <v/>
      </c>
      <c r="BK163" t="str">
        <f t="shared" si="23"/>
        <v>68.440625</v>
      </c>
    </row>
    <row r="164">
      <c r="A164" s="4" t="str">
        <f t="shared" si="24"/>
        <v>162</v>
      </c>
      <c r="B164" s="4">
        <v>12.0</v>
      </c>
      <c r="C164" s="4" t="s">
        <v>4093</v>
      </c>
      <c r="E164" s="4">
        <v>84947.0</v>
      </c>
      <c r="F164" s="4" t="s">
        <v>4094</v>
      </c>
      <c r="G164" s="4" t="s">
        <v>5012</v>
      </c>
      <c r="H164" s="4" t="s">
        <v>583</v>
      </c>
      <c r="K164" s="4" t="s">
        <v>244</v>
      </c>
      <c r="L164" s="4" t="s">
        <v>358</v>
      </c>
      <c r="P164" s="7">
        <v>85828.134375</v>
      </c>
      <c r="Q164" s="7">
        <v>897.508650377441</v>
      </c>
      <c r="R164" s="7">
        <v>14500.0</v>
      </c>
      <c r="S164" s="7">
        <v>13209.87606601669</v>
      </c>
      <c r="T164" s="4">
        <v>0.00427978663488</v>
      </c>
      <c r="U164" s="4">
        <v>84947.0</v>
      </c>
      <c r="V164" s="4">
        <v>13199.53125</v>
      </c>
      <c r="W164" s="4">
        <v>1300.46875</v>
      </c>
      <c r="X164" s="4">
        <v>817.404375</v>
      </c>
      <c r="Y164" s="4">
        <v>63.73</v>
      </c>
      <c r="Z164" s="4" t="str">
        <f t="shared" si="5"/>
        <v>1</v>
      </c>
      <c r="AA164" s="4">
        <v>1.0</v>
      </c>
      <c r="AN164" s="4"/>
      <c r="AS164" t="str">
        <f t="shared" si="6"/>
        <v>63.73</v>
      </c>
      <c r="AT164" t="str">
        <f t="shared" si="7"/>
        <v/>
      </c>
      <c r="AU164" t="str">
        <f t="shared" si="8"/>
        <v/>
      </c>
      <c r="AV164" t="str">
        <f t="shared" si="9"/>
        <v/>
      </c>
      <c r="AW164" t="str">
        <f t="shared" si="10"/>
        <v/>
      </c>
      <c r="AX164" t="str">
        <f t="shared" si="11"/>
        <v/>
      </c>
      <c r="AY164" t="str">
        <f t="shared" si="12"/>
        <v/>
      </c>
      <c r="AZ164" t="str">
        <f t="shared" si="13"/>
        <v/>
      </c>
      <c r="BA164" t="str">
        <f t="shared" si="14"/>
        <v/>
      </c>
      <c r="BB164" t="str">
        <f t="shared" si="15"/>
        <v/>
      </c>
      <c r="BC164" t="str">
        <f t="shared" si="16"/>
        <v/>
      </c>
      <c r="BD164" t="str">
        <f t="shared" si="17"/>
        <v/>
      </c>
      <c r="BE164" t="str">
        <f t="shared" si="18"/>
        <v/>
      </c>
      <c r="BF164" t="str">
        <f t="shared" si="19"/>
        <v/>
      </c>
      <c r="BG164" t="str">
        <f t="shared" si="20"/>
        <v/>
      </c>
      <c r="BH164" t="str">
        <f t="shared" si="21"/>
        <v/>
      </c>
      <c r="BI164" t="str">
        <f t="shared" si="22"/>
        <v/>
      </c>
      <c r="BK164" t="str">
        <f t="shared" si="23"/>
        <v/>
      </c>
    </row>
    <row r="165">
      <c r="A165" s="4" t="str">
        <f t="shared" si="24"/>
        <v>163</v>
      </c>
      <c r="B165" s="4">
        <v>12.0</v>
      </c>
      <c r="C165" s="4" t="s">
        <v>5013</v>
      </c>
      <c r="E165" s="4">
        <v>84746.0</v>
      </c>
      <c r="F165" s="4" t="s">
        <v>5014</v>
      </c>
      <c r="G165" s="4" t="s">
        <v>5015</v>
      </c>
      <c r="H165" s="26" t="s">
        <v>5016</v>
      </c>
      <c r="I165" s="4" t="s">
        <v>1463</v>
      </c>
      <c r="J165" s="4"/>
      <c r="K165" s="4" t="s">
        <v>244</v>
      </c>
      <c r="L165" s="4" t="s">
        <v>3940</v>
      </c>
      <c r="M165" s="4">
        <v>0.0</v>
      </c>
      <c r="N165" s="18"/>
      <c r="O165" s="18"/>
      <c r="P165" s="4">
        <v>85944.2571875</v>
      </c>
      <c r="Q165" s="4">
        <v>1214.6280451543903</v>
      </c>
      <c r="R165" s="4">
        <v>21400.0</v>
      </c>
      <c r="S165" s="4">
        <v>20360.098587735294</v>
      </c>
      <c r="T165" s="4">
        <v>0.00504559851953</v>
      </c>
      <c r="U165" s="4">
        <v>84746.0</v>
      </c>
      <c r="V165" s="4">
        <v>20350.0625</v>
      </c>
      <c r="W165" s="4">
        <v>1049.9375</v>
      </c>
      <c r="X165" s="4">
        <v>1067.75375</v>
      </c>
      <c r="Y165" s="4">
        <v>130.5034375</v>
      </c>
      <c r="Z165" s="4" t="str">
        <f t="shared" si="5"/>
        <v>3</v>
      </c>
      <c r="AE165" s="4">
        <v>1.0</v>
      </c>
      <c r="AI165" s="4">
        <v>1.0</v>
      </c>
      <c r="AJ165" s="4">
        <v>1.0</v>
      </c>
      <c r="AM165" s="4"/>
      <c r="AN165" s="4"/>
      <c r="AS165" t="str">
        <f t="shared" si="6"/>
        <v/>
      </c>
      <c r="AT165" t="str">
        <f t="shared" si="7"/>
        <v/>
      </c>
      <c r="AU165" t="str">
        <f t="shared" si="8"/>
        <v/>
      </c>
      <c r="AV165" t="str">
        <f t="shared" si="9"/>
        <v/>
      </c>
      <c r="AW165" t="str">
        <f t="shared" si="10"/>
        <v>130.5034375</v>
      </c>
      <c r="AX165" t="str">
        <f t="shared" si="11"/>
        <v/>
      </c>
      <c r="AY165" t="str">
        <f t="shared" si="12"/>
        <v/>
      </c>
      <c r="AZ165" t="str">
        <f t="shared" si="13"/>
        <v/>
      </c>
      <c r="BA165" t="str">
        <f t="shared" si="14"/>
        <v>130.5034375</v>
      </c>
      <c r="BB165" t="str">
        <f t="shared" si="15"/>
        <v>130.5034375</v>
      </c>
      <c r="BC165" t="str">
        <f t="shared" si="16"/>
        <v/>
      </c>
      <c r="BD165" t="str">
        <f t="shared" si="17"/>
        <v/>
      </c>
      <c r="BE165" t="str">
        <f t="shared" si="18"/>
        <v/>
      </c>
      <c r="BF165" t="str">
        <f t="shared" si="19"/>
        <v/>
      </c>
      <c r="BG165" t="str">
        <f t="shared" si="20"/>
        <v/>
      </c>
      <c r="BH165" t="str">
        <f t="shared" si="21"/>
        <v/>
      </c>
      <c r="BI165" t="str">
        <f t="shared" si="22"/>
        <v/>
      </c>
      <c r="BK165" t="str">
        <f t="shared" si="23"/>
        <v/>
      </c>
    </row>
    <row r="166">
      <c r="A166" s="4" t="str">
        <f t="shared" si="24"/>
        <v>164</v>
      </c>
      <c r="B166" s="4">
        <v>12.0</v>
      </c>
      <c r="C166" s="4" t="s">
        <v>4098</v>
      </c>
      <c r="E166" s="4">
        <v>82681.0</v>
      </c>
      <c r="K166" s="4" t="s">
        <v>244</v>
      </c>
      <c r="L166" s="4" t="s">
        <v>350</v>
      </c>
      <c r="P166" s="7">
        <v>83441.5</v>
      </c>
      <c r="Q166" s="7">
        <v>776.835268217349</v>
      </c>
      <c r="R166" s="7">
        <v>20800.0</v>
      </c>
      <c r="S166" s="7">
        <v>12752.976564123415</v>
      </c>
      <c r="T166" s="4">
        <v>9.53023786074E-4</v>
      </c>
      <c r="U166" s="4">
        <v>82681.0</v>
      </c>
      <c r="V166" s="4">
        <v>12740.0</v>
      </c>
      <c r="W166" s="4">
        <v>8060.0</v>
      </c>
      <c r="X166" s="4">
        <v>728.0</v>
      </c>
      <c r="Y166" s="4">
        <v>32.5</v>
      </c>
      <c r="Z166" s="4" t="str">
        <f t="shared" si="5"/>
        <v>2</v>
      </c>
      <c r="AB166" s="4">
        <v>1.0</v>
      </c>
      <c r="AF166" s="4">
        <v>1.0</v>
      </c>
      <c r="AM166" s="4"/>
      <c r="AN166" s="4"/>
      <c r="AS166" t="str">
        <f t="shared" si="6"/>
        <v/>
      </c>
      <c r="AT166" t="str">
        <f t="shared" si="7"/>
        <v>32.5</v>
      </c>
      <c r="AU166" t="str">
        <f t="shared" si="8"/>
        <v/>
      </c>
      <c r="AV166" t="str">
        <f t="shared" si="9"/>
        <v/>
      </c>
      <c r="AW166" t="str">
        <f t="shared" si="10"/>
        <v/>
      </c>
      <c r="AX166" t="str">
        <f t="shared" si="11"/>
        <v>32.5</v>
      </c>
      <c r="AY166" t="str">
        <f t="shared" si="12"/>
        <v/>
      </c>
      <c r="AZ166" t="str">
        <f t="shared" si="13"/>
        <v/>
      </c>
      <c r="BA166" t="str">
        <f t="shared" si="14"/>
        <v/>
      </c>
      <c r="BB166" t="str">
        <f t="shared" si="15"/>
        <v/>
      </c>
      <c r="BC166" t="str">
        <f t="shared" si="16"/>
        <v/>
      </c>
      <c r="BD166" t="str">
        <f t="shared" si="17"/>
        <v/>
      </c>
      <c r="BE166" t="str">
        <f t="shared" si="18"/>
        <v/>
      </c>
      <c r="BF166" t="str">
        <f t="shared" si="19"/>
        <v/>
      </c>
      <c r="BG166" t="str">
        <f t="shared" si="20"/>
        <v/>
      </c>
      <c r="BH166" t="str">
        <f t="shared" si="21"/>
        <v/>
      </c>
      <c r="BI166" t="str">
        <f t="shared" si="22"/>
        <v/>
      </c>
      <c r="BK166" t="str">
        <f t="shared" si="23"/>
        <v/>
      </c>
    </row>
    <row r="167">
      <c r="A167" s="4" t="str">
        <f t="shared" si="24"/>
        <v>165</v>
      </c>
      <c r="B167" s="4">
        <v>12.0</v>
      </c>
      <c r="C167" s="4" t="s">
        <v>1464</v>
      </c>
      <c r="E167" s="4">
        <v>82428.0</v>
      </c>
      <c r="F167" s="4" t="s">
        <v>4099</v>
      </c>
      <c r="G167" s="4" t="s">
        <v>5017</v>
      </c>
      <c r="H167" s="26" t="s">
        <v>5018</v>
      </c>
      <c r="I167" s="4" t="s">
        <v>1464</v>
      </c>
      <c r="J167" s="4"/>
      <c r="K167" s="4" t="s">
        <v>244</v>
      </c>
      <c r="L167" s="4" t="s">
        <v>3940</v>
      </c>
      <c r="M167" s="4">
        <v>296.0</v>
      </c>
      <c r="N167" s="18"/>
      <c r="O167" s="18"/>
      <c r="P167" s="4">
        <v>86823.6003125</v>
      </c>
      <c r="Q167" s="4">
        <v>4411.931159369863</v>
      </c>
      <c r="R167" s="4">
        <v>35100.0</v>
      </c>
      <c r="S167" s="4">
        <v>26151.66076948845</v>
      </c>
      <c r="T167" s="4">
        <v>0.00419847423532</v>
      </c>
      <c r="U167" s="4">
        <v>82428.0</v>
      </c>
      <c r="V167" s="4">
        <v>26138.53125</v>
      </c>
      <c r="W167" s="4">
        <v>8961.46875</v>
      </c>
      <c r="X167" s="4">
        <v>4273.906875</v>
      </c>
      <c r="Y167" s="4">
        <v>121.6934375</v>
      </c>
      <c r="Z167" s="4" t="str">
        <f t="shared" si="5"/>
        <v>5</v>
      </c>
      <c r="AA167" s="4">
        <v>1.0</v>
      </c>
      <c r="AE167" s="4">
        <v>1.0</v>
      </c>
      <c r="AI167" s="4">
        <v>1.0</v>
      </c>
      <c r="AK167" s="4">
        <v>1.0</v>
      </c>
      <c r="AM167" s="4"/>
      <c r="AN167" s="4"/>
      <c r="AP167" s="4">
        <v>1.0</v>
      </c>
      <c r="AS167" t="str">
        <f t="shared" si="6"/>
        <v>121.6934375</v>
      </c>
      <c r="AT167" t="str">
        <f t="shared" si="7"/>
        <v/>
      </c>
      <c r="AU167" t="str">
        <f t="shared" si="8"/>
        <v/>
      </c>
      <c r="AV167" t="str">
        <f t="shared" si="9"/>
        <v/>
      </c>
      <c r="AW167" t="str">
        <f t="shared" si="10"/>
        <v>121.6934375</v>
      </c>
      <c r="AX167" t="str">
        <f t="shared" si="11"/>
        <v/>
      </c>
      <c r="AY167" t="str">
        <f t="shared" si="12"/>
        <v/>
      </c>
      <c r="AZ167" t="str">
        <f t="shared" si="13"/>
        <v/>
      </c>
      <c r="BA167" t="str">
        <f t="shared" si="14"/>
        <v>121.6934375</v>
      </c>
      <c r="BB167" t="str">
        <f t="shared" si="15"/>
        <v/>
      </c>
      <c r="BC167" t="str">
        <f t="shared" si="16"/>
        <v>121.6934375</v>
      </c>
      <c r="BD167" t="str">
        <f t="shared" si="17"/>
        <v/>
      </c>
      <c r="BE167" t="str">
        <f t="shared" si="18"/>
        <v/>
      </c>
      <c r="BF167" t="str">
        <f t="shared" si="19"/>
        <v/>
      </c>
      <c r="BG167" t="str">
        <f t="shared" si="20"/>
        <v/>
      </c>
      <c r="BH167" t="str">
        <f t="shared" si="21"/>
        <v>121.6934375</v>
      </c>
      <c r="BI167" t="str">
        <f t="shared" si="22"/>
        <v/>
      </c>
      <c r="BK167" t="str">
        <f t="shared" si="23"/>
        <v/>
      </c>
    </row>
    <row r="168">
      <c r="A168" s="4" t="str">
        <f t="shared" si="24"/>
        <v>166</v>
      </c>
      <c r="B168" s="4">
        <v>12.0</v>
      </c>
      <c r="C168" s="4" t="s">
        <v>4331</v>
      </c>
      <c r="E168" s="4">
        <v>81940.0</v>
      </c>
      <c r="F168" s="4" t="s">
        <v>4332</v>
      </c>
      <c r="G168" s="4" t="s">
        <v>5019</v>
      </c>
      <c r="H168" s="26" t="s">
        <v>5020</v>
      </c>
      <c r="K168" s="4" t="s">
        <v>244</v>
      </c>
      <c r="P168" s="7">
        <v>85700.6503125</v>
      </c>
      <c r="Q168" s="7">
        <v>3776.9725927723675</v>
      </c>
      <c r="R168" s="7">
        <v>48300.0</v>
      </c>
      <c r="S168" s="7">
        <v>41490.36105834125</v>
      </c>
      <c r="T168" s="4">
        <v>0.00744971497732</v>
      </c>
      <c r="U168" s="4">
        <v>81940.0</v>
      </c>
      <c r="V168" s="4">
        <v>41477.625</v>
      </c>
      <c r="W168" s="4">
        <v>6822.375</v>
      </c>
      <c r="X168" s="4">
        <v>3633.4153125</v>
      </c>
      <c r="Y168" s="4">
        <v>127.235</v>
      </c>
      <c r="Z168" s="4" t="str">
        <f t="shared" si="5"/>
        <v>2</v>
      </c>
      <c r="AA168" s="4">
        <v>1.0</v>
      </c>
      <c r="AF168" s="4">
        <v>1.0</v>
      </c>
      <c r="AN168" s="4"/>
      <c r="AS168" t="str">
        <f t="shared" si="6"/>
        <v>127.235</v>
      </c>
      <c r="AT168" t="str">
        <f t="shared" si="7"/>
        <v/>
      </c>
      <c r="AU168" t="str">
        <f t="shared" si="8"/>
        <v/>
      </c>
      <c r="AV168" t="str">
        <f t="shared" si="9"/>
        <v/>
      </c>
      <c r="AW168" t="str">
        <f t="shared" si="10"/>
        <v/>
      </c>
      <c r="AX168" t="str">
        <f t="shared" si="11"/>
        <v>127.235</v>
      </c>
      <c r="AY168" t="str">
        <f t="shared" si="12"/>
        <v/>
      </c>
      <c r="AZ168" t="str">
        <f t="shared" si="13"/>
        <v/>
      </c>
      <c r="BA168" t="str">
        <f t="shared" si="14"/>
        <v/>
      </c>
      <c r="BB168" t="str">
        <f t="shared" si="15"/>
        <v/>
      </c>
      <c r="BC168" t="str">
        <f t="shared" si="16"/>
        <v/>
      </c>
      <c r="BD168" t="str">
        <f t="shared" si="17"/>
        <v/>
      </c>
      <c r="BE168" t="str">
        <f t="shared" si="18"/>
        <v/>
      </c>
      <c r="BF168" t="str">
        <f t="shared" si="19"/>
        <v/>
      </c>
      <c r="BG168" t="str">
        <f t="shared" si="20"/>
        <v/>
      </c>
      <c r="BH168" t="str">
        <f t="shared" si="21"/>
        <v/>
      </c>
      <c r="BI168" t="str">
        <f t="shared" si="22"/>
        <v/>
      </c>
      <c r="BK168" t="str">
        <f t="shared" si="23"/>
        <v/>
      </c>
    </row>
    <row r="169">
      <c r="A169" s="4" t="str">
        <f t="shared" si="24"/>
        <v>167</v>
      </c>
      <c r="B169" s="4">
        <v>12.0</v>
      </c>
      <c r="C169" s="4" t="s">
        <v>4380</v>
      </c>
      <c r="E169" s="4">
        <v>81542.0</v>
      </c>
      <c r="F169" s="4" t="s">
        <v>4382</v>
      </c>
      <c r="G169" s="4" t="s">
        <v>5021</v>
      </c>
      <c r="H169" s="26" t="s">
        <v>5022</v>
      </c>
      <c r="K169" s="4" t="s">
        <v>244</v>
      </c>
      <c r="L169" s="4" t="s">
        <v>3940</v>
      </c>
      <c r="P169" s="7">
        <v>83161.8715625</v>
      </c>
      <c r="Q169" s="7">
        <v>1636.1868182221338</v>
      </c>
      <c r="R169" s="7">
        <v>2854.0</v>
      </c>
      <c r="S169" s="7">
        <v>2679.507794640199</v>
      </c>
      <c r="T169" s="4">
        <v>0.00649785873344</v>
      </c>
      <c r="U169" s="4">
        <v>81542.0</v>
      </c>
      <c r="V169" s="4">
        <v>2672.0</v>
      </c>
      <c r="W169" s="4">
        <v>182.0</v>
      </c>
      <c r="X169" s="4">
        <v>1015.684375</v>
      </c>
      <c r="Y169" s="4">
        <v>604.1871875</v>
      </c>
      <c r="Z169" s="4" t="str">
        <f t="shared" si="5"/>
        <v>5</v>
      </c>
      <c r="AA169" s="4">
        <v>1.0</v>
      </c>
      <c r="AD169" s="4"/>
      <c r="AF169" s="4">
        <v>1.0</v>
      </c>
      <c r="AG169" s="4">
        <v>1.0</v>
      </c>
      <c r="AK169" s="4">
        <v>1.0</v>
      </c>
      <c r="AM169" s="4">
        <v>1.0</v>
      </c>
      <c r="AN169" s="4"/>
      <c r="AS169" t="str">
        <f t="shared" si="6"/>
        <v>604.1871875</v>
      </c>
      <c r="AT169" t="str">
        <f t="shared" si="7"/>
        <v/>
      </c>
      <c r="AU169" t="str">
        <f t="shared" si="8"/>
        <v/>
      </c>
      <c r="AV169" t="str">
        <f t="shared" si="9"/>
        <v/>
      </c>
      <c r="AW169" t="str">
        <f t="shared" si="10"/>
        <v/>
      </c>
      <c r="AX169" t="str">
        <f t="shared" si="11"/>
        <v>604.1871875</v>
      </c>
      <c r="AY169" t="str">
        <f t="shared" si="12"/>
        <v>604.1871875</v>
      </c>
      <c r="AZ169" t="str">
        <f t="shared" si="13"/>
        <v/>
      </c>
      <c r="BA169" t="str">
        <f t="shared" si="14"/>
        <v/>
      </c>
      <c r="BB169" t="str">
        <f t="shared" si="15"/>
        <v/>
      </c>
      <c r="BC169" t="str">
        <f t="shared" si="16"/>
        <v>604.1871875</v>
      </c>
      <c r="BD169" t="str">
        <f t="shared" si="17"/>
        <v/>
      </c>
      <c r="BE169" t="str">
        <f t="shared" si="18"/>
        <v>604.1871875</v>
      </c>
      <c r="BF169" t="str">
        <f t="shared" si="19"/>
        <v/>
      </c>
      <c r="BG169" t="str">
        <f t="shared" si="20"/>
        <v/>
      </c>
      <c r="BH169" t="str">
        <f t="shared" si="21"/>
        <v/>
      </c>
      <c r="BI169" t="str">
        <f t="shared" si="22"/>
        <v/>
      </c>
      <c r="BK169" t="str">
        <f t="shared" si="23"/>
        <v/>
      </c>
    </row>
    <row r="170">
      <c r="A170" s="4" t="str">
        <f t="shared" si="24"/>
        <v>168</v>
      </c>
      <c r="B170" s="4">
        <v>12.0</v>
      </c>
      <c r="C170" s="4" t="s">
        <v>4427</v>
      </c>
      <c r="E170" s="4">
        <v>81317.0</v>
      </c>
      <c r="K170" s="4" t="s">
        <v>244</v>
      </c>
      <c r="L170" s="4" t="s">
        <v>3940</v>
      </c>
      <c r="P170" s="7">
        <v>82407.409375</v>
      </c>
      <c r="Q170" s="7">
        <v>1106.720644370864</v>
      </c>
      <c r="R170" s="7">
        <v>55600.0</v>
      </c>
      <c r="S170" s="7">
        <v>52102.02715255548</v>
      </c>
      <c r="T170" s="4">
        <v>0.00693139371691</v>
      </c>
      <c r="U170" s="4">
        <v>81317.0</v>
      </c>
      <c r="V170" s="4">
        <v>52090.25</v>
      </c>
      <c r="W170" s="4">
        <v>3509.75</v>
      </c>
      <c r="X170" s="4">
        <v>1082.253125</v>
      </c>
      <c r="Y170" s="4">
        <v>8.15625</v>
      </c>
      <c r="Z170" s="4" t="str">
        <f t="shared" si="5"/>
        <v>2</v>
      </c>
      <c r="AE170" s="4">
        <v>1.0</v>
      </c>
      <c r="AI170" s="4">
        <v>1.0</v>
      </c>
      <c r="AM170" s="4"/>
      <c r="AN170" s="4"/>
      <c r="AS170" t="str">
        <f t="shared" si="6"/>
        <v/>
      </c>
      <c r="AT170" t="str">
        <f t="shared" si="7"/>
        <v/>
      </c>
      <c r="AU170" t="str">
        <f t="shared" si="8"/>
        <v/>
      </c>
      <c r="AV170" t="str">
        <f t="shared" si="9"/>
        <v/>
      </c>
      <c r="AW170" t="str">
        <f t="shared" si="10"/>
        <v>8.15625</v>
      </c>
      <c r="AX170" t="str">
        <f t="shared" si="11"/>
        <v/>
      </c>
      <c r="AY170" t="str">
        <f t="shared" si="12"/>
        <v/>
      </c>
      <c r="AZ170" t="str">
        <f t="shared" si="13"/>
        <v/>
      </c>
      <c r="BA170" t="str">
        <f t="shared" si="14"/>
        <v>8.15625</v>
      </c>
      <c r="BB170" t="str">
        <f t="shared" si="15"/>
        <v/>
      </c>
      <c r="BC170" t="str">
        <f t="shared" si="16"/>
        <v/>
      </c>
      <c r="BD170" t="str">
        <f t="shared" si="17"/>
        <v/>
      </c>
      <c r="BE170" t="str">
        <f t="shared" si="18"/>
        <v/>
      </c>
      <c r="BF170" t="str">
        <f t="shared" si="19"/>
        <v/>
      </c>
      <c r="BG170" t="str">
        <f t="shared" si="20"/>
        <v/>
      </c>
      <c r="BH170" t="str">
        <f t="shared" si="21"/>
        <v/>
      </c>
      <c r="BI170" t="str">
        <f t="shared" si="22"/>
        <v/>
      </c>
      <c r="BK170" t="str">
        <f t="shared" si="23"/>
        <v/>
      </c>
    </row>
    <row r="171">
      <c r="A171" s="4" t="str">
        <f t="shared" si="24"/>
        <v>169</v>
      </c>
      <c r="B171" s="4">
        <v>12.0</v>
      </c>
      <c r="C171" s="4" t="s">
        <v>4491</v>
      </c>
      <c r="E171" s="4">
        <v>80987.0</v>
      </c>
      <c r="F171" s="4" t="s">
        <v>4493</v>
      </c>
      <c r="G171" s="4" t="s">
        <v>5023</v>
      </c>
      <c r="H171" s="26" t="s">
        <v>5024</v>
      </c>
      <c r="K171" s="4" t="s">
        <v>244</v>
      </c>
      <c r="L171" s="4" t="s">
        <v>3940</v>
      </c>
      <c r="P171" s="7">
        <v>82365.455</v>
      </c>
      <c r="Q171" s="7">
        <v>1394.7604027253155</v>
      </c>
      <c r="R171" s="7">
        <v>21800.0</v>
      </c>
      <c r="S171" s="7">
        <v>18916.1870033558</v>
      </c>
      <c r="T171" s="4">
        <v>0.00730853716314</v>
      </c>
      <c r="U171" s="4">
        <v>80987.0</v>
      </c>
      <c r="V171" s="4">
        <v>18904.6875</v>
      </c>
      <c r="W171" s="4">
        <v>2895.3125</v>
      </c>
      <c r="X171" s="4">
        <v>1252.44875</v>
      </c>
      <c r="Y171" s="4">
        <v>126.00625</v>
      </c>
      <c r="Z171" s="4" t="str">
        <f t="shared" si="5"/>
        <v>2</v>
      </c>
      <c r="AI171" s="4">
        <v>1.0</v>
      </c>
      <c r="AK171" s="4">
        <v>1.0</v>
      </c>
      <c r="AN171" s="4"/>
      <c r="AS171" t="str">
        <f t="shared" si="6"/>
        <v/>
      </c>
      <c r="AT171" t="str">
        <f t="shared" si="7"/>
        <v/>
      </c>
      <c r="AU171" t="str">
        <f t="shared" si="8"/>
        <v/>
      </c>
      <c r="AV171" t="str">
        <f t="shared" si="9"/>
        <v/>
      </c>
      <c r="AW171" t="str">
        <f t="shared" si="10"/>
        <v/>
      </c>
      <c r="AX171" t="str">
        <f t="shared" si="11"/>
        <v/>
      </c>
      <c r="AY171" t="str">
        <f t="shared" si="12"/>
        <v/>
      </c>
      <c r="AZ171" t="str">
        <f t="shared" si="13"/>
        <v/>
      </c>
      <c r="BA171" t="str">
        <f t="shared" si="14"/>
        <v>126.00625</v>
      </c>
      <c r="BB171" t="str">
        <f t="shared" si="15"/>
        <v/>
      </c>
      <c r="BC171" t="str">
        <f t="shared" si="16"/>
        <v>126.00625</v>
      </c>
      <c r="BD171" t="str">
        <f t="shared" si="17"/>
        <v/>
      </c>
      <c r="BE171" t="str">
        <f t="shared" si="18"/>
        <v/>
      </c>
      <c r="BF171" t="str">
        <f t="shared" si="19"/>
        <v/>
      </c>
      <c r="BG171" t="str">
        <f t="shared" si="20"/>
        <v/>
      </c>
      <c r="BH171" t="str">
        <f t="shared" si="21"/>
        <v/>
      </c>
      <c r="BI171" t="str">
        <f t="shared" si="22"/>
        <v/>
      </c>
      <c r="BK171" t="str">
        <f t="shared" si="23"/>
        <v/>
      </c>
    </row>
    <row r="172">
      <c r="A172" s="4" t="str">
        <f t="shared" si="24"/>
        <v>170</v>
      </c>
      <c r="B172" s="4">
        <v>12.0</v>
      </c>
      <c r="C172" s="4" t="s">
        <v>4558</v>
      </c>
      <c r="E172" s="4">
        <v>80671.0</v>
      </c>
      <c r="F172" s="4" t="s">
        <v>4559</v>
      </c>
      <c r="G172" s="4" t="s">
        <v>5025</v>
      </c>
      <c r="H172" s="26" t="s">
        <v>5026</v>
      </c>
      <c r="K172" s="4" t="s">
        <v>367</v>
      </c>
      <c r="L172" s="4" t="s">
        <v>3940</v>
      </c>
      <c r="P172" s="7">
        <v>81773.0515625</v>
      </c>
      <c r="Q172" s="7">
        <v>1118.351325019281</v>
      </c>
      <c r="R172" s="7">
        <v>31100.0</v>
      </c>
      <c r="S172" s="7">
        <v>29312.843402230646</v>
      </c>
      <c r="T172" s="4">
        <v>0.00327768196657</v>
      </c>
      <c r="U172" s="4">
        <v>80671.0</v>
      </c>
      <c r="V172" s="4">
        <v>29302.03125</v>
      </c>
      <c r="W172" s="4">
        <v>1797.96875</v>
      </c>
      <c r="X172" s="4">
        <v>1067.0634375</v>
      </c>
      <c r="Y172" s="4">
        <v>34.988125</v>
      </c>
      <c r="Z172" s="4" t="str">
        <f t="shared" si="5"/>
        <v>2</v>
      </c>
      <c r="AA172" s="4">
        <v>1.0</v>
      </c>
      <c r="AB172" s="4">
        <v>1.0</v>
      </c>
      <c r="AM172" s="4"/>
      <c r="AN172" s="4"/>
      <c r="AS172" t="str">
        <f t="shared" si="6"/>
        <v>34.988125</v>
      </c>
      <c r="AT172" t="str">
        <f t="shared" si="7"/>
        <v>34.988125</v>
      </c>
      <c r="AU172" t="str">
        <f t="shared" si="8"/>
        <v/>
      </c>
      <c r="AV172" t="str">
        <f t="shared" si="9"/>
        <v/>
      </c>
      <c r="AW172" t="str">
        <f t="shared" si="10"/>
        <v/>
      </c>
      <c r="AX172" t="str">
        <f t="shared" si="11"/>
        <v/>
      </c>
      <c r="AY172" t="str">
        <f t="shared" si="12"/>
        <v/>
      </c>
      <c r="AZ172" t="str">
        <f t="shared" si="13"/>
        <v/>
      </c>
      <c r="BA172" t="str">
        <f t="shared" si="14"/>
        <v/>
      </c>
      <c r="BB172" t="str">
        <f t="shared" si="15"/>
        <v/>
      </c>
      <c r="BC172" t="str">
        <f t="shared" si="16"/>
        <v/>
      </c>
      <c r="BD172" t="str">
        <f t="shared" si="17"/>
        <v/>
      </c>
      <c r="BE172" t="str">
        <f t="shared" si="18"/>
        <v/>
      </c>
      <c r="BF172" t="str">
        <f t="shared" si="19"/>
        <v/>
      </c>
      <c r="BG172" t="str">
        <f t="shared" si="20"/>
        <v/>
      </c>
      <c r="BH172" t="str">
        <f t="shared" si="21"/>
        <v/>
      </c>
      <c r="BI172" t="str">
        <f t="shared" si="22"/>
        <v/>
      </c>
      <c r="BK172" t="str">
        <f t="shared" si="23"/>
        <v/>
      </c>
    </row>
    <row r="173">
      <c r="A173" s="4" t="str">
        <f t="shared" si="24"/>
        <v>171</v>
      </c>
      <c r="B173" s="4">
        <v>12.0</v>
      </c>
      <c r="C173" s="4" t="s">
        <v>4588</v>
      </c>
      <c r="E173" s="4">
        <v>80465.0</v>
      </c>
      <c r="F173" s="4" t="s">
        <v>4589</v>
      </c>
      <c r="G173" s="4" t="s">
        <v>5027</v>
      </c>
      <c r="H173" s="26" t="s">
        <v>5028</v>
      </c>
      <c r="K173" s="4" t="s">
        <v>244</v>
      </c>
      <c r="L173" s="4" t="s">
        <v>3940</v>
      </c>
      <c r="P173" s="7">
        <v>81367.0209375</v>
      </c>
      <c r="Q173" s="7">
        <v>918.3170112676631</v>
      </c>
      <c r="R173" s="7">
        <v>5880.0</v>
      </c>
      <c r="S173" s="7">
        <v>4635.28098601824</v>
      </c>
      <c r="T173" s="4">
        <v>0.00800970514819</v>
      </c>
      <c r="U173" s="4">
        <v>80465.0</v>
      </c>
      <c r="V173" s="4">
        <v>4624.9875</v>
      </c>
      <c r="W173" s="4">
        <v>1255.0125</v>
      </c>
      <c r="X173" s="4">
        <v>845.951875</v>
      </c>
      <c r="Y173" s="4">
        <v>56.0690625</v>
      </c>
      <c r="Z173" s="4" t="str">
        <f t="shared" si="5"/>
        <v>4</v>
      </c>
      <c r="AA173" s="4">
        <v>1.0</v>
      </c>
      <c r="AD173" s="4"/>
      <c r="AE173" s="4">
        <v>1.0</v>
      </c>
      <c r="AF173" s="4">
        <v>1.0</v>
      </c>
      <c r="AG173" s="4">
        <v>1.0</v>
      </c>
      <c r="AM173" s="4"/>
      <c r="AN173" s="4"/>
      <c r="AS173" t="str">
        <f t="shared" si="6"/>
        <v>56.0690625</v>
      </c>
      <c r="AT173" t="str">
        <f t="shared" si="7"/>
        <v/>
      </c>
      <c r="AU173" t="str">
        <f t="shared" si="8"/>
        <v/>
      </c>
      <c r="AV173" t="str">
        <f t="shared" si="9"/>
        <v/>
      </c>
      <c r="AW173" t="str">
        <f t="shared" si="10"/>
        <v>56.0690625</v>
      </c>
      <c r="AX173" t="str">
        <f t="shared" si="11"/>
        <v>56.0690625</v>
      </c>
      <c r="AY173" t="str">
        <f t="shared" si="12"/>
        <v>56.0690625</v>
      </c>
      <c r="AZ173" t="str">
        <f t="shared" si="13"/>
        <v/>
      </c>
      <c r="BA173" t="str">
        <f t="shared" si="14"/>
        <v/>
      </c>
      <c r="BB173" t="str">
        <f t="shared" si="15"/>
        <v/>
      </c>
      <c r="BC173" t="str">
        <f t="shared" si="16"/>
        <v/>
      </c>
      <c r="BD173" t="str">
        <f t="shared" si="17"/>
        <v/>
      </c>
      <c r="BE173" t="str">
        <f t="shared" si="18"/>
        <v/>
      </c>
      <c r="BF173" t="str">
        <f t="shared" si="19"/>
        <v/>
      </c>
      <c r="BG173" t="str">
        <f t="shared" si="20"/>
        <v/>
      </c>
      <c r="BH173" t="str">
        <f t="shared" si="21"/>
        <v/>
      </c>
      <c r="BI173" t="str">
        <f t="shared" si="22"/>
        <v/>
      </c>
      <c r="BK173" t="str">
        <f t="shared" si="23"/>
        <v/>
      </c>
    </row>
    <row r="174">
      <c r="A174" s="4" t="str">
        <f t="shared" si="24"/>
        <v>172</v>
      </c>
      <c r="B174" s="4">
        <v>12.0</v>
      </c>
      <c r="C174" s="4" t="s">
        <v>4592</v>
      </c>
      <c r="E174" s="4">
        <v>80226.0</v>
      </c>
      <c r="F174" s="4" t="s">
        <v>4593</v>
      </c>
      <c r="H174" s="26" t="s">
        <v>5029</v>
      </c>
      <c r="K174" s="4" t="s">
        <v>244</v>
      </c>
      <c r="L174" s="4" t="s">
        <v>3940</v>
      </c>
      <c r="P174" s="7">
        <v>80254.2459375</v>
      </c>
      <c r="Q174" s="7">
        <v>44.537719747054965</v>
      </c>
      <c r="R174" s="7">
        <v>1.0</v>
      </c>
      <c r="S174" s="7">
        <v>1.0</v>
      </c>
      <c r="T174" s="4">
        <v>0.00268793189927</v>
      </c>
      <c r="U174" s="4">
        <v>80226.0</v>
      </c>
      <c r="V174" s="4">
        <v>1.0</v>
      </c>
      <c r="W174" s="4">
        <v>0.0</v>
      </c>
      <c r="X174" s="4">
        <v>28.2459375</v>
      </c>
      <c r="Y174" s="4">
        <v>0.0</v>
      </c>
      <c r="Z174" s="4" t="str">
        <f t="shared" si="5"/>
        <v>4</v>
      </c>
      <c r="AA174" s="4">
        <v>1.0</v>
      </c>
      <c r="AD174" s="4"/>
      <c r="AF174" s="4">
        <v>1.0</v>
      </c>
      <c r="AG174" s="4">
        <v>1.0</v>
      </c>
      <c r="AM174" s="4"/>
      <c r="AN174" s="4">
        <v>1.0</v>
      </c>
      <c r="AS174" t="str">
        <f t="shared" si="6"/>
        <v>0</v>
      </c>
      <c r="AT174" t="str">
        <f t="shared" si="7"/>
        <v/>
      </c>
      <c r="AU174" t="str">
        <f t="shared" si="8"/>
        <v/>
      </c>
      <c r="AV174" t="str">
        <f t="shared" si="9"/>
        <v/>
      </c>
      <c r="AW174" t="str">
        <f t="shared" si="10"/>
        <v/>
      </c>
      <c r="AX174" t="str">
        <f t="shared" si="11"/>
        <v>0</v>
      </c>
      <c r="AY174" t="str">
        <f t="shared" si="12"/>
        <v>0</v>
      </c>
      <c r="AZ174" t="str">
        <f t="shared" si="13"/>
        <v/>
      </c>
      <c r="BA174" t="str">
        <f t="shared" si="14"/>
        <v/>
      </c>
      <c r="BB174" t="str">
        <f t="shared" si="15"/>
        <v/>
      </c>
      <c r="BC174" t="str">
        <f t="shared" si="16"/>
        <v/>
      </c>
      <c r="BD174" t="str">
        <f t="shared" si="17"/>
        <v/>
      </c>
      <c r="BE174" t="str">
        <f t="shared" si="18"/>
        <v/>
      </c>
      <c r="BF174" t="str">
        <f t="shared" si="19"/>
        <v>0</v>
      </c>
      <c r="BG174" t="str">
        <f t="shared" si="20"/>
        <v/>
      </c>
      <c r="BH174" t="str">
        <f t="shared" si="21"/>
        <v/>
      </c>
      <c r="BI174" t="str">
        <f t="shared" si="22"/>
        <v/>
      </c>
      <c r="BK174" t="str">
        <f t="shared" si="23"/>
        <v/>
      </c>
    </row>
    <row r="175">
      <c r="A175" s="4" t="str">
        <f t="shared" si="24"/>
        <v>173</v>
      </c>
      <c r="B175" s="4">
        <v>12.0</v>
      </c>
      <c r="C175" s="4" t="s">
        <v>4624</v>
      </c>
      <c r="E175" s="4">
        <v>79743.0</v>
      </c>
      <c r="F175" s="4" t="s">
        <v>4627</v>
      </c>
      <c r="G175" s="4" t="s">
        <v>5030</v>
      </c>
      <c r="H175" s="26" t="s">
        <v>5031</v>
      </c>
      <c r="K175" s="4" t="s">
        <v>244</v>
      </c>
      <c r="L175" s="4" t="s">
        <v>3940</v>
      </c>
      <c r="P175" s="7">
        <v>81869.1071875</v>
      </c>
      <c r="Q175" s="7">
        <v>2142.3902577613294</v>
      </c>
      <c r="R175" s="7">
        <v>28900.0</v>
      </c>
      <c r="S175" s="7">
        <v>25010.429813184663</v>
      </c>
      <c r="T175" s="4">
        <v>0.0105315283086</v>
      </c>
      <c r="U175" s="4">
        <v>79743.0</v>
      </c>
      <c r="V175" s="4">
        <v>24998.5</v>
      </c>
      <c r="W175" s="4">
        <v>3901.5</v>
      </c>
      <c r="X175" s="4">
        <v>1946.873125</v>
      </c>
      <c r="Y175" s="4">
        <v>179.2340625</v>
      </c>
      <c r="Z175" s="4" t="str">
        <f t="shared" si="5"/>
        <v>2</v>
      </c>
      <c r="AE175" s="4">
        <v>1.0</v>
      </c>
      <c r="AI175" s="4">
        <v>1.0</v>
      </c>
      <c r="AM175" s="4"/>
      <c r="AN175" s="4"/>
      <c r="AS175" t="str">
        <f t="shared" si="6"/>
        <v/>
      </c>
      <c r="AT175" t="str">
        <f t="shared" si="7"/>
        <v/>
      </c>
      <c r="AU175" t="str">
        <f t="shared" si="8"/>
        <v/>
      </c>
      <c r="AV175" t="str">
        <f t="shared" si="9"/>
        <v/>
      </c>
      <c r="AW175" t="str">
        <f t="shared" si="10"/>
        <v>179.2340625</v>
      </c>
      <c r="AX175" t="str">
        <f t="shared" si="11"/>
        <v/>
      </c>
      <c r="AY175" t="str">
        <f t="shared" si="12"/>
        <v/>
      </c>
      <c r="AZ175" t="str">
        <f t="shared" si="13"/>
        <v/>
      </c>
      <c r="BA175" t="str">
        <f t="shared" si="14"/>
        <v>179.2340625</v>
      </c>
      <c r="BB175" t="str">
        <f t="shared" si="15"/>
        <v/>
      </c>
      <c r="BC175" t="str">
        <f t="shared" si="16"/>
        <v/>
      </c>
      <c r="BD175" t="str">
        <f t="shared" si="17"/>
        <v/>
      </c>
      <c r="BE175" t="str">
        <f t="shared" si="18"/>
        <v/>
      </c>
      <c r="BF175" t="str">
        <f t="shared" si="19"/>
        <v/>
      </c>
      <c r="BG175" t="str">
        <f t="shared" si="20"/>
        <v/>
      </c>
      <c r="BH175" t="str">
        <f t="shared" si="21"/>
        <v/>
      </c>
      <c r="BI175" t="str">
        <f t="shared" si="22"/>
        <v/>
      </c>
      <c r="BK175" t="str">
        <f t="shared" si="23"/>
        <v/>
      </c>
    </row>
    <row r="176">
      <c r="A176" s="4" t="str">
        <f t="shared" si="24"/>
        <v>174</v>
      </c>
      <c r="B176" s="4">
        <v>12.0</v>
      </c>
      <c r="C176" s="4" t="s">
        <v>1465</v>
      </c>
      <c r="E176" s="4">
        <v>79559.0</v>
      </c>
      <c r="F176" s="4" t="s">
        <v>1465</v>
      </c>
      <c r="G176" s="4" t="s">
        <v>5032</v>
      </c>
      <c r="H176" s="26" t="s">
        <v>5033</v>
      </c>
      <c r="I176" s="4" t="s">
        <v>1465</v>
      </c>
      <c r="J176" s="4"/>
      <c r="K176" s="4" t="s">
        <v>244</v>
      </c>
      <c r="L176" s="4" t="s">
        <v>482</v>
      </c>
      <c r="M176" s="4">
        <v>1937.0</v>
      </c>
      <c r="N176" s="18"/>
      <c r="O176" s="18"/>
      <c r="P176" s="4">
        <v>79657.453125</v>
      </c>
      <c r="Q176" s="4">
        <v>114.73286252218531</v>
      </c>
      <c r="R176" s="4">
        <v>1841.0</v>
      </c>
      <c r="S176" s="4">
        <v>1477.539158811108</v>
      </c>
      <c r="T176" s="4">
        <v>0.00390642276138</v>
      </c>
      <c r="U176" s="4">
        <v>79559.0</v>
      </c>
      <c r="V176" s="4">
        <v>1469.0</v>
      </c>
      <c r="W176" s="4">
        <v>372.0</v>
      </c>
      <c r="X176" s="4">
        <v>77.5625</v>
      </c>
      <c r="Y176" s="4">
        <v>20.890625</v>
      </c>
      <c r="Z176" s="4" t="str">
        <f t="shared" si="5"/>
        <v>1</v>
      </c>
      <c r="AA176" s="4">
        <v>1.0</v>
      </c>
      <c r="AN176" s="4"/>
      <c r="AS176" t="str">
        <f t="shared" si="6"/>
        <v>20.890625</v>
      </c>
      <c r="AT176" t="str">
        <f t="shared" si="7"/>
        <v/>
      </c>
      <c r="AU176" t="str">
        <f t="shared" si="8"/>
        <v/>
      </c>
      <c r="AV176" t="str">
        <f t="shared" si="9"/>
        <v/>
      </c>
      <c r="AW176" t="str">
        <f t="shared" si="10"/>
        <v/>
      </c>
      <c r="AX176" t="str">
        <f t="shared" si="11"/>
        <v/>
      </c>
      <c r="AY176" t="str">
        <f t="shared" si="12"/>
        <v/>
      </c>
      <c r="AZ176" t="str">
        <f t="shared" si="13"/>
        <v/>
      </c>
      <c r="BA176" t="str">
        <f t="shared" si="14"/>
        <v/>
      </c>
      <c r="BB176" t="str">
        <f t="shared" si="15"/>
        <v/>
      </c>
      <c r="BC176" t="str">
        <f t="shared" si="16"/>
        <v/>
      </c>
      <c r="BD176" t="str">
        <f t="shared" si="17"/>
        <v/>
      </c>
      <c r="BE176" t="str">
        <f t="shared" si="18"/>
        <v/>
      </c>
      <c r="BF176" t="str">
        <f t="shared" si="19"/>
        <v/>
      </c>
      <c r="BG176" t="str">
        <f t="shared" si="20"/>
        <v/>
      </c>
      <c r="BH176" t="str">
        <f t="shared" si="21"/>
        <v/>
      </c>
      <c r="BI176" t="str">
        <f t="shared" si="22"/>
        <v/>
      </c>
      <c r="BK176" t="str">
        <f t="shared" si="23"/>
        <v/>
      </c>
    </row>
    <row r="177">
      <c r="A177" s="4" t="str">
        <f t="shared" si="24"/>
        <v>175</v>
      </c>
      <c r="B177" s="4">
        <v>12.0</v>
      </c>
      <c r="C177" s="4" t="s">
        <v>4756</v>
      </c>
      <c r="E177" s="4">
        <v>79525.0</v>
      </c>
      <c r="F177" s="4" t="s">
        <v>4758</v>
      </c>
      <c r="G177" s="4" t="s">
        <v>5034</v>
      </c>
      <c r="H177" s="26" t="s">
        <v>5035</v>
      </c>
      <c r="K177" s="4" t="s">
        <v>244</v>
      </c>
      <c r="L177" s="4" t="s">
        <v>3940</v>
      </c>
      <c r="P177" s="7">
        <v>82220.2490625</v>
      </c>
      <c r="Q177" s="7">
        <v>2711.528183346314</v>
      </c>
      <c r="R177" s="7">
        <v>52800.0</v>
      </c>
      <c r="S177" s="7">
        <v>47004.50382573799</v>
      </c>
      <c r="T177" s="4">
        <v>0.00523263727816</v>
      </c>
      <c r="U177" s="4">
        <v>79525.0</v>
      </c>
      <c r="V177" s="4">
        <v>46992.0</v>
      </c>
      <c r="W177" s="4">
        <v>5808.0</v>
      </c>
      <c r="X177" s="4">
        <v>2572.6865625</v>
      </c>
      <c r="Y177" s="4">
        <v>122.5625</v>
      </c>
      <c r="Z177" s="4" t="str">
        <f t="shared" si="5"/>
        <v>2</v>
      </c>
      <c r="AB177" s="4">
        <v>1.0</v>
      </c>
      <c r="AC177" s="4">
        <v>1.0</v>
      </c>
      <c r="AD177" s="4"/>
      <c r="AM177" s="4"/>
      <c r="AN177" s="4"/>
      <c r="AR177" s="4"/>
      <c r="AS177" t="str">
        <f t="shared" si="6"/>
        <v/>
      </c>
      <c r="AT177" t="str">
        <f t="shared" si="7"/>
        <v>122.5625</v>
      </c>
      <c r="AU177" t="str">
        <f t="shared" si="8"/>
        <v>122.5625</v>
      </c>
      <c r="AV177" t="str">
        <f t="shared" si="9"/>
        <v/>
      </c>
      <c r="AW177" t="str">
        <f t="shared" si="10"/>
        <v/>
      </c>
      <c r="AX177" t="str">
        <f t="shared" si="11"/>
        <v/>
      </c>
      <c r="AY177" t="str">
        <f t="shared" si="12"/>
        <v/>
      </c>
      <c r="AZ177" t="str">
        <f t="shared" si="13"/>
        <v/>
      </c>
      <c r="BA177" t="str">
        <f t="shared" si="14"/>
        <v/>
      </c>
      <c r="BB177" t="str">
        <f t="shared" si="15"/>
        <v/>
      </c>
      <c r="BC177" t="str">
        <f t="shared" si="16"/>
        <v/>
      </c>
      <c r="BD177" t="str">
        <f t="shared" si="17"/>
        <v/>
      </c>
      <c r="BE177" t="str">
        <f t="shared" si="18"/>
        <v/>
      </c>
      <c r="BF177" t="str">
        <f t="shared" si="19"/>
        <v/>
      </c>
      <c r="BG177" t="str">
        <f t="shared" si="20"/>
        <v/>
      </c>
      <c r="BH177" t="str">
        <f t="shared" si="21"/>
        <v/>
      </c>
      <c r="BI177" t="str">
        <f t="shared" si="22"/>
        <v/>
      </c>
      <c r="BK177" t="str">
        <f t="shared" si="23"/>
        <v/>
      </c>
    </row>
    <row r="178">
      <c r="A178" s="4" t="str">
        <f t="shared" si="24"/>
        <v>176</v>
      </c>
      <c r="B178" s="4">
        <v>12.0</v>
      </c>
      <c r="C178" s="4" t="s">
        <v>4802</v>
      </c>
      <c r="E178" s="4">
        <v>79053.0</v>
      </c>
      <c r="F178" s="4" t="s">
        <v>4804</v>
      </c>
      <c r="G178" s="4" t="s">
        <v>5036</v>
      </c>
      <c r="H178" s="26" t="s">
        <v>5037</v>
      </c>
      <c r="K178" s="4" t="s">
        <v>244</v>
      </c>
      <c r="L178" s="4" t="s">
        <v>3940</v>
      </c>
      <c r="P178" s="7">
        <v>80072.4465625</v>
      </c>
      <c r="Q178" s="7">
        <v>1035.7170950923291</v>
      </c>
      <c r="R178" s="7">
        <v>11200.0</v>
      </c>
      <c r="S178" s="7">
        <v>7543.840777923595</v>
      </c>
      <c r="T178" s="4">
        <v>0.0064424269621</v>
      </c>
      <c r="U178" s="4">
        <v>79053.0</v>
      </c>
      <c r="V178" s="4">
        <v>7532.0</v>
      </c>
      <c r="W178" s="4">
        <v>3668.0</v>
      </c>
      <c r="X178" s="4">
        <v>1002.2240625</v>
      </c>
      <c r="Y178" s="4">
        <v>17.2225</v>
      </c>
      <c r="Z178" s="4" t="str">
        <f t="shared" si="5"/>
        <v>4</v>
      </c>
      <c r="AA178" s="4">
        <v>1.0</v>
      </c>
      <c r="AE178" s="4">
        <v>1.0</v>
      </c>
      <c r="AM178" s="4">
        <v>1.0</v>
      </c>
      <c r="AN178" s="4"/>
      <c r="AO178" s="4">
        <v>1.0</v>
      </c>
      <c r="AS178" t="str">
        <f t="shared" si="6"/>
        <v>17.2225</v>
      </c>
      <c r="AT178" t="str">
        <f t="shared" si="7"/>
        <v/>
      </c>
      <c r="AU178" t="str">
        <f t="shared" si="8"/>
        <v/>
      </c>
      <c r="AV178" t="str">
        <f t="shared" si="9"/>
        <v/>
      </c>
      <c r="AW178" t="str">
        <f t="shared" si="10"/>
        <v>17.2225</v>
      </c>
      <c r="AX178" t="str">
        <f t="shared" si="11"/>
        <v/>
      </c>
      <c r="AY178" t="str">
        <f t="shared" si="12"/>
        <v/>
      </c>
      <c r="AZ178" t="str">
        <f t="shared" si="13"/>
        <v/>
      </c>
      <c r="BA178" t="str">
        <f t="shared" si="14"/>
        <v/>
      </c>
      <c r="BB178" t="str">
        <f t="shared" si="15"/>
        <v/>
      </c>
      <c r="BC178" t="str">
        <f t="shared" si="16"/>
        <v/>
      </c>
      <c r="BD178" t="str">
        <f t="shared" si="17"/>
        <v/>
      </c>
      <c r="BE178" t="str">
        <f t="shared" si="18"/>
        <v>17.2225</v>
      </c>
      <c r="BF178" t="str">
        <f t="shared" si="19"/>
        <v/>
      </c>
      <c r="BG178" t="str">
        <f t="shared" si="20"/>
        <v>17.2225</v>
      </c>
      <c r="BH178" t="str">
        <f t="shared" si="21"/>
        <v/>
      </c>
      <c r="BI178" t="str">
        <f t="shared" si="22"/>
        <v/>
      </c>
      <c r="BK178" t="str">
        <f t="shared" si="23"/>
        <v/>
      </c>
    </row>
    <row r="179">
      <c r="A179" s="4" t="str">
        <f t="shared" si="24"/>
        <v>177</v>
      </c>
      <c r="B179" s="4">
        <v>12.0</v>
      </c>
      <c r="C179" s="4" t="s">
        <v>4847</v>
      </c>
      <c r="E179" s="4">
        <v>79051.0</v>
      </c>
      <c r="F179" s="4" t="s">
        <v>4849</v>
      </c>
      <c r="G179" s="4" t="s">
        <v>5038</v>
      </c>
      <c r="H179" s="26" t="s">
        <v>5039</v>
      </c>
      <c r="K179" s="4" t="s">
        <v>244</v>
      </c>
      <c r="L179" s="4" t="s">
        <v>3940</v>
      </c>
      <c r="P179" s="7">
        <v>80410.59375</v>
      </c>
      <c r="Q179" s="7">
        <v>1375.8642460924293</v>
      </c>
      <c r="R179" s="7">
        <v>63600.0</v>
      </c>
      <c r="S179" s="7">
        <v>54609.76125019533</v>
      </c>
      <c r="T179" s="4">
        <v>0.0011293445104</v>
      </c>
      <c r="U179" s="4">
        <v>79051.0</v>
      </c>
      <c r="V179" s="4">
        <v>54596.625</v>
      </c>
      <c r="W179" s="4">
        <v>9003.375</v>
      </c>
      <c r="X179" s="4">
        <v>1359.59375</v>
      </c>
      <c r="Y179" s="4">
        <v>0.0</v>
      </c>
      <c r="Z179" s="4" t="str">
        <f t="shared" si="5"/>
        <v>1</v>
      </c>
      <c r="AA179" s="4">
        <v>1.0</v>
      </c>
      <c r="AN179" s="4"/>
      <c r="AS179" t="str">
        <f t="shared" si="6"/>
        <v>0</v>
      </c>
      <c r="AT179" t="str">
        <f t="shared" si="7"/>
        <v/>
      </c>
      <c r="AU179" t="str">
        <f t="shared" si="8"/>
        <v/>
      </c>
      <c r="AV179" t="str">
        <f t="shared" si="9"/>
        <v/>
      </c>
      <c r="AW179" t="str">
        <f t="shared" si="10"/>
        <v/>
      </c>
      <c r="AX179" t="str">
        <f t="shared" si="11"/>
        <v/>
      </c>
      <c r="AY179" t="str">
        <f t="shared" si="12"/>
        <v/>
      </c>
      <c r="AZ179" t="str">
        <f t="shared" si="13"/>
        <v/>
      </c>
      <c r="BA179" t="str">
        <f t="shared" si="14"/>
        <v/>
      </c>
      <c r="BB179" t="str">
        <f t="shared" si="15"/>
        <v/>
      </c>
      <c r="BC179" t="str">
        <f t="shared" si="16"/>
        <v/>
      </c>
      <c r="BD179" t="str">
        <f t="shared" si="17"/>
        <v/>
      </c>
      <c r="BE179" t="str">
        <f t="shared" si="18"/>
        <v/>
      </c>
      <c r="BF179" t="str">
        <f t="shared" si="19"/>
        <v/>
      </c>
      <c r="BG179" t="str">
        <f t="shared" si="20"/>
        <v/>
      </c>
      <c r="BH179" t="str">
        <f t="shared" si="21"/>
        <v/>
      </c>
      <c r="BI179" t="str">
        <f t="shared" si="22"/>
        <v/>
      </c>
      <c r="BK179" t="str">
        <f t="shared" si="23"/>
        <v/>
      </c>
    </row>
    <row r="180">
      <c r="A180" s="4" t="str">
        <f t="shared" si="24"/>
        <v>178</v>
      </c>
      <c r="B180" s="4">
        <v>12.0</v>
      </c>
      <c r="C180" s="4" t="s">
        <v>4880</v>
      </c>
      <c r="E180" s="4">
        <v>78836.0</v>
      </c>
      <c r="F180" s="4" t="s">
        <v>4881</v>
      </c>
      <c r="G180" s="4" t="s">
        <v>5040</v>
      </c>
      <c r="H180" s="26" t="s">
        <v>5041</v>
      </c>
      <c r="I180" s="4" t="s">
        <v>1466</v>
      </c>
      <c r="J180" s="4"/>
      <c r="K180" s="4" t="s">
        <v>244</v>
      </c>
      <c r="L180" s="4" t="s">
        <v>3940</v>
      </c>
      <c r="M180" s="4">
        <v>2001.0</v>
      </c>
      <c r="N180" s="18"/>
      <c r="O180" s="18"/>
      <c r="P180" s="4">
        <v>80738.37531250001</v>
      </c>
      <c r="Q180" s="4">
        <v>1918.6418794579783</v>
      </c>
      <c r="R180" s="4">
        <v>11900.0</v>
      </c>
      <c r="S180" s="4">
        <v>7193.110544117149</v>
      </c>
      <c r="T180" s="4">
        <v>0.00965685443539</v>
      </c>
      <c r="U180" s="4">
        <v>78836.0</v>
      </c>
      <c r="V180" s="4">
        <v>7180.90625</v>
      </c>
      <c r="W180" s="4">
        <v>4719.09375</v>
      </c>
      <c r="X180" s="4">
        <v>1776.5765625</v>
      </c>
      <c r="Y180" s="4">
        <v>125.79875</v>
      </c>
      <c r="Z180" s="4" t="str">
        <f t="shared" si="5"/>
        <v>3</v>
      </c>
      <c r="AA180" s="4">
        <v>1.0</v>
      </c>
      <c r="AD180" s="4"/>
      <c r="AG180" s="4">
        <v>1.0</v>
      </c>
      <c r="AM180" s="4"/>
      <c r="AN180" s="4"/>
      <c r="AO180" s="4">
        <v>1.0</v>
      </c>
      <c r="AS180" t="str">
        <f t="shared" si="6"/>
        <v>125.79875</v>
      </c>
      <c r="AT180" t="str">
        <f t="shared" si="7"/>
        <v/>
      </c>
      <c r="AU180" t="str">
        <f t="shared" si="8"/>
        <v/>
      </c>
      <c r="AV180" t="str">
        <f t="shared" si="9"/>
        <v/>
      </c>
      <c r="AW180" t="str">
        <f t="shared" si="10"/>
        <v/>
      </c>
      <c r="AX180" t="str">
        <f t="shared" si="11"/>
        <v/>
      </c>
      <c r="AY180" t="str">
        <f t="shared" si="12"/>
        <v>125.79875</v>
      </c>
      <c r="AZ180" t="str">
        <f t="shared" si="13"/>
        <v/>
      </c>
      <c r="BA180" t="str">
        <f t="shared" si="14"/>
        <v/>
      </c>
      <c r="BB180" t="str">
        <f t="shared" si="15"/>
        <v/>
      </c>
      <c r="BC180" t="str">
        <f t="shared" si="16"/>
        <v/>
      </c>
      <c r="BD180" t="str">
        <f t="shared" si="17"/>
        <v/>
      </c>
      <c r="BE180" t="str">
        <f t="shared" si="18"/>
        <v/>
      </c>
      <c r="BF180" t="str">
        <f t="shared" si="19"/>
        <v/>
      </c>
      <c r="BG180" t="str">
        <f t="shared" si="20"/>
        <v>125.79875</v>
      </c>
      <c r="BH180" t="str">
        <f t="shared" si="21"/>
        <v/>
      </c>
      <c r="BI180" t="str">
        <f t="shared" si="22"/>
        <v/>
      </c>
      <c r="BK180" t="str">
        <f t="shared" si="23"/>
        <v/>
      </c>
    </row>
    <row r="181">
      <c r="A181" s="4" t="str">
        <f t="shared" si="24"/>
        <v>179</v>
      </c>
      <c r="B181" s="4">
        <v>12.0</v>
      </c>
      <c r="C181" s="4" t="s">
        <v>4883</v>
      </c>
      <c r="E181" s="4">
        <v>78726.0</v>
      </c>
      <c r="F181" s="4" t="s">
        <v>4884</v>
      </c>
      <c r="G181" s="4" t="s">
        <v>5042</v>
      </c>
      <c r="H181" s="26" t="s">
        <v>5043</v>
      </c>
      <c r="K181" s="4" t="s">
        <v>244</v>
      </c>
      <c r="L181" s="4" t="s">
        <v>3940</v>
      </c>
      <c r="P181" s="7">
        <v>82418.21750000001</v>
      </c>
      <c r="Q181" s="7">
        <v>3708.4820525575487</v>
      </c>
      <c r="R181" s="7">
        <v>44700.0</v>
      </c>
      <c r="S181" s="7">
        <v>32965.80134301144</v>
      </c>
      <c r="T181" s="4">
        <v>0.00774778018561</v>
      </c>
      <c r="U181" s="4">
        <v>78726.0</v>
      </c>
      <c r="V181" s="4">
        <v>32952.28125</v>
      </c>
      <c r="W181" s="4">
        <v>11747.71875</v>
      </c>
      <c r="X181" s="4">
        <v>3570.3590625</v>
      </c>
      <c r="Y181" s="4">
        <v>121.8584375</v>
      </c>
      <c r="Z181" s="4" t="str">
        <f t="shared" si="5"/>
        <v>3</v>
      </c>
      <c r="AC181" s="4">
        <v>1.0</v>
      </c>
      <c r="AE181" s="4">
        <v>1.0</v>
      </c>
      <c r="AG181" s="4">
        <v>1.0</v>
      </c>
      <c r="AM181" s="4"/>
      <c r="AN181" s="4"/>
      <c r="AR181" s="4"/>
      <c r="AS181" t="str">
        <f t="shared" si="6"/>
        <v/>
      </c>
      <c r="AT181" t="str">
        <f t="shared" si="7"/>
        <v/>
      </c>
      <c r="AU181" t="str">
        <f t="shared" si="8"/>
        <v>121.8584375</v>
      </c>
      <c r="AV181" t="str">
        <f t="shared" si="9"/>
        <v/>
      </c>
      <c r="AW181" t="str">
        <f t="shared" si="10"/>
        <v>121.8584375</v>
      </c>
      <c r="AX181" t="str">
        <f t="shared" si="11"/>
        <v/>
      </c>
      <c r="AY181" t="str">
        <f t="shared" si="12"/>
        <v>121.8584375</v>
      </c>
      <c r="AZ181" t="str">
        <f t="shared" si="13"/>
        <v/>
      </c>
      <c r="BA181" t="str">
        <f t="shared" si="14"/>
        <v/>
      </c>
      <c r="BB181" t="str">
        <f t="shared" si="15"/>
        <v/>
      </c>
      <c r="BC181" t="str">
        <f t="shared" si="16"/>
        <v/>
      </c>
      <c r="BD181" t="str">
        <f t="shared" si="17"/>
        <v/>
      </c>
      <c r="BE181" t="str">
        <f t="shared" si="18"/>
        <v/>
      </c>
      <c r="BF181" t="str">
        <f t="shared" si="19"/>
        <v/>
      </c>
      <c r="BG181" t="str">
        <f t="shared" si="20"/>
        <v/>
      </c>
      <c r="BH181" t="str">
        <f t="shared" si="21"/>
        <v/>
      </c>
      <c r="BI181" t="str">
        <f t="shared" si="22"/>
        <v/>
      </c>
      <c r="BK181" t="str">
        <f t="shared" si="23"/>
        <v/>
      </c>
    </row>
    <row r="182">
      <c r="A182" s="4" t="str">
        <f t="shared" si="24"/>
        <v>180</v>
      </c>
      <c r="B182" s="4">
        <v>12.0</v>
      </c>
      <c r="C182" s="4" t="s">
        <v>4898</v>
      </c>
      <c r="E182" s="4">
        <v>78594.0</v>
      </c>
      <c r="F182" s="4" t="s">
        <v>4900</v>
      </c>
      <c r="G182" s="4" t="s">
        <v>5044</v>
      </c>
      <c r="H182" s="26" t="s">
        <v>5045</v>
      </c>
      <c r="K182" s="4" t="s">
        <v>244</v>
      </c>
      <c r="L182" s="4" t="s">
        <v>3940</v>
      </c>
      <c r="P182" s="7">
        <v>78714.3159375</v>
      </c>
      <c r="Q182" s="7">
        <v>136.57806905843728</v>
      </c>
      <c r="R182" s="7">
        <v>21.0</v>
      </c>
      <c r="S182" s="7">
        <v>20.0</v>
      </c>
      <c r="T182" s="4">
        <v>0.00392824685168</v>
      </c>
      <c r="U182" s="4">
        <v>78594.0</v>
      </c>
      <c r="V182" s="4">
        <v>19.0</v>
      </c>
      <c r="W182" s="4">
        <v>2.0</v>
      </c>
      <c r="X182" s="4">
        <v>91.2221875</v>
      </c>
      <c r="Y182" s="4">
        <v>29.09375</v>
      </c>
      <c r="Z182" s="4" t="str">
        <f t="shared" si="5"/>
        <v>3</v>
      </c>
      <c r="AD182" s="4">
        <v>1.0</v>
      </c>
      <c r="AE182" s="4">
        <v>1.0</v>
      </c>
      <c r="AF182" s="4">
        <v>1.0</v>
      </c>
      <c r="AM182" s="4"/>
      <c r="AN182" s="4"/>
      <c r="AS182" t="str">
        <f t="shared" si="6"/>
        <v/>
      </c>
      <c r="AT182" t="str">
        <f t="shared" si="7"/>
        <v/>
      </c>
      <c r="AU182" t="str">
        <f t="shared" si="8"/>
        <v/>
      </c>
      <c r="AV182" t="str">
        <f t="shared" si="9"/>
        <v>29.09375</v>
      </c>
      <c r="AW182" t="str">
        <f t="shared" si="10"/>
        <v>29.09375</v>
      </c>
      <c r="AX182" t="str">
        <f t="shared" si="11"/>
        <v>29.09375</v>
      </c>
      <c r="AY182" t="str">
        <f t="shared" si="12"/>
        <v/>
      </c>
      <c r="AZ182" t="str">
        <f t="shared" si="13"/>
        <v/>
      </c>
      <c r="BA182" t="str">
        <f t="shared" si="14"/>
        <v/>
      </c>
      <c r="BB182" t="str">
        <f t="shared" si="15"/>
        <v/>
      </c>
      <c r="BC182" t="str">
        <f t="shared" si="16"/>
        <v/>
      </c>
      <c r="BD182" t="str">
        <f t="shared" si="17"/>
        <v/>
      </c>
      <c r="BE182" t="str">
        <f t="shared" si="18"/>
        <v/>
      </c>
      <c r="BF182" t="str">
        <f t="shared" si="19"/>
        <v/>
      </c>
      <c r="BG182" t="str">
        <f t="shared" si="20"/>
        <v/>
      </c>
      <c r="BH182" t="str">
        <f t="shared" si="21"/>
        <v/>
      </c>
      <c r="BI182" t="str">
        <f t="shared" si="22"/>
        <v/>
      </c>
      <c r="BK182" t="str">
        <f t="shared" si="23"/>
        <v/>
      </c>
    </row>
    <row r="183">
      <c r="A183" s="4" t="str">
        <f t="shared" si="24"/>
        <v>181</v>
      </c>
      <c r="B183" s="4">
        <v>12.0</v>
      </c>
      <c r="C183" s="4" t="s">
        <v>4938</v>
      </c>
      <c r="E183" s="4">
        <v>78472.0</v>
      </c>
      <c r="F183" s="4" t="s">
        <v>4940</v>
      </c>
      <c r="G183" s="4" t="s">
        <v>5046</v>
      </c>
      <c r="H183" s="26" t="s">
        <v>5047</v>
      </c>
      <c r="K183" s="4" t="s">
        <v>244</v>
      </c>
      <c r="L183" s="4" t="s">
        <v>3940</v>
      </c>
      <c r="P183" s="7">
        <v>78622.4884375</v>
      </c>
      <c r="Q183" s="7">
        <v>166.74832784989582</v>
      </c>
      <c r="R183" s="7">
        <v>8734.0</v>
      </c>
      <c r="S183" s="7">
        <v>8387.652188439033</v>
      </c>
      <c r="T183" s="4">
        <v>0.002815825583</v>
      </c>
      <c r="U183" s="4">
        <v>78472.0</v>
      </c>
      <c r="V183" s="4">
        <v>8379.18125</v>
      </c>
      <c r="W183" s="4">
        <v>354.81875</v>
      </c>
      <c r="X183" s="4">
        <v>150.4884375</v>
      </c>
      <c r="Y183" s="4">
        <v>0.0</v>
      </c>
      <c r="Z183" s="4" t="str">
        <f t="shared" si="5"/>
        <v>2</v>
      </c>
      <c r="AA183" s="4">
        <v>1.0</v>
      </c>
      <c r="AF183" s="4">
        <v>1.0</v>
      </c>
      <c r="AM183" s="4"/>
      <c r="AN183" s="4"/>
      <c r="AS183" t="str">
        <f t="shared" si="6"/>
        <v>0</v>
      </c>
      <c r="AT183" t="str">
        <f t="shared" si="7"/>
        <v/>
      </c>
      <c r="AU183" t="str">
        <f t="shared" si="8"/>
        <v/>
      </c>
      <c r="AV183" t="str">
        <f t="shared" si="9"/>
        <v/>
      </c>
      <c r="AW183" t="str">
        <f t="shared" si="10"/>
        <v/>
      </c>
      <c r="AX183" t="str">
        <f t="shared" si="11"/>
        <v>0</v>
      </c>
      <c r="AY183" t="str">
        <f t="shared" si="12"/>
        <v/>
      </c>
      <c r="AZ183" t="str">
        <f t="shared" si="13"/>
        <v/>
      </c>
      <c r="BA183" t="str">
        <f t="shared" si="14"/>
        <v/>
      </c>
      <c r="BB183" t="str">
        <f t="shared" si="15"/>
        <v/>
      </c>
      <c r="BC183" t="str">
        <f t="shared" si="16"/>
        <v/>
      </c>
      <c r="BD183" t="str">
        <f t="shared" si="17"/>
        <v/>
      </c>
      <c r="BE183" t="str">
        <f t="shared" si="18"/>
        <v/>
      </c>
      <c r="BF183" t="str">
        <f t="shared" si="19"/>
        <v/>
      </c>
      <c r="BG183" t="str">
        <f t="shared" si="20"/>
        <v/>
      </c>
      <c r="BH183" t="str">
        <f t="shared" si="21"/>
        <v/>
      </c>
      <c r="BI183" t="str">
        <f t="shared" si="22"/>
        <v/>
      </c>
      <c r="BK183" t="str">
        <f t="shared" si="23"/>
        <v/>
      </c>
    </row>
    <row r="184">
      <c r="A184" s="4" t="str">
        <f t="shared" si="24"/>
        <v>182</v>
      </c>
      <c r="B184" s="4">
        <v>12.0</v>
      </c>
      <c r="C184" s="4" t="s">
        <v>4943</v>
      </c>
      <c r="E184" s="4">
        <v>77405.0</v>
      </c>
      <c r="K184" s="4" t="s">
        <v>244</v>
      </c>
      <c r="L184" s="4" t="s">
        <v>350</v>
      </c>
      <c r="P184" s="7">
        <v>77602.1875</v>
      </c>
      <c r="Q184" s="7">
        <v>213.42763914026307</v>
      </c>
      <c r="R184" s="7">
        <v>11500.0</v>
      </c>
      <c r="S184" s="7">
        <v>9426.650399140959</v>
      </c>
      <c r="T184" s="4">
        <v>0.00292757789137</v>
      </c>
      <c r="U184" s="4">
        <v>77405.0</v>
      </c>
      <c r="V184" s="4">
        <v>9415.625</v>
      </c>
      <c r="W184" s="4">
        <v>2084.375</v>
      </c>
      <c r="X184" s="4">
        <v>165.3125</v>
      </c>
      <c r="Y184" s="4">
        <v>31.875</v>
      </c>
      <c r="Z184" s="4" t="str">
        <f t="shared" si="5"/>
        <v>1</v>
      </c>
      <c r="AC184" s="4">
        <v>1.0</v>
      </c>
      <c r="AN184" s="4"/>
      <c r="AR184" s="4"/>
      <c r="AS184" t="str">
        <f t="shared" si="6"/>
        <v/>
      </c>
      <c r="AT184" t="str">
        <f t="shared" si="7"/>
        <v/>
      </c>
      <c r="AU184" t="str">
        <f t="shared" si="8"/>
        <v>31.875</v>
      </c>
      <c r="AV184" t="str">
        <f t="shared" si="9"/>
        <v/>
      </c>
      <c r="AW184" t="str">
        <f t="shared" si="10"/>
        <v/>
      </c>
      <c r="AX184" t="str">
        <f t="shared" si="11"/>
        <v/>
      </c>
      <c r="AY184" t="str">
        <f t="shared" si="12"/>
        <v/>
      </c>
      <c r="AZ184" t="str">
        <f t="shared" si="13"/>
        <v/>
      </c>
      <c r="BA184" t="str">
        <f t="shared" si="14"/>
        <v/>
      </c>
      <c r="BB184" t="str">
        <f t="shared" si="15"/>
        <v/>
      </c>
      <c r="BC184" t="str">
        <f t="shared" si="16"/>
        <v/>
      </c>
      <c r="BD184" t="str">
        <f t="shared" si="17"/>
        <v/>
      </c>
      <c r="BE184" t="str">
        <f t="shared" si="18"/>
        <v/>
      </c>
      <c r="BF184" t="str">
        <f t="shared" si="19"/>
        <v/>
      </c>
      <c r="BG184" t="str">
        <f t="shared" si="20"/>
        <v/>
      </c>
      <c r="BH184" t="str">
        <f t="shared" si="21"/>
        <v/>
      </c>
      <c r="BI184" t="str">
        <f t="shared" si="22"/>
        <v/>
      </c>
      <c r="BK184" t="str">
        <f t="shared" si="23"/>
        <v/>
      </c>
    </row>
    <row r="185">
      <c r="A185" s="4" t="str">
        <f t="shared" si="24"/>
        <v>183</v>
      </c>
      <c r="B185" s="4">
        <v>12.0</v>
      </c>
      <c r="C185" s="4" t="s">
        <v>4944</v>
      </c>
      <c r="E185" s="4">
        <v>76931.0</v>
      </c>
      <c r="K185" s="4" t="s">
        <v>244</v>
      </c>
      <c r="L185" s="4" t="s">
        <v>350</v>
      </c>
      <c r="P185" s="7">
        <v>77567.59375</v>
      </c>
      <c r="Q185" s="7">
        <v>652.82502744112</v>
      </c>
      <c r="R185" s="7">
        <v>139000.0</v>
      </c>
      <c r="S185" s="7">
        <v>44800.586183505286</v>
      </c>
      <c r="T185" s="4">
        <v>0.00107942899015</v>
      </c>
      <c r="U185" s="4">
        <v>76931.0</v>
      </c>
      <c r="V185" s="4">
        <v>44784.0625</v>
      </c>
      <c r="W185" s="4">
        <v>94215.9375</v>
      </c>
      <c r="X185" s="4">
        <v>565.8125</v>
      </c>
      <c r="Y185" s="4">
        <v>70.78125</v>
      </c>
      <c r="Z185" s="4" t="str">
        <f t="shared" si="5"/>
        <v>1</v>
      </c>
      <c r="AB185" s="4">
        <v>1.0</v>
      </c>
      <c r="AN185" s="4"/>
      <c r="AS185" t="str">
        <f t="shared" si="6"/>
        <v/>
      </c>
      <c r="AT185" t="str">
        <f t="shared" si="7"/>
        <v>70.78125</v>
      </c>
      <c r="AU185" t="str">
        <f t="shared" si="8"/>
        <v/>
      </c>
      <c r="AV185" t="str">
        <f t="shared" si="9"/>
        <v/>
      </c>
      <c r="AW185" t="str">
        <f t="shared" si="10"/>
        <v/>
      </c>
      <c r="AX185" t="str">
        <f t="shared" si="11"/>
        <v/>
      </c>
      <c r="AY185" t="str">
        <f t="shared" si="12"/>
        <v/>
      </c>
      <c r="AZ185" t="str">
        <f t="shared" si="13"/>
        <v/>
      </c>
      <c r="BA185" t="str">
        <f t="shared" si="14"/>
        <v/>
      </c>
      <c r="BB185" t="str">
        <f t="shared" si="15"/>
        <v/>
      </c>
      <c r="BC185" t="str">
        <f t="shared" si="16"/>
        <v/>
      </c>
      <c r="BD185" t="str">
        <f t="shared" si="17"/>
        <v/>
      </c>
      <c r="BE185" t="str">
        <f t="shared" si="18"/>
        <v/>
      </c>
      <c r="BF185" t="str">
        <f t="shared" si="19"/>
        <v/>
      </c>
      <c r="BG185" t="str">
        <f t="shared" si="20"/>
        <v/>
      </c>
      <c r="BH185" t="str">
        <f t="shared" si="21"/>
        <v/>
      </c>
      <c r="BI185" t="str">
        <f t="shared" si="22"/>
        <v/>
      </c>
      <c r="BK185" t="str">
        <f t="shared" si="23"/>
        <v/>
      </c>
    </row>
    <row r="186">
      <c r="A186" s="4" t="str">
        <f t="shared" si="24"/>
        <v>184</v>
      </c>
      <c r="B186" s="4">
        <v>12.0</v>
      </c>
      <c r="C186" s="4" t="s">
        <v>1467</v>
      </c>
      <c r="E186" s="4">
        <v>76032.0</v>
      </c>
      <c r="F186" s="4" t="s">
        <v>693</v>
      </c>
      <c r="G186" s="4" t="s">
        <v>5048</v>
      </c>
      <c r="H186" s="26" t="s">
        <v>5049</v>
      </c>
      <c r="I186" s="4" t="s">
        <v>1467</v>
      </c>
      <c r="J186" s="4" t="s">
        <v>693</v>
      </c>
      <c r="K186" s="4" t="s">
        <v>244</v>
      </c>
      <c r="L186" s="4" t="s">
        <v>1531</v>
      </c>
      <c r="M186" s="4">
        <v>0.0</v>
      </c>
      <c r="N186" s="4">
        <v>0.0</v>
      </c>
      <c r="O186" s="4">
        <v>0.0</v>
      </c>
      <c r="P186" s="4">
        <v>76235.5</v>
      </c>
      <c r="Q186" s="4">
        <v>219.71431912080078</v>
      </c>
      <c r="R186" s="4">
        <v>59200.0</v>
      </c>
      <c r="S186" s="4">
        <v>57712.04930336851</v>
      </c>
      <c r="T186" s="4">
        <v>0.00407520937244</v>
      </c>
      <c r="U186" s="4">
        <v>76032.0</v>
      </c>
      <c r="V186" s="4">
        <v>57701.5</v>
      </c>
      <c r="W186" s="4">
        <v>1498.5</v>
      </c>
      <c r="X186" s="4">
        <v>203.5</v>
      </c>
      <c r="Y186" s="4">
        <v>0.0</v>
      </c>
      <c r="Z186" s="4" t="str">
        <f t="shared" si="5"/>
        <v>4</v>
      </c>
      <c r="AD186" s="4"/>
      <c r="AE186" s="4">
        <v>1.0</v>
      </c>
      <c r="AF186" s="4">
        <v>1.0</v>
      </c>
      <c r="AH186" s="4">
        <v>1.0</v>
      </c>
      <c r="AM186" s="4"/>
      <c r="AN186" s="4"/>
      <c r="AO186" s="4">
        <v>1.0</v>
      </c>
      <c r="AS186" t="str">
        <f t="shared" si="6"/>
        <v/>
      </c>
      <c r="AT186" t="str">
        <f t="shared" si="7"/>
        <v/>
      </c>
      <c r="AU186" t="str">
        <f t="shared" si="8"/>
        <v/>
      </c>
      <c r="AV186" t="str">
        <f t="shared" si="9"/>
        <v/>
      </c>
      <c r="AW186" t="str">
        <f t="shared" si="10"/>
        <v>0</v>
      </c>
      <c r="AX186" t="str">
        <f t="shared" si="11"/>
        <v>0</v>
      </c>
      <c r="AY186" t="str">
        <f t="shared" si="12"/>
        <v/>
      </c>
      <c r="AZ186" t="str">
        <f t="shared" si="13"/>
        <v>0</v>
      </c>
      <c r="BA186" t="str">
        <f t="shared" si="14"/>
        <v/>
      </c>
      <c r="BB186" t="str">
        <f t="shared" si="15"/>
        <v/>
      </c>
      <c r="BC186" t="str">
        <f t="shared" si="16"/>
        <v/>
      </c>
      <c r="BD186" t="str">
        <f t="shared" si="17"/>
        <v/>
      </c>
      <c r="BE186" t="str">
        <f t="shared" si="18"/>
        <v/>
      </c>
      <c r="BF186" t="str">
        <f t="shared" si="19"/>
        <v/>
      </c>
      <c r="BG186" t="str">
        <f t="shared" si="20"/>
        <v>0</v>
      </c>
      <c r="BH186" t="str">
        <f t="shared" si="21"/>
        <v/>
      </c>
      <c r="BI186" t="str">
        <f t="shared" si="22"/>
        <v/>
      </c>
      <c r="BK186" t="str">
        <f t="shared" si="23"/>
        <v>0</v>
      </c>
    </row>
    <row r="187">
      <c r="A187" s="4" t="str">
        <f t="shared" si="24"/>
        <v>185</v>
      </c>
      <c r="B187" s="4">
        <v>12.0</v>
      </c>
      <c r="C187" s="4" t="s">
        <v>4948</v>
      </c>
      <c r="E187" s="4">
        <v>75917.0</v>
      </c>
      <c r="F187" s="4" t="s">
        <v>4949</v>
      </c>
      <c r="G187" s="4" t="s">
        <v>5050</v>
      </c>
      <c r="H187" s="26" t="s">
        <v>5051</v>
      </c>
      <c r="K187" s="4" t="s">
        <v>244</v>
      </c>
      <c r="L187" s="4" t="s">
        <v>3940</v>
      </c>
      <c r="P187" s="7">
        <v>76268.90625</v>
      </c>
      <c r="Q187" s="7">
        <v>368.1183853622847</v>
      </c>
      <c r="R187" s="7">
        <v>13300.0</v>
      </c>
      <c r="S187" s="7">
        <v>9517.233503485486</v>
      </c>
      <c r="T187" s="4">
        <v>0.00281435343651</v>
      </c>
      <c r="U187" s="4">
        <v>75917.0</v>
      </c>
      <c r="V187" s="4">
        <v>9505.34375</v>
      </c>
      <c r="W187" s="4">
        <v>3794.65625</v>
      </c>
      <c r="X187" s="4">
        <v>350.90625</v>
      </c>
      <c r="Y187" s="4">
        <v>1.0</v>
      </c>
      <c r="Z187" s="4" t="str">
        <f t="shared" si="5"/>
        <v>1</v>
      </c>
      <c r="AE187" s="4">
        <v>1.0</v>
      </c>
      <c r="AN187" s="4"/>
      <c r="AS187" t="str">
        <f t="shared" si="6"/>
        <v/>
      </c>
      <c r="AT187" t="str">
        <f t="shared" si="7"/>
        <v/>
      </c>
      <c r="AU187" t="str">
        <f t="shared" si="8"/>
        <v/>
      </c>
      <c r="AV187" t="str">
        <f t="shared" si="9"/>
        <v/>
      </c>
      <c r="AW187" t="str">
        <f t="shared" si="10"/>
        <v>1</v>
      </c>
      <c r="AX187" t="str">
        <f t="shared" si="11"/>
        <v/>
      </c>
      <c r="AY187" t="str">
        <f t="shared" si="12"/>
        <v/>
      </c>
      <c r="AZ187" t="str">
        <f t="shared" si="13"/>
        <v/>
      </c>
      <c r="BA187" t="str">
        <f t="shared" si="14"/>
        <v/>
      </c>
      <c r="BB187" t="str">
        <f t="shared" si="15"/>
        <v/>
      </c>
      <c r="BC187" t="str">
        <f t="shared" si="16"/>
        <v/>
      </c>
      <c r="BD187" t="str">
        <f t="shared" si="17"/>
        <v/>
      </c>
      <c r="BE187" t="str">
        <f t="shared" si="18"/>
        <v/>
      </c>
      <c r="BF187" t="str">
        <f t="shared" si="19"/>
        <v/>
      </c>
      <c r="BG187" t="str">
        <f t="shared" si="20"/>
        <v/>
      </c>
      <c r="BH187" t="str">
        <f t="shared" si="21"/>
        <v/>
      </c>
      <c r="BI187" t="str">
        <f t="shared" si="22"/>
        <v/>
      </c>
      <c r="BK187" t="str">
        <f t="shared" si="23"/>
        <v/>
      </c>
    </row>
    <row r="188">
      <c r="A188" s="4" t="str">
        <f t="shared" si="24"/>
        <v>186</v>
      </c>
      <c r="B188" s="4">
        <v>12.0</v>
      </c>
      <c r="C188" s="4" t="s">
        <v>1468</v>
      </c>
      <c r="E188" s="4">
        <v>75768.0</v>
      </c>
      <c r="I188" s="4" t="s">
        <v>1468</v>
      </c>
      <c r="J188" s="4" t="s">
        <v>694</v>
      </c>
      <c r="K188" s="4" t="s">
        <v>244</v>
      </c>
      <c r="L188" s="4" t="s">
        <v>3940</v>
      </c>
      <c r="M188" s="4">
        <v>38.0</v>
      </c>
      <c r="N188" s="4">
        <v>0.0</v>
      </c>
      <c r="O188" s="4">
        <v>1.0</v>
      </c>
      <c r="P188" s="4">
        <v>77750.0053125</v>
      </c>
      <c r="Q188" s="4">
        <v>1998.2146135460341</v>
      </c>
      <c r="R188" s="4">
        <v>25900.0</v>
      </c>
      <c r="S188" s="4">
        <v>19987.90750812597</v>
      </c>
      <c r="T188" s="4">
        <v>0.0104272970625</v>
      </c>
      <c r="U188" s="4">
        <v>75768.0</v>
      </c>
      <c r="V188" s="4">
        <v>19975.375</v>
      </c>
      <c r="W188" s="4">
        <v>5924.625</v>
      </c>
      <c r="X188" s="4">
        <v>1902.1278125</v>
      </c>
      <c r="Y188" s="4">
        <v>79.8775</v>
      </c>
      <c r="Z188" s="4" t="str">
        <f t="shared" si="5"/>
        <v>3</v>
      </c>
      <c r="AB188" s="4">
        <v>1.0</v>
      </c>
      <c r="AD188" s="4"/>
      <c r="AE188" s="4">
        <v>1.0</v>
      </c>
      <c r="AL188" s="4">
        <v>1.0</v>
      </c>
      <c r="AM188" s="4"/>
      <c r="AN188" s="4"/>
      <c r="AS188" t="str">
        <f t="shared" si="6"/>
        <v/>
      </c>
      <c r="AT188" t="str">
        <f t="shared" si="7"/>
        <v>79.8775</v>
      </c>
      <c r="AU188" t="str">
        <f t="shared" si="8"/>
        <v/>
      </c>
      <c r="AV188" t="str">
        <f t="shared" si="9"/>
        <v/>
      </c>
      <c r="AW188" t="str">
        <f t="shared" si="10"/>
        <v>79.8775</v>
      </c>
      <c r="AX188" t="str">
        <f t="shared" si="11"/>
        <v/>
      </c>
      <c r="AY188" t="str">
        <f t="shared" si="12"/>
        <v/>
      </c>
      <c r="AZ188" t="str">
        <f t="shared" si="13"/>
        <v/>
      </c>
      <c r="BA188" t="str">
        <f t="shared" si="14"/>
        <v/>
      </c>
      <c r="BB188" t="str">
        <f t="shared" si="15"/>
        <v/>
      </c>
      <c r="BC188" t="str">
        <f t="shared" si="16"/>
        <v/>
      </c>
      <c r="BD188" t="str">
        <f t="shared" si="17"/>
        <v>5924.625</v>
      </c>
      <c r="BE188" t="str">
        <f t="shared" si="18"/>
        <v/>
      </c>
      <c r="BF188" t="str">
        <f t="shared" si="19"/>
        <v/>
      </c>
      <c r="BG188" t="str">
        <f t="shared" si="20"/>
        <v/>
      </c>
      <c r="BH188" t="str">
        <f t="shared" si="21"/>
        <v/>
      </c>
      <c r="BI188" t="str">
        <f t="shared" si="22"/>
        <v/>
      </c>
      <c r="BK188" t="str">
        <f t="shared" si="23"/>
        <v/>
      </c>
    </row>
    <row r="189">
      <c r="A189" s="4" t="str">
        <f t="shared" si="24"/>
        <v>187</v>
      </c>
      <c r="B189" s="4">
        <v>12.0</v>
      </c>
      <c r="C189" s="4" t="s">
        <v>4956</v>
      </c>
      <c r="E189" s="4">
        <v>73637.0</v>
      </c>
      <c r="F189" s="4" t="s">
        <v>4957</v>
      </c>
      <c r="G189" s="4" t="s">
        <v>5052</v>
      </c>
      <c r="H189" s="26" t="s">
        <v>5053</v>
      </c>
      <c r="K189" s="4" t="s">
        <v>244</v>
      </c>
      <c r="L189" s="4" t="s">
        <v>1356</v>
      </c>
      <c r="P189" s="7">
        <v>74843.53718750001</v>
      </c>
      <c r="Q189" s="7">
        <v>1222.7053307314777</v>
      </c>
      <c r="R189" s="7">
        <v>6249.0</v>
      </c>
      <c r="S189" s="7">
        <v>4566.637004118209</v>
      </c>
      <c r="T189" s="4">
        <v>0.00487324195632</v>
      </c>
      <c r="U189" s="4">
        <v>73637.0</v>
      </c>
      <c r="V189" s="4">
        <v>4555.9115625</v>
      </c>
      <c r="W189" s="4">
        <v>1693.0884375</v>
      </c>
      <c r="X189" s="4">
        <v>1198.178125</v>
      </c>
      <c r="Y189" s="4">
        <v>8.3590625</v>
      </c>
      <c r="Z189" s="4" t="str">
        <f t="shared" si="5"/>
        <v>1</v>
      </c>
      <c r="AA189" s="4">
        <v>1.0</v>
      </c>
      <c r="AN189" s="4"/>
      <c r="AS189" t="str">
        <f t="shared" si="6"/>
        <v>8.3590625</v>
      </c>
      <c r="AT189" t="str">
        <f t="shared" si="7"/>
        <v/>
      </c>
      <c r="AU189" t="str">
        <f t="shared" si="8"/>
        <v/>
      </c>
      <c r="AV189" t="str">
        <f t="shared" si="9"/>
        <v/>
      </c>
      <c r="AW189" t="str">
        <f t="shared" si="10"/>
        <v/>
      </c>
      <c r="AX189" t="str">
        <f t="shared" si="11"/>
        <v/>
      </c>
      <c r="AY189" t="str">
        <f t="shared" si="12"/>
        <v/>
      </c>
      <c r="AZ189" t="str">
        <f t="shared" si="13"/>
        <v/>
      </c>
      <c r="BA189" t="str">
        <f t="shared" si="14"/>
        <v/>
      </c>
      <c r="BB189" t="str">
        <f t="shared" si="15"/>
        <v/>
      </c>
      <c r="BC189" t="str">
        <f t="shared" si="16"/>
        <v/>
      </c>
      <c r="BD189" t="str">
        <f t="shared" si="17"/>
        <v/>
      </c>
      <c r="BE189" t="str">
        <f t="shared" si="18"/>
        <v/>
      </c>
      <c r="BF189" t="str">
        <f t="shared" si="19"/>
        <v/>
      </c>
      <c r="BG189" t="str">
        <f t="shared" si="20"/>
        <v/>
      </c>
      <c r="BH189" t="str">
        <f t="shared" si="21"/>
        <v/>
      </c>
      <c r="BI189" t="str">
        <f t="shared" si="22"/>
        <v/>
      </c>
      <c r="BK189" t="str">
        <f t="shared" si="23"/>
        <v/>
      </c>
    </row>
    <row r="190">
      <c r="A190" s="4" t="str">
        <f t="shared" si="24"/>
        <v>188</v>
      </c>
      <c r="B190" s="4">
        <v>12.0</v>
      </c>
      <c r="C190" s="4" t="s">
        <v>4958</v>
      </c>
      <c r="E190" s="4">
        <v>73333.0</v>
      </c>
      <c r="F190" s="4" t="s">
        <v>4959</v>
      </c>
      <c r="G190" s="4" t="s">
        <v>5054</v>
      </c>
      <c r="H190" s="26" t="s">
        <v>5055</v>
      </c>
      <c r="K190" s="4" t="s">
        <v>244</v>
      </c>
      <c r="L190" s="4" t="s">
        <v>3940</v>
      </c>
      <c r="P190" s="7">
        <v>74050.1803125</v>
      </c>
      <c r="Q190" s="7">
        <v>733.3424874397459</v>
      </c>
      <c r="R190" s="7">
        <v>18000.0</v>
      </c>
      <c r="S190" s="7">
        <v>16238.916061114716</v>
      </c>
      <c r="T190" s="4">
        <v>0.0044631700126</v>
      </c>
      <c r="U190" s="4">
        <v>73333.0</v>
      </c>
      <c r="V190" s="4">
        <v>16228.125</v>
      </c>
      <c r="W190" s="4">
        <v>1771.875</v>
      </c>
      <c r="X190" s="4">
        <v>635.7775</v>
      </c>
      <c r="Y190" s="4">
        <v>81.4028125</v>
      </c>
      <c r="Z190" s="4" t="str">
        <f t="shared" si="5"/>
        <v>2</v>
      </c>
      <c r="AA190" s="4">
        <v>1.0</v>
      </c>
      <c r="AB190" s="4">
        <v>1.0</v>
      </c>
      <c r="AM190" s="4"/>
      <c r="AN190" s="4"/>
      <c r="AS190" t="str">
        <f t="shared" si="6"/>
        <v>81.4028125</v>
      </c>
      <c r="AT190" t="str">
        <f t="shared" si="7"/>
        <v>81.4028125</v>
      </c>
      <c r="AU190" t="str">
        <f t="shared" si="8"/>
        <v/>
      </c>
      <c r="AV190" t="str">
        <f t="shared" si="9"/>
        <v/>
      </c>
      <c r="AW190" t="str">
        <f t="shared" si="10"/>
        <v/>
      </c>
      <c r="AX190" t="str">
        <f t="shared" si="11"/>
        <v/>
      </c>
      <c r="AY190" t="str">
        <f t="shared" si="12"/>
        <v/>
      </c>
      <c r="AZ190" t="str">
        <f t="shared" si="13"/>
        <v/>
      </c>
      <c r="BA190" t="str">
        <f t="shared" si="14"/>
        <v/>
      </c>
      <c r="BB190" t="str">
        <f t="shared" si="15"/>
        <v/>
      </c>
      <c r="BC190" t="str">
        <f t="shared" si="16"/>
        <v/>
      </c>
      <c r="BD190" t="str">
        <f t="shared" si="17"/>
        <v/>
      </c>
      <c r="BE190" t="str">
        <f t="shared" si="18"/>
        <v/>
      </c>
      <c r="BF190" t="str">
        <f t="shared" si="19"/>
        <v/>
      </c>
      <c r="BG190" t="str">
        <f t="shared" si="20"/>
        <v/>
      </c>
      <c r="BH190" t="str">
        <f t="shared" si="21"/>
        <v/>
      </c>
      <c r="BI190" t="str">
        <f t="shared" si="22"/>
        <v/>
      </c>
      <c r="BK190" t="str">
        <f t="shared" si="23"/>
        <v/>
      </c>
    </row>
    <row r="191">
      <c r="A191" s="4" t="str">
        <f t="shared" si="24"/>
        <v>189</v>
      </c>
      <c r="B191" s="4">
        <v>12.0</v>
      </c>
      <c r="C191" s="4" t="s">
        <v>4962</v>
      </c>
      <c r="E191" s="4">
        <v>72969.0</v>
      </c>
      <c r="F191" s="4" t="s">
        <v>4963</v>
      </c>
      <c r="G191" s="4" t="s">
        <v>5056</v>
      </c>
      <c r="H191" s="4" t="s">
        <v>583</v>
      </c>
      <c r="K191" s="4" t="s">
        <v>244</v>
      </c>
      <c r="L191" s="4" t="s">
        <v>3940</v>
      </c>
      <c r="P191" s="7">
        <v>73133.4315625</v>
      </c>
      <c r="Q191" s="7">
        <v>180.58655856210305</v>
      </c>
      <c r="R191" s="7">
        <v>1196.0</v>
      </c>
      <c r="S191" s="7">
        <v>1140.930737337563</v>
      </c>
      <c r="T191" s="4">
        <v>0.0044485466043</v>
      </c>
      <c r="U191" s="4">
        <v>72969.0</v>
      </c>
      <c r="V191" s="4">
        <v>1135.0</v>
      </c>
      <c r="W191" s="4">
        <v>61.0</v>
      </c>
      <c r="X191" s="4">
        <v>146.885625</v>
      </c>
      <c r="Y191" s="4">
        <v>17.5459375</v>
      </c>
      <c r="Z191" s="4" t="str">
        <f t="shared" si="5"/>
        <v>4</v>
      </c>
      <c r="AA191" s="4">
        <v>1.0</v>
      </c>
      <c r="AD191" s="4"/>
      <c r="AE191" s="4">
        <v>1.0</v>
      </c>
      <c r="AF191" s="4">
        <v>1.0</v>
      </c>
      <c r="AG191" s="4">
        <v>1.0</v>
      </c>
      <c r="AM191" s="4"/>
      <c r="AN191" s="4"/>
      <c r="AS191" t="str">
        <f t="shared" si="6"/>
        <v>17.5459375</v>
      </c>
      <c r="AT191" t="str">
        <f t="shared" si="7"/>
        <v/>
      </c>
      <c r="AU191" t="str">
        <f t="shared" si="8"/>
        <v/>
      </c>
      <c r="AV191" t="str">
        <f t="shared" si="9"/>
        <v/>
      </c>
      <c r="AW191" t="str">
        <f t="shared" si="10"/>
        <v>17.5459375</v>
      </c>
      <c r="AX191" t="str">
        <f t="shared" si="11"/>
        <v>17.5459375</v>
      </c>
      <c r="AY191" t="str">
        <f t="shared" si="12"/>
        <v>17.5459375</v>
      </c>
      <c r="AZ191" t="str">
        <f t="shared" si="13"/>
        <v/>
      </c>
      <c r="BA191" t="str">
        <f t="shared" si="14"/>
        <v/>
      </c>
      <c r="BB191" t="str">
        <f t="shared" si="15"/>
        <v/>
      </c>
      <c r="BC191" t="str">
        <f t="shared" si="16"/>
        <v/>
      </c>
      <c r="BD191" t="str">
        <f t="shared" si="17"/>
        <v/>
      </c>
      <c r="BE191" t="str">
        <f t="shared" si="18"/>
        <v/>
      </c>
      <c r="BF191" t="str">
        <f t="shared" si="19"/>
        <v/>
      </c>
      <c r="BG191" t="str">
        <f t="shared" si="20"/>
        <v/>
      </c>
      <c r="BH191" t="str">
        <f t="shared" si="21"/>
        <v/>
      </c>
      <c r="BI191" t="str">
        <f t="shared" si="22"/>
        <v/>
      </c>
      <c r="BK191" t="str">
        <f t="shared" si="23"/>
        <v/>
      </c>
    </row>
    <row r="192">
      <c r="A192" s="4" t="str">
        <f t="shared" si="24"/>
        <v>190</v>
      </c>
      <c r="B192" s="4">
        <v>12.0</v>
      </c>
      <c r="C192" s="4" t="s">
        <v>4965</v>
      </c>
      <c r="E192" s="4">
        <v>72732.0</v>
      </c>
      <c r="F192" s="4" t="s">
        <v>4966</v>
      </c>
      <c r="G192" s="4" t="s">
        <v>5057</v>
      </c>
      <c r="H192" s="26" t="s">
        <v>5058</v>
      </c>
      <c r="K192" s="4" t="s">
        <v>244</v>
      </c>
      <c r="L192" s="4" t="s">
        <v>3940</v>
      </c>
      <c r="P192" s="7">
        <v>73411.465</v>
      </c>
      <c r="Q192" s="7">
        <v>695.6153026279296</v>
      </c>
      <c r="R192" s="7">
        <v>4143.0</v>
      </c>
      <c r="S192" s="7">
        <v>2960.8124737612957</v>
      </c>
      <c r="T192" s="4">
        <v>0.00280892930782</v>
      </c>
      <c r="U192" s="4">
        <v>72732.0</v>
      </c>
      <c r="V192" s="4">
        <v>2950.5928125</v>
      </c>
      <c r="W192" s="4">
        <v>1192.4071875</v>
      </c>
      <c r="X192" s="4">
        <v>679.465</v>
      </c>
      <c r="Y192" s="4">
        <v>0.0</v>
      </c>
      <c r="Z192" s="4" t="str">
        <f t="shared" si="5"/>
        <v>2</v>
      </c>
      <c r="AE192" s="4">
        <v>1.0</v>
      </c>
      <c r="AF192" s="4">
        <v>1.0</v>
      </c>
      <c r="AM192" s="4"/>
      <c r="AN192" s="4"/>
      <c r="AS192" t="str">
        <f t="shared" si="6"/>
        <v/>
      </c>
      <c r="AT192" t="str">
        <f t="shared" si="7"/>
        <v/>
      </c>
      <c r="AU192" t="str">
        <f t="shared" si="8"/>
        <v/>
      </c>
      <c r="AV192" t="str">
        <f t="shared" si="9"/>
        <v/>
      </c>
      <c r="AW192" t="str">
        <f t="shared" si="10"/>
        <v>0</v>
      </c>
      <c r="AX192" t="str">
        <f t="shared" si="11"/>
        <v>0</v>
      </c>
      <c r="AY192" t="str">
        <f t="shared" si="12"/>
        <v/>
      </c>
      <c r="AZ192" t="str">
        <f t="shared" si="13"/>
        <v/>
      </c>
      <c r="BA192" t="str">
        <f t="shared" si="14"/>
        <v/>
      </c>
      <c r="BB192" t="str">
        <f t="shared" si="15"/>
        <v/>
      </c>
      <c r="BC192" t="str">
        <f t="shared" si="16"/>
        <v/>
      </c>
      <c r="BD192" t="str">
        <f t="shared" si="17"/>
        <v/>
      </c>
      <c r="BE192" t="str">
        <f t="shared" si="18"/>
        <v/>
      </c>
      <c r="BF192" t="str">
        <f t="shared" si="19"/>
        <v/>
      </c>
      <c r="BG192" t="str">
        <f t="shared" si="20"/>
        <v/>
      </c>
      <c r="BH192" t="str">
        <f t="shared" si="21"/>
        <v/>
      </c>
      <c r="BI192" t="str">
        <f t="shared" si="22"/>
        <v/>
      </c>
      <c r="BK192" t="str">
        <f t="shared" si="23"/>
        <v/>
      </c>
    </row>
    <row r="193">
      <c r="A193" s="4" t="str">
        <f t="shared" si="24"/>
        <v>191</v>
      </c>
      <c r="B193" s="4">
        <v>12.0</v>
      </c>
      <c r="C193" s="4" t="s">
        <v>4969</v>
      </c>
      <c r="E193" s="4">
        <v>72550.0</v>
      </c>
      <c r="F193" s="4" t="s">
        <v>4972</v>
      </c>
      <c r="G193" s="4" t="s">
        <v>5059</v>
      </c>
      <c r="H193" s="26" t="s">
        <v>5060</v>
      </c>
      <c r="K193" s="4" t="s">
        <v>244</v>
      </c>
      <c r="L193" s="4" t="s">
        <v>3940</v>
      </c>
      <c r="P193" s="7">
        <v>73096.91</v>
      </c>
      <c r="Q193" s="7">
        <v>563.0566879938415</v>
      </c>
      <c r="R193" s="7">
        <v>9616.0</v>
      </c>
      <c r="S193" s="7">
        <v>8145.067808827314</v>
      </c>
      <c r="T193" s="4">
        <v>0.00385978057255</v>
      </c>
      <c r="U193" s="4">
        <v>72550.0</v>
      </c>
      <c r="V193" s="4">
        <v>8134.535</v>
      </c>
      <c r="W193" s="4">
        <v>1481.465</v>
      </c>
      <c r="X193" s="4">
        <v>543.905</v>
      </c>
      <c r="Y193" s="4">
        <v>3.005</v>
      </c>
      <c r="Z193" s="4" t="str">
        <f t="shared" si="5"/>
        <v>1</v>
      </c>
      <c r="AA193" s="4">
        <v>1.0</v>
      </c>
      <c r="AN193" s="4"/>
      <c r="AS193" t="str">
        <f t="shared" si="6"/>
        <v>3.005</v>
      </c>
      <c r="AT193" t="str">
        <f t="shared" si="7"/>
        <v/>
      </c>
      <c r="AU193" t="str">
        <f t="shared" si="8"/>
        <v/>
      </c>
      <c r="AV193" t="str">
        <f t="shared" si="9"/>
        <v/>
      </c>
      <c r="AW193" t="str">
        <f t="shared" si="10"/>
        <v/>
      </c>
      <c r="AX193" t="str">
        <f t="shared" si="11"/>
        <v/>
      </c>
      <c r="AY193" t="str">
        <f t="shared" si="12"/>
        <v/>
      </c>
      <c r="AZ193" t="str">
        <f t="shared" si="13"/>
        <v/>
      </c>
      <c r="BA193" t="str">
        <f t="shared" si="14"/>
        <v/>
      </c>
      <c r="BB193" t="str">
        <f t="shared" si="15"/>
        <v/>
      </c>
      <c r="BC193" t="str">
        <f t="shared" si="16"/>
        <v/>
      </c>
      <c r="BD193" t="str">
        <f t="shared" si="17"/>
        <v/>
      </c>
      <c r="BE193" t="str">
        <f t="shared" si="18"/>
        <v/>
      </c>
      <c r="BF193" t="str">
        <f t="shared" si="19"/>
        <v/>
      </c>
      <c r="BG193" t="str">
        <f t="shared" si="20"/>
        <v/>
      </c>
      <c r="BH193" t="str">
        <f t="shared" si="21"/>
        <v/>
      </c>
      <c r="BI193" t="str">
        <f t="shared" si="22"/>
        <v/>
      </c>
      <c r="BK193" t="str">
        <f t="shared" si="23"/>
        <v/>
      </c>
    </row>
    <row r="194">
      <c r="A194" s="4" t="str">
        <f t="shared" si="24"/>
        <v>192</v>
      </c>
      <c r="B194" s="4">
        <v>12.0</v>
      </c>
      <c r="C194" s="4" t="s">
        <v>4975</v>
      </c>
      <c r="E194" s="4">
        <v>72443.0</v>
      </c>
      <c r="K194" s="4" t="s">
        <v>244</v>
      </c>
      <c r="P194" s="7">
        <v>73788.2325</v>
      </c>
      <c r="Q194" s="7">
        <v>1361.3770586717721</v>
      </c>
      <c r="R194" s="7">
        <v>16200.0</v>
      </c>
      <c r="S194" s="7">
        <v>14034.213042852474</v>
      </c>
      <c r="T194" s="4">
        <v>0.0064056873874</v>
      </c>
      <c r="U194" s="4">
        <v>72443.0</v>
      </c>
      <c r="V194" s="4">
        <v>14023.125</v>
      </c>
      <c r="W194" s="4">
        <v>2176.875</v>
      </c>
      <c r="X194" s="4">
        <v>1231.246875</v>
      </c>
      <c r="Y194" s="4">
        <v>113.985625</v>
      </c>
      <c r="Z194" s="4" t="str">
        <f t="shared" si="5"/>
        <v>1</v>
      </c>
      <c r="AA194" s="4">
        <v>1.0</v>
      </c>
      <c r="AN194" s="4"/>
      <c r="AS194" t="str">
        <f t="shared" si="6"/>
        <v>113.985625</v>
      </c>
      <c r="AT194" t="str">
        <f t="shared" si="7"/>
        <v/>
      </c>
      <c r="AU194" t="str">
        <f t="shared" si="8"/>
        <v/>
      </c>
      <c r="AV194" t="str">
        <f t="shared" si="9"/>
        <v/>
      </c>
      <c r="AW194" t="str">
        <f t="shared" si="10"/>
        <v/>
      </c>
      <c r="AX194" t="str">
        <f t="shared" si="11"/>
        <v/>
      </c>
      <c r="AY194" t="str">
        <f t="shared" si="12"/>
        <v/>
      </c>
      <c r="AZ194" t="str">
        <f t="shared" si="13"/>
        <v/>
      </c>
      <c r="BA194" t="str">
        <f t="shared" si="14"/>
        <v/>
      </c>
      <c r="BB194" t="str">
        <f t="shared" si="15"/>
        <v/>
      </c>
      <c r="BC194" t="str">
        <f t="shared" si="16"/>
        <v/>
      </c>
      <c r="BD194" t="str">
        <f t="shared" si="17"/>
        <v/>
      </c>
      <c r="BE194" t="str">
        <f t="shared" si="18"/>
        <v/>
      </c>
      <c r="BF194" t="str">
        <f t="shared" si="19"/>
        <v/>
      </c>
      <c r="BG194" t="str">
        <f t="shared" si="20"/>
        <v/>
      </c>
      <c r="BH194" t="str">
        <f t="shared" si="21"/>
        <v/>
      </c>
      <c r="BI194" t="str">
        <f t="shared" si="22"/>
        <v/>
      </c>
      <c r="BK194" t="str">
        <f t="shared" si="23"/>
        <v/>
      </c>
    </row>
    <row r="195">
      <c r="A195" s="4" t="str">
        <f t="shared" si="24"/>
        <v>193</v>
      </c>
      <c r="B195" s="4">
        <v>12.0</v>
      </c>
      <c r="C195" s="4" t="s">
        <v>4976</v>
      </c>
      <c r="E195" s="4">
        <v>72107.0</v>
      </c>
      <c r="I195" s="4" t="s">
        <v>1469</v>
      </c>
      <c r="J195" s="4" t="s">
        <v>695</v>
      </c>
      <c r="K195" s="4" t="s">
        <v>244</v>
      </c>
      <c r="L195" s="4" t="s">
        <v>3940</v>
      </c>
      <c r="M195" s="4">
        <v>590.0</v>
      </c>
      <c r="N195" s="4">
        <v>4.0</v>
      </c>
      <c r="O195" s="4">
        <v>116.0</v>
      </c>
      <c r="P195" s="4">
        <v>72134.269375</v>
      </c>
      <c r="Q195" s="4">
        <v>43.407226699696295</v>
      </c>
      <c r="R195" s="4">
        <v>7918.0</v>
      </c>
      <c r="S195" s="4">
        <v>7165.46635070295</v>
      </c>
      <c r="T195" s="4">
        <v>0.00108156718694</v>
      </c>
      <c r="U195" s="4">
        <v>72107.0</v>
      </c>
      <c r="V195" s="4">
        <v>7155.8925</v>
      </c>
      <c r="W195" s="4">
        <v>762.1075</v>
      </c>
      <c r="X195" s="4">
        <v>22.269375</v>
      </c>
      <c r="Y195" s="4">
        <v>5.0</v>
      </c>
      <c r="Z195" s="4" t="str">
        <f t="shared" si="5"/>
        <v>1</v>
      </c>
      <c r="AA195" s="4">
        <v>1.0</v>
      </c>
      <c r="AN195" s="4"/>
      <c r="AS195" t="str">
        <f t="shared" si="6"/>
        <v>5</v>
      </c>
      <c r="AT195" t="str">
        <f t="shared" si="7"/>
        <v/>
      </c>
      <c r="AU195" t="str">
        <f t="shared" si="8"/>
        <v/>
      </c>
      <c r="AV195" t="str">
        <f t="shared" si="9"/>
        <v/>
      </c>
      <c r="AW195" t="str">
        <f t="shared" si="10"/>
        <v/>
      </c>
      <c r="AX195" t="str">
        <f t="shared" si="11"/>
        <v/>
      </c>
      <c r="AY195" t="str">
        <f t="shared" si="12"/>
        <v/>
      </c>
      <c r="AZ195" t="str">
        <f t="shared" si="13"/>
        <v/>
      </c>
      <c r="BA195" t="str">
        <f t="shared" si="14"/>
        <v/>
      </c>
      <c r="BB195" t="str">
        <f t="shared" si="15"/>
        <v/>
      </c>
      <c r="BC195" t="str">
        <f t="shared" si="16"/>
        <v/>
      </c>
      <c r="BD195" t="str">
        <f t="shared" si="17"/>
        <v/>
      </c>
      <c r="BE195" t="str">
        <f t="shared" si="18"/>
        <v/>
      </c>
      <c r="BF195" t="str">
        <f t="shared" si="19"/>
        <v/>
      </c>
      <c r="BG195" t="str">
        <f t="shared" si="20"/>
        <v/>
      </c>
      <c r="BH195" t="str">
        <f t="shared" si="21"/>
        <v/>
      </c>
      <c r="BI195" t="str">
        <f t="shared" si="22"/>
        <v/>
      </c>
      <c r="BK195" t="str">
        <f t="shared" si="23"/>
        <v/>
      </c>
    </row>
    <row r="196">
      <c r="A196" s="4" t="str">
        <f t="shared" si="24"/>
        <v>194</v>
      </c>
      <c r="B196" s="4">
        <v>12.0</v>
      </c>
      <c r="C196" s="4" t="s">
        <v>4977</v>
      </c>
      <c r="E196" s="4">
        <v>71194.0</v>
      </c>
      <c r="F196" s="4" t="s">
        <v>4978</v>
      </c>
      <c r="G196" s="4" t="s">
        <v>5061</v>
      </c>
      <c r="H196" s="26" t="s">
        <v>5062</v>
      </c>
      <c r="K196" s="4" t="s">
        <v>244</v>
      </c>
      <c r="L196" s="4" t="s">
        <v>1205</v>
      </c>
      <c r="P196" s="7">
        <v>71925.039375</v>
      </c>
      <c r="Q196" s="7">
        <v>747.1588430401936</v>
      </c>
      <c r="R196" s="7">
        <v>13600.0</v>
      </c>
      <c r="S196" s="7">
        <v>11401.109830654279</v>
      </c>
      <c r="T196" s="4">
        <v>0.00206692560092</v>
      </c>
      <c r="U196" s="4">
        <v>71194.0</v>
      </c>
      <c r="V196" s="4">
        <v>11390.0</v>
      </c>
      <c r="W196" s="4">
        <v>2210.0</v>
      </c>
      <c r="X196" s="4">
        <v>670.3009375</v>
      </c>
      <c r="Y196" s="4">
        <v>60.7384375</v>
      </c>
      <c r="Z196" s="4" t="str">
        <f t="shared" si="5"/>
        <v>2</v>
      </c>
      <c r="AA196" s="4">
        <v>1.0</v>
      </c>
      <c r="AB196" s="4">
        <v>1.0</v>
      </c>
      <c r="AD196" s="4"/>
      <c r="AH196" s="4"/>
      <c r="AM196" s="4"/>
      <c r="AN196" s="4"/>
      <c r="AS196" t="str">
        <f t="shared" si="6"/>
        <v>60.7384375</v>
      </c>
      <c r="AT196" t="str">
        <f t="shared" si="7"/>
        <v>60.7384375</v>
      </c>
      <c r="AU196" t="str">
        <f t="shared" si="8"/>
        <v/>
      </c>
      <c r="AV196" t="str">
        <f t="shared" si="9"/>
        <v/>
      </c>
      <c r="AW196" t="str">
        <f t="shared" si="10"/>
        <v/>
      </c>
      <c r="AX196" t="str">
        <f t="shared" si="11"/>
        <v/>
      </c>
      <c r="AY196" t="str">
        <f t="shared" si="12"/>
        <v/>
      </c>
      <c r="AZ196" t="str">
        <f t="shared" si="13"/>
        <v/>
      </c>
      <c r="BA196" t="str">
        <f t="shared" si="14"/>
        <v/>
      </c>
      <c r="BB196" t="str">
        <f t="shared" si="15"/>
        <v/>
      </c>
      <c r="BC196" t="str">
        <f t="shared" si="16"/>
        <v/>
      </c>
      <c r="BD196" t="str">
        <f t="shared" si="17"/>
        <v/>
      </c>
      <c r="BE196" t="str">
        <f t="shared" si="18"/>
        <v/>
      </c>
      <c r="BF196" t="str">
        <f t="shared" si="19"/>
        <v/>
      </c>
      <c r="BG196" t="str">
        <f t="shared" si="20"/>
        <v/>
      </c>
      <c r="BH196" t="str">
        <f t="shared" si="21"/>
        <v/>
      </c>
      <c r="BI196" t="str">
        <f t="shared" si="22"/>
        <v/>
      </c>
      <c r="BK196" t="str">
        <f t="shared" si="23"/>
        <v/>
      </c>
    </row>
    <row r="197">
      <c r="A197" s="4" t="str">
        <f t="shared" si="24"/>
        <v>195</v>
      </c>
      <c r="B197" s="4">
        <v>12.0</v>
      </c>
      <c r="C197" s="4" t="s">
        <v>4979</v>
      </c>
      <c r="E197" s="4">
        <v>70792.0</v>
      </c>
      <c r="I197" s="4" t="s">
        <v>1470</v>
      </c>
      <c r="J197" s="4"/>
      <c r="K197" s="4" t="s">
        <v>244</v>
      </c>
      <c r="M197" s="4">
        <v>138.0</v>
      </c>
      <c r="N197" s="18"/>
      <c r="O197" s="18"/>
      <c r="P197" s="4">
        <v>71022.82843750001</v>
      </c>
      <c r="Q197" s="4">
        <v>246.93973621425826</v>
      </c>
      <c r="R197" s="4">
        <v>7810.0</v>
      </c>
      <c r="S197" s="4">
        <v>7692.4878009852255</v>
      </c>
      <c r="T197" s="4">
        <v>0.00496926797406</v>
      </c>
      <c r="U197" s="4">
        <v>70792.0</v>
      </c>
      <c r="V197" s="4">
        <v>7685.528125</v>
      </c>
      <c r="W197" s="4">
        <v>124.471875</v>
      </c>
      <c r="X197" s="4">
        <v>216.2003125</v>
      </c>
      <c r="Y197" s="4">
        <v>14.628125</v>
      </c>
      <c r="Z197" s="4" t="str">
        <f t="shared" si="5"/>
        <v>2</v>
      </c>
      <c r="AA197" s="4">
        <v>1.0</v>
      </c>
      <c r="AE197" s="4">
        <v>1.0</v>
      </c>
      <c r="AM197" s="4"/>
      <c r="AN197" s="4"/>
      <c r="AS197" t="str">
        <f t="shared" si="6"/>
        <v>14.628125</v>
      </c>
      <c r="AT197" t="str">
        <f t="shared" si="7"/>
        <v/>
      </c>
      <c r="AU197" t="str">
        <f t="shared" si="8"/>
        <v/>
      </c>
      <c r="AV197" t="str">
        <f t="shared" si="9"/>
        <v/>
      </c>
      <c r="AW197" t="str">
        <f t="shared" si="10"/>
        <v>14.628125</v>
      </c>
      <c r="AX197" t="str">
        <f t="shared" si="11"/>
        <v/>
      </c>
      <c r="AY197" t="str">
        <f t="shared" si="12"/>
        <v/>
      </c>
      <c r="AZ197" t="str">
        <f t="shared" si="13"/>
        <v/>
      </c>
      <c r="BA197" t="str">
        <f t="shared" si="14"/>
        <v/>
      </c>
      <c r="BB197" t="str">
        <f t="shared" si="15"/>
        <v/>
      </c>
      <c r="BC197" t="str">
        <f t="shared" si="16"/>
        <v/>
      </c>
      <c r="BD197" t="str">
        <f t="shared" si="17"/>
        <v/>
      </c>
      <c r="BE197" t="str">
        <f t="shared" si="18"/>
        <v/>
      </c>
      <c r="BF197" t="str">
        <f t="shared" si="19"/>
        <v/>
      </c>
      <c r="BG197" t="str">
        <f t="shared" si="20"/>
        <v/>
      </c>
      <c r="BH197" t="str">
        <f t="shared" si="21"/>
        <v/>
      </c>
      <c r="BI197" t="str">
        <f t="shared" si="22"/>
        <v/>
      </c>
      <c r="BK197" t="str">
        <f t="shared" si="23"/>
        <v/>
      </c>
    </row>
    <row r="198">
      <c r="A198" s="4" t="str">
        <f t="shared" si="24"/>
        <v>196</v>
      </c>
      <c r="B198" s="4">
        <v>12.0</v>
      </c>
      <c r="C198" s="4" t="s">
        <v>5063</v>
      </c>
      <c r="E198" s="4">
        <v>69820.0</v>
      </c>
      <c r="F198" s="4" t="s">
        <v>5064</v>
      </c>
      <c r="G198" s="4" t="s">
        <v>5065</v>
      </c>
      <c r="H198" s="26" t="s">
        <v>5066</v>
      </c>
      <c r="I198" s="4" t="s">
        <v>1471</v>
      </c>
      <c r="J198" s="4"/>
      <c r="K198" s="4" t="s">
        <v>244</v>
      </c>
      <c r="L198" s="4" t="s">
        <v>3940</v>
      </c>
      <c r="M198" s="4">
        <v>0.0</v>
      </c>
      <c r="N198" s="18"/>
      <c r="O198" s="18"/>
      <c r="P198" s="4">
        <v>70482.008125</v>
      </c>
      <c r="Q198" s="4">
        <v>678.0994777364401</v>
      </c>
      <c r="R198" s="4">
        <v>8672.0</v>
      </c>
      <c r="S198" s="4">
        <v>7744.212921079216</v>
      </c>
      <c r="T198" s="4">
        <v>0.00442084493835</v>
      </c>
      <c r="U198" s="4">
        <v>69820.0</v>
      </c>
      <c r="V198" s="4">
        <v>7734.34</v>
      </c>
      <c r="W198" s="4">
        <v>937.66</v>
      </c>
      <c r="X198" s="4">
        <v>573.696875</v>
      </c>
      <c r="Y198" s="4">
        <v>88.31125</v>
      </c>
      <c r="Z198" s="4" t="str">
        <f t="shared" si="5"/>
        <v>4</v>
      </c>
      <c r="AC198" s="4">
        <v>1.0</v>
      </c>
      <c r="AE198" s="4">
        <v>1.0</v>
      </c>
      <c r="AF198" s="4">
        <v>1.0</v>
      </c>
      <c r="AH198" s="4">
        <v>1.0</v>
      </c>
      <c r="AM198" s="4"/>
      <c r="AN198" s="4"/>
      <c r="AR198" s="4"/>
      <c r="AS198" t="str">
        <f t="shared" si="6"/>
        <v/>
      </c>
      <c r="AT198" t="str">
        <f t="shared" si="7"/>
        <v/>
      </c>
      <c r="AU198" t="str">
        <f t="shared" si="8"/>
        <v>88.31125</v>
      </c>
      <c r="AV198" t="str">
        <f t="shared" si="9"/>
        <v/>
      </c>
      <c r="AW198" t="str">
        <f t="shared" si="10"/>
        <v>88.31125</v>
      </c>
      <c r="AX198" t="str">
        <f t="shared" si="11"/>
        <v>88.31125</v>
      </c>
      <c r="AY198" t="str">
        <f t="shared" si="12"/>
        <v/>
      </c>
      <c r="AZ198" t="str">
        <f t="shared" si="13"/>
        <v>88.31125</v>
      </c>
      <c r="BA198" t="str">
        <f t="shared" si="14"/>
        <v/>
      </c>
      <c r="BB198" t="str">
        <f t="shared" si="15"/>
        <v/>
      </c>
      <c r="BC198" t="str">
        <f t="shared" si="16"/>
        <v/>
      </c>
      <c r="BD198" t="str">
        <f t="shared" si="17"/>
        <v/>
      </c>
      <c r="BE198" t="str">
        <f t="shared" si="18"/>
        <v/>
      </c>
      <c r="BF198" t="str">
        <f t="shared" si="19"/>
        <v/>
      </c>
      <c r="BG198" t="str">
        <f t="shared" si="20"/>
        <v/>
      </c>
      <c r="BH198" t="str">
        <f t="shared" si="21"/>
        <v/>
      </c>
      <c r="BI198" t="str">
        <f t="shared" si="22"/>
        <v/>
      </c>
      <c r="BK198" t="str">
        <f t="shared" si="23"/>
        <v>88.31125</v>
      </c>
    </row>
    <row r="199">
      <c r="A199" s="4" t="str">
        <f t="shared" si="24"/>
        <v>197</v>
      </c>
      <c r="B199" s="4">
        <v>12.0</v>
      </c>
      <c r="C199" s="4" t="s">
        <v>4982</v>
      </c>
      <c r="E199" s="4">
        <v>69772.0</v>
      </c>
      <c r="K199" s="4" t="s">
        <v>244</v>
      </c>
      <c r="L199" s="4" t="s">
        <v>350</v>
      </c>
      <c r="P199" s="7">
        <v>70385.4375</v>
      </c>
      <c r="Q199" s="7">
        <v>629.5278605683403</v>
      </c>
      <c r="R199" s="7">
        <v>15100.0</v>
      </c>
      <c r="S199" s="7">
        <v>11063.295738576824</v>
      </c>
      <c r="T199" s="4">
        <v>0.00120439705101</v>
      </c>
      <c r="U199" s="4">
        <v>69772.0</v>
      </c>
      <c r="V199" s="4">
        <v>11051.3125</v>
      </c>
      <c r="W199" s="4">
        <v>4048.6875</v>
      </c>
      <c r="X199" s="4">
        <v>585.125</v>
      </c>
      <c r="Y199" s="4">
        <v>28.3125</v>
      </c>
      <c r="Z199" s="4" t="str">
        <f t="shared" si="5"/>
        <v>1</v>
      </c>
      <c r="AJ199" s="4">
        <v>1.0</v>
      </c>
      <c r="AN199" s="4"/>
      <c r="AS199" t="str">
        <f t="shared" si="6"/>
        <v/>
      </c>
      <c r="AT199" t="str">
        <f t="shared" si="7"/>
        <v/>
      </c>
      <c r="AU199" t="str">
        <f t="shared" si="8"/>
        <v/>
      </c>
      <c r="AV199" t="str">
        <f t="shared" si="9"/>
        <v/>
      </c>
      <c r="AW199" t="str">
        <f t="shared" si="10"/>
        <v/>
      </c>
      <c r="AX199" t="str">
        <f t="shared" si="11"/>
        <v/>
      </c>
      <c r="AY199" t="str">
        <f t="shared" si="12"/>
        <v/>
      </c>
      <c r="AZ199" t="str">
        <f t="shared" si="13"/>
        <v/>
      </c>
      <c r="BA199" t="str">
        <f t="shared" si="14"/>
        <v/>
      </c>
      <c r="BB199" t="str">
        <f t="shared" si="15"/>
        <v>28.3125</v>
      </c>
      <c r="BC199" t="str">
        <f t="shared" si="16"/>
        <v/>
      </c>
      <c r="BD199" t="str">
        <f t="shared" si="17"/>
        <v/>
      </c>
      <c r="BE199" t="str">
        <f t="shared" si="18"/>
        <v/>
      </c>
      <c r="BF199" t="str">
        <f t="shared" si="19"/>
        <v/>
      </c>
      <c r="BG199" t="str">
        <f t="shared" si="20"/>
        <v/>
      </c>
      <c r="BH199" t="str">
        <f t="shared" si="21"/>
        <v/>
      </c>
      <c r="BI199" t="str">
        <f t="shared" si="22"/>
        <v/>
      </c>
      <c r="BK199" t="str">
        <f t="shared" si="23"/>
        <v/>
      </c>
    </row>
    <row r="200">
      <c r="A200" s="4" t="str">
        <f t="shared" si="24"/>
        <v>198</v>
      </c>
      <c r="B200" s="4">
        <v>12.0</v>
      </c>
      <c r="C200" s="4" t="s">
        <v>1472</v>
      </c>
      <c r="E200" s="4">
        <v>69528.0</v>
      </c>
      <c r="I200" s="4" t="s">
        <v>1472</v>
      </c>
      <c r="J200" s="4"/>
      <c r="K200" s="4" t="s">
        <v>244</v>
      </c>
      <c r="M200" s="4">
        <v>5.0</v>
      </c>
      <c r="N200" s="18"/>
      <c r="O200" s="18"/>
      <c r="P200" s="4">
        <v>72150.255</v>
      </c>
      <c r="Q200" s="4">
        <v>2638.3403064699914</v>
      </c>
      <c r="R200" s="4">
        <v>38500.0</v>
      </c>
      <c r="S200" s="4">
        <v>35311.331497071085</v>
      </c>
      <c r="T200" s="4">
        <v>0.00276110163369</v>
      </c>
      <c r="U200" s="4">
        <v>69528.0</v>
      </c>
      <c r="V200" s="4">
        <v>35299.6875</v>
      </c>
      <c r="W200" s="4">
        <v>3200.3125</v>
      </c>
      <c r="X200" s="4">
        <v>2479.92125</v>
      </c>
      <c r="Y200" s="4">
        <v>142.33375</v>
      </c>
      <c r="Z200" s="4" t="str">
        <f t="shared" si="5"/>
        <v>2</v>
      </c>
      <c r="AA200" s="4">
        <v>1.0</v>
      </c>
      <c r="AB200" s="4">
        <v>1.0</v>
      </c>
      <c r="AM200" s="4"/>
      <c r="AN200" s="4"/>
      <c r="AS200" t="str">
        <f t="shared" si="6"/>
        <v>142.33375</v>
      </c>
      <c r="AT200" t="str">
        <f t="shared" si="7"/>
        <v>142.33375</v>
      </c>
      <c r="AU200" t="str">
        <f t="shared" si="8"/>
        <v/>
      </c>
      <c r="AV200" t="str">
        <f t="shared" si="9"/>
        <v/>
      </c>
      <c r="AW200" t="str">
        <f t="shared" si="10"/>
        <v/>
      </c>
      <c r="AX200" t="str">
        <f t="shared" si="11"/>
        <v/>
      </c>
      <c r="AY200" t="str">
        <f t="shared" si="12"/>
        <v/>
      </c>
      <c r="AZ200" t="str">
        <f t="shared" si="13"/>
        <v/>
      </c>
      <c r="BA200" t="str">
        <f t="shared" si="14"/>
        <v/>
      </c>
      <c r="BB200" t="str">
        <f t="shared" si="15"/>
        <v/>
      </c>
      <c r="BC200" t="str">
        <f t="shared" si="16"/>
        <v/>
      </c>
      <c r="BD200" t="str">
        <f t="shared" si="17"/>
        <v/>
      </c>
      <c r="BE200" t="str">
        <f t="shared" si="18"/>
        <v/>
      </c>
      <c r="BF200" t="str">
        <f t="shared" si="19"/>
        <v/>
      </c>
      <c r="BG200" t="str">
        <f t="shared" si="20"/>
        <v/>
      </c>
      <c r="BH200" t="str">
        <f t="shared" si="21"/>
        <v/>
      </c>
      <c r="BI200" t="str">
        <f t="shared" si="22"/>
        <v/>
      </c>
      <c r="BK200" t="str">
        <f t="shared" si="23"/>
        <v/>
      </c>
    </row>
    <row r="201">
      <c r="A201" s="4" t="str">
        <f t="shared" si="24"/>
        <v>199</v>
      </c>
      <c r="B201" s="4">
        <v>12.0</v>
      </c>
      <c r="C201" s="4" t="s">
        <v>696</v>
      </c>
      <c r="E201" s="4">
        <v>69386.0</v>
      </c>
      <c r="F201" s="4" t="s">
        <v>4987</v>
      </c>
      <c r="G201" s="4" t="s">
        <v>5067</v>
      </c>
      <c r="H201" s="26" t="s">
        <v>5068</v>
      </c>
      <c r="I201" s="4" t="s">
        <v>696</v>
      </c>
      <c r="J201" s="4" t="s">
        <v>696</v>
      </c>
      <c r="K201" s="4" t="s">
        <v>244</v>
      </c>
      <c r="L201" s="4" t="s">
        <v>3940</v>
      </c>
      <c r="M201" s="4">
        <v>19.0</v>
      </c>
      <c r="N201" s="4">
        <v>1.0</v>
      </c>
      <c r="O201" s="4">
        <v>0.0</v>
      </c>
      <c r="P201" s="4">
        <v>70470.4375</v>
      </c>
      <c r="Q201" s="4">
        <v>1100.5198569794122</v>
      </c>
      <c r="R201" s="4">
        <v>22900.0</v>
      </c>
      <c r="S201" s="4">
        <v>19727.10561531395</v>
      </c>
      <c r="T201" s="4">
        <v>0.00189062068662</v>
      </c>
      <c r="U201" s="4">
        <v>69386.0</v>
      </c>
      <c r="V201" s="4">
        <v>19715.46875</v>
      </c>
      <c r="W201" s="4">
        <v>3184.53125</v>
      </c>
      <c r="X201" s="4">
        <v>1075.9375</v>
      </c>
      <c r="Y201" s="4">
        <v>8.5</v>
      </c>
      <c r="Z201" s="4" t="str">
        <f t="shared" si="5"/>
        <v>5</v>
      </c>
      <c r="AB201" s="4">
        <v>1.0</v>
      </c>
      <c r="AD201" s="4"/>
      <c r="AE201" s="4">
        <v>1.0</v>
      </c>
      <c r="AI201" s="4">
        <v>1.0</v>
      </c>
      <c r="AJ201" s="4">
        <v>1.0</v>
      </c>
      <c r="AM201" s="4"/>
      <c r="AN201" s="4"/>
      <c r="AP201" s="4">
        <v>1.0</v>
      </c>
      <c r="AS201" t="str">
        <f t="shared" si="6"/>
        <v/>
      </c>
      <c r="AT201" t="str">
        <f t="shared" si="7"/>
        <v>8.5</v>
      </c>
      <c r="AU201" t="str">
        <f t="shared" si="8"/>
        <v/>
      </c>
      <c r="AV201" t="str">
        <f t="shared" si="9"/>
        <v/>
      </c>
      <c r="AW201" t="str">
        <f t="shared" si="10"/>
        <v>8.5</v>
      </c>
      <c r="AX201" t="str">
        <f t="shared" si="11"/>
        <v/>
      </c>
      <c r="AY201" t="str">
        <f t="shared" si="12"/>
        <v/>
      </c>
      <c r="AZ201" t="str">
        <f t="shared" si="13"/>
        <v/>
      </c>
      <c r="BA201" t="str">
        <f t="shared" si="14"/>
        <v>8.5</v>
      </c>
      <c r="BB201" t="str">
        <f t="shared" si="15"/>
        <v>8.5</v>
      </c>
      <c r="BC201" t="str">
        <f t="shared" si="16"/>
        <v/>
      </c>
      <c r="BD201" t="str">
        <f t="shared" si="17"/>
        <v/>
      </c>
      <c r="BE201" t="str">
        <f t="shared" si="18"/>
        <v/>
      </c>
      <c r="BF201" t="str">
        <f t="shared" si="19"/>
        <v/>
      </c>
      <c r="BG201" t="str">
        <f t="shared" si="20"/>
        <v/>
      </c>
      <c r="BH201" t="str">
        <f t="shared" si="21"/>
        <v>8.5</v>
      </c>
      <c r="BI201" t="str">
        <f t="shared" si="22"/>
        <v/>
      </c>
      <c r="BK201" t="str">
        <f t="shared" si="23"/>
        <v/>
      </c>
    </row>
    <row r="202">
      <c r="A202" s="4" t="str">
        <f t="shared" si="24"/>
        <v>200</v>
      </c>
      <c r="B202" s="4">
        <v>12.0</v>
      </c>
      <c r="C202" s="4" t="s">
        <v>4990</v>
      </c>
      <c r="E202" s="4">
        <v>68767.0</v>
      </c>
      <c r="F202" s="4" t="s">
        <v>4991</v>
      </c>
      <c r="G202" s="4" t="s">
        <v>5069</v>
      </c>
      <c r="H202" s="26" t="s">
        <v>5070</v>
      </c>
      <c r="K202" s="4" t="s">
        <v>244</v>
      </c>
      <c r="L202" s="4" t="s">
        <v>3940</v>
      </c>
      <c r="N202" s="7"/>
      <c r="P202" s="7">
        <v>68841.300625</v>
      </c>
      <c r="Q202" s="7">
        <v>90.37005378811283</v>
      </c>
      <c r="R202" s="7">
        <v>2966.0</v>
      </c>
      <c r="S202" s="7">
        <v>1812.1848753429083</v>
      </c>
      <c r="T202" s="4">
        <v>0.00403185605188</v>
      </c>
      <c r="U202" s="4">
        <v>68767.0</v>
      </c>
      <c r="V202" s="4">
        <v>1802.0</v>
      </c>
      <c r="W202" s="4">
        <v>1164.0</v>
      </c>
      <c r="X202" s="4">
        <v>74.300625</v>
      </c>
      <c r="Y202" s="4">
        <v>0.0</v>
      </c>
      <c r="Z202" s="4" t="str">
        <f t="shared" si="5"/>
        <v>2</v>
      </c>
      <c r="AE202" s="4">
        <v>1.0</v>
      </c>
      <c r="AF202" s="4">
        <v>1.0</v>
      </c>
      <c r="AM202" s="4"/>
      <c r="AN202" s="4"/>
      <c r="AS202" t="str">
        <f t="shared" si="6"/>
        <v/>
      </c>
      <c r="AT202" t="str">
        <f t="shared" si="7"/>
        <v/>
      </c>
      <c r="AU202" t="str">
        <f t="shared" si="8"/>
        <v/>
      </c>
      <c r="AV202" t="str">
        <f t="shared" si="9"/>
        <v/>
      </c>
      <c r="AW202" t="str">
        <f t="shared" si="10"/>
        <v>0</v>
      </c>
      <c r="AX202" t="str">
        <f t="shared" si="11"/>
        <v>0</v>
      </c>
      <c r="AY202" t="str">
        <f t="shared" si="12"/>
        <v/>
      </c>
      <c r="AZ202" t="str">
        <f t="shared" si="13"/>
        <v/>
      </c>
      <c r="BA202" t="str">
        <f t="shared" si="14"/>
        <v/>
      </c>
      <c r="BB202" t="str">
        <f t="shared" si="15"/>
        <v/>
      </c>
      <c r="BC202" t="str">
        <f t="shared" si="16"/>
        <v/>
      </c>
      <c r="BD202" t="str">
        <f t="shared" si="17"/>
        <v/>
      </c>
      <c r="BE202" t="str">
        <f t="shared" si="18"/>
        <v/>
      </c>
      <c r="BF202" t="str">
        <f t="shared" si="19"/>
        <v/>
      </c>
      <c r="BG202" t="str">
        <f t="shared" si="20"/>
        <v/>
      </c>
      <c r="BH202" t="str">
        <f t="shared" si="21"/>
        <v/>
      </c>
      <c r="BI202" t="str">
        <f t="shared" si="22"/>
        <v/>
      </c>
      <c r="BK202" t="str">
        <f t="shared" si="23"/>
        <v/>
      </c>
    </row>
    <row r="203">
      <c r="AS203" t="str">
        <f t="shared" si="6"/>
        <v/>
      </c>
      <c r="AT203" t="str">
        <f t="shared" si="7"/>
        <v/>
      </c>
      <c r="AU203" t="str">
        <f t="shared" si="8"/>
        <v/>
      </c>
      <c r="AV203" t="str">
        <f t="shared" si="9"/>
        <v/>
      </c>
      <c r="AW203" t="str">
        <f t="shared" si="10"/>
        <v/>
      </c>
      <c r="AX203" t="str">
        <f t="shared" si="11"/>
        <v/>
      </c>
      <c r="AY203" t="str">
        <f t="shared" si="12"/>
        <v/>
      </c>
      <c r="AZ203" t="str">
        <f t="shared" si="13"/>
        <v/>
      </c>
      <c r="BA203" t="str">
        <f t="shared" si="14"/>
        <v/>
      </c>
      <c r="BB203" t="str">
        <f t="shared" si="15"/>
        <v/>
      </c>
      <c r="BC203" t="str">
        <f t="shared" si="16"/>
        <v/>
      </c>
      <c r="BD203" t="str">
        <f t="shared" si="17"/>
        <v/>
      </c>
      <c r="BE203" t="str">
        <f t="shared" si="18"/>
        <v/>
      </c>
      <c r="BF203" t="str">
        <f t="shared" si="19"/>
        <v/>
      </c>
      <c r="BG203" t="str">
        <f t="shared" si="20"/>
        <v/>
      </c>
      <c r="BH203" t="str">
        <f t="shared" si="21"/>
        <v/>
      </c>
      <c r="BI203" t="str">
        <f t="shared" si="22"/>
        <v/>
      </c>
    </row>
    <row r="994">
      <c r="BB994" s="64">
        <v>16.0</v>
      </c>
      <c r="BI994" s="64">
        <v>36.0</v>
      </c>
    </row>
  </sheetData>
  <conditionalFormatting sqref="AR:AR">
    <cfRule type="containsBlanks" dxfId="1" priority="1">
      <formula>LEN(TRIM(AR1))=0</formula>
    </cfRule>
  </conditionalFormatting>
  <conditionalFormatting sqref="BJ:BJ">
    <cfRule type="containsBlanks" dxfId="1" priority="2">
      <formula>LEN(TRIM(BJ1))=0</formula>
    </cfRule>
  </conditionalFormatting>
  <hyperlinks>
    <hyperlink r:id="rId1" ref="H3"/>
    <hyperlink r:id="rId2" ref="H4"/>
    <hyperlink r:id="rId3" ref="H5"/>
    <hyperlink r:id="rId4" ref="H6"/>
    <hyperlink r:id="rId5" ref="H7"/>
    <hyperlink r:id="rId6" ref="H8"/>
    <hyperlink r:id="rId7" ref="H9"/>
    <hyperlink r:id="rId8" ref="H10"/>
    <hyperlink r:id="rId9" ref="H11"/>
    <hyperlink r:id="rId10" ref="H12"/>
    <hyperlink r:id="rId11" ref="H15"/>
    <hyperlink r:id="rId12" ref="H16"/>
    <hyperlink r:id="rId13" ref="H18"/>
    <hyperlink r:id="rId14" ref="H19"/>
    <hyperlink r:id="rId15" ref="H20"/>
    <hyperlink r:id="rId16" ref="H21"/>
    <hyperlink r:id="rId17" ref="H23"/>
    <hyperlink r:id="rId18" ref="H24"/>
    <hyperlink r:id="rId19" ref="H25"/>
    <hyperlink r:id="rId20" ref="H26"/>
    <hyperlink r:id="rId21" ref="H27"/>
    <hyperlink r:id="rId22" ref="H29"/>
    <hyperlink r:id="rId23" ref="H30"/>
    <hyperlink r:id="rId24" ref="H31"/>
    <hyperlink r:id="rId25" ref="H32"/>
    <hyperlink r:id="rId26" ref="H35"/>
    <hyperlink r:id="rId27" ref="H36"/>
    <hyperlink r:id="rId28" ref="H37"/>
    <hyperlink r:id="rId29" ref="H39"/>
    <hyperlink r:id="rId30" ref="H40"/>
    <hyperlink r:id="rId31" ref="H41"/>
    <hyperlink r:id="rId32" ref="H42"/>
    <hyperlink r:id="rId33" ref="H43"/>
    <hyperlink r:id="rId34" ref="H44"/>
    <hyperlink r:id="rId35" ref="H45"/>
    <hyperlink r:id="rId36" ref="H46"/>
    <hyperlink r:id="rId37" ref="H48"/>
    <hyperlink r:id="rId38" ref="H49"/>
    <hyperlink r:id="rId39" ref="H50"/>
    <hyperlink r:id="rId40" ref="H51"/>
    <hyperlink r:id="rId41" ref="H52"/>
    <hyperlink r:id="rId42" ref="H53"/>
    <hyperlink r:id="rId43" ref="H54"/>
    <hyperlink r:id="rId44" ref="H56"/>
    <hyperlink r:id="rId45" ref="H57"/>
    <hyperlink r:id="rId46" ref="H59"/>
    <hyperlink r:id="rId47" ref="H60"/>
    <hyperlink r:id="rId48" ref="H61"/>
    <hyperlink r:id="rId49" ref="H62"/>
    <hyperlink r:id="rId50" ref="H63"/>
    <hyperlink r:id="rId51" ref="H64"/>
    <hyperlink r:id="rId52" ref="H65"/>
    <hyperlink r:id="rId53" ref="H66"/>
    <hyperlink r:id="rId54" ref="H67"/>
    <hyperlink r:id="rId55" ref="H68"/>
    <hyperlink r:id="rId56" ref="H69"/>
    <hyperlink r:id="rId57" ref="H70"/>
    <hyperlink r:id="rId58" ref="H72"/>
    <hyperlink r:id="rId59" ref="H74"/>
    <hyperlink r:id="rId60" ref="H75"/>
    <hyperlink r:id="rId61" ref="H76"/>
    <hyperlink r:id="rId62" ref="H77"/>
    <hyperlink r:id="rId63" ref="H78"/>
    <hyperlink r:id="rId64" ref="H80"/>
    <hyperlink r:id="rId65" ref="H81"/>
    <hyperlink r:id="rId66" ref="H82"/>
    <hyperlink r:id="rId67" ref="H84"/>
    <hyperlink r:id="rId68" ref="H85"/>
    <hyperlink r:id="rId69" ref="H87"/>
    <hyperlink r:id="rId70" ref="H89"/>
    <hyperlink r:id="rId71" ref="H90"/>
    <hyperlink r:id="rId72" ref="H91"/>
    <hyperlink r:id="rId73" ref="H92"/>
    <hyperlink r:id="rId74" ref="H93"/>
    <hyperlink r:id="rId75" ref="H94"/>
    <hyperlink r:id="rId76" ref="H95"/>
    <hyperlink r:id="rId77" ref="H96"/>
    <hyperlink r:id="rId78" ref="H99"/>
    <hyperlink r:id="rId79" ref="H100"/>
    <hyperlink r:id="rId80" ref="H101"/>
    <hyperlink r:id="rId81" ref="H102"/>
    <hyperlink r:id="rId82" ref="H103"/>
    <hyperlink r:id="rId83" ref="H105"/>
    <hyperlink r:id="rId84" ref="H107"/>
    <hyperlink r:id="rId85" ref="H108"/>
    <hyperlink r:id="rId86" ref="H109"/>
    <hyperlink r:id="rId87" ref="H110"/>
    <hyperlink r:id="rId88" ref="H111"/>
    <hyperlink r:id="rId89" ref="H112"/>
    <hyperlink r:id="rId90" ref="H114"/>
    <hyperlink r:id="rId91" ref="H116"/>
    <hyperlink r:id="rId92" ref="H117"/>
    <hyperlink r:id="rId93" ref="H118"/>
    <hyperlink r:id="rId94" ref="H120"/>
    <hyperlink r:id="rId95" ref="H121"/>
    <hyperlink r:id="rId96" ref="H122"/>
    <hyperlink r:id="rId97" ref="H123"/>
    <hyperlink r:id="rId98" ref="H124"/>
    <hyperlink r:id="rId99" ref="H125"/>
    <hyperlink r:id="rId100" ref="H126"/>
    <hyperlink r:id="rId101" ref="H127"/>
    <hyperlink r:id="rId102" ref="H128"/>
    <hyperlink r:id="rId103" ref="H129"/>
    <hyperlink r:id="rId104" ref="H131"/>
    <hyperlink r:id="rId105" ref="H132"/>
    <hyperlink r:id="rId106" ref="H133"/>
    <hyperlink r:id="rId107" ref="H134"/>
    <hyperlink r:id="rId108" ref="H138"/>
    <hyperlink r:id="rId109" ref="H140"/>
    <hyperlink r:id="rId110" ref="H141"/>
    <hyperlink r:id="rId111" ref="H142"/>
    <hyperlink r:id="rId112" ref="H143"/>
    <hyperlink r:id="rId113" ref="H144"/>
    <hyperlink r:id="rId114" ref="H146"/>
    <hyperlink r:id="rId115" ref="H147"/>
    <hyperlink r:id="rId116" ref="H148"/>
    <hyperlink r:id="rId117" ref="H149"/>
    <hyperlink r:id="rId118" ref="H150"/>
    <hyperlink r:id="rId119" ref="H151"/>
    <hyperlink r:id="rId120" ref="H152"/>
    <hyperlink r:id="rId121" ref="H153"/>
    <hyperlink r:id="rId122" ref="H154"/>
    <hyperlink r:id="rId123" ref="H156"/>
    <hyperlink r:id="rId124" ref="H158"/>
    <hyperlink r:id="rId125" ref="H159"/>
    <hyperlink r:id="rId126" ref="H160"/>
    <hyperlink r:id="rId127" ref="H161"/>
    <hyperlink r:id="rId128" ref="H162"/>
    <hyperlink r:id="rId129" ref="H163"/>
    <hyperlink r:id="rId130" ref="H165"/>
    <hyperlink r:id="rId131" ref="H167"/>
    <hyperlink r:id="rId132" ref="H168"/>
    <hyperlink r:id="rId133" ref="H169"/>
    <hyperlink r:id="rId134" ref="H171"/>
    <hyperlink r:id="rId135" ref="H172"/>
    <hyperlink r:id="rId136" ref="H173"/>
    <hyperlink r:id="rId137" ref="H174"/>
    <hyperlink r:id="rId138" ref="H175"/>
    <hyperlink r:id="rId139" ref="H176"/>
    <hyperlink r:id="rId140" ref="H177"/>
    <hyperlink r:id="rId141" ref="H178"/>
    <hyperlink r:id="rId142" ref="H179"/>
    <hyperlink r:id="rId143" ref="H180"/>
    <hyperlink r:id="rId144" ref="H181"/>
    <hyperlink r:id="rId145" ref="H182"/>
    <hyperlink r:id="rId146" ref="H183"/>
    <hyperlink r:id="rId147" ref="H186"/>
    <hyperlink r:id="rId148" ref="H187"/>
    <hyperlink r:id="rId149" ref="H189"/>
    <hyperlink r:id="rId150" ref="H190"/>
    <hyperlink r:id="rId151" ref="H192"/>
    <hyperlink r:id="rId152" ref="H193"/>
    <hyperlink r:id="rId153" ref="H196"/>
    <hyperlink r:id="rId154" ref="H198"/>
    <hyperlink r:id="rId155" ref="H201"/>
    <hyperlink r:id="rId156" ref="H202"/>
  </hyperlinks>
  <drawing r:id="rId157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/>
      <c r="B1" s="3" t="s">
        <v>508</v>
      </c>
      <c r="C1" s="3" t="s">
        <v>509</v>
      </c>
      <c r="D1" s="3" t="s">
        <v>510</v>
      </c>
      <c r="E1" s="3" t="s">
        <v>511</v>
      </c>
      <c r="F1" s="3" t="s">
        <v>512</v>
      </c>
      <c r="G1" s="3" t="s">
        <v>513</v>
      </c>
      <c r="H1" s="3" t="s">
        <v>514</v>
      </c>
      <c r="I1" s="27" t="s">
        <v>515</v>
      </c>
      <c r="J1" s="3" t="s">
        <v>518</v>
      </c>
      <c r="K1" s="3" t="s">
        <v>519</v>
      </c>
      <c r="L1" s="3" t="s">
        <v>520</v>
      </c>
      <c r="M1" s="3" t="s">
        <v>521</v>
      </c>
      <c r="N1" s="3" t="s">
        <v>522</v>
      </c>
      <c r="O1" s="3" t="s">
        <v>523</v>
      </c>
      <c r="P1" s="3" t="s">
        <v>524</v>
      </c>
      <c r="Q1" s="3" t="s">
        <v>525</v>
      </c>
      <c r="R1" s="3" t="s">
        <v>526</v>
      </c>
      <c r="S1" s="3" t="s">
        <v>527</v>
      </c>
      <c r="T1" s="3" t="s">
        <v>528</v>
      </c>
      <c r="U1" s="3" t="s">
        <v>529</v>
      </c>
      <c r="V1" s="3" t="s">
        <v>530</v>
      </c>
      <c r="W1" s="28" t="s">
        <v>531</v>
      </c>
      <c r="X1" s="28" t="s">
        <v>532</v>
      </c>
      <c r="Y1" s="28" t="s">
        <v>533</v>
      </c>
      <c r="Z1" s="28" t="s">
        <v>534</v>
      </c>
      <c r="AA1" s="28" t="s">
        <v>535</v>
      </c>
      <c r="AB1" s="28" t="s">
        <v>536</v>
      </c>
      <c r="AC1" s="28" t="s">
        <v>537</v>
      </c>
      <c r="AD1" s="28" t="s">
        <v>538</v>
      </c>
      <c r="AE1" s="28" t="s">
        <v>539</v>
      </c>
      <c r="AF1" s="28" t="s">
        <v>540</v>
      </c>
      <c r="AG1" s="28" t="s">
        <v>541</v>
      </c>
      <c r="AH1" s="28" t="s">
        <v>542</v>
      </c>
      <c r="AI1" s="3" t="s">
        <v>543</v>
      </c>
      <c r="AJ1" s="3" t="s">
        <v>544</v>
      </c>
      <c r="AK1" s="3" t="s">
        <v>545</v>
      </c>
      <c r="AL1" s="3" t="s">
        <v>546</v>
      </c>
      <c r="AM1" s="3" t="s">
        <v>547</v>
      </c>
      <c r="AN1" s="3" t="s">
        <v>548</v>
      </c>
      <c r="AO1" s="3" t="s">
        <v>549</v>
      </c>
      <c r="AP1" s="3" t="s">
        <v>550</v>
      </c>
      <c r="AQ1" s="3" t="s">
        <v>47</v>
      </c>
      <c r="AR1" s="3" t="s">
        <v>551</v>
      </c>
      <c r="AS1" s="3" t="s">
        <v>552</v>
      </c>
      <c r="AT1" s="3" t="s">
        <v>553</v>
      </c>
      <c r="AV1" s="3" t="s">
        <v>508</v>
      </c>
      <c r="AW1" s="3" t="s">
        <v>509</v>
      </c>
      <c r="AX1" s="3" t="s">
        <v>510</v>
      </c>
      <c r="AY1" s="3" t="s">
        <v>511</v>
      </c>
      <c r="AZ1" s="3" t="s">
        <v>512</v>
      </c>
      <c r="BA1" s="3" t="s">
        <v>513</v>
      </c>
      <c r="BB1" s="3" t="s">
        <v>514</v>
      </c>
      <c r="BC1" s="27" t="s">
        <v>515</v>
      </c>
      <c r="BD1" s="3" t="s">
        <v>518</v>
      </c>
      <c r="BE1" s="3" t="s">
        <v>519</v>
      </c>
      <c r="BF1" s="3" t="s">
        <v>520</v>
      </c>
      <c r="BG1" s="3" t="s">
        <v>521</v>
      </c>
      <c r="BH1" s="3" t="s">
        <v>522</v>
      </c>
      <c r="BI1" s="3" t="s">
        <v>523</v>
      </c>
      <c r="BJ1" s="3" t="s">
        <v>524</v>
      </c>
      <c r="BK1" s="3" t="s">
        <v>525</v>
      </c>
      <c r="BL1" s="3" t="s">
        <v>526</v>
      </c>
      <c r="BM1" s="3" t="s">
        <v>527</v>
      </c>
      <c r="BN1" s="3" t="s">
        <v>528</v>
      </c>
      <c r="BO1" s="3" t="s">
        <v>529</v>
      </c>
      <c r="BP1" s="3" t="s">
        <v>530</v>
      </c>
      <c r="BQ1" s="3" t="s">
        <v>531</v>
      </c>
      <c r="BR1" s="3" t="s">
        <v>532</v>
      </c>
      <c r="BS1" s="3" t="s">
        <v>533</v>
      </c>
      <c r="BT1" s="3" t="s">
        <v>534</v>
      </c>
      <c r="BU1" s="3" t="s">
        <v>535</v>
      </c>
      <c r="BV1" s="3" t="s">
        <v>536</v>
      </c>
      <c r="BW1" s="3" t="s">
        <v>537</v>
      </c>
      <c r="BX1" s="3" t="s">
        <v>538</v>
      </c>
      <c r="BY1" s="3" t="s">
        <v>539</v>
      </c>
      <c r="BZ1" s="3" t="s">
        <v>540</v>
      </c>
      <c r="CA1" s="3" t="s">
        <v>541</v>
      </c>
      <c r="CB1" s="3" t="s">
        <v>542</v>
      </c>
      <c r="CC1" s="3" t="s">
        <v>543</v>
      </c>
      <c r="CD1" s="3" t="s">
        <v>544</v>
      </c>
      <c r="CE1" s="3" t="s">
        <v>545</v>
      </c>
      <c r="CF1" s="3" t="s">
        <v>546</v>
      </c>
      <c r="CG1" s="3" t="s">
        <v>547</v>
      </c>
      <c r="CH1" s="3" t="s">
        <v>548</v>
      </c>
      <c r="CI1" s="3" t="s">
        <v>549</v>
      </c>
      <c r="CJ1" s="3" t="s">
        <v>550</v>
      </c>
      <c r="CK1" s="3" t="s">
        <v>47</v>
      </c>
      <c r="CL1" s="3" t="s">
        <v>551</v>
      </c>
      <c r="CM1" s="3" t="s">
        <v>552</v>
      </c>
      <c r="CN1" s="3" t="s">
        <v>553</v>
      </c>
      <c r="CO1" s="1"/>
      <c r="CP1" s="3" t="s">
        <v>508</v>
      </c>
      <c r="CQ1" s="3" t="s">
        <v>509</v>
      </c>
      <c r="CR1" s="3" t="s">
        <v>510</v>
      </c>
      <c r="CS1" s="3" t="s">
        <v>511</v>
      </c>
      <c r="CT1" s="3" t="s">
        <v>512</v>
      </c>
      <c r="CU1" s="3" t="s">
        <v>513</v>
      </c>
      <c r="CV1" s="3" t="s">
        <v>514</v>
      </c>
      <c r="CW1" s="27" t="s">
        <v>515</v>
      </c>
      <c r="CX1" s="3" t="s">
        <v>518</v>
      </c>
      <c r="CY1" s="3" t="s">
        <v>519</v>
      </c>
      <c r="CZ1" s="3" t="s">
        <v>520</v>
      </c>
      <c r="DA1" s="3" t="s">
        <v>521</v>
      </c>
      <c r="DB1" s="3" t="s">
        <v>522</v>
      </c>
      <c r="DC1" s="3" t="s">
        <v>523</v>
      </c>
      <c r="DD1" s="3" t="s">
        <v>524</v>
      </c>
      <c r="DE1" s="3" t="s">
        <v>525</v>
      </c>
      <c r="DF1" s="3" t="s">
        <v>526</v>
      </c>
      <c r="DG1" s="3" t="s">
        <v>527</v>
      </c>
      <c r="DH1" s="3" t="s">
        <v>528</v>
      </c>
      <c r="DI1" s="3" t="s">
        <v>529</v>
      </c>
      <c r="DJ1" s="3" t="s">
        <v>530</v>
      </c>
      <c r="DK1" s="3" t="s">
        <v>531</v>
      </c>
      <c r="DL1" s="3" t="s">
        <v>532</v>
      </c>
      <c r="DM1" s="3" t="s">
        <v>533</v>
      </c>
      <c r="DN1" s="3" t="s">
        <v>534</v>
      </c>
      <c r="DO1" s="3" t="s">
        <v>535</v>
      </c>
      <c r="DP1" s="3" t="s">
        <v>536</v>
      </c>
      <c r="DQ1" s="3" t="s">
        <v>537</v>
      </c>
      <c r="DR1" s="3" t="s">
        <v>538</v>
      </c>
      <c r="DS1" s="3" t="s">
        <v>539</v>
      </c>
      <c r="DT1" s="3" t="s">
        <v>540</v>
      </c>
      <c r="DU1" s="3" t="s">
        <v>541</v>
      </c>
      <c r="DV1" s="3" t="s">
        <v>542</v>
      </c>
      <c r="DW1" s="3" t="s">
        <v>543</v>
      </c>
      <c r="DX1" s="3" t="s">
        <v>544</v>
      </c>
      <c r="DY1" s="3" t="s">
        <v>545</v>
      </c>
      <c r="DZ1" s="3" t="s">
        <v>546</v>
      </c>
      <c r="EA1" s="3" t="s">
        <v>547</v>
      </c>
      <c r="EB1" s="3" t="s">
        <v>548</v>
      </c>
      <c r="EC1" s="3" t="s">
        <v>549</v>
      </c>
      <c r="ED1" s="3" t="s">
        <v>550</v>
      </c>
      <c r="EE1" s="3" t="s">
        <v>47</v>
      </c>
      <c r="EF1" s="3" t="s">
        <v>551</v>
      </c>
      <c r="EG1" s="3" t="s">
        <v>552</v>
      </c>
      <c r="EH1" s="3" t="s">
        <v>553</v>
      </c>
    </row>
    <row r="2">
      <c r="A2" s="3" t="s">
        <v>508</v>
      </c>
      <c r="B2" s="11" t="str">
        <f t="shared" ref="B2:AT2" si="1">IF(CP2&lt;0.05,AV2," ")</f>
        <v> </v>
      </c>
      <c r="C2" s="11" t="str">
        <f t="shared" si="1"/>
        <v> </v>
      </c>
      <c r="D2" s="11" t="str">
        <f t="shared" si="1"/>
        <v> </v>
      </c>
      <c r="E2" s="11" t="str">
        <f t="shared" si="1"/>
        <v> </v>
      </c>
      <c r="F2" s="9" t="str">
        <f t="shared" si="1"/>
        <v>0.932011</v>
      </c>
      <c r="G2" s="9" t="str">
        <f t="shared" si="1"/>
        <v>0.999282</v>
      </c>
      <c r="H2" s="9" t="str">
        <f t="shared" si="1"/>
        <v>0.999282</v>
      </c>
      <c r="I2" s="11" t="str">
        <f t="shared" si="1"/>
        <v> </v>
      </c>
      <c r="J2" s="11" t="str">
        <f t="shared" si="1"/>
        <v> </v>
      </c>
      <c r="K2" s="11" t="str">
        <f t="shared" si="1"/>
        <v> </v>
      </c>
      <c r="L2" s="11" t="str">
        <f t="shared" si="1"/>
        <v> </v>
      </c>
      <c r="M2" s="11" t="str">
        <f t="shared" si="1"/>
        <v> </v>
      </c>
      <c r="N2" s="11" t="str">
        <f t="shared" si="1"/>
        <v> </v>
      </c>
      <c r="O2" s="11" t="str">
        <f t="shared" si="1"/>
        <v> </v>
      </c>
      <c r="P2" s="11" t="str">
        <f t="shared" si="1"/>
        <v> </v>
      </c>
      <c r="Q2" s="9" t="str">
        <f t="shared" si="1"/>
        <v>0.276007</v>
      </c>
      <c r="R2" s="9" t="str">
        <f t="shared" si="1"/>
        <v>0.274717</v>
      </c>
      <c r="S2" s="9" t="str">
        <f t="shared" si="1"/>
        <v>0.175122</v>
      </c>
      <c r="T2" s="9" t="str">
        <f t="shared" si="1"/>
        <v>0.32966</v>
      </c>
      <c r="U2" s="11" t="str">
        <f t="shared" si="1"/>
        <v> </v>
      </c>
      <c r="V2" s="11" t="str">
        <f t="shared" si="1"/>
        <v> </v>
      </c>
      <c r="W2" s="29" t="str">
        <f t="shared" si="1"/>
        <v> </v>
      </c>
      <c r="X2" s="30" t="str">
        <f t="shared" si="1"/>
        <v>-0.28089</v>
      </c>
      <c r="Y2" s="29" t="str">
        <f t="shared" si="1"/>
        <v> </v>
      </c>
      <c r="Z2" s="29" t="str">
        <f t="shared" si="1"/>
        <v> </v>
      </c>
      <c r="AA2" s="29" t="str">
        <f t="shared" si="1"/>
        <v> </v>
      </c>
      <c r="AB2" s="29" t="str">
        <f t="shared" si="1"/>
        <v> </v>
      </c>
      <c r="AC2" s="29" t="str">
        <f t="shared" si="1"/>
        <v> </v>
      </c>
      <c r="AD2" s="29" t="str">
        <f t="shared" si="1"/>
        <v> </v>
      </c>
      <c r="AE2" s="30" t="str">
        <f t="shared" si="1"/>
        <v>-0.32272</v>
      </c>
      <c r="AF2" s="29" t="str">
        <f t="shared" si="1"/>
        <v> </v>
      </c>
      <c r="AG2" s="29" t="str">
        <f t="shared" si="1"/>
        <v> </v>
      </c>
      <c r="AH2" s="29" t="str">
        <f t="shared" si="1"/>
        <v> </v>
      </c>
      <c r="AI2" s="11" t="str">
        <f t="shared" si="1"/>
        <v> </v>
      </c>
      <c r="AJ2" s="11" t="str">
        <f t="shared" si="1"/>
        <v> </v>
      </c>
      <c r="AK2" s="11" t="str">
        <f t="shared" si="1"/>
        <v> </v>
      </c>
      <c r="AL2" s="11" t="str">
        <f t="shared" si="1"/>
        <v> </v>
      </c>
      <c r="AM2" s="11" t="str">
        <f t="shared" si="1"/>
        <v> </v>
      </c>
      <c r="AN2" s="11" t="str">
        <f t="shared" si="1"/>
        <v> </v>
      </c>
      <c r="AO2" s="11" t="str">
        <f t="shared" si="1"/>
        <v> </v>
      </c>
      <c r="AP2" s="11" t="str">
        <f t="shared" si="1"/>
        <v> </v>
      </c>
      <c r="AQ2" s="11" t="str">
        <f t="shared" si="1"/>
        <v> </v>
      </c>
      <c r="AR2" s="11" t="str">
        <f t="shared" si="1"/>
        <v> </v>
      </c>
      <c r="AS2" s="11" t="str">
        <f t="shared" si="1"/>
        <v> </v>
      </c>
      <c r="AT2" s="11" t="str">
        <f t="shared" si="1"/>
        <v> </v>
      </c>
      <c r="AV2" s="3">
        <v>1.0</v>
      </c>
      <c r="AW2" s="3">
        <v>0.10707</v>
      </c>
      <c r="AX2" s="3">
        <v>-0.12823</v>
      </c>
      <c r="AY2" s="3">
        <v>-0.13075</v>
      </c>
      <c r="AZ2" s="3">
        <v>0.932011</v>
      </c>
      <c r="BA2" s="3">
        <v>0.999282</v>
      </c>
      <c r="BB2" s="3">
        <v>0.999282</v>
      </c>
      <c r="BC2" s="3">
        <v>-0.12823</v>
      </c>
      <c r="BD2" s="3">
        <v>-0.12823</v>
      </c>
      <c r="BE2" s="3">
        <v>-0.13104</v>
      </c>
      <c r="BF2" s="3">
        <v>-0.13104</v>
      </c>
      <c r="BG2" s="3">
        <v>-0.12123</v>
      </c>
      <c r="BH2" s="3">
        <v>-0.12137</v>
      </c>
      <c r="BI2" s="3">
        <v>0.079211</v>
      </c>
      <c r="BJ2" s="3">
        <v>0.079211</v>
      </c>
      <c r="BK2" s="3">
        <v>0.276007</v>
      </c>
      <c r="BL2" s="3">
        <v>0.274717</v>
      </c>
      <c r="BM2" s="3">
        <v>0.175122</v>
      </c>
      <c r="BN2" s="3">
        <v>0.32966</v>
      </c>
      <c r="BO2" s="3">
        <v>0.037786</v>
      </c>
      <c r="BP2" s="3">
        <v>-0.08045</v>
      </c>
      <c r="BQ2" s="3">
        <v>-0.15406</v>
      </c>
      <c r="BR2" s="3">
        <v>-0.28089</v>
      </c>
      <c r="BS2" s="3">
        <v>0.007852</v>
      </c>
      <c r="BT2" s="3">
        <v>0.007852</v>
      </c>
      <c r="BU2" s="3">
        <v>-0.10579</v>
      </c>
      <c r="BV2" s="3">
        <v>-0.02564</v>
      </c>
      <c r="BW2" s="3">
        <v>-0.06214</v>
      </c>
      <c r="BX2" s="3">
        <v>-0.0794</v>
      </c>
      <c r="BY2" s="3">
        <v>-0.32272</v>
      </c>
      <c r="BZ2" s="3">
        <v>-0.23831</v>
      </c>
      <c r="CA2" s="3">
        <v>-0.09339</v>
      </c>
      <c r="CB2" s="3">
        <v>-0.15019</v>
      </c>
      <c r="CC2" s="3">
        <v>-0.0387</v>
      </c>
      <c r="CD2" s="3">
        <v>-0.01341</v>
      </c>
      <c r="CE2" s="3">
        <v>-0.02372</v>
      </c>
      <c r="CF2" s="3">
        <v>-0.12385</v>
      </c>
      <c r="CG2" s="3">
        <v>-0.05659</v>
      </c>
      <c r="CH2" s="3">
        <v>-0.05831</v>
      </c>
      <c r="CI2" s="3">
        <v>-0.00808</v>
      </c>
      <c r="CJ2" s="3">
        <v>-0.00606</v>
      </c>
      <c r="CK2" s="3">
        <v>0.153162</v>
      </c>
      <c r="CL2" s="3">
        <v>-0.02633</v>
      </c>
      <c r="CM2" s="3">
        <v>0.087445</v>
      </c>
      <c r="CN2" s="3">
        <v>0.151186</v>
      </c>
      <c r="CO2" s="3" t="s">
        <v>508</v>
      </c>
      <c r="CP2" s="3" t="s">
        <v>563</v>
      </c>
      <c r="CQ2" s="3">
        <v>0.163358</v>
      </c>
      <c r="CR2" s="3">
        <v>0.094626</v>
      </c>
      <c r="CS2" s="3">
        <v>0.088274</v>
      </c>
      <c r="CT2" s="3">
        <v>0.0</v>
      </c>
      <c r="CU2" s="3">
        <v>0.0</v>
      </c>
      <c r="CV2" s="3">
        <v>0.0</v>
      </c>
      <c r="CW2" s="3">
        <v>0.094626</v>
      </c>
      <c r="CX2" s="3">
        <v>0.094626</v>
      </c>
      <c r="CY2" s="3">
        <v>0.087578</v>
      </c>
      <c r="CZ2" s="3">
        <v>0.087578</v>
      </c>
      <c r="DA2" s="3">
        <v>0.114215</v>
      </c>
      <c r="DB2" s="3">
        <v>0.113804</v>
      </c>
      <c r="DC2" s="3">
        <v>0.303083</v>
      </c>
      <c r="DD2" s="3">
        <v>0.303083</v>
      </c>
      <c r="DE2" s="3">
        <v>2.58E-4</v>
      </c>
      <c r="DF2" s="3">
        <v>2.77E-4</v>
      </c>
      <c r="DG2" s="3">
        <v>0.021966</v>
      </c>
      <c r="DH2" s="14">
        <v>1.07E-5</v>
      </c>
      <c r="DI2" s="3">
        <v>0.668292</v>
      </c>
      <c r="DJ2" s="3">
        <v>0.295581</v>
      </c>
      <c r="DK2" s="3">
        <v>0.266012</v>
      </c>
      <c r="DL2" s="3">
        <v>0.039647</v>
      </c>
      <c r="DM2" s="3">
        <v>0.95506</v>
      </c>
      <c r="DN2" s="3">
        <v>0.95506</v>
      </c>
      <c r="DO2" s="3">
        <v>0.446465</v>
      </c>
      <c r="DP2" s="3">
        <v>0.853958</v>
      </c>
      <c r="DQ2" s="3">
        <v>0.655302</v>
      </c>
      <c r="DR2" s="3">
        <v>0.568204</v>
      </c>
      <c r="DS2" s="3">
        <v>0.017311</v>
      </c>
      <c r="DT2" s="3">
        <v>0.082679</v>
      </c>
      <c r="DU2" s="3">
        <v>0.501775</v>
      </c>
      <c r="DV2" s="3">
        <v>0.278355</v>
      </c>
      <c r="DW2" s="3">
        <v>0.860832</v>
      </c>
      <c r="DX2" s="3">
        <v>0.951577</v>
      </c>
      <c r="DY2" s="3">
        <v>0.914466</v>
      </c>
      <c r="DZ2" s="3">
        <v>0.573411</v>
      </c>
      <c r="EA2" s="3">
        <v>0.797589</v>
      </c>
      <c r="EB2" s="3">
        <v>0.791559</v>
      </c>
      <c r="EC2" s="3">
        <v>0.970802</v>
      </c>
      <c r="ED2" s="3">
        <v>0.978122</v>
      </c>
      <c r="EE2" s="3">
        <v>0.485358</v>
      </c>
      <c r="EF2" s="3">
        <v>0.905078</v>
      </c>
      <c r="EG2" s="3">
        <v>0.691555</v>
      </c>
      <c r="EH2" s="3">
        <v>0.491074</v>
      </c>
    </row>
    <row r="3">
      <c r="A3" s="3" t="s">
        <v>509</v>
      </c>
      <c r="B3" s="11" t="str">
        <f t="shared" ref="B3:AT3" si="2">IF(CP3&lt;0.05,AV3," ")</f>
        <v> </v>
      </c>
      <c r="C3" s="11" t="str">
        <f t="shared" si="2"/>
        <v> </v>
      </c>
      <c r="D3" s="9" t="str">
        <f t="shared" si="2"/>
        <v>0.639852</v>
      </c>
      <c r="E3" s="9" t="str">
        <f t="shared" si="2"/>
        <v>0.593434</v>
      </c>
      <c r="F3" s="11" t="str">
        <f t="shared" si="2"/>
        <v> </v>
      </c>
      <c r="G3" s="11" t="str">
        <f t="shared" si="2"/>
        <v> </v>
      </c>
      <c r="H3" s="11" t="str">
        <f t="shared" si="2"/>
        <v> </v>
      </c>
      <c r="I3" s="9" t="str">
        <f t="shared" si="2"/>
        <v>0.639852</v>
      </c>
      <c r="J3" s="9" t="str">
        <f t="shared" si="2"/>
        <v>0.639852</v>
      </c>
      <c r="K3" s="9" t="str">
        <f t="shared" si="2"/>
        <v>0.593542</v>
      </c>
      <c r="L3" s="9" t="str">
        <f t="shared" si="2"/>
        <v>0.593542</v>
      </c>
      <c r="M3" s="9" t="str">
        <f t="shared" si="2"/>
        <v>0.685024</v>
      </c>
      <c r="N3" s="9" t="str">
        <f t="shared" si="2"/>
        <v>0.684951</v>
      </c>
      <c r="O3" s="9" t="str">
        <f t="shared" si="2"/>
        <v>0.994482</v>
      </c>
      <c r="P3" s="9" t="str">
        <f t="shared" si="2"/>
        <v>0.994482</v>
      </c>
      <c r="Q3" s="9" t="str">
        <f t="shared" si="2"/>
        <v>0.667813</v>
      </c>
      <c r="R3" s="9" t="str">
        <f t="shared" si="2"/>
        <v>0.669951</v>
      </c>
      <c r="S3" s="9" t="str">
        <f t="shared" si="2"/>
        <v>0.82809</v>
      </c>
      <c r="T3" s="9" t="str">
        <f t="shared" si="2"/>
        <v>0.593234</v>
      </c>
      <c r="U3" s="9" t="str">
        <f t="shared" si="2"/>
        <v>-0.33231</v>
      </c>
      <c r="V3" s="9" t="str">
        <f t="shared" si="2"/>
        <v>0.405764</v>
      </c>
      <c r="W3" s="29" t="str">
        <f t="shared" si="2"/>
        <v> </v>
      </c>
      <c r="X3" s="29" t="str">
        <f t="shared" si="2"/>
        <v> </v>
      </c>
      <c r="Y3" s="30" t="str">
        <f t="shared" si="2"/>
        <v>0.303194</v>
      </c>
      <c r="Z3" s="30" t="str">
        <f t="shared" si="2"/>
        <v>0.303194</v>
      </c>
      <c r="AA3" s="29" t="str">
        <f t="shared" si="2"/>
        <v> </v>
      </c>
      <c r="AB3" s="29" t="str">
        <f t="shared" si="2"/>
        <v> </v>
      </c>
      <c r="AC3" s="29" t="str">
        <f t="shared" si="2"/>
        <v> </v>
      </c>
      <c r="AD3" s="29" t="str">
        <f t="shared" si="2"/>
        <v> </v>
      </c>
      <c r="AE3" s="29" t="str">
        <f t="shared" si="2"/>
        <v> </v>
      </c>
      <c r="AF3" s="29" t="str">
        <f t="shared" si="2"/>
        <v> </v>
      </c>
      <c r="AG3" s="29" t="str">
        <f t="shared" si="2"/>
        <v> </v>
      </c>
      <c r="AH3" s="29" t="str">
        <f t="shared" si="2"/>
        <v> </v>
      </c>
      <c r="AI3" s="11" t="str">
        <f t="shared" si="2"/>
        <v> </v>
      </c>
      <c r="AJ3" s="11" t="str">
        <f t="shared" si="2"/>
        <v> </v>
      </c>
      <c r="AK3" s="11" t="str">
        <f t="shared" si="2"/>
        <v> </v>
      </c>
      <c r="AL3" s="11" t="str">
        <f t="shared" si="2"/>
        <v> </v>
      </c>
      <c r="AM3" s="11" t="str">
        <f t="shared" si="2"/>
        <v> </v>
      </c>
      <c r="AN3" s="11" t="str">
        <f t="shared" si="2"/>
        <v> </v>
      </c>
      <c r="AO3" s="11" t="str">
        <f t="shared" si="2"/>
        <v> </v>
      </c>
      <c r="AP3" s="11" t="str">
        <f t="shared" si="2"/>
        <v> </v>
      </c>
      <c r="AQ3" s="11" t="str">
        <f t="shared" si="2"/>
        <v> </v>
      </c>
      <c r="AR3" s="11" t="str">
        <f t="shared" si="2"/>
        <v> </v>
      </c>
      <c r="AS3" s="11" t="str">
        <f t="shared" si="2"/>
        <v> </v>
      </c>
      <c r="AT3" s="11" t="str">
        <f t="shared" si="2"/>
        <v> </v>
      </c>
      <c r="AV3" s="3">
        <v>0.10707</v>
      </c>
      <c r="AW3" s="3">
        <v>1.0</v>
      </c>
      <c r="AX3" s="3">
        <v>0.639852</v>
      </c>
      <c r="AY3" s="3">
        <v>0.593434</v>
      </c>
      <c r="AZ3" s="3">
        <v>0.099719</v>
      </c>
      <c r="BA3" s="3">
        <v>0.088876</v>
      </c>
      <c r="BB3" s="3">
        <v>0.088876</v>
      </c>
      <c r="BC3" s="3">
        <v>0.639852</v>
      </c>
      <c r="BD3" s="3">
        <v>0.639852</v>
      </c>
      <c r="BE3" s="3">
        <v>0.593542</v>
      </c>
      <c r="BF3" s="3">
        <v>0.593542</v>
      </c>
      <c r="BG3" s="3">
        <v>0.685024</v>
      </c>
      <c r="BH3" s="3">
        <v>0.684951</v>
      </c>
      <c r="BI3" s="3">
        <v>0.994482</v>
      </c>
      <c r="BJ3" s="3">
        <v>0.994482</v>
      </c>
      <c r="BK3" s="3">
        <v>0.667813</v>
      </c>
      <c r="BL3" s="3">
        <v>0.669951</v>
      </c>
      <c r="BM3" s="3">
        <v>0.82809</v>
      </c>
      <c r="BN3" s="3">
        <v>0.593234</v>
      </c>
      <c r="BO3" s="3">
        <v>-0.33231</v>
      </c>
      <c r="BP3" s="3">
        <v>0.405764</v>
      </c>
      <c r="BQ3" s="3">
        <v>0.002821</v>
      </c>
      <c r="BR3" s="3">
        <v>0.11063</v>
      </c>
      <c r="BS3" s="3">
        <v>0.303194</v>
      </c>
      <c r="BT3" s="3">
        <v>0.303194</v>
      </c>
      <c r="BU3" s="3">
        <v>-0.05051</v>
      </c>
      <c r="BV3" s="3">
        <v>0.135472</v>
      </c>
      <c r="BW3" s="3">
        <v>0.014779</v>
      </c>
      <c r="BX3" s="3">
        <v>0.055767</v>
      </c>
      <c r="BY3" s="3">
        <v>-0.02938</v>
      </c>
      <c r="BZ3" s="3">
        <v>0.048658</v>
      </c>
      <c r="CA3" s="3">
        <v>0.08597</v>
      </c>
      <c r="CB3" s="3">
        <v>0.241509</v>
      </c>
      <c r="CC3" s="3">
        <v>-0.23319</v>
      </c>
      <c r="CD3" s="3">
        <v>-0.19966</v>
      </c>
      <c r="CE3" s="3">
        <v>-0.26976</v>
      </c>
      <c r="CF3" s="3">
        <v>-0.27479</v>
      </c>
      <c r="CG3" s="3">
        <v>-0.15736</v>
      </c>
      <c r="CH3" s="3">
        <v>-0.27013</v>
      </c>
      <c r="CI3" s="3">
        <v>-0.13135</v>
      </c>
      <c r="CJ3" s="3">
        <v>-0.21448</v>
      </c>
      <c r="CK3" s="3">
        <v>-0.17787</v>
      </c>
      <c r="CL3" s="3">
        <v>-0.25733</v>
      </c>
      <c r="CM3" s="3">
        <v>-0.18589</v>
      </c>
      <c r="CN3" s="3">
        <v>0.068182</v>
      </c>
      <c r="CO3" s="3" t="s">
        <v>509</v>
      </c>
      <c r="CP3" s="3">
        <v>0.163358</v>
      </c>
      <c r="CQ3" s="3" t="s">
        <v>563</v>
      </c>
      <c r="CR3" s="3">
        <v>0.0</v>
      </c>
      <c r="CS3" s="3">
        <v>0.0</v>
      </c>
      <c r="CT3" s="3">
        <v>0.194401</v>
      </c>
      <c r="CU3" s="3">
        <v>0.247693</v>
      </c>
      <c r="CV3" s="3">
        <v>0.247693</v>
      </c>
      <c r="CW3" s="3">
        <v>0.0</v>
      </c>
      <c r="CX3" s="3">
        <v>0.0</v>
      </c>
      <c r="CY3" s="3">
        <v>0.0</v>
      </c>
      <c r="CZ3" s="3">
        <v>0.0</v>
      </c>
      <c r="DA3" s="3">
        <v>0.0</v>
      </c>
      <c r="DB3" s="3">
        <v>0.0</v>
      </c>
      <c r="DC3" s="3">
        <v>0.0</v>
      </c>
      <c r="DD3" s="3">
        <v>0.0</v>
      </c>
      <c r="DE3" s="3">
        <v>0.0</v>
      </c>
      <c r="DF3" s="3">
        <v>0.0</v>
      </c>
      <c r="DG3" s="3">
        <v>0.0</v>
      </c>
      <c r="DH3" s="3">
        <v>0.0</v>
      </c>
      <c r="DI3" s="3">
        <v>1.05E-4</v>
      </c>
      <c r="DJ3" s="14">
        <v>3.67E-8</v>
      </c>
      <c r="DK3" s="3">
        <v>0.983846</v>
      </c>
      <c r="DL3" s="3">
        <v>0.425806</v>
      </c>
      <c r="DM3" s="3">
        <v>0.025839</v>
      </c>
      <c r="DN3" s="3">
        <v>0.025839</v>
      </c>
      <c r="DO3" s="3">
        <v>0.716811</v>
      </c>
      <c r="DP3" s="3">
        <v>0.328701</v>
      </c>
      <c r="DQ3" s="3">
        <v>0.915527</v>
      </c>
      <c r="DR3" s="3">
        <v>0.688772</v>
      </c>
      <c r="DS3" s="3">
        <v>0.832991</v>
      </c>
      <c r="DT3" s="3">
        <v>0.726789</v>
      </c>
      <c r="DU3" s="3">
        <v>0.536501</v>
      </c>
      <c r="DV3" s="3">
        <v>0.07852</v>
      </c>
      <c r="DW3" s="3">
        <v>0.284238</v>
      </c>
      <c r="DX3" s="3">
        <v>0.361054</v>
      </c>
      <c r="DY3" s="3">
        <v>0.213196</v>
      </c>
      <c r="DZ3" s="3">
        <v>0.204465</v>
      </c>
      <c r="EA3" s="3">
        <v>0.473326</v>
      </c>
      <c r="EB3" s="3">
        <v>0.212545</v>
      </c>
      <c r="EC3" s="3">
        <v>0.550253</v>
      </c>
      <c r="ED3" s="3">
        <v>0.325736</v>
      </c>
      <c r="EE3" s="3">
        <v>0.416821</v>
      </c>
      <c r="EF3" s="3">
        <v>0.235864</v>
      </c>
      <c r="EG3" s="3">
        <v>0.395771</v>
      </c>
      <c r="EH3" s="3">
        <v>0.757235</v>
      </c>
    </row>
    <row r="4">
      <c r="A4" s="3" t="s">
        <v>510</v>
      </c>
      <c r="B4" s="11" t="str">
        <f t="shared" ref="B4:AT4" si="3">IF(CP4&lt;0.05,AV4," ")</f>
        <v> </v>
      </c>
      <c r="C4" s="9" t="str">
        <f t="shared" si="3"/>
        <v>0.639852</v>
      </c>
      <c r="D4" s="11" t="str">
        <f t="shared" si="3"/>
        <v> </v>
      </c>
      <c r="E4" s="9" t="str">
        <f t="shared" si="3"/>
        <v>0.984356</v>
      </c>
      <c r="F4" s="11" t="str">
        <f t="shared" si="3"/>
        <v> </v>
      </c>
      <c r="G4" s="11" t="str">
        <f t="shared" si="3"/>
        <v> </v>
      </c>
      <c r="H4" s="11" t="str">
        <f t="shared" si="3"/>
        <v> </v>
      </c>
      <c r="I4" s="9" t="str">
        <f t="shared" si="3"/>
        <v>1</v>
      </c>
      <c r="J4" s="9" t="str">
        <f t="shared" si="3"/>
        <v>1</v>
      </c>
      <c r="K4" s="9" t="str">
        <f t="shared" si="3"/>
        <v>0.984311</v>
      </c>
      <c r="L4" s="9" t="str">
        <f t="shared" si="3"/>
        <v>0.984311</v>
      </c>
      <c r="M4" s="9" t="str">
        <f t="shared" si="3"/>
        <v>0.824526</v>
      </c>
      <c r="N4" s="9" t="str">
        <f t="shared" si="3"/>
        <v>0.824512</v>
      </c>
      <c r="O4" s="9" t="str">
        <f t="shared" si="3"/>
        <v>0.665932</v>
      </c>
      <c r="P4" s="9" t="str">
        <f t="shared" si="3"/>
        <v>0.665932</v>
      </c>
      <c r="Q4" s="9" t="str">
        <f t="shared" si="3"/>
        <v>0.271744</v>
      </c>
      <c r="R4" s="9" t="str">
        <f t="shared" si="3"/>
        <v>0.27522</v>
      </c>
      <c r="S4" s="9" t="str">
        <f t="shared" si="3"/>
        <v>0.363664</v>
      </c>
      <c r="T4" s="9" t="str">
        <f t="shared" si="3"/>
        <v>0.195071</v>
      </c>
      <c r="U4" s="11" t="str">
        <f t="shared" si="3"/>
        <v> </v>
      </c>
      <c r="V4" s="9" t="str">
        <f t="shared" si="3"/>
        <v>0.317532</v>
      </c>
      <c r="W4" s="30" t="str">
        <f t="shared" si="3"/>
        <v>0.326903</v>
      </c>
      <c r="X4" s="30" t="str">
        <f t="shared" si="3"/>
        <v>0.415707</v>
      </c>
      <c r="Y4" s="30" t="str">
        <f t="shared" si="3"/>
        <v>0.335157</v>
      </c>
      <c r="Z4" s="30" t="str">
        <f t="shared" si="3"/>
        <v>0.335157</v>
      </c>
      <c r="AA4" s="29" t="str">
        <f t="shared" si="3"/>
        <v> </v>
      </c>
      <c r="AB4" s="30" t="str">
        <f t="shared" si="3"/>
        <v>0.413256</v>
      </c>
      <c r="AC4" s="30" t="str">
        <f t="shared" si="3"/>
        <v>0.333674</v>
      </c>
      <c r="AD4" s="30" t="str">
        <f t="shared" si="3"/>
        <v>0.376898</v>
      </c>
      <c r="AE4" s="30" t="str">
        <f t="shared" si="3"/>
        <v>0.334574</v>
      </c>
      <c r="AF4" s="30" t="str">
        <f t="shared" si="3"/>
        <v>0.341523</v>
      </c>
      <c r="AG4" s="30" t="str">
        <f t="shared" si="3"/>
        <v>0.352869</v>
      </c>
      <c r="AH4" s="30" t="str">
        <f t="shared" si="3"/>
        <v>0.478225</v>
      </c>
      <c r="AI4" s="11" t="str">
        <f t="shared" si="3"/>
        <v> </v>
      </c>
      <c r="AJ4" s="11" t="str">
        <f t="shared" si="3"/>
        <v> </v>
      </c>
      <c r="AK4" s="11" t="str">
        <f t="shared" si="3"/>
        <v> </v>
      </c>
      <c r="AL4" s="11" t="str">
        <f t="shared" si="3"/>
        <v> </v>
      </c>
      <c r="AM4" s="11" t="str">
        <f t="shared" si="3"/>
        <v> </v>
      </c>
      <c r="AN4" s="11" t="str">
        <f t="shared" si="3"/>
        <v> </v>
      </c>
      <c r="AO4" s="11" t="str">
        <f t="shared" si="3"/>
        <v> </v>
      </c>
      <c r="AP4" s="11" t="str">
        <f t="shared" si="3"/>
        <v> </v>
      </c>
      <c r="AQ4" s="11" t="str">
        <f t="shared" si="3"/>
        <v> </v>
      </c>
      <c r="AR4" s="11" t="str">
        <f t="shared" si="3"/>
        <v> </v>
      </c>
      <c r="AS4" s="11" t="str">
        <f t="shared" si="3"/>
        <v> </v>
      </c>
      <c r="AT4" s="11" t="str">
        <f t="shared" si="3"/>
        <v> </v>
      </c>
      <c r="AV4" s="3">
        <v>-0.12823</v>
      </c>
      <c r="AW4" s="3">
        <v>0.639852</v>
      </c>
      <c r="AX4" s="3">
        <v>1.0</v>
      </c>
      <c r="AY4" s="3">
        <v>0.984356</v>
      </c>
      <c r="AZ4" s="3">
        <v>-0.11985</v>
      </c>
      <c r="BA4" s="3">
        <v>-0.14154</v>
      </c>
      <c r="BB4" s="3">
        <v>-0.14154</v>
      </c>
      <c r="BC4" s="3">
        <v>1.0</v>
      </c>
      <c r="BD4" s="3">
        <v>1.0</v>
      </c>
      <c r="BE4" s="3">
        <v>0.984311</v>
      </c>
      <c r="BF4" s="3">
        <v>0.984311</v>
      </c>
      <c r="BG4" s="3">
        <v>0.824526</v>
      </c>
      <c r="BH4" s="3">
        <v>0.824512</v>
      </c>
      <c r="BI4" s="3">
        <v>0.665932</v>
      </c>
      <c r="BJ4" s="3">
        <v>0.665932</v>
      </c>
      <c r="BK4" s="3">
        <v>0.271744</v>
      </c>
      <c r="BL4" s="3">
        <v>0.27522</v>
      </c>
      <c r="BM4" s="3">
        <v>0.363664</v>
      </c>
      <c r="BN4" s="3">
        <v>0.195071</v>
      </c>
      <c r="BO4" s="3">
        <v>-0.006</v>
      </c>
      <c r="BP4" s="3">
        <v>0.317532</v>
      </c>
      <c r="BQ4" s="3">
        <v>0.326903</v>
      </c>
      <c r="BR4" s="3">
        <v>0.415707</v>
      </c>
      <c r="BS4" s="3">
        <v>0.335157</v>
      </c>
      <c r="BT4" s="3">
        <v>0.335157</v>
      </c>
      <c r="BU4" s="3">
        <v>0.167286</v>
      </c>
      <c r="BV4" s="3">
        <v>0.413256</v>
      </c>
      <c r="BW4" s="3">
        <v>0.333674</v>
      </c>
      <c r="BX4" s="3">
        <v>0.376898</v>
      </c>
      <c r="BY4" s="3">
        <v>0.334574</v>
      </c>
      <c r="BZ4" s="3">
        <v>0.341523</v>
      </c>
      <c r="CA4" s="3">
        <v>0.352869</v>
      </c>
      <c r="CB4" s="3">
        <v>0.478225</v>
      </c>
      <c r="CC4" s="3">
        <v>-0.24541</v>
      </c>
      <c r="CD4" s="3">
        <v>-0.17834</v>
      </c>
      <c r="CE4" s="3">
        <v>-0.18038</v>
      </c>
      <c r="CF4" s="3">
        <v>-0.16576</v>
      </c>
      <c r="CG4" s="3">
        <v>-0.19365</v>
      </c>
      <c r="CH4" s="3">
        <v>-0.1675</v>
      </c>
      <c r="CI4" s="3">
        <v>-0.04118</v>
      </c>
      <c r="CJ4" s="3">
        <v>-0.17213</v>
      </c>
      <c r="CK4" s="3">
        <v>-0.29701</v>
      </c>
      <c r="CL4" s="3">
        <v>-0.21243</v>
      </c>
      <c r="CM4" s="3">
        <v>-0.16236</v>
      </c>
      <c r="CN4" s="3">
        <v>-0.18087</v>
      </c>
      <c r="CO4" s="3" t="s">
        <v>510</v>
      </c>
      <c r="CP4" s="3">
        <v>0.094626</v>
      </c>
      <c r="CQ4" s="3">
        <v>0.0</v>
      </c>
      <c r="CR4" s="3" t="s">
        <v>563</v>
      </c>
      <c r="CS4" s="3">
        <v>0.0</v>
      </c>
      <c r="CT4" s="3">
        <v>0.118439</v>
      </c>
      <c r="CU4" s="3">
        <v>0.064798</v>
      </c>
      <c r="CV4" s="3">
        <v>0.064798</v>
      </c>
      <c r="CW4" s="3">
        <v>0.0</v>
      </c>
      <c r="CX4" s="3">
        <v>0.0</v>
      </c>
      <c r="CY4" s="3">
        <v>0.0</v>
      </c>
      <c r="CZ4" s="3">
        <v>0.0</v>
      </c>
      <c r="DA4" s="3">
        <v>0.0</v>
      </c>
      <c r="DB4" s="3">
        <v>0.0</v>
      </c>
      <c r="DC4" s="3">
        <v>0.0</v>
      </c>
      <c r="DD4" s="3">
        <v>0.0</v>
      </c>
      <c r="DE4" s="3">
        <v>3.24E-4</v>
      </c>
      <c r="DF4" s="3">
        <v>2.69E-4</v>
      </c>
      <c r="DG4" s="14">
        <v>1.01E-6</v>
      </c>
      <c r="DH4" s="3">
        <v>0.010564</v>
      </c>
      <c r="DI4" s="3">
        <v>0.945771</v>
      </c>
      <c r="DJ4" s="14">
        <v>2.32E-5</v>
      </c>
      <c r="DK4" s="3">
        <v>0.015834</v>
      </c>
      <c r="DL4" s="3">
        <v>0.001771</v>
      </c>
      <c r="DM4" s="3">
        <v>0.013235</v>
      </c>
      <c r="DN4" s="3">
        <v>0.013235</v>
      </c>
      <c r="DO4" s="3">
        <v>0.226634</v>
      </c>
      <c r="DP4" s="3">
        <v>0.001897</v>
      </c>
      <c r="DQ4" s="3">
        <v>0.013673</v>
      </c>
      <c r="DR4" s="3">
        <v>0.004966</v>
      </c>
      <c r="DS4" s="3">
        <v>0.013406</v>
      </c>
      <c r="DT4" s="3">
        <v>0.01149</v>
      </c>
      <c r="DU4" s="3">
        <v>0.008867</v>
      </c>
      <c r="DV4" s="3">
        <v>2.55E-4</v>
      </c>
      <c r="DW4" s="3">
        <v>0.259031</v>
      </c>
      <c r="DX4" s="3">
        <v>0.415551</v>
      </c>
      <c r="DY4" s="3">
        <v>0.410155</v>
      </c>
      <c r="DZ4" s="3">
        <v>0.449709</v>
      </c>
      <c r="EA4" s="3">
        <v>0.37598</v>
      </c>
      <c r="EB4" s="3">
        <v>0.444902</v>
      </c>
      <c r="EC4" s="3">
        <v>0.852001</v>
      </c>
      <c r="ED4" s="3">
        <v>0.432244</v>
      </c>
      <c r="EE4" s="3">
        <v>0.168739</v>
      </c>
      <c r="EF4" s="3">
        <v>0.330499</v>
      </c>
      <c r="EG4" s="3">
        <v>0.459195</v>
      </c>
      <c r="EH4" s="3">
        <v>0.408852</v>
      </c>
    </row>
    <row r="5">
      <c r="A5" s="3" t="s">
        <v>511</v>
      </c>
      <c r="B5" s="11" t="str">
        <f t="shared" ref="B5:AT5" si="4">IF(CP5&lt;0.05,AV5," ")</f>
        <v> </v>
      </c>
      <c r="C5" s="9" t="str">
        <f t="shared" si="4"/>
        <v>0.593434</v>
      </c>
      <c r="D5" s="9" t="str">
        <f t="shared" si="4"/>
        <v>0.984356</v>
      </c>
      <c r="E5" s="11" t="str">
        <f t="shared" si="4"/>
        <v> </v>
      </c>
      <c r="F5" s="11" t="str">
        <f t="shared" si="4"/>
        <v> </v>
      </c>
      <c r="G5" s="11" t="str">
        <f t="shared" si="4"/>
        <v> </v>
      </c>
      <c r="H5" s="11" t="str">
        <f t="shared" si="4"/>
        <v> </v>
      </c>
      <c r="I5" s="9" t="str">
        <f t="shared" si="4"/>
        <v>0.984356</v>
      </c>
      <c r="J5" s="9" t="str">
        <f t="shared" si="4"/>
        <v>0.984356</v>
      </c>
      <c r="K5" s="9" t="str">
        <f t="shared" si="4"/>
        <v>0.999997</v>
      </c>
      <c r="L5" s="9" t="str">
        <f t="shared" si="4"/>
        <v>0.999997</v>
      </c>
      <c r="M5" s="9" t="str">
        <f t="shared" si="4"/>
        <v>0.734353</v>
      </c>
      <c r="N5" s="9" t="str">
        <f t="shared" si="4"/>
        <v>0.734335</v>
      </c>
      <c r="O5" s="9" t="str">
        <f t="shared" si="4"/>
        <v>0.618864</v>
      </c>
      <c r="P5" s="9" t="str">
        <f t="shared" si="4"/>
        <v>0.618864</v>
      </c>
      <c r="Q5" s="9" t="str">
        <f t="shared" si="4"/>
        <v>0.254264</v>
      </c>
      <c r="R5" s="9" t="str">
        <f t="shared" si="4"/>
        <v>0.25811</v>
      </c>
      <c r="S5" s="9" t="str">
        <f t="shared" si="4"/>
        <v>0.315767</v>
      </c>
      <c r="T5" s="9" t="str">
        <f t="shared" si="4"/>
        <v>0.181167</v>
      </c>
      <c r="U5" s="9" t="str">
        <f t="shared" si="4"/>
        <v>0.190627</v>
      </c>
      <c r="V5" s="9" t="str">
        <f t="shared" si="4"/>
        <v>0.194069</v>
      </c>
      <c r="W5" s="30" t="str">
        <f t="shared" si="4"/>
        <v>0.35014</v>
      </c>
      <c r="X5" s="30" t="str">
        <f t="shared" si="4"/>
        <v>0.440002</v>
      </c>
      <c r="Y5" s="30" t="str">
        <f t="shared" si="4"/>
        <v>0.354997</v>
      </c>
      <c r="Z5" s="30" t="str">
        <f t="shared" si="4"/>
        <v>0.354997</v>
      </c>
      <c r="AA5" s="29" t="str">
        <f t="shared" si="4"/>
        <v> </v>
      </c>
      <c r="AB5" s="30" t="str">
        <f t="shared" si="4"/>
        <v>0.431471</v>
      </c>
      <c r="AC5" s="30" t="str">
        <f t="shared" si="4"/>
        <v>0.36512</v>
      </c>
      <c r="AD5" s="30" t="str">
        <f t="shared" si="4"/>
        <v>0.404529</v>
      </c>
      <c r="AE5" s="30" t="str">
        <f t="shared" si="4"/>
        <v>0.366315</v>
      </c>
      <c r="AF5" s="30" t="str">
        <f t="shared" si="4"/>
        <v>0.387386</v>
      </c>
      <c r="AG5" s="30" t="str">
        <f t="shared" si="4"/>
        <v>0.397341</v>
      </c>
      <c r="AH5" s="30" t="str">
        <f t="shared" si="4"/>
        <v>0.496599</v>
      </c>
      <c r="AI5" s="11" t="str">
        <f t="shared" si="4"/>
        <v> </v>
      </c>
      <c r="AJ5" s="11" t="str">
        <f t="shared" si="4"/>
        <v> </v>
      </c>
      <c r="AK5" s="11" t="str">
        <f t="shared" si="4"/>
        <v> </v>
      </c>
      <c r="AL5" s="11" t="str">
        <f t="shared" si="4"/>
        <v> </v>
      </c>
      <c r="AM5" s="11" t="str">
        <f t="shared" si="4"/>
        <v> </v>
      </c>
      <c r="AN5" s="11" t="str">
        <f t="shared" si="4"/>
        <v> </v>
      </c>
      <c r="AO5" s="11" t="str">
        <f t="shared" si="4"/>
        <v> </v>
      </c>
      <c r="AP5" s="11" t="str">
        <f t="shared" si="4"/>
        <v> </v>
      </c>
      <c r="AQ5" s="11" t="str">
        <f t="shared" si="4"/>
        <v> </v>
      </c>
      <c r="AR5" s="11" t="str">
        <f t="shared" si="4"/>
        <v> </v>
      </c>
      <c r="AS5" s="11" t="str">
        <f t="shared" si="4"/>
        <v> </v>
      </c>
      <c r="AT5" s="11" t="str">
        <f t="shared" si="4"/>
        <v> </v>
      </c>
      <c r="AV5" s="3">
        <v>-0.13075</v>
      </c>
      <c r="AW5" s="3">
        <v>0.593434</v>
      </c>
      <c r="AX5" s="3">
        <v>0.984356</v>
      </c>
      <c r="AY5" s="3">
        <v>1.0</v>
      </c>
      <c r="AZ5" s="3">
        <v>-0.11855</v>
      </c>
      <c r="BA5" s="3">
        <v>-0.1435</v>
      </c>
      <c r="BB5" s="3">
        <v>-0.1435</v>
      </c>
      <c r="BC5" s="3">
        <v>0.984356</v>
      </c>
      <c r="BD5" s="3">
        <v>0.984356</v>
      </c>
      <c r="BE5" s="3">
        <v>0.999997</v>
      </c>
      <c r="BF5" s="3">
        <v>0.999997</v>
      </c>
      <c r="BG5" s="3">
        <v>0.734353</v>
      </c>
      <c r="BH5" s="3">
        <v>0.734335</v>
      </c>
      <c r="BI5" s="3">
        <v>0.618864</v>
      </c>
      <c r="BJ5" s="3">
        <v>0.618864</v>
      </c>
      <c r="BK5" s="3">
        <v>0.254264</v>
      </c>
      <c r="BL5" s="3">
        <v>0.25811</v>
      </c>
      <c r="BM5" s="3">
        <v>0.315767</v>
      </c>
      <c r="BN5" s="3">
        <v>0.181167</v>
      </c>
      <c r="BO5" s="3">
        <v>0.190627</v>
      </c>
      <c r="BP5" s="3">
        <v>0.194069</v>
      </c>
      <c r="BQ5" s="3">
        <v>0.35014</v>
      </c>
      <c r="BR5" s="3">
        <v>0.440002</v>
      </c>
      <c r="BS5" s="3">
        <v>0.354997</v>
      </c>
      <c r="BT5" s="3">
        <v>0.354997</v>
      </c>
      <c r="BU5" s="3">
        <v>0.169907</v>
      </c>
      <c r="BV5" s="3">
        <v>0.431471</v>
      </c>
      <c r="BW5" s="3">
        <v>0.36512</v>
      </c>
      <c r="BX5" s="3">
        <v>0.404529</v>
      </c>
      <c r="BY5" s="3">
        <v>0.366315</v>
      </c>
      <c r="BZ5" s="3">
        <v>0.387386</v>
      </c>
      <c r="CA5" s="3">
        <v>0.397341</v>
      </c>
      <c r="CB5" s="3">
        <v>0.496599</v>
      </c>
      <c r="CC5" s="3">
        <v>-0.21881</v>
      </c>
      <c r="CD5" s="3">
        <v>-0.16191</v>
      </c>
      <c r="CE5" s="3">
        <v>-0.15217</v>
      </c>
      <c r="CF5" s="3">
        <v>-0.13639</v>
      </c>
      <c r="CG5" s="3">
        <v>-0.17225</v>
      </c>
      <c r="CH5" s="3">
        <v>-0.14454</v>
      </c>
      <c r="CI5" s="3">
        <v>-0.02576</v>
      </c>
      <c r="CJ5" s="3">
        <v>-0.15745</v>
      </c>
      <c r="CK5" s="3">
        <v>-0.26285</v>
      </c>
      <c r="CL5" s="3">
        <v>-0.19325</v>
      </c>
      <c r="CM5" s="3">
        <v>-0.13981</v>
      </c>
      <c r="CN5" s="3">
        <v>-0.16107</v>
      </c>
      <c r="CO5" s="3" t="s">
        <v>511</v>
      </c>
      <c r="CP5" s="3">
        <v>0.088274</v>
      </c>
      <c r="CQ5" s="3">
        <v>0.0</v>
      </c>
      <c r="CR5" s="3">
        <v>0.0</v>
      </c>
      <c r="CS5" s="3" t="s">
        <v>563</v>
      </c>
      <c r="CT5" s="3">
        <v>0.122512</v>
      </c>
      <c r="CU5" s="3">
        <v>0.061137</v>
      </c>
      <c r="CV5" s="3">
        <v>0.061137</v>
      </c>
      <c r="CW5" s="3">
        <v>0.0</v>
      </c>
      <c r="CX5" s="3">
        <v>0.0</v>
      </c>
      <c r="CY5" s="3">
        <v>0.0</v>
      </c>
      <c r="CZ5" s="3">
        <v>0.0</v>
      </c>
      <c r="DA5" s="3">
        <v>0.0</v>
      </c>
      <c r="DB5" s="3">
        <v>0.0</v>
      </c>
      <c r="DC5" s="3">
        <v>0.0</v>
      </c>
      <c r="DD5" s="3">
        <v>0.0</v>
      </c>
      <c r="DE5" s="3">
        <v>7.91E-4</v>
      </c>
      <c r="DF5" s="3">
        <v>6.53E-4</v>
      </c>
      <c r="DG5" s="14">
        <v>2.59E-5</v>
      </c>
      <c r="DH5" s="3">
        <v>0.017724</v>
      </c>
      <c r="DI5" s="3">
        <v>0.029187</v>
      </c>
      <c r="DJ5" s="3">
        <v>0.010978</v>
      </c>
      <c r="DK5" s="3">
        <v>0.009445</v>
      </c>
      <c r="DL5" s="3">
        <v>8.71E-4</v>
      </c>
      <c r="DM5" s="3">
        <v>0.008437</v>
      </c>
      <c r="DN5" s="3">
        <v>0.008437</v>
      </c>
      <c r="DO5" s="3">
        <v>0.219336</v>
      </c>
      <c r="DP5" s="3">
        <v>0.001124</v>
      </c>
      <c r="DQ5" s="3">
        <v>0.006633</v>
      </c>
      <c r="DR5" s="3">
        <v>0.002414</v>
      </c>
      <c r="DS5" s="3">
        <v>0.006444</v>
      </c>
      <c r="DT5" s="3">
        <v>0.003804</v>
      </c>
      <c r="DU5" s="3">
        <v>0.002929</v>
      </c>
      <c r="DV5" s="3">
        <v>1.34E-4</v>
      </c>
      <c r="DW5" s="3">
        <v>0.315831</v>
      </c>
      <c r="DX5" s="3">
        <v>0.460466</v>
      </c>
      <c r="DY5" s="3">
        <v>0.488212</v>
      </c>
      <c r="DZ5" s="3">
        <v>0.534904</v>
      </c>
      <c r="EA5" s="3">
        <v>0.431909</v>
      </c>
      <c r="EB5" s="3">
        <v>0.510549</v>
      </c>
      <c r="EC5" s="3">
        <v>0.907107</v>
      </c>
      <c r="ED5" s="3">
        <v>0.473067</v>
      </c>
      <c r="EE5" s="3">
        <v>0.225621</v>
      </c>
      <c r="EF5" s="3">
        <v>0.376985</v>
      </c>
      <c r="EG5" s="3">
        <v>0.524622</v>
      </c>
      <c r="EH5" s="3">
        <v>0.462834</v>
      </c>
    </row>
    <row r="6">
      <c r="A6" s="3" t="s">
        <v>512</v>
      </c>
      <c r="B6" s="9" t="str">
        <f t="shared" ref="B6:AT6" si="5">IF(CP6&lt;0.05,AV6," ")</f>
        <v>0.932011</v>
      </c>
      <c r="C6" s="11" t="str">
        <f t="shared" si="5"/>
        <v> </v>
      </c>
      <c r="D6" s="11" t="str">
        <f t="shared" si="5"/>
        <v> </v>
      </c>
      <c r="E6" s="11" t="str">
        <f t="shared" si="5"/>
        <v> </v>
      </c>
      <c r="F6" s="11" t="str">
        <f t="shared" si="5"/>
        <v> </v>
      </c>
      <c r="G6" s="9" t="str">
        <f t="shared" si="5"/>
        <v>0.932887</v>
      </c>
      <c r="H6" s="9" t="str">
        <f t="shared" si="5"/>
        <v>0.932887</v>
      </c>
      <c r="I6" s="11" t="str">
        <f t="shared" si="5"/>
        <v> </v>
      </c>
      <c r="J6" s="11" t="str">
        <f t="shared" si="5"/>
        <v> </v>
      </c>
      <c r="K6" s="11" t="str">
        <f t="shared" si="5"/>
        <v> </v>
      </c>
      <c r="L6" s="11" t="str">
        <f t="shared" si="5"/>
        <v> </v>
      </c>
      <c r="M6" s="11" t="str">
        <f t="shared" si="5"/>
        <v> </v>
      </c>
      <c r="N6" s="11" t="str">
        <f t="shared" si="5"/>
        <v> </v>
      </c>
      <c r="O6" s="11" t="str">
        <f t="shared" si="5"/>
        <v> </v>
      </c>
      <c r="P6" s="11" t="str">
        <f t="shared" si="5"/>
        <v> </v>
      </c>
      <c r="Q6" s="9" t="str">
        <f t="shared" si="5"/>
        <v>0.303481</v>
      </c>
      <c r="R6" s="9" t="str">
        <f t="shared" si="5"/>
        <v>0.30159</v>
      </c>
      <c r="S6" s="9" t="str">
        <f t="shared" si="5"/>
        <v>0.167631</v>
      </c>
      <c r="T6" s="9" t="str">
        <f t="shared" si="5"/>
        <v>0.364798</v>
      </c>
      <c r="U6" s="11" t="str">
        <f t="shared" si="5"/>
        <v> </v>
      </c>
      <c r="V6" s="11" t="str">
        <f t="shared" si="5"/>
        <v> </v>
      </c>
      <c r="W6" s="29" t="str">
        <f t="shared" si="5"/>
        <v> </v>
      </c>
      <c r="X6" s="29" t="str">
        <f t="shared" si="5"/>
        <v> </v>
      </c>
      <c r="Y6" s="29" t="str">
        <f t="shared" si="5"/>
        <v> </v>
      </c>
      <c r="Z6" s="29" t="str">
        <f t="shared" si="5"/>
        <v> </v>
      </c>
      <c r="AA6" s="29" t="str">
        <f t="shared" si="5"/>
        <v> </v>
      </c>
      <c r="AB6" s="29" t="str">
        <f t="shared" si="5"/>
        <v> </v>
      </c>
      <c r="AC6" s="29" t="str">
        <f t="shared" si="5"/>
        <v> </v>
      </c>
      <c r="AD6" s="29" t="str">
        <f t="shared" si="5"/>
        <v> </v>
      </c>
      <c r="AE6" s="29" t="str">
        <f t="shared" si="5"/>
        <v> </v>
      </c>
      <c r="AF6" s="29" t="str">
        <f t="shared" si="5"/>
        <v> </v>
      </c>
      <c r="AG6" s="29" t="str">
        <f t="shared" si="5"/>
        <v> </v>
      </c>
      <c r="AH6" s="29" t="str">
        <f t="shared" si="5"/>
        <v> </v>
      </c>
      <c r="AI6" s="11" t="str">
        <f t="shared" si="5"/>
        <v> </v>
      </c>
      <c r="AJ6" s="11" t="str">
        <f t="shared" si="5"/>
        <v> </v>
      </c>
      <c r="AK6" s="11" t="str">
        <f t="shared" si="5"/>
        <v> </v>
      </c>
      <c r="AL6" s="11" t="str">
        <f t="shared" si="5"/>
        <v> </v>
      </c>
      <c r="AM6" s="11" t="str">
        <f t="shared" si="5"/>
        <v> </v>
      </c>
      <c r="AN6" s="11" t="str">
        <f t="shared" si="5"/>
        <v> </v>
      </c>
      <c r="AO6" s="11" t="str">
        <f t="shared" si="5"/>
        <v> </v>
      </c>
      <c r="AP6" s="11" t="str">
        <f t="shared" si="5"/>
        <v> </v>
      </c>
      <c r="AQ6" s="11" t="str">
        <f t="shared" si="5"/>
        <v> </v>
      </c>
      <c r="AR6" s="11" t="str">
        <f t="shared" si="5"/>
        <v> </v>
      </c>
      <c r="AS6" s="11" t="str">
        <f t="shared" si="5"/>
        <v> </v>
      </c>
      <c r="AT6" s="9" t="str">
        <f t="shared" si="5"/>
        <v>0.494071</v>
      </c>
      <c r="AV6" s="3">
        <v>0.932011</v>
      </c>
      <c r="AW6" s="3">
        <v>0.099719</v>
      </c>
      <c r="AX6" s="3">
        <v>-0.11985</v>
      </c>
      <c r="AY6" s="3">
        <v>-0.11855</v>
      </c>
      <c r="AZ6" s="3">
        <v>1.0</v>
      </c>
      <c r="BA6" s="3">
        <v>0.932887</v>
      </c>
      <c r="BB6" s="3">
        <v>0.932887</v>
      </c>
      <c r="BC6" s="3">
        <v>-0.11985</v>
      </c>
      <c r="BD6" s="3">
        <v>-0.11985</v>
      </c>
      <c r="BE6" s="3">
        <v>-0.11884</v>
      </c>
      <c r="BF6" s="3">
        <v>-0.11884</v>
      </c>
      <c r="BG6" s="3">
        <v>-0.11183</v>
      </c>
      <c r="BH6" s="3">
        <v>-0.11196</v>
      </c>
      <c r="BI6" s="3">
        <v>0.070274</v>
      </c>
      <c r="BJ6" s="3">
        <v>0.070274</v>
      </c>
      <c r="BK6" s="3">
        <v>0.303481</v>
      </c>
      <c r="BL6" s="3">
        <v>0.30159</v>
      </c>
      <c r="BM6" s="3">
        <v>0.167631</v>
      </c>
      <c r="BN6" s="3">
        <v>0.364798</v>
      </c>
      <c r="BO6" s="3">
        <v>0.039388</v>
      </c>
      <c r="BP6" s="3">
        <v>-0.06841</v>
      </c>
      <c r="BQ6" s="3">
        <v>-0.08182</v>
      </c>
      <c r="BR6" s="3">
        <v>-0.18899</v>
      </c>
      <c r="BS6" s="3">
        <v>0.174278</v>
      </c>
      <c r="BT6" s="3">
        <v>0.174278</v>
      </c>
      <c r="BU6" s="3">
        <v>-0.04334</v>
      </c>
      <c r="BV6" s="3">
        <v>0.006854</v>
      </c>
      <c r="BW6" s="3">
        <v>-0.03329</v>
      </c>
      <c r="BX6" s="3">
        <v>-0.0543</v>
      </c>
      <c r="BY6" s="3">
        <v>-0.2137</v>
      </c>
      <c r="BZ6" s="3">
        <v>-0.14165</v>
      </c>
      <c r="CA6" s="3">
        <v>-0.11229</v>
      </c>
      <c r="CB6" s="3">
        <v>-0.06255</v>
      </c>
      <c r="CC6" s="3">
        <v>0.217318</v>
      </c>
      <c r="CD6" s="3">
        <v>0.211078</v>
      </c>
      <c r="CE6" s="3">
        <v>0.243083</v>
      </c>
      <c r="CF6" s="3">
        <v>0.125358</v>
      </c>
      <c r="CG6" s="3">
        <v>0.232815</v>
      </c>
      <c r="CH6" s="3">
        <v>0.215308</v>
      </c>
      <c r="CI6" s="3">
        <v>0.252082</v>
      </c>
      <c r="CJ6" s="3">
        <v>0.274532</v>
      </c>
      <c r="CK6" s="3">
        <v>0.398221</v>
      </c>
      <c r="CL6" s="3">
        <v>0.157976</v>
      </c>
      <c r="CM6" s="3">
        <v>0.294275</v>
      </c>
      <c r="CN6" s="3">
        <v>0.494071</v>
      </c>
      <c r="CO6" s="3" t="s">
        <v>512</v>
      </c>
      <c r="CP6" s="3">
        <v>0.0</v>
      </c>
      <c r="CQ6" s="3">
        <v>0.194401</v>
      </c>
      <c r="CR6" s="3">
        <v>0.118439</v>
      </c>
      <c r="CS6" s="3">
        <v>0.122512</v>
      </c>
      <c r="CT6" s="3" t="s">
        <v>563</v>
      </c>
      <c r="CU6" s="3">
        <v>0.0</v>
      </c>
      <c r="CV6" s="3">
        <v>0.0</v>
      </c>
      <c r="CW6" s="3">
        <v>0.118439</v>
      </c>
      <c r="CX6" s="3">
        <v>0.118439</v>
      </c>
      <c r="CY6" s="3">
        <v>0.121596</v>
      </c>
      <c r="CZ6" s="3">
        <v>0.121596</v>
      </c>
      <c r="DA6" s="3">
        <v>0.145344</v>
      </c>
      <c r="DB6" s="3">
        <v>0.144867</v>
      </c>
      <c r="DC6" s="3">
        <v>0.361064</v>
      </c>
      <c r="DD6" s="3">
        <v>0.361064</v>
      </c>
      <c r="DE6" s="14">
        <v>5.46E-5</v>
      </c>
      <c r="DF6" s="14">
        <v>6.11E-5</v>
      </c>
      <c r="DG6" s="3">
        <v>0.028415</v>
      </c>
      <c r="DH6" s="14">
        <v>9.32E-7</v>
      </c>
      <c r="DI6" s="3">
        <v>0.655115</v>
      </c>
      <c r="DJ6" s="3">
        <v>0.374001</v>
      </c>
      <c r="DK6" s="3">
        <v>0.556436</v>
      </c>
      <c r="DL6" s="3">
        <v>0.171113</v>
      </c>
      <c r="DM6" s="3">
        <v>0.207533</v>
      </c>
      <c r="DN6" s="3">
        <v>0.207533</v>
      </c>
      <c r="DO6" s="3">
        <v>0.755644</v>
      </c>
      <c r="DP6" s="3">
        <v>0.960767</v>
      </c>
      <c r="DQ6" s="3">
        <v>0.811112</v>
      </c>
      <c r="DR6" s="3">
        <v>0.696534</v>
      </c>
      <c r="DS6" s="3">
        <v>0.120762</v>
      </c>
      <c r="DT6" s="3">
        <v>0.306925</v>
      </c>
      <c r="DU6" s="3">
        <v>0.418834</v>
      </c>
      <c r="DV6" s="3">
        <v>0.653201</v>
      </c>
      <c r="DW6" s="3">
        <v>0.319217</v>
      </c>
      <c r="DX6" s="3">
        <v>0.333647</v>
      </c>
      <c r="DY6" s="3">
        <v>0.26372</v>
      </c>
      <c r="DZ6" s="3">
        <v>0.568727</v>
      </c>
      <c r="EA6" s="3">
        <v>0.285046</v>
      </c>
      <c r="EB6" s="3">
        <v>0.323821</v>
      </c>
      <c r="EC6" s="3">
        <v>0.245892</v>
      </c>
      <c r="ED6" s="3">
        <v>0.2049</v>
      </c>
      <c r="EE6" s="3">
        <v>0.059836</v>
      </c>
      <c r="EF6" s="3">
        <v>0.471578</v>
      </c>
      <c r="EG6" s="3">
        <v>0.172883</v>
      </c>
      <c r="EH6" s="3">
        <v>0.016564</v>
      </c>
    </row>
    <row r="7">
      <c r="A7" s="3" t="s">
        <v>513</v>
      </c>
      <c r="B7" s="9" t="str">
        <f t="shared" ref="B7:AT7" si="6">IF(CP7&lt;0.05,AV7," ")</f>
        <v>0.999282</v>
      </c>
      <c r="C7" s="11" t="str">
        <f t="shared" si="6"/>
        <v> </v>
      </c>
      <c r="D7" s="11" t="str">
        <f t="shared" si="6"/>
        <v> </v>
      </c>
      <c r="E7" s="11" t="str">
        <f t="shared" si="6"/>
        <v> </v>
      </c>
      <c r="F7" s="9" t="str">
        <f t="shared" si="6"/>
        <v>0.932887</v>
      </c>
      <c r="G7" s="11" t="str">
        <f t="shared" si="6"/>
        <v> </v>
      </c>
      <c r="H7" s="9" t="str">
        <f t="shared" si="6"/>
        <v>1</v>
      </c>
      <c r="I7" s="11" t="str">
        <f t="shared" si="6"/>
        <v> </v>
      </c>
      <c r="J7" s="11" t="str">
        <f t="shared" si="6"/>
        <v> </v>
      </c>
      <c r="K7" s="11" t="str">
        <f t="shared" si="6"/>
        <v> </v>
      </c>
      <c r="L7" s="11" t="str">
        <f t="shared" si="6"/>
        <v> </v>
      </c>
      <c r="M7" s="11" t="str">
        <f t="shared" si="6"/>
        <v> </v>
      </c>
      <c r="N7" s="11" t="str">
        <f t="shared" si="6"/>
        <v> </v>
      </c>
      <c r="O7" s="11" t="str">
        <f t="shared" si="6"/>
        <v> </v>
      </c>
      <c r="P7" s="11" t="str">
        <f t="shared" si="6"/>
        <v> </v>
      </c>
      <c r="Q7" s="9" t="str">
        <f t="shared" si="6"/>
        <v>0.264636</v>
      </c>
      <c r="R7" s="9" t="str">
        <f t="shared" si="6"/>
        <v>0.263442</v>
      </c>
      <c r="S7" s="9" t="str">
        <f t="shared" si="6"/>
        <v>0.161479</v>
      </c>
      <c r="T7" s="9" t="str">
        <f t="shared" si="6"/>
        <v>0.320885</v>
      </c>
      <c r="U7" s="11" t="str">
        <f t="shared" si="6"/>
        <v> </v>
      </c>
      <c r="V7" s="11" t="str">
        <f t="shared" si="6"/>
        <v> </v>
      </c>
      <c r="W7" s="29" t="str">
        <f t="shared" si="6"/>
        <v> </v>
      </c>
      <c r="X7" s="30" t="str">
        <f t="shared" si="6"/>
        <v>-0.28741</v>
      </c>
      <c r="Y7" s="29" t="str">
        <f t="shared" si="6"/>
        <v> </v>
      </c>
      <c r="Z7" s="29" t="str">
        <f t="shared" si="6"/>
        <v> </v>
      </c>
      <c r="AA7" s="29" t="str">
        <f t="shared" si="6"/>
        <v> </v>
      </c>
      <c r="AB7" s="29" t="str">
        <f t="shared" si="6"/>
        <v> </v>
      </c>
      <c r="AC7" s="29" t="str">
        <f t="shared" si="6"/>
        <v> </v>
      </c>
      <c r="AD7" s="29" t="str">
        <f t="shared" si="6"/>
        <v> </v>
      </c>
      <c r="AE7" s="30" t="str">
        <f t="shared" si="6"/>
        <v>-0.32779</v>
      </c>
      <c r="AF7" s="29" t="str">
        <f t="shared" si="6"/>
        <v> </v>
      </c>
      <c r="AG7" s="29" t="str">
        <f t="shared" si="6"/>
        <v> </v>
      </c>
      <c r="AH7" s="29" t="str">
        <f t="shared" si="6"/>
        <v> </v>
      </c>
      <c r="AI7" s="11" t="str">
        <f t="shared" si="6"/>
        <v> </v>
      </c>
      <c r="AJ7" s="11" t="str">
        <f t="shared" si="6"/>
        <v> </v>
      </c>
      <c r="AK7" s="11" t="str">
        <f t="shared" si="6"/>
        <v> </v>
      </c>
      <c r="AL7" s="11" t="str">
        <f t="shared" si="6"/>
        <v> </v>
      </c>
      <c r="AM7" s="11" t="str">
        <f t="shared" si="6"/>
        <v> </v>
      </c>
      <c r="AN7" s="11" t="str">
        <f t="shared" si="6"/>
        <v> </v>
      </c>
      <c r="AO7" s="11" t="str">
        <f t="shared" si="6"/>
        <v> </v>
      </c>
      <c r="AP7" s="11" t="str">
        <f t="shared" si="6"/>
        <v> </v>
      </c>
      <c r="AQ7" s="11" t="str">
        <f t="shared" si="6"/>
        <v> </v>
      </c>
      <c r="AR7" s="11" t="str">
        <f t="shared" si="6"/>
        <v> </v>
      </c>
      <c r="AS7" s="11" t="str">
        <f t="shared" si="6"/>
        <v> </v>
      </c>
      <c r="AT7" s="11" t="str">
        <f t="shared" si="6"/>
        <v> </v>
      </c>
      <c r="AV7" s="3">
        <v>0.999282</v>
      </c>
      <c r="AW7" s="3">
        <v>0.088876</v>
      </c>
      <c r="AX7" s="3">
        <v>-0.14154</v>
      </c>
      <c r="AY7" s="3">
        <v>-0.1435</v>
      </c>
      <c r="AZ7" s="3">
        <v>0.932887</v>
      </c>
      <c r="BA7" s="3">
        <v>1.0</v>
      </c>
      <c r="BB7" s="3">
        <v>1.0</v>
      </c>
      <c r="BC7" s="3">
        <v>-0.14154</v>
      </c>
      <c r="BD7" s="3">
        <v>-0.14154</v>
      </c>
      <c r="BE7" s="3">
        <v>-0.14379</v>
      </c>
      <c r="BF7" s="3">
        <v>-0.14379</v>
      </c>
      <c r="BG7" s="3">
        <v>-0.13483</v>
      </c>
      <c r="BH7" s="3">
        <v>-0.13496</v>
      </c>
      <c r="BI7" s="3">
        <v>0.061087</v>
      </c>
      <c r="BJ7" s="3">
        <v>0.061087</v>
      </c>
      <c r="BK7" s="3">
        <v>0.264636</v>
      </c>
      <c r="BL7" s="3">
        <v>0.263442</v>
      </c>
      <c r="BM7" s="3">
        <v>0.161479</v>
      </c>
      <c r="BN7" s="3">
        <v>0.320885</v>
      </c>
      <c r="BO7" s="3">
        <v>0.041806</v>
      </c>
      <c r="BP7" s="3">
        <v>-0.08682</v>
      </c>
      <c r="BQ7" s="3">
        <v>-0.15281</v>
      </c>
      <c r="BR7" s="3">
        <v>-0.28741</v>
      </c>
      <c r="BS7" s="3">
        <v>5.34E-4</v>
      </c>
      <c r="BT7" s="3">
        <v>5.34E-4</v>
      </c>
      <c r="BU7" s="3">
        <v>-0.10655</v>
      </c>
      <c r="BV7" s="3">
        <v>-0.03636</v>
      </c>
      <c r="BW7" s="3">
        <v>-0.06128</v>
      </c>
      <c r="BX7" s="3">
        <v>-0.08044</v>
      </c>
      <c r="BY7" s="3">
        <v>-0.32779</v>
      </c>
      <c r="BZ7" s="3">
        <v>-0.23877</v>
      </c>
      <c r="CA7" s="3">
        <v>-0.1017</v>
      </c>
      <c r="CB7" s="3">
        <v>-0.15972</v>
      </c>
      <c r="CC7" s="3">
        <v>-0.05061</v>
      </c>
      <c r="CD7" s="3">
        <v>-0.01738</v>
      </c>
      <c r="CE7" s="3">
        <v>-0.03063</v>
      </c>
      <c r="CF7" s="3">
        <v>-0.13689</v>
      </c>
      <c r="CG7" s="3">
        <v>-0.06751</v>
      </c>
      <c r="CH7" s="3">
        <v>-0.06529</v>
      </c>
      <c r="CI7" s="3">
        <v>-0.01414</v>
      </c>
      <c r="CJ7" s="3">
        <v>-0.01312</v>
      </c>
      <c r="CK7" s="3">
        <v>0.142292</v>
      </c>
      <c r="CL7" s="3">
        <v>-0.02732</v>
      </c>
      <c r="CM7" s="3">
        <v>0.076972</v>
      </c>
      <c r="CN7" s="3">
        <v>0.139328</v>
      </c>
      <c r="CO7" s="3" t="s">
        <v>513</v>
      </c>
      <c r="CP7" s="3">
        <v>0.0</v>
      </c>
      <c r="CQ7" s="3">
        <v>0.247693</v>
      </c>
      <c r="CR7" s="3">
        <v>0.064798</v>
      </c>
      <c r="CS7" s="3">
        <v>0.061137</v>
      </c>
      <c r="CT7" s="3">
        <v>0.0</v>
      </c>
      <c r="CU7" s="3" t="s">
        <v>563</v>
      </c>
      <c r="CV7" s="3">
        <v>0.0</v>
      </c>
      <c r="CW7" s="3">
        <v>0.064798</v>
      </c>
      <c r="CX7" s="3">
        <v>0.064798</v>
      </c>
      <c r="CY7" s="3">
        <v>0.060616</v>
      </c>
      <c r="CZ7" s="3">
        <v>0.060616</v>
      </c>
      <c r="DA7" s="3">
        <v>0.078705</v>
      </c>
      <c r="DB7" s="3">
        <v>0.078413</v>
      </c>
      <c r="DC7" s="3">
        <v>0.427373</v>
      </c>
      <c r="DD7" s="3">
        <v>0.427373</v>
      </c>
      <c r="DE7" s="3">
        <v>4.69E-4</v>
      </c>
      <c r="DF7" s="3">
        <v>4.99E-4</v>
      </c>
      <c r="DG7" s="3">
        <v>0.034859</v>
      </c>
      <c r="DH7" s="14">
        <v>1.88E-5</v>
      </c>
      <c r="DI7" s="3">
        <v>0.635418</v>
      </c>
      <c r="DJ7" s="3">
        <v>0.258819</v>
      </c>
      <c r="DK7" s="3">
        <v>0.269983</v>
      </c>
      <c r="DL7" s="3">
        <v>0.035093</v>
      </c>
      <c r="DM7" s="3">
        <v>0.996944</v>
      </c>
      <c r="DN7" s="3">
        <v>0.996944</v>
      </c>
      <c r="DO7" s="3">
        <v>0.443177</v>
      </c>
      <c r="DP7" s="3">
        <v>0.794075</v>
      </c>
      <c r="DQ7" s="3">
        <v>0.659803</v>
      </c>
      <c r="DR7" s="3">
        <v>0.563135</v>
      </c>
      <c r="DS7" s="3">
        <v>0.015534</v>
      </c>
      <c r="DT7" s="3">
        <v>0.082071</v>
      </c>
      <c r="DU7" s="3">
        <v>0.464306</v>
      </c>
      <c r="DV7" s="3">
        <v>0.248646</v>
      </c>
      <c r="DW7" s="3">
        <v>0.81862</v>
      </c>
      <c r="DX7" s="3">
        <v>0.937254</v>
      </c>
      <c r="DY7" s="3">
        <v>0.88965</v>
      </c>
      <c r="DZ7" s="3">
        <v>0.53339</v>
      </c>
      <c r="EA7" s="3">
        <v>0.759554</v>
      </c>
      <c r="EB7" s="3">
        <v>0.767249</v>
      </c>
      <c r="EC7" s="3">
        <v>0.948925</v>
      </c>
      <c r="ED7" s="3">
        <v>0.952618</v>
      </c>
      <c r="EE7" s="3">
        <v>0.517203</v>
      </c>
      <c r="EF7" s="3">
        <v>0.901513</v>
      </c>
      <c r="EG7" s="3">
        <v>0.72703</v>
      </c>
      <c r="EH7" s="3">
        <v>0.526058</v>
      </c>
    </row>
    <row r="8">
      <c r="A8" s="3" t="s">
        <v>514</v>
      </c>
      <c r="B8" s="9" t="str">
        <f t="shared" ref="B8:AT8" si="7">IF(CP8&lt;0.05,AV8," ")</f>
        <v>0.999282</v>
      </c>
      <c r="C8" s="11" t="str">
        <f t="shared" si="7"/>
        <v> </v>
      </c>
      <c r="D8" s="11" t="str">
        <f t="shared" si="7"/>
        <v> </v>
      </c>
      <c r="E8" s="11" t="str">
        <f t="shared" si="7"/>
        <v> </v>
      </c>
      <c r="F8" s="9" t="str">
        <f t="shared" si="7"/>
        <v>0.932887</v>
      </c>
      <c r="G8" s="9" t="str">
        <f t="shared" si="7"/>
        <v>1</v>
      </c>
      <c r="H8" s="11" t="str">
        <f t="shared" si="7"/>
        <v> </v>
      </c>
      <c r="I8" s="11" t="str">
        <f t="shared" si="7"/>
        <v> </v>
      </c>
      <c r="J8" s="11" t="str">
        <f t="shared" si="7"/>
        <v> </v>
      </c>
      <c r="K8" s="11" t="str">
        <f t="shared" si="7"/>
        <v> </v>
      </c>
      <c r="L8" s="11" t="str">
        <f t="shared" si="7"/>
        <v> </v>
      </c>
      <c r="M8" s="11" t="str">
        <f t="shared" si="7"/>
        <v> </v>
      </c>
      <c r="N8" s="11" t="str">
        <f t="shared" si="7"/>
        <v> </v>
      </c>
      <c r="O8" s="11" t="str">
        <f t="shared" si="7"/>
        <v> </v>
      </c>
      <c r="P8" s="11" t="str">
        <f t="shared" si="7"/>
        <v> </v>
      </c>
      <c r="Q8" s="9" t="str">
        <f t="shared" si="7"/>
        <v>0.264636</v>
      </c>
      <c r="R8" s="9" t="str">
        <f t="shared" si="7"/>
        <v>0.263442</v>
      </c>
      <c r="S8" s="9" t="str">
        <f t="shared" si="7"/>
        <v>0.161479</v>
      </c>
      <c r="T8" s="9" t="str">
        <f t="shared" si="7"/>
        <v>0.320885</v>
      </c>
      <c r="U8" s="11" t="str">
        <f t="shared" si="7"/>
        <v> </v>
      </c>
      <c r="V8" s="11" t="str">
        <f t="shared" si="7"/>
        <v> </v>
      </c>
      <c r="W8" s="29" t="str">
        <f t="shared" si="7"/>
        <v> </v>
      </c>
      <c r="X8" s="30" t="str">
        <f t="shared" si="7"/>
        <v>-0.28741</v>
      </c>
      <c r="Y8" s="29" t="str">
        <f t="shared" si="7"/>
        <v> </v>
      </c>
      <c r="Z8" s="29" t="str">
        <f t="shared" si="7"/>
        <v> </v>
      </c>
      <c r="AA8" s="29" t="str">
        <f t="shared" si="7"/>
        <v> </v>
      </c>
      <c r="AB8" s="29" t="str">
        <f t="shared" si="7"/>
        <v> </v>
      </c>
      <c r="AC8" s="29" t="str">
        <f t="shared" si="7"/>
        <v> </v>
      </c>
      <c r="AD8" s="29" t="str">
        <f t="shared" si="7"/>
        <v> </v>
      </c>
      <c r="AE8" s="30" t="str">
        <f t="shared" si="7"/>
        <v>-0.32779</v>
      </c>
      <c r="AF8" s="29" t="str">
        <f t="shared" si="7"/>
        <v> </v>
      </c>
      <c r="AG8" s="29" t="str">
        <f t="shared" si="7"/>
        <v> </v>
      </c>
      <c r="AH8" s="29" t="str">
        <f t="shared" si="7"/>
        <v> </v>
      </c>
      <c r="AI8" s="11" t="str">
        <f t="shared" si="7"/>
        <v> </v>
      </c>
      <c r="AJ8" s="11" t="str">
        <f t="shared" si="7"/>
        <v> </v>
      </c>
      <c r="AK8" s="11" t="str">
        <f t="shared" si="7"/>
        <v> </v>
      </c>
      <c r="AL8" s="11" t="str">
        <f t="shared" si="7"/>
        <v> </v>
      </c>
      <c r="AM8" s="11" t="str">
        <f t="shared" si="7"/>
        <v> </v>
      </c>
      <c r="AN8" s="11" t="str">
        <f t="shared" si="7"/>
        <v> </v>
      </c>
      <c r="AO8" s="11" t="str">
        <f t="shared" si="7"/>
        <v> </v>
      </c>
      <c r="AP8" s="11" t="str">
        <f t="shared" si="7"/>
        <v> </v>
      </c>
      <c r="AQ8" s="11" t="str">
        <f t="shared" si="7"/>
        <v> </v>
      </c>
      <c r="AR8" s="11" t="str">
        <f t="shared" si="7"/>
        <v> </v>
      </c>
      <c r="AS8" s="11" t="str">
        <f t="shared" si="7"/>
        <v> </v>
      </c>
      <c r="AT8" s="11" t="str">
        <f t="shared" si="7"/>
        <v> </v>
      </c>
      <c r="AV8" s="3">
        <v>0.999282</v>
      </c>
      <c r="AW8" s="3">
        <v>0.088876</v>
      </c>
      <c r="AX8" s="3">
        <v>-0.14154</v>
      </c>
      <c r="AY8" s="3">
        <v>-0.1435</v>
      </c>
      <c r="AZ8" s="3">
        <v>0.932887</v>
      </c>
      <c r="BA8" s="3">
        <v>1.0</v>
      </c>
      <c r="BB8" s="3">
        <v>1.0</v>
      </c>
      <c r="BC8" s="3">
        <v>-0.14154</v>
      </c>
      <c r="BD8" s="3">
        <v>-0.14154</v>
      </c>
      <c r="BE8" s="3">
        <v>-0.14379</v>
      </c>
      <c r="BF8" s="3">
        <v>-0.14379</v>
      </c>
      <c r="BG8" s="3">
        <v>-0.13483</v>
      </c>
      <c r="BH8" s="3">
        <v>-0.13496</v>
      </c>
      <c r="BI8" s="3">
        <v>0.061087</v>
      </c>
      <c r="BJ8" s="3">
        <v>0.061087</v>
      </c>
      <c r="BK8" s="3">
        <v>0.264636</v>
      </c>
      <c r="BL8" s="3">
        <v>0.263442</v>
      </c>
      <c r="BM8" s="3">
        <v>0.161479</v>
      </c>
      <c r="BN8" s="3">
        <v>0.320885</v>
      </c>
      <c r="BO8" s="3">
        <v>0.041806</v>
      </c>
      <c r="BP8" s="3">
        <v>-0.08682</v>
      </c>
      <c r="BQ8" s="3">
        <v>-0.15281</v>
      </c>
      <c r="BR8" s="3">
        <v>-0.28741</v>
      </c>
      <c r="BS8" s="3">
        <v>5.34E-4</v>
      </c>
      <c r="BT8" s="3">
        <v>5.34E-4</v>
      </c>
      <c r="BU8" s="3">
        <v>-0.10655</v>
      </c>
      <c r="BV8" s="3">
        <v>-0.03636</v>
      </c>
      <c r="BW8" s="3">
        <v>-0.06128</v>
      </c>
      <c r="BX8" s="3">
        <v>-0.08044</v>
      </c>
      <c r="BY8" s="3">
        <v>-0.32779</v>
      </c>
      <c r="BZ8" s="3">
        <v>-0.23877</v>
      </c>
      <c r="CA8" s="3">
        <v>-0.1017</v>
      </c>
      <c r="CB8" s="3">
        <v>-0.15972</v>
      </c>
      <c r="CC8" s="3">
        <v>-0.05061</v>
      </c>
      <c r="CD8" s="3">
        <v>-0.01738</v>
      </c>
      <c r="CE8" s="3">
        <v>-0.03063</v>
      </c>
      <c r="CF8" s="3">
        <v>-0.13689</v>
      </c>
      <c r="CG8" s="3">
        <v>-0.06751</v>
      </c>
      <c r="CH8" s="3">
        <v>-0.06529</v>
      </c>
      <c r="CI8" s="3">
        <v>-0.01414</v>
      </c>
      <c r="CJ8" s="3">
        <v>-0.01312</v>
      </c>
      <c r="CK8" s="3">
        <v>0.142292</v>
      </c>
      <c r="CL8" s="3">
        <v>-0.02732</v>
      </c>
      <c r="CM8" s="3">
        <v>0.076972</v>
      </c>
      <c r="CN8" s="3">
        <v>0.139328</v>
      </c>
      <c r="CO8" s="3" t="s">
        <v>514</v>
      </c>
      <c r="CP8" s="3">
        <v>0.0</v>
      </c>
      <c r="CQ8" s="3">
        <v>0.247693</v>
      </c>
      <c r="CR8" s="3">
        <v>0.064798</v>
      </c>
      <c r="CS8" s="3">
        <v>0.061137</v>
      </c>
      <c r="CT8" s="3">
        <v>0.0</v>
      </c>
      <c r="CU8" s="3">
        <v>0.0</v>
      </c>
      <c r="CV8" s="3" t="s">
        <v>563</v>
      </c>
      <c r="CW8" s="3">
        <v>0.064798</v>
      </c>
      <c r="CX8" s="3">
        <v>0.064798</v>
      </c>
      <c r="CY8" s="3">
        <v>0.060616</v>
      </c>
      <c r="CZ8" s="3">
        <v>0.060616</v>
      </c>
      <c r="DA8" s="3">
        <v>0.078705</v>
      </c>
      <c r="DB8" s="3">
        <v>0.078413</v>
      </c>
      <c r="DC8" s="3">
        <v>0.427373</v>
      </c>
      <c r="DD8" s="3">
        <v>0.427373</v>
      </c>
      <c r="DE8" s="3">
        <v>4.69E-4</v>
      </c>
      <c r="DF8" s="3">
        <v>4.99E-4</v>
      </c>
      <c r="DG8" s="3">
        <v>0.034859</v>
      </c>
      <c r="DH8" s="14">
        <v>1.88E-5</v>
      </c>
      <c r="DI8" s="3">
        <v>0.635418</v>
      </c>
      <c r="DJ8" s="3">
        <v>0.258819</v>
      </c>
      <c r="DK8" s="3">
        <v>0.269983</v>
      </c>
      <c r="DL8" s="3">
        <v>0.035093</v>
      </c>
      <c r="DM8" s="3">
        <v>0.996944</v>
      </c>
      <c r="DN8" s="3">
        <v>0.996944</v>
      </c>
      <c r="DO8" s="3">
        <v>0.443177</v>
      </c>
      <c r="DP8" s="3">
        <v>0.794075</v>
      </c>
      <c r="DQ8" s="3">
        <v>0.659803</v>
      </c>
      <c r="DR8" s="3">
        <v>0.563135</v>
      </c>
      <c r="DS8" s="3">
        <v>0.015534</v>
      </c>
      <c r="DT8" s="3">
        <v>0.082071</v>
      </c>
      <c r="DU8" s="3">
        <v>0.464306</v>
      </c>
      <c r="DV8" s="3">
        <v>0.248646</v>
      </c>
      <c r="DW8" s="3">
        <v>0.81862</v>
      </c>
      <c r="DX8" s="3">
        <v>0.937254</v>
      </c>
      <c r="DY8" s="3">
        <v>0.88965</v>
      </c>
      <c r="DZ8" s="3">
        <v>0.53339</v>
      </c>
      <c r="EA8" s="3">
        <v>0.759554</v>
      </c>
      <c r="EB8" s="3">
        <v>0.767249</v>
      </c>
      <c r="EC8" s="3">
        <v>0.948925</v>
      </c>
      <c r="ED8" s="3">
        <v>0.952618</v>
      </c>
      <c r="EE8" s="3">
        <v>0.517203</v>
      </c>
      <c r="EF8" s="3">
        <v>0.901513</v>
      </c>
      <c r="EG8" s="3">
        <v>0.72703</v>
      </c>
      <c r="EH8" s="3">
        <v>0.526058</v>
      </c>
    </row>
    <row r="9">
      <c r="A9" s="27" t="s">
        <v>515</v>
      </c>
      <c r="B9" s="11" t="str">
        <f t="shared" ref="B9:AT9" si="8">IF(CP9&lt;0.05,AV9," ")</f>
        <v> </v>
      </c>
      <c r="C9" s="9" t="str">
        <f t="shared" si="8"/>
        <v>0.639852</v>
      </c>
      <c r="D9" s="9" t="str">
        <f t="shared" si="8"/>
        <v>1</v>
      </c>
      <c r="E9" s="9" t="str">
        <f t="shared" si="8"/>
        <v>0.984356</v>
      </c>
      <c r="F9" s="11" t="str">
        <f t="shared" si="8"/>
        <v> </v>
      </c>
      <c r="G9" s="11" t="str">
        <f t="shared" si="8"/>
        <v> </v>
      </c>
      <c r="H9" s="11" t="str">
        <f t="shared" si="8"/>
        <v> </v>
      </c>
      <c r="I9" s="11" t="str">
        <f t="shared" si="8"/>
        <v> </v>
      </c>
      <c r="J9" s="9" t="str">
        <f t="shared" si="8"/>
        <v>1</v>
      </c>
      <c r="K9" s="9" t="str">
        <f t="shared" si="8"/>
        <v>0.984311</v>
      </c>
      <c r="L9" s="9" t="str">
        <f t="shared" si="8"/>
        <v>0.984311</v>
      </c>
      <c r="M9" s="9" t="str">
        <f t="shared" si="8"/>
        <v>0.824526</v>
      </c>
      <c r="N9" s="9" t="str">
        <f t="shared" si="8"/>
        <v>0.824512</v>
      </c>
      <c r="O9" s="9" t="str">
        <f t="shared" si="8"/>
        <v>0.665932</v>
      </c>
      <c r="P9" s="9" t="str">
        <f t="shared" si="8"/>
        <v>0.665932</v>
      </c>
      <c r="Q9" s="9" t="str">
        <f t="shared" si="8"/>
        <v>0.271744</v>
      </c>
      <c r="R9" s="9" t="str">
        <f t="shared" si="8"/>
        <v>0.27522</v>
      </c>
      <c r="S9" s="9" t="str">
        <f t="shared" si="8"/>
        <v>0.363664</v>
      </c>
      <c r="T9" s="9" t="str">
        <f t="shared" si="8"/>
        <v>0.195071</v>
      </c>
      <c r="U9" s="11" t="str">
        <f t="shared" si="8"/>
        <v> </v>
      </c>
      <c r="V9" s="9" t="str">
        <f t="shared" si="8"/>
        <v>0.317532</v>
      </c>
      <c r="W9" s="30" t="str">
        <f t="shared" si="8"/>
        <v>0.326903</v>
      </c>
      <c r="X9" s="30" t="str">
        <f t="shared" si="8"/>
        <v>0.415707</v>
      </c>
      <c r="Y9" s="30" t="str">
        <f t="shared" si="8"/>
        <v>0.335157</v>
      </c>
      <c r="Z9" s="30" t="str">
        <f t="shared" si="8"/>
        <v>0.335157</v>
      </c>
      <c r="AA9" s="29" t="str">
        <f t="shared" si="8"/>
        <v> </v>
      </c>
      <c r="AB9" s="30" t="str">
        <f t="shared" si="8"/>
        <v>0.413256</v>
      </c>
      <c r="AC9" s="30" t="str">
        <f t="shared" si="8"/>
        <v>0.333674</v>
      </c>
      <c r="AD9" s="30" t="str">
        <f t="shared" si="8"/>
        <v>0.376898</v>
      </c>
      <c r="AE9" s="30" t="str">
        <f t="shared" si="8"/>
        <v>0.334574</v>
      </c>
      <c r="AF9" s="30" t="str">
        <f t="shared" si="8"/>
        <v>0.341523</v>
      </c>
      <c r="AG9" s="30" t="str">
        <f t="shared" si="8"/>
        <v>0.352869</v>
      </c>
      <c r="AH9" s="30" t="str">
        <f t="shared" si="8"/>
        <v>0.478225</v>
      </c>
      <c r="AI9" s="11" t="str">
        <f t="shared" si="8"/>
        <v> </v>
      </c>
      <c r="AJ9" s="11" t="str">
        <f t="shared" si="8"/>
        <v> </v>
      </c>
      <c r="AK9" s="11" t="str">
        <f t="shared" si="8"/>
        <v> </v>
      </c>
      <c r="AL9" s="11" t="str">
        <f t="shared" si="8"/>
        <v> </v>
      </c>
      <c r="AM9" s="11" t="str">
        <f t="shared" si="8"/>
        <v> </v>
      </c>
      <c r="AN9" s="11" t="str">
        <f t="shared" si="8"/>
        <v> </v>
      </c>
      <c r="AO9" s="11" t="str">
        <f t="shared" si="8"/>
        <v> </v>
      </c>
      <c r="AP9" s="11" t="str">
        <f t="shared" si="8"/>
        <v> </v>
      </c>
      <c r="AQ9" s="11" t="str">
        <f t="shared" si="8"/>
        <v> </v>
      </c>
      <c r="AR9" s="11" t="str">
        <f t="shared" si="8"/>
        <v> </v>
      </c>
      <c r="AS9" s="11" t="str">
        <f t="shared" si="8"/>
        <v> </v>
      </c>
      <c r="AT9" s="11" t="str">
        <f t="shared" si="8"/>
        <v> </v>
      </c>
      <c r="AV9" s="3">
        <v>-0.12823</v>
      </c>
      <c r="AW9" s="3">
        <v>0.639852</v>
      </c>
      <c r="AX9" s="3">
        <v>1.0</v>
      </c>
      <c r="AY9" s="3">
        <v>0.984356</v>
      </c>
      <c r="AZ9" s="3">
        <v>-0.11985</v>
      </c>
      <c r="BA9" s="3">
        <v>-0.14154</v>
      </c>
      <c r="BB9" s="3">
        <v>-0.14154</v>
      </c>
      <c r="BC9" s="3">
        <v>1.0</v>
      </c>
      <c r="BD9" s="3">
        <v>1.0</v>
      </c>
      <c r="BE9" s="3">
        <v>0.984311</v>
      </c>
      <c r="BF9" s="3">
        <v>0.984311</v>
      </c>
      <c r="BG9" s="3">
        <v>0.824526</v>
      </c>
      <c r="BH9" s="3">
        <v>0.824512</v>
      </c>
      <c r="BI9" s="3">
        <v>0.665932</v>
      </c>
      <c r="BJ9" s="3">
        <v>0.665932</v>
      </c>
      <c r="BK9" s="3">
        <v>0.271744</v>
      </c>
      <c r="BL9" s="3">
        <v>0.27522</v>
      </c>
      <c r="BM9" s="3">
        <v>0.363664</v>
      </c>
      <c r="BN9" s="3">
        <v>0.195071</v>
      </c>
      <c r="BO9" s="3">
        <v>-0.006</v>
      </c>
      <c r="BP9" s="3">
        <v>0.317532</v>
      </c>
      <c r="BQ9" s="3">
        <v>0.326903</v>
      </c>
      <c r="BR9" s="3">
        <v>0.415707</v>
      </c>
      <c r="BS9" s="3">
        <v>0.335157</v>
      </c>
      <c r="BT9" s="3">
        <v>0.335157</v>
      </c>
      <c r="BU9" s="3">
        <v>0.167286</v>
      </c>
      <c r="BV9" s="3">
        <v>0.413256</v>
      </c>
      <c r="BW9" s="3">
        <v>0.333674</v>
      </c>
      <c r="BX9" s="3">
        <v>0.376898</v>
      </c>
      <c r="BY9" s="3">
        <v>0.334574</v>
      </c>
      <c r="BZ9" s="3">
        <v>0.341523</v>
      </c>
      <c r="CA9" s="3">
        <v>0.352869</v>
      </c>
      <c r="CB9" s="3">
        <v>0.478225</v>
      </c>
      <c r="CC9" s="3">
        <v>-0.24541</v>
      </c>
      <c r="CD9" s="3">
        <v>-0.17834</v>
      </c>
      <c r="CE9" s="3">
        <v>-0.18038</v>
      </c>
      <c r="CF9" s="3">
        <v>-0.16576</v>
      </c>
      <c r="CG9" s="3">
        <v>-0.19365</v>
      </c>
      <c r="CH9" s="3">
        <v>-0.1675</v>
      </c>
      <c r="CI9" s="3">
        <v>-0.04118</v>
      </c>
      <c r="CJ9" s="3">
        <v>-0.17213</v>
      </c>
      <c r="CK9" s="3">
        <v>-0.29701</v>
      </c>
      <c r="CL9" s="3">
        <v>-0.21243</v>
      </c>
      <c r="CM9" s="3">
        <v>-0.16236</v>
      </c>
      <c r="CN9" s="3">
        <v>-0.18087</v>
      </c>
      <c r="CO9" s="27" t="s">
        <v>515</v>
      </c>
      <c r="CP9" s="3">
        <v>0.094626</v>
      </c>
      <c r="CQ9" s="3">
        <v>0.0</v>
      </c>
      <c r="CR9" s="3">
        <v>0.0</v>
      </c>
      <c r="CS9" s="3">
        <v>0.0</v>
      </c>
      <c r="CT9" s="3">
        <v>0.118439</v>
      </c>
      <c r="CU9" s="3">
        <v>0.064798</v>
      </c>
      <c r="CV9" s="3">
        <v>0.064798</v>
      </c>
      <c r="CW9" s="3" t="s">
        <v>563</v>
      </c>
      <c r="CX9" s="3">
        <v>0.0</v>
      </c>
      <c r="CY9" s="3">
        <v>0.0</v>
      </c>
      <c r="CZ9" s="3">
        <v>0.0</v>
      </c>
      <c r="DA9" s="3">
        <v>0.0</v>
      </c>
      <c r="DB9" s="3">
        <v>0.0</v>
      </c>
      <c r="DC9" s="3">
        <v>0.0</v>
      </c>
      <c r="DD9" s="3">
        <v>0.0</v>
      </c>
      <c r="DE9" s="3">
        <v>3.24E-4</v>
      </c>
      <c r="DF9" s="3">
        <v>2.69E-4</v>
      </c>
      <c r="DG9" s="14">
        <v>1.01E-6</v>
      </c>
      <c r="DH9" s="3">
        <v>0.010564</v>
      </c>
      <c r="DI9" s="3">
        <v>0.945771</v>
      </c>
      <c r="DJ9" s="14">
        <v>2.32E-5</v>
      </c>
      <c r="DK9" s="3">
        <v>0.015834</v>
      </c>
      <c r="DL9" s="3">
        <v>0.001771</v>
      </c>
      <c r="DM9" s="3">
        <v>0.013235</v>
      </c>
      <c r="DN9" s="3">
        <v>0.013235</v>
      </c>
      <c r="DO9" s="3">
        <v>0.226634</v>
      </c>
      <c r="DP9" s="3">
        <v>0.001897</v>
      </c>
      <c r="DQ9" s="3">
        <v>0.013673</v>
      </c>
      <c r="DR9" s="3">
        <v>0.004966</v>
      </c>
      <c r="DS9" s="3">
        <v>0.013406</v>
      </c>
      <c r="DT9" s="3">
        <v>0.01149</v>
      </c>
      <c r="DU9" s="3">
        <v>0.008867</v>
      </c>
      <c r="DV9" s="3">
        <v>2.55E-4</v>
      </c>
      <c r="DW9" s="3">
        <v>0.259031</v>
      </c>
      <c r="DX9" s="3">
        <v>0.415551</v>
      </c>
      <c r="DY9" s="3">
        <v>0.410155</v>
      </c>
      <c r="DZ9" s="3">
        <v>0.449709</v>
      </c>
      <c r="EA9" s="3">
        <v>0.37598</v>
      </c>
      <c r="EB9" s="3">
        <v>0.444902</v>
      </c>
      <c r="EC9" s="3">
        <v>0.852001</v>
      </c>
      <c r="ED9" s="3">
        <v>0.432244</v>
      </c>
      <c r="EE9" s="3">
        <v>0.168739</v>
      </c>
      <c r="EF9" s="3">
        <v>0.330499</v>
      </c>
      <c r="EG9" s="3">
        <v>0.459195</v>
      </c>
      <c r="EH9" s="3">
        <v>0.408852</v>
      </c>
    </row>
    <row r="10">
      <c r="A10" s="3" t="s">
        <v>518</v>
      </c>
      <c r="B10" s="11" t="str">
        <f t="shared" ref="B10:AT10" si="9">IF(CP10&lt;0.05,AV10," ")</f>
        <v> </v>
      </c>
      <c r="C10" s="9" t="str">
        <f t="shared" si="9"/>
        <v>0.639852</v>
      </c>
      <c r="D10" s="9" t="str">
        <f t="shared" si="9"/>
        <v>1</v>
      </c>
      <c r="E10" s="9" t="str">
        <f t="shared" si="9"/>
        <v>0.984356</v>
      </c>
      <c r="F10" s="11" t="str">
        <f t="shared" si="9"/>
        <v> </v>
      </c>
      <c r="G10" s="11" t="str">
        <f t="shared" si="9"/>
        <v> </v>
      </c>
      <c r="H10" s="11" t="str">
        <f t="shared" si="9"/>
        <v> </v>
      </c>
      <c r="I10" s="9" t="str">
        <f t="shared" si="9"/>
        <v>1</v>
      </c>
      <c r="J10" s="11" t="str">
        <f t="shared" si="9"/>
        <v> </v>
      </c>
      <c r="K10" s="9" t="str">
        <f t="shared" si="9"/>
        <v>0.984311</v>
      </c>
      <c r="L10" s="9" t="str">
        <f t="shared" si="9"/>
        <v>0.984311</v>
      </c>
      <c r="M10" s="9" t="str">
        <f t="shared" si="9"/>
        <v>0.824526</v>
      </c>
      <c r="N10" s="9" t="str">
        <f t="shared" si="9"/>
        <v>0.824512</v>
      </c>
      <c r="O10" s="9" t="str">
        <f t="shared" si="9"/>
        <v>0.665932</v>
      </c>
      <c r="P10" s="9" t="str">
        <f t="shared" si="9"/>
        <v>0.665932</v>
      </c>
      <c r="Q10" s="9" t="str">
        <f t="shared" si="9"/>
        <v>0.271744</v>
      </c>
      <c r="R10" s="9" t="str">
        <f t="shared" si="9"/>
        <v>0.27522</v>
      </c>
      <c r="S10" s="9" t="str">
        <f t="shared" si="9"/>
        <v>0.363664</v>
      </c>
      <c r="T10" s="9" t="str">
        <f t="shared" si="9"/>
        <v>0.195071</v>
      </c>
      <c r="U10" s="11" t="str">
        <f t="shared" si="9"/>
        <v> </v>
      </c>
      <c r="V10" s="9" t="str">
        <f t="shared" si="9"/>
        <v>0.317532</v>
      </c>
      <c r="W10" s="30" t="str">
        <f t="shared" si="9"/>
        <v>0.326903</v>
      </c>
      <c r="X10" s="30" t="str">
        <f t="shared" si="9"/>
        <v>0.415707</v>
      </c>
      <c r="Y10" s="30" t="str">
        <f t="shared" si="9"/>
        <v>0.335157</v>
      </c>
      <c r="Z10" s="30" t="str">
        <f t="shared" si="9"/>
        <v>0.335157</v>
      </c>
      <c r="AA10" s="29" t="str">
        <f t="shared" si="9"/>
        <v> </v>
      </c>
      <c r="AB10" s="30" t="str">
        <f t="shared" si="9"/>
        <v>0.413256</v>
      </c>
      <c r="AC10" s="30" t="str">
        <f t="shared" si="9"/>
        <v>0.333674</v>
      </c>
      <c r="AD10" s="30" t="str">
        <f t="shared" si="9"/>
        <v>0.376898</v>
      </c>
      <c r="AE10" s="30" t="str">
        <f t="shared" si="9"/>
        <v>0.334574</v>
      </c>
      <c r="AF10" s="30" t="str">
        <f t="shared" si="9"/>
        <v>0.341523</v>
      </c>
      <c r="AG10" s="30" t="str">
        <f t="shared" si="9"/>
        <v>0.352869</v>
      </c>
      <c r="AH10" s="30" t="str">
        <f t="shared" si="9"/>
        <v>0.478225</v>
      </c>
      <c r="AI10" s="11" t="str">
        <f t="shared" si="9"/>
        <v> </v>
      </c>
      <c r="AJ10" s="11" t="str">
        <f t="shared" si="9"/>
        <v> </v>
      </c>
      <c r="AK10" s="11" t="str">
        <f t="shared" si="9"/>
        <v> </v>
      </c>
      <c r="AL10" s="11" t="str">
        <f t="shared" si="9"/>
        <v> </v>
      </c>
      <c r="AM10" s="11" t="str">
        <f t="shared" si="9"/>
        <v> </v>
      </c>
      <c r="AN10" s="11" t="str">
        <f t="shared" si="9"/>
        <v> </v>
      </c>
      <c r="AO10" s="11" t="str">
        <f t="shared" si="9"/>
        <v> </v>
      </c>
      <c r="AP10" s="11" t="str">
        <f t="shared" si="9"/>
        <v> </v>
      </c>
      <c r="AQ10" s="11" t="str">
        <f t="shared" si="9"/>
        <v> </v>
      </c>
      <c r="AR10" s="11" t="str">
        <f t="shared" si="9"/>
        <v> </v>
      </c>
      <c r="AS10" s="11" t="str">
        <f t="shared" si="9"/>
        <v> </v>
      </c>
      <c r="AT10" s="11" t="str">
        <f t="shared" si="9"/>
        <v> </v>
      </c>
      <c r="AV10" s="3">
        <v>-0.12823</v>
      </c>
      <c r="AW10" s="3">
        <v>0.639852</v>
      </c>
      <c r="AX10" s="3">
        <v>1.0</v>
      </c>
      <c r="AY10" s="3">
        <v>0.984356</v>
      </c>
      <c r="AZ10" s="3">
        <v>-0.11985</v>
      </c>
      <c r="BA10" s="3">
        <v>-0.14154</v>
      </c>
      <c r="BB10" s="3">
        <v>-0.14154</v>
      </c>
      <c r="BC10" s="3">
        <v>1.0</v>
      </c>
      <c r="BD10" s="3">
        <v>1.0</v>
      </c>
      <c r="BE10" s="3">
        <v>0.984311</v>
      </c>
      <c r="BF10" s="3">
        <v>0.984311</v>
      </c>
      <c r="BG10" s="3">
        <v>0.824526</v>
      </c>
      <c r="BH10" s="3">
        <v>0.824512</v>
      </c>
      <c r="BI10" s="3">
        <v>0.665932</v>
      </c>
      <c r="BJ10" s="3">
        <v>0.665932</v>
      </c>
      <c r="BK10" s="3">
        <v>0.271744</v>
      </c>
      <c r="BL10" s="3">
        <v>0.27522</v>
      </c>
      <c r="BM10" s="3">
        <v>0.363664</v>
      </c>
      <c r="BN10" s="3">
        <v>0.195071</v>
      </c>
      <c r="BO10" s="3">
        <v>-0.006</v>
      </c>
      <c r="BP10" s="3">
        <v>0.317532</v>
      </c>
      <c r="BQ10" s="3">
        <v>0.326903</v>
      </c>
      <c r="BR10" s="3">
        <v>0.415707</v>
      </c>
      <c r="BS10" s="3">
        <v>0.335157</v>
      </c>
      <c r="BT10" s="3">
        <v>0.335157</v>
      </c>
      <c r="BU10" s="3">
        <v>0.167286</v>
      </c>
      <c r="BV10" s="3">
        <v>0.413256</v>
      </c>
      <c r="BW10" s="3">
        <v>0.333674</v>
      </c>
      <c r="BX10" s="3">
        <v>0.376898</v>
      </c>
      <c r="BY10" s="3">
        <v>0.334574</v>
      </c>
      <c r="BZ10" s="3">
        <v>0.341523</v>
      </c>
      <c r="CA10" s="3">
        <v>0.352869</v>
      </c>
      <c r="CB10" s="3">
        <v>0.478225</v>
      </c>
      <c r="CC10" s="3">
        <v>-0.24541</v>
      </c>
      <c r="CD10" s="3">
        <v>-0.17834</v>
      </c>
      <c r="CE10" s="3">
        <v>-0.18038</v>
      </c>
      <c r="CF10" s="3">
        <v>-0.16576</v>
      </c>
      <c r="CG10" s="3">
        <v>-0.19365</v>
      </c>
      <c r="CH10" s="3">
        <v>-0.1675</v>
      </c>
      <c r="CI10" s="3">
        <v>-0.04118</v>
      </c>
      <c r="CJ10" s="3">
        <v>-0.17213</v>
      </c>
      <c r="CK10" s="3">
        <v>-0.29701</v>
      </c>
      <c r="CL10" s="3">
        <v>-0.21243</v>
      </c>
      <c r="CM10" s="3">
        <v>-0.16236</v>
      </c>
      <c r="CN10" s="3">
        <v>-0.18087</v>
      </c>
      <c r="CO10" s="3" t="s">
        <v>518</v>
      </c>
      <c r="CP10" s="3">
        <v>0.094626</v>
      </c>
      <c r="CQ10" s="3">
        <v>0.0</v>
      </c>
      <c r="CR10" s="3">
        <v>0.0</v>
      </c>
      <c r="CS10" s="3">
        <v>0.0</v>
      </c>
      <c r="CT10" s="3">
        <v>0.118439</v>
      </c>
      <c r="CU10" s="3">
        <v>0.064798</v>
      </c>
      <c r="CV10" s="3">
        <v>0.064798</v>
      </c>
      <c r="CW10" s="3">
        <v>0.0</v>
      </c>
      <c r="CX10" s="3" t="s">
        <v>563</v>
      </c>
      <c r="CY10" s="3">
        <v>0.0</v>
      </c>
      <c r="CZ10" s="3">
        <v>0.0</v>
      </c>
      <c r="DA10" s="3">
        <v>0.0</v>
      </c>
      <c r="DB10" s="3">
        <v>0.0</v>
      </c>
      <c r="DC10" s="3">
        <v>0.0</v>
      </c>
      <c r="DD10" s="3">
        <v>0.0</v>
      </c>
      <c r="DE10" s="3">
        <v>3.24E-4</v>
      </c>
      <c r="DF10" s="3">
        <v>2.69E-4</v>
      </c>
      <c r="DG10" s="14">
        <v>1.01E-6</v>
      </c>
      <c r="DH10" s="3">
        <v>0.010564</v>
      </c>
      <c r="DI10" s="3">
        <v>0.945771</v>
      </c>
      <c r="DJ10" s="14">
        <v>2.32E-5</v>
      </c>
      <c r="DK10" s="3">
        <v>0.015834</v>
      </c>
      <c r="DL10" s="3">
        <v>0.001771</v>
      </c>
      <c r="DM10" s="3">
        <v>0.013235</v>
      </c>
      <c r="DN10" s="3">
        <v>0.013235</v>
      </c>
      <c r="DO10" s="3">
        <v>0.226634</v>
      </c>
      <c r="DP10" s="3">
        <v>0.001897</v>
      </c>
      <c r="DQ10" s="3">
        <v>0.013673</v>
      </c>
      <c r="DR10" s="3">
        <v>0.004966</v>
      </c>
      <c r="DS10" s="3">
        <v>0.013406</v>
      </c>
      <c r="DT10" s="3">
        <v>0.01149</v>
      </c>
      <c r="DU10" s="3">
        <v>0.008867</v>
      </c>
      <c r="DV10" s="3">
        <v>2.55E-4</v>
      </c>
      <c r="DW10" s="3">
        <v>0.259031</v>
      </c>
      <c r="DX10" s="3">
        <v>0.415551</v>
      </c>
      <c r="DY10" s="3">
        <v>0.410155</v>
      </c>
      <c r="DZ10" s="3">
        <v>0.449709</v>
      </c>
      <c r="EA10" s="3">
        <v>0.37598</v>
      </c>
      <c r="EB10" s="3">
        <v>0.444902</v>
      </c>
      <c r="EC10" s="3">
        <v>0.852001</v>
      </c>
      <c r="ED10" s="3">
        <v>0.432244</v>
      </c>
      <c r="EE10" s="3">
        <v>0.168739</v>
      </c>
      <c r="EF10" s="3">
        <v>0.330499</v>
      </c>
      <c r="EG10" s="3">
        <v>0.459195</v>
      </c>
      <c r="EH10" s="3">
        <v>0.408852</v>
      </c>
    </row>
    <row r="11">
      <c r="A11" s="3" t="s">
        <v>519</v>
      </c>
      <c r="B11" s="11" t="str">
        <f t="shared" ref="B11:AT11" si="10">IF(CP11&lt;0.05,AV11," ")</f>
        <v> </v>
      </c>
      <c r="C11" s="9" t="str">
        <f t="shared" si="10"/>
        <v>0.593542</v>
      </c>
      <c r="D11" s="9" t="str">
        <f t="shared" si="10"/>
        <v>0.984311</v>
      </c>
      <c r="E11" s="9" t="str">
        <f t="shared" si="10"/>
        <v>0.999997</v>
      </c>
      <c r="F11" s="11" t="str">
        <f t="shared" si="10"/>
        <v> </v>
      </c>
      <c r="G11" s="11" t="str">
        <f t="shared" si="10"/>
        <v> </v>
      </c>
      <c r="H11" s="11" t="str">
        <f t="shared" si="10"/>
        <v> </v>
      </c>
      <c r="I11" s="9" t="str">
        <f t="shared" si="10"/>
        <v>0.984311</v>
      </c>
      <c r="J11" s="9" t="str">
        <f t="shared" si="10"/>
        <v>0.984311</v>
      </c>
      <c r="K11" s="11" t="str">
        <f t="shared" si="10"/>
        <v> </v>
      </c>
      <c r="L11" s="9" t="str">
        <f t="shared" si="10"/>
        <v>1</v>
      </c>
      <c r="M11" s="9" t="str">
        <f t="shared" si="10"/>
        <v>0.734143</v>
      </c>
      <c r="N11" s="9" t="str">
        <f t="shared" si="10"/>
        <v>0.734124</v>
      </c>
      <c r="O11" s="9" t="str">
        <f t="shared" si="10"/>
        <v>0.618922</v>
      </c>
      <c r="P11" s="9" t="str">
        <f t="shared" si="10"/>
        <v>0.618922</v>
      </c>
      <c r="Q11" s="9" t="str">
        <f t="shared" si="10"/>
        <v>0.254376</v>
      </c>
      <c r="R11" s="9" t="str">
        <f t="shared" si="10"/>
        <v>0.258222</v>
      </c>
      <c r="S11" s="9" t="str">
        <f t="shared" si="10"/>
        <v>0.315808</v>
      </c>
      <c r="T11" s="9" t="str">
        <f t="shared" si="10"/>
        <v>0.181256</v>
      </c>
      <c r="U11" s="9" t="str">
        <f t="shared" si="10"/>
        <v>0.19074</v>
      </c>
      <c r="V11" s="9" t="str">
        <f t="shared" si="10"/>
        <v>0.193727</v>
      </c>
      <c r="W11" s="30" t="str">
        <f t="shared" si="10"/>
        <v>0.35014</v>
      </c>
      <c r="X11" s="30" t="str">
        <f t="shared" si="10"/>
        <v>0.440002</v>
      </c>
      <c r="Y11" s="30" t="str">
        <f t="shared" si="10"/>
        <v>0.354997</v>
      </c>
      <c r="Z11" s="30" t="str">
        <f t="shared" si="10"/>
        <v>0.354997</v>
      </c>
      <c r="AA11" s="29" t="str">
        <f t="shared" si="10"/>
        <v> </v>
      </c>
      <c r="AB11" s="30" t="str">
        <f t="shared" si="10"/>
        <v>0.431471</v>
      </c>
      <c r="AC11" s="30" t="str">
        <f t="shared" si="10"/>
        <v>0.36512</v>
      </c>
      <c r="AD11" s="30" t="str">
        <f t="shared" si="10"/>
        <v>0.404529</v>
      </c>
      <c r="AE11" s="30" t="str">
        <f t="shared" si="10"/>
        <v>0.366315</v>
      </c>
      <c r="AF11" s="30" t="str">
        <f t="shared" si="10"/>
        <v>0.387386</v>
      </c>
      <c r="AG11" s="30" t="str">
        <f t="shared" si="10"/>
        <v>0.397341</v>
      </c>
      <c r="AH11" s="30" t="str">
        <f t="shared" si="10"/>
        <v>0.496599</v>
      </c>
      <c r="AI11" s="11" t="str">
        <f t="shared" si="10"/>
        <v> </v>
      </c>
      <c r="AJ11" s="11" t="str">
        <f t="shared" si="10"/>
        <v> </v>
      </c>
      <c r="AK11" s="11" t="str">
        <f t="shared" si="10"/>
        <v> </v>
      </c>
      <c r="AL11" s="11" t="str">
        <f t="shared" si="10"/>
        <v> </v>
      </c>
      <c r="AM11" s="11" t="str">
        <f t="shared" si="10"/>
        <v> </v>
      </c>
      <c r="AN11" s="11" t="str">
        <f t="shared" si="10"/>
        <v> </v>
      </c>
      <c r="AO11" s="11" t="str">
        <f t="shared" si="10"/>
        <v> </v>
      </c>
      <c r="AP11" s="11" t="str">
        <f t="shared" si="10"/>
        <v> </v>
      </c>
      <c r="AQ11" s="11" t="str">
        <f t="shared" si="10"/>
        <v> </v>
      </c>
      <c r="AR11" s="11" t="str">
        <f t="shared" si="10"/>
        <v> </v>
      </c>
      <c r="AS11" s="11" t="str">
        <f t="shared" si="10"/>
        <v> </v>
      </c>
      <c r="AT11" s="11" t="str">
        <f t="shared" si="10"/>
        <v> </v>
      </c>
      <c r="AV11" s="3">
        <v>-0.13104</v>
      </c>
      <c r="AW11" s="3">
        <v>0.593542</v>
      </c>
      <c r="AX11" s="3">
        <v>0.984311</v>
      </c>
      <c r="AY11" s="3">
        <v>0.999997</v>
      </c>
      <c r="AZ11" s="3">
        <v>-0.11884</v>
      </c>
      <c r="BA11" s="3">
        <v>-0.14379</v>
      </c>
      <c r="BB11" s="3">
        <v>-0.14379</v>
      </c>
      <c r="BC11" s="3">
        <v>0.984311</v>
      </c>
      <c r="BD11" s="3">
        <v>0.984311</v>
      </c>
      <c r="BE11" s="3">
        <v>1.0</v>
      </c>
      <c r="BF11" s="3">
        <v>1.0</v>
      </c>
      <c r="BG11" s="3">
        <v>0.734143</v>
      </c>
      <c r="BH11" s="3">
        <v>0.734124</v>
      </c>
      <c r="BI11" s="3">
        <v>0.618922</v>
      </c>
      <c r="BJ11" s="3">
        <v>0.618922</v>
      </c>
      <c r="BK11" s="3">
        <v>0.254376</v>
      </c>
      <c r="BL11" s="3">
        <v>0.258222</v>
      </c>
      <c r="BM11" s="3">
        <v>0.315808</v>
      </c>
      <c r="BN11" s="3">
        <v>0.181256</v>
      </c>
      <c r="BO11" s="3">
        <v>0.19074</v>
      </c>
      <c r="BP11" s="3">
        <v>0.193727</v>
      </c>
      <c r="BQ11" s="3">
        <v>0.35014</v>
      </c>
      <c r="BR11" s="3">
        <v>0.440002</v>
      </c>
      <c r="BS11" s="3">
        <v>0.354997</v>
      </c>
      <c r="BT11" s="3">
        <v>0.354997</v>
      </c>
      <c r="BU11" s="3">
        <v>0.169907</v>
      </c>
      <c r="BV11" s="3">
        <v>0.431471</v>
      </c>
      <c r="BW11" s="3">
        <v>0.36512</v>
      </c>
      <c r="BX11" s="3">
        <v>0.404529</v>
      </c>
      <c r="BY11" s="3">
        <v>0.366315</v>
      </c>
      <c r="BZ11" s="3">
        <v>0.387386</v>
      </c>
      <c r="CA11" s="3">
        <v>0.397341</v>
      </c>
      <c r="CB11" s="3">
        <v>0.496599</v>
      </c>
      <c r="CC11" s="3">
        <v>-0.21881</v>
      </c>
      <c r="CD11" s="3">
        <v>-0.16191</v>
      </c>
      <c r="CE11" s="3">
        <v>-0.15217</v>
      </c>
      <c r="CF11" s="3">
        <v>-0.13639</v>
      </c>
      <c r="CG11" s="3">
        <v>-0.17225</v>
      </c>
      <c r="CH11" s="3">
        <v>-0.14454</v>
      </c>
      <c r="CI11" s="3">
        <v>-0.02576</v>
      </c>
      <c r="CJ11" s="3">
        <v>-0.15745</v>
      </c>
      <c r="CK11" s="3">
        <v>-0.26285</v>
      </c>
      <c r="CL11" s="3">
        <v>-0.19325</v>
      </c>
      <c r="CM11" s="3">
        <v>-0.13981</v>
      </c>
      <c r="CN11" s="3">
        <v>-0.16107</v>
      </c>
      <c r="CO11" s="3" t="s">
        <v>519</v>
      </c>
      <c r="CP11" s="3">
        <v>0.087578</v>
      </c>
      <c r="CQ11" s="3">
        <v>0.0</v>
      </c>
      <c r="CR11" s="3">
        <v>0.0</v>
      </c>
      <c r="CS11" s="3">
        <v>0.0</v>
      </c>
      <c r="CT11" s="3">
        <v>0.121596</v>
      </c>
      <c r="CU11" s="3">
        <v>0.060616</v>
      </c>
      <c r="CV11" s="3">
        <v>0.060616</v>
      </c>
      <c r="CW11" s="3">
        <v>0.0</v>
      </c>
      <c r="CX11" s="3">
        <v>0.0</v>
      </c>
      <c r="CY11" s="3" t="s">
        <v>563</v>
      </c>
      <c r="CZ11" s="3">
        <v>0.0</v>
      </c>
      <c r="DA11" s="3">
        <v>0.0</v>
      </c>
      <c r="DB11" s="3">
        <v>0.0</v>
      </c>
      <c r="DC11" s="3">
        <v>0.0</v>
      </c>
      <c r="DD11" s="3">
        <v>0.0</v>
      </c>
      <c r="DE11" s="3">
        <v>7.87E-4</v>
      </c>
      <c r="DF11" s="3">
        <v>6.5E-4</v>
      </c>
      <c r="DG11" s="14">
        <v>2.58E-5</v>
      </c>
      <c r="DH11" s="3">
        <v>0.017667</v>
      </c>
      <c r="DI11" s="3">
        <v>0.02909</v>
      </c>
      <c r="DJ11" s="3">
        <v>0.011123</v>
      </c>
      <c r="DK11" s="3">
        <v>0.009445</v>
      </c>
      <c r="DL11" s="3">
        <v>8.71E-4</v>
      </c>
      <c r="DM11" s="3">
        <v>0.008437</v>
      </c>
      <c r="DN11" s="3">
        <v>0.008437</v>
      </c>
      <c r="DO11" s="3">
        <v>0.219336</v>
      </c>
      <c r="DP11" s="3">
        <v>0.001124</v>
      </c>
      <c r="DQ11" s="3">
        <v>0.006633</v>
      </c>
      <c r="DR11" s="3">
        <v>0.002414</v>
      </c>
      <c r="DS11" s="3">
        <v>0.006444</v>
      </c>
      <c r="DT11" s="3">
        <v>0.003804</v>
      </c>
      <c r="DU11" s="3">
        <v>0.002929</v>
      </c>
      <c r="DV11" s="3">
        <v>1.34E-4</v>
      </c>
      <c r="DW11" s="3">
        <v>0.315831</v>
      </c>
      <c r="DX11" s="3">
        <v>0.460466</v>
      </c>
      <c r="DY11" s="3">
        <v>0.488212</v>
      </c>
      <c r="DZ11" s="3">
        <v>0.534904</v>
      </c>
      <c r="EA11" s="3">
        <v>0.431909</v>
      </c>
      <c r="EB11" s="3">
        <v>0.510549</v>
      </c>
      <c r="EC11" s="3">
        <v>0.907107</v>
      </c>
      <c r="ED11" s="3">
        <v>0.473067</v>
      </c>
      <c r="EE11" s="3">
        <v>0.225621</v>
      </c>
      <c r="EF11" s="3">
        <v>0.376985</v>
      </c>
      <c r="EG11" s="3">
        <v>0.524622</v>
      </c>
      <c r="EH11" s="3">
        <v>0.462834</v>
      </c>
    </row>
    <row r="12">
      <c r="A12" s="3" t="s">
        <v>520</v>
      </c>
      <c r="B12" s="11" t="str">
        <f t="shared" ref="B12:AT12" si="11">IF(CP12&lt;0.05,AV12," ")</f>
        <v> </v>
      </c>
      <c r="C12" s="9" t="str">
        <f t="shared" si="11"/>
        <v>0.593542</v>
      </c>
      <c r="D12" s="9" t="str">
        <f t="shared" si="11"/>
        <v>0.984311</v>
      </c>
      <c r="E12" s="9" t="str">
        <f t="shared" si="11"/>
        <v>0.999997</v>
      </c>
      <c r="F12" s="11" t="str">
        <f t="shared" si="11"/>
        <v> </v>
      </c>
      <c r="G12" s="11" t="str">
        <f t="shared" si="11"/>
        <v> </v>
      </c>
      <c r="H12" s="11" t="str">
        <f t="shared" si="11"/>
        <v> </v>
      </c>
      <c r="I12" s="9" t="str">
        <f t="shared" si="11"/>
        <v>0.984311</v>
      </c>
      <c r="J12" s="9" t="str">
        <f t="shared" si="11"/>
        <v>0.984311</v>
      </c>
      <c r="K12" s="9" t="str">
        <f t="shared" si="11"/>
        <v>1</v>
      </c>
      <c r="L12" s="11" t="str">
        <f t="shared" si="11"/>
        <v> </v>
      </c>
      <c r="M12" s="9" t="str">
        <f t="shared" si="11"/>
        <v>0.734143</v>
      </c>
      <c r="N12" s="9" t="str">
        <f t="shared" si="11"/>
        <v>0.734124</v>
      </c>
      <c r="O12" s="9" t="str">
        <f t="shared" si="11"/>
        <v>0.618922</v>
      </c>
      <c r="P12" s="9" t="str">
        <f t="shared" si="11"/>
        <v>0.618922</v>
      </c>
      <c r="Q12" s="9" t="str">
        <f t="shared" si="11"/>
        <v>0.254376</v>
      </c>
      <c r="R12" s="9" t="str">
        <f t="shared" si="11"/>
        <v>0.258222</v>
      </c>
      <c r="S12" s="9" t="str">
        <f t="shared" si="11"/>
        <v>0.315808</v>
      </c>
      <c r="T12" s="9" t="str">
        <f t="shared" si="11"/>
        <v>0.181256</v>
      </c>
      <c r="U12" s="9" t="str">
        <f t="shared" si="11"/>
        <v>0.19074</v>
      </c>
      <c r="V12" s="9" t="str">
        <f t="shared" si="11"/>
        <v>0.193727</v>
      </c>
      <c r="W12" s="30" t="str">
        <f t="shared" si="11"/>
        <v>0.35014</v>
      </c>
      <c r="X12" s="30" t="str">
        <f t="shared" si="11"/>
        <v>0.440002</v>
      </c>
      <c r="Y12" s="30" t="str">
        <f t="shared" si="11"/>
        <v>0.354997</v>
      </c>
      <c r="Z12" s="30" t="str">
        <f t="shared" si="11"/>
        <v>0.354997</v>
      </c>
      <c r="AA12" s="29" t="str">
        <f t="shared" si="11"/>
        <v> </v>
      </c>
      <c r="AB12" s="30" t="str">
        <f t="shared" si="11"/>
        <v>0.431471</v>
      </c>
      <c r="AC12" s="30" t="str">
        <f t="shared" si="11"/>
        <v>0.36512</v>
      </c>
      <c r="AD12" s="30" t="str">
        <f t="shared" si="11"/>
        <v>0.404529</v>
      </c>
      <c r="AE12" s="30" t="str">
        <f t="shared" si="11"/>
        <v>0.366315</v>
      </c>
      <c r="AF12" s="30" t="str">
        <f t="shared" si="11"/>
        <v>0.387386</v>
      </c>
      <c r="AG12" s="30" t="str">
        <f t="shared" si="11"/>
        <v>0.397341</v>
      </c>
      <c r="AH12" s="30" t="str">
        <f t="shared" si="11"/>
        <v>0.496599</v>
      </c>
      <c r="AI12" s="11" t="str">
        <f t="shared" si="11"/>
        <v> </v>
      </c>
      <c r="AJ12" s="11" t="str">
        <f t="shared" si="11"/>
        <v> </v>
      </c>
      <c r="AK12" s="11" t="str">
        <f t="shared" si="11"/>
        <v> </v>
      </c>
      <c r="AL12" s="11" t="str">
        <f t="shared" si="11"/>
        <v> </v>
      </c>
      <c r="AM12" s="11" t="str">
        <f t="shared" si="11"/>
        <v> </v>
      </c>
      <c r="AN12" s="11" t="str">
        <f t="shared" si="11"/>
        <v> </v>
      </c>
      <c r="AO12" s="11" t="str">
        <f t="shared" si="11"/>
        <v> </v>
      </c>
      <c r="AP12" s="11" t="str">
        <f t="shared" si="11"/>
        <v> </v>
      </c>
      <c r="AQ12" s="11" t="str">
        <f t="shared" si="11"/>
        <v> </v>
      </c>
      <c r="AR12" s="11" t="str">
        <f t="shared" si="11"/>
        <v> </v>
      </c>
      <c r="AS12" s="11" t="str">
        <f t="shared" si="11"/>
        <v> </v>
      </c>
      <c r="AT12" s="11" t="str">
        <f t="shared" si="11"/>
        <v> </v>
      </c>
      <c r="AV12" s="3">
        <v>-0.13104</v>
      </c>
      <c r="AW12" s="3">
        <v>0.593542</v>
      </c>
      <c r="AX12" s="3">
        <v>0.984311</v>
      </c>
      <c r="AY12" s="3">
        <v>0.999997</v>
      </c>
      <c r="AZ12" s="3">
        <v>-0.11884</v>
      </c>
      <c r="BA12" s="3">
        <v>-0.14379</v>
      </c>
      <c r="BB12" s="3">
        <v>-0.14379</v>
      </c>
      <c r="BC12" s="3">
        <v>0.984311</v>
      </c>
      <c r="BD12" s="3">
        <v>0.984311</v>
      </c>
      <c r="BE12" s="3">
        <v>1.0</v>
      </c>
      <c r="BF12" s="3">
        <v>1.0</v>
      </c>
      <c r="BG12" s="3">
        <v>0.734143</v>
      </c>
      <c r="BH12" s="3">
        <v>0.734124</v>
      </c>
      <c r="BI12" s="3">
        <v>0.618922</v>
      </c>
      <c r="BJ12" s="3">
        <v>0.618922</v>
      </c>
      <c r="BK12" s="3">
        <v>0.254376</v>
      </c>
      <c r="BL12" s="3">
        <v>0.258222</v>
      </c>
      <c r="BM12" s="3">
        <v>0.315808</v>
      </c>
      <c r="BN12" s="3">
        <v>0.181256</v>
      </c>
      <c r="BO12" s="3">
        <v>0.19074</v>
      </c>
      <c r="BP12" s="3">
        <v>0.193727</v>
      </c>
      <c r="BQ12" s="3">
        <v>0.35014</v>
      </c>
      <c r="BR12" s="3">
        <v>0.440002</v>
      </c>
      <c r="BS12" s="3">
        <v>0.354997</v>
      </c>
      <c r="BT12" s="3">
        <v>0.354997</v>
      </c>
      <c r="BU12" s="3">
        <v>0.169907</v>
      </c>
      <c r="BV12" s="3">
        <v>0.431471</v>
      </c>
      <c r="BW12" s="3">
        <v>0.36512</v>
      </c>
      <c r="BX12" s="3">
        <v>0.404529</v>
      </c>
      <c r="BY12" s="3">
        <v>0.366315</v>
      </c>
      <c r="BZ12" s="3">
        <v>0.387386</v>
      </c>
      <c r="CA12" s="3">
        <v>0.397341</v>
      </c>
      <c r="CB12" s="3">
        <v>0.496599</v>
      </c>
      <c r="CC12" s="3">
        <v>-0.21881</v>
      </c>
      <c r="CD12" s="3">
        <v>-0.16191</v>
      </c>
      <c r="CE12" s="3">
        <v>-0.15217</v>
      </c>
      <c r="CF12" s="3">
        <v>-0.13639</v>
      </c>
      <c r="CG12" s="3">
        <v>-0.17225</v>
      </c>
      <c r="CH12" s="3">
        <v>-0.14454</v>
      </c>
      <c r="CI12" s="3">
        <v>-0.02576</v>
      </c>
      <c r="CJ12" s="3">
        <v>-0.15745</v>
      </c>
      <c r="CK12" s="3">
        <v>-0.26285</v>
      </c>
      <c r="CL12" s="3">
        <v>-0.19325</v>
      </c>
      <c r="CM12" s="3">
        <v>-0.13981</v>
      </c>
      <c r="CN12" s="3">
        <v>-0.16107</v>
      </c>
      <c r="CO12" s="3" t="s">
        <v>520</v>
      </c>
      <c r="CP12" s="3">
        <v>0.087578</v>
      </c>
      <c r="CQ12" s="3">
        <v>0.0</v>
      </c>
      <c r="CR12" s="3">
        <v>0.0</v>
      </c>
      <c r="CS12" s="3">
        <v>0.0</v>
      </c>
      <c r="CT12" s="3">
        <v>0.121596</v>
      </c>
      <c r="CU12" s="3">
        <v>0.060616</v>
      </c>
      <c r="CV12" s="3">
        <v>0.060616</v>
      </c>
      <c r="CW12" s="3">
        <v>0.0</v>
      </c>
      <c r="CX12" s="3">
        <v>0.0</v>
      </c>
      <c r="CY12" s="3">
        <v>0.0</v>
      </c>
      <c r="CZ12" s="3" t="s">
        <v>563</v>
      </c>
      <c r="DA12" s="3">
        <v>0.0</v>
      </c>
      <c r="DB12" s="3">
        <v>0.0</v>
      </c>
      <c r="DC12" s="3">
        <v>0.0</v>
      </c>
      <c r="DD12" s="3">
        <v>0.0</v>
      </c>
      <c r="DE12" s="3">
        <v>7.87E-4</v>
      </c>
      <c r="DF12" s="3">
        <v>6.5E-4</v>
      </c>
      <c r="DG12" s="14">
        <v>2.58E-5</v>
      </c>
      <c r="DH12" s="3">
        <v>0.017667</v>
      </c>
      <c r="DI12" s="3">
        <v>0.02909</v>
      </c>
      <c r="DJ12" s="3">
        <v>0.011123</v>
      </c>
      <c r="DK12" s="3">
        <v>0.009445</v>
      </c>
      <c r="DL12" s="3">
        <v>8.71E-4</v>
      </c>
      <c r="DM12" s="3">
        <v>0.008437</v>
      </c>
      <c r="DN12" s="3">
        <v>0.008437</v>
      </c>
      <c r="DO12" s="3">
        <v>0.219336</v>
      </c>
      <c r="DP12" s="3">
        <v>0.001124</v>
      </c>
      <c r="DQ12" s="3">
        <v>0.006633</v>
      </c>
      <c r="DR12" s="3">
        <v>0.002414</v>
      </c>
      <c r="DS12" s="3">
        <v>0.006444</v>
      </c>
      <c r="DT12" s="3">
        <v>0.003804</v>
      </c>
      <c r="DU12" s="3">
        <v>0.002929</v>
      </c>
      <c r="DV12" s="3">
        <v>1.34E-4</v>
      </c>
      <c r="DW12" s="3">
        <v>0.315831</v>
      </c>
      <c r="DX12" s="3">
        <v>0.460466</v>
      </c>
      <c r="DY12" s="3">
        <v>0.488212</v>
      </c>
      <c r="DZ12" s="3">
        <v>0.534904</v>
      </c>
      <c r="EA12" s="3">
        <v>0.431909</v>
      </c>
      <c r="EB12" s="3">
        <v>0.510549</v>
      </c>
      <c r="EC12" s="3">
        <v>0.907107</v>
      </c>
      <c r="ED12" s="3">
        <v>0.473067</v>
      </c>
      <c r="EE12" s="3">
        <v>0.225621</v>
      </c>
      <c r="EF12" s="3">
        <v>0.376985</v>
      </c>
      <c r="EG12" s="3">
        <v>0.524622</v>
      </c>
      <c r="EH12" s="3">
        <v>0.462834</v>
      </c>
    </row>
    <row r="13">
      <c r="A13" s="3" t="s">
        <v>521</v>
      </c>
      <c r="B13" s="11" t="str">
        <f t="shared" ref="B13:AT13" si="12">IF(CP13&lt;0.05,AV13," ")</f>
        <v> </v>
      </c>
      <c r="C13" s="9" t="str">
        <f t="shared" si="12"/>
        <v>0.685024</v>
      </c>
      <c r="D13" s="9" t="str">
        <f t="shared" si="12"/>
        <v>0.824526</v>
      </c>
      <c r="E13" s="9" t="str">
        <f t="shared" si="12"/>
        <v>0.734353</v>
      </c>
      <c r="F13" s="11" t="str">
        <f t="shared" si="12"/>
        <v> </v>
      </c>
      <c r="G13" s="11" t="str">
        <f t="shared" si="12"/>
        <v> </v>
      </c>
      <c r="H13" s="11" t="str">
        <f t="shared" si="12"/>
        <v> </v>
      </c>
      <c r="I13" s="9" t="str">
        <f t="shared" si="12"/>
        <v>0.824526</v>
      </c>
      <c r="J13" s="9" t="str">
        <f t="shared" si="12"/>
        <v>0.824526</v>
      </c>
      <c r="K13" s="9" t="str">
        <f t="shared" si="12"/>
        <v>0.734143</v>
      </c>
      <c r="L13" s="9" t="str">
        <f t="shared" si="12"/>
        <v>0.734143</v>
      </c>
      <c r="M13" s="11" t="str">
        <f t="shared" si="12"/>
        <v> </v>
      </c>
      <c r="N13" s="9" t="str">
        <f t="shared" si="12"/>
        <v>0.999999</v>
      </c>
      <c r="O13" s="9" t="str">
        <f t="shared" si="12"/>
        <v>0.711249</v>
      </c>
      <c r="P13" s="9" t="str">
        <f t="shared" si="12"/>
        <v>0.711249</v>
      </c>
      <c r="Q13" s="9" t="str">
        <f t="shared" si="12"/>
        <v>0.295629</v>
      </c>
      <c r="R13" s="9" t="str">
        <f t="shared" si="12"/>
        <v>0.297218</v>
      </c>
      <c r="S13" s="9" t="str">
        <f t="shared" si="12"/>
        <v>0.512648</v>
      </c>
      <c r="T13" s="9" t="str">
        <f t="shared" si="12"/>
        <v>0.236635</v>
      </c>
      <c r="U13" s="9" t="str">
        <f t="shared" si="12"/>
        <v>-0.66217</v>
      </c>
      <c r="V13" s="9" t="str">
        <f t="shared" si="12"/>
        <v>0.756075</v>
      </c>
      <c r="W13" s="29" t="str">
        <f t="shared" si="12"/>
        <v> </v>
      </c>
      <c r="X13" s="29" t="str">
        <f t="shared" si="12"/>
        <v> </v>
      </c>
      <c r="Y13" s="29" t="str">
        <f t="shared" si="12"/>
        <v> </v>
      </c>
      <c r="Z13" s="29" t="str">
        <f t="shared" si="12"/>
        <v> </v>
      </c>
      <c r="AA13" s="29" t="str">
        <f t="shared" si="12"/>
        <v> </v>
      </c>
      <c r="AB13" s="29" t="str">
        <f t="shared" si="12"/>
        <v> </v>
      </c>
      <c r="AC13" s="29" t="str">
        <f t="shared" si="12"/>
        <v> </v>
      </c>
      <c r="AD13" s="29" t="str">
        <f t="shared" si="12"/>
        <v> </v>
      </c>
      <c r="AE13" s="29" t="str">
        <f t="shared" si="12"/>
        <v> </v>
      </c>
      <c r="AF13" s="29" t="str">
        <f t="shared" si="12"/>
        <v> </v>
      </c>
      <c r="AG13" s="29" t="str">
        <f t="shared" si="12"/>
        <v> </v>
      </c>
      <c r="AH13" s="30" t="str">
        <f t="shared" si="12"/>
        <v>0.273988</v>
      </c>
      <c r="AI13" s="11" t="str">
        <f t="shared" si="12"/>
        <v> </v>
      </c>
      <c r="AJ13" s="11" t="str">
        <f t="shared" si="12"/>
        <v> </v>
      </c>
      <c r="AK13" s="11" t="str">
        <f t="shared" si="12"/>
        <v> </v>
      </c>
      <c r="AL13" s="11" t="str">
        <f t="shared" si="12"/>
        <v> </v>
      </c>
      <c r="AM13" s="11" t="str">
        <f t="shared" si="12"/>
        <v> </v>
      </c>
      <c r="AN13" s="11" t="str">
        <f t="shared" si="12"/>
        <v> </v>
      </c>
      <c r="AO13" s="11" t="str">
        <f t="shared" si="12"/>
        <v> </v>
      </c>
      <c r="AP13" s="11" t="str">
        <f t="shared" si="12"/>
        <v> </v>
      </c>
      <c r="AQ13" s="11" t="str">
        <f t="shared" si="12"/>
        <v> </v>
      </c>
      <c r="AR13" s="11" t="str">
        <f t="shared" si="12"/>
        <v> </v>
      </c>
      <c r="AS13" s="11" t="str">
        <f t="shared" si="12"/>
        <v> </v>
      </c>
      <c r="AT13" s="11" t="str">
        <f t="shared" si="12"/>
        <v> </v>
      </c>
      <c r="AV13" s="3">
        <v>-0.12123</v>
      </c>
      <c r="AW13" s="3">
        <v>0.685024</v>
      </c>
      <c r="AX13" s="3">
        <v>0.824526</v>
      </c>
      <c r="AY13" s="3">
        <v>0.734353</v>
      </c>
      <c r="AZ13" s="3">
        <v>-0.11183</v>
      </c>
      <c r="BA13" s="3">
        <v>-0.13483</v>
      </c>
      <c r="BB13" s="3">
        <v>-0.13483</v>
      </c>
      <c r="BC13" s="3">
        <v>0.824526</v>
      </c>
      <c r="BD13" s="3">
        <v>0.824526</v>
      </c>
      <c r="BE13" s="3">
        <v>0.734143</v>
      </c>
      <c r="BF13" s="3">
        <v>0.734143</v>
      </c>
      <c r="BG13" s="3">
        <v>1.0</v>
      </c>
      <c r="BH13" s="3">
        <v>0.999999</v>
      </c>
      <c r="BI13" s="3">
        <v>0.711249</v>
      </c>
      <c r="BJ13" s="3">
        <v>0.711249</v>
      </c>
      <c r="BK13" s="3">
        <v>0.295629</v>
      </c>
      <c r="BL13" s="3">
        <v>0.297218</v>
      </c>
      <c r="BM13" s="3">
        <v>0.512648</v>
      </c>
      <c r="BN13" s="3">
        <v>0.236635</v>
      </c>
      <c r="BO13" s="3">
        <v>-0.66217</v>
      </c>
      <c r="BP13" s="3">
        <v>0.756075</v>
      </c>
      <c r="BQ13" s="3">
        <v>0.117921</v>
      </c>
      <c r="BR13" s="3">
        <v>0.226219</v>
      </c>
      <c r="BS13" s="3">
        <v>0.144469</v>
      </c>
      <c r="BT13" s="3">
        <v>0.144469</v>
      </c>
      <c r="BU13" s="3">
        <v>0.007739</v>
      </c>
      <c r="BV13" s="3">
        <v>0.242582</v>
      </c>
      <c r="BW13" s="3">
        <v>0.111002</v>
      </c>
      <c r="BX13" s="3">
        <v>0.160873</v>
      </c>
      <c r="BY13" s="3">
        <v>0.175406</v>
      </c>
      <c r="BZ13" s="3">
        <v>0.122161</v>
      </c>
      <c r="CA13" s="3">
        <v>0.143567</v>
      </c>
      <c r="CB13" s="3">
        <v>0.273988</v>
      </c>
      <c r="CC13" s="3">
        <v>-0.1682</v>
      </c>
      <c r="CD13" s="3">
        <v>-0.09734</v>
      </c>
      <c r="CE13" s="3">
        <v>-0.14526</v>
      </c>
      <c r="CF13" s="3">
        <v>-0.09126</v>
      </c>
      <c r="CG13" s="3">
        <v>-0.12509</v>
      </c>
      <c r="CH13" s="3">
        <v>-0.09818</v>
      </c>
      <c r="CI13" s="3">
        <v>0.008588</v>
      </c>
      <c r="CJ13" s="3">
        <v>-0.12011</v>
      </c>
      <c r="CK13" s="3">
        <v>-0.31719</v>
      </c>
      <c r="CL13" s="3">
        <v>-0.12817</v>
      </c>
      <c r="CM13" s="3">
        <v>-0.09111</v>
      </c>
      <c r="CN13" s="3">
        <v>-0.22431</v>
      </c>
      <c r="CO13" s="3" t="s">
        <v>521</v>
      </c>
      <c r="CP13" s="3">
        <v>0.114215</v>
      </c>
      <c r="CQ13" s="3">
        <v>0.0</v>
      </c>
      <c r="CR13" s="3">
        <v>0.0</v>
      </c>
      <c r="CS13" s="3">
        <v>0.0</v>
      </c>
      <c r="CT13" s="3">
        <v>0.145344</v>
      </c>
      <c r="CU13" s="3">
        <v>0.078705</v>
      </c>
      <c r="CV13" s="3">
        <v>0.078705</v>
      </c>
      <c r="CW13" s="3">
        <v>0.0</v>
      </c>
      <c r="CX13" s="3">
        <v>0.0</v>
      </c>
      <c r="CY13" s="3">
        <v>0.0</v>
      </c>
      <c r="CZ13" s="3">
        <v>0.0</v>
      </c>
      <c r="DA13" s="3" t="s">
        <v>563</v>
      </c>
      <c r="DB13" s="3">
        <v>0.0</v>
      </c>
      <c r="DC13" s="3">
        <v>0.0</v>
      </c>
      <c r="DD13" s="3">
        <v>0.0</v>
      </c>
      <c r="DE13" s="14">
        <v>8.65E-5</v>
      </c>
      <c r="DF13" s="14">
        <v>7.89E-5</v>
      </c>
      <c r="DG13" s="14">
        <v>7.61E-13</v>
      </c>
      <c r="DH13" s="3">
        <v>0.001833</v>
      </c>
      <c r="DI13" s="3">
        <v>0.0</v>
      </c>
      <c r="DJ13" s="3">
        <v>0.0</v>
      </c>
      <c r="DK13" s="3">
        <v>0.395754</v>
      </c>
      <c r="DL13" s="3">
        <v>0.099997</v>
      </c>
      <c r="DM13" s="3">
        <v>0.297289</v>
      </c>
      <c r="DN13" s="3">
        <v>0.297289</v>
      </c>
      <c r="DO13" s="3">
        <v>0.95571</v>
      </c>
      <c r="DP13" s="3">
        <v>0.077162</v>
      </c>
      <c r="DQ13" s="3">
        <v>0.424243</v>
      </c>
      <c r="DR13" s="3">
        <v>0.245197</v>
      </c>
      <c r="DS13" s="3">
        <v>0.204559</v>
      </c>
      <c r="DT13" s="3">
        <v>0.378863</v>
      </c>
      <c r="DU13" s="3">
        <v>0.300347</v>
      </c>
      <c r="DV13" s="3">
        <v>0.044982</v>
      </c>
      <c r="DW13" s="3">
        <v>0.442989</v>
      </c>
      <c r="DX13" s="3">
        <v>0.658587</v>
      </c>
      <c r="DY13" s="3">
        <v>0.50842</v>
      </c>
      <c r="DZ13" s="3">
        <v>0.678778</v>
      </c>
      <c r="EA13" s="3">
        <v>0.569548</v>
      </c>
      <c r="EB13" s="3">
        <v>0.655816</v>
      </c>
      <c r="EC13" s="3">
        <v>0.968978</v>
      </c>
      <c r="ED13" s="3">
        <v>0.585151</v>
      </c>
      <c r="EE13" s="3">
        <v>0.140275</v>
      </c>
      <c r="EF13" s="3">
        <v>0.560021</v>
      </c>
      <c r="EG13" s="3">
        <v>0.679282</v>
      </c>
      <c r="EH13" s="3">
        <v>0.303507</v>
      </c>
    </row>
    <row r="14">
      <c r="A14" s="3" t="s">
        <v>522</v>
      </c>
      <c r="B14" s="11" t="str">
        <f t="shared" ref="B14:AT14" si="13">IF(CP14&lt;0.05,AV14," ")</f>
        <v> </v>
      </c>
      <c r="C14" s="9" t="str">
        <f t="shared" si="13"/>
        <v>0.684951</v>
      </c>
      <c r="D14" s="9" t="str">
        <f t="shared" si="13"/>
        <v>0.824512</v>
      </c>
      <c r="E14" s="9" t="str">
        <f t="shared" si="13"/>
        <v>0.734335</v>
      </c>
      <c r="F14" s="11" t="str">
        <f t="shared" si="13"/>
        <v> </v>
      </c>
      <c r="G14" s="11" t="str">
        <f t="shared" si="13"/>
        <v> </v>
      </c>
      <c r="H14" s="11" t="str">
        <f t="shared" si="13"/>
        <v> </v>
      </c>
      <c r="I14" s="9" t="str">
        <f t="shared" si="13"/>
        <v>0.824512</v>
      </c>
      <c r="J14" s="9" t="str">
        <f t="shared" si="13"/>
        <v>0.824512</v>
      </c>
      <c r="K14" s="9" t="str">
        <f t="shared" si="13"/>
        <v>0.734124</v>
      </c>
      <c r="L14" s="9" t="str">
        <f t="shared" si="13"/>
        <v>0.734124</v>
      </c>
      <c r="M14" s="9" t="str">
        <f t="shared" si="13"/>
        <v>0.999999</v>
      </c>
      <c r="N14" s="11" t="str">
        <f t="shared" si="13"/>
        <v> </v>
      </c>
      <c r="O14" s="9" t="str">
        <f t="shared" si="13"/>
        <v>0.711192</v>
      </c>
      <c r="P14" s="9" t="str">
        <f t="shared" si="13"/>
        <v>0.711192</v>
      </c>
      <c r="Q14" s="9" t="str">
        <f t="shared" si="13"/>
        <v>0.295494</v>
      </c>
      <c r="R14" s="9" t="str">
        <f t="shared" si="13"/>
        <v>0.297086</v>
      </c>
      <c r="S14" s="9" t="str">
        <f t="shared" si="13"/>
        <v>0.512609</v>
      </c>
      <c r="T14" s="9" t="str">
        <f t="shared" si="13"/>
        <v>0.236512</v>
      </c>
      <c r="U14" s="9" t="str">
        <f t="shared" si="13"/>
        <v>-0.66217</v>
      </c>
      <c r="V14" s="9" t="str">
        <f t="shared" si="13"/>
        <v>0.756073</v>
      </c>
      <c r="W14" s="29" t="str">
        <f t="shared" si="13"/>
        <v> </v>
      </c>
      <c r="X14" s="29" t="str">
        <f t="shared" si="13"/>
        <v> </v>
      </c>
      <c r="Y14" s="29" t="str">
        <f t="shared" si="13"/>
        <v> </v>
      </c>
      <c r="Z14" s="29" t="str">
        <f t="shared" si="13"/>
        <v> </v>
      </c>
      <c r="AA14" s="29" t="str">
        <f t="shared" si="13"/>
        <v> </v>
      </c>
      <c r="AB14" s="29" t="str">
        <f t="shared" si="13"/>
        <v> </v>
      </c>
      <c r="AC14" s="29" t="str">
        <f t="shared" si="13"/>
        <v> </v>
      </c>
      <c r="AD14" s="29" t="str">
        <f t="shared" si="13"/>
        <v> </v>
      </c>
      <c r="AE14" s="29" t="str">
        <f t="shared" si="13"/>
        <v> </v>
      </c>
      <c r="AF14" s="29" t="str">
        <f t="shared" si="13"/>
        <v> </v>
      </c>
      <c r="AG14" s="29" t="str">
        <f t="shared" si="13"/>
        <v> </v>
      </c>
      <c r="AH14" s="30" t="str">
        <f t="shared" si="13"/>
        <v>0.273988</v>
      </c>
      <c r="AI14" s="11" t="str">
        <f t="shared" si="13"/>
        <v> </v>
      </c>
      <c r="AJ14" s="11" t="str">
        <f t="shared" si="13"/>
        <v> </v>
      </c>
      <c r="AK14" s="11" t="str">
        <f t="shared" si="13"/>
        <v> </v>
      </c>
      <c r="AL14" s="11" t="str">
        <f t="shared" si="13"/>
        <v> </v>
      </c>
      <c r="AM14" s="11" t="str">
        <f t="shared" si="13"/>
        <v> </v>
      </c>
      <c r="AN14" s="11" t="str">
        <f t="shared" si="13"/>
        <v> </v>
      </c>
      <c r="AO14" s="11" t="str">
        <f t="shared" si="13"/>
        <v> </v>
      </c>
      <c r="AP14" s="11" t="str">
        <f t="shared" si="13"/>
        <v> </v>
      </c>
      <c r="AQ14" s="11" t="str">
        <f t="shared" si="13"/>
        <v> </v>
      </c>
      <c r="AR14" s="11" t="str">
        <f t="shared" si="13"/>
        <v> </v>
      </c>
      <c r="AS14" s="11" t="str">
        <f t="shared" si="13"/>
        <v> </v>
      </c>
      <c r="AT14" s="11" t="str">
        <f t="shared" si="13"/>
        <v> </v>
      </c>
      <c r="AV14" s="3">
        <v>-0.12137</v>
      </c>
      <c r="AW14" s="3">
        <v>0.684951</v>
      </c>
      <c r="AX14" s="3">
        <v>0.824512</v>
      </c>
      <c r="AY14" s="3">
        <v>0.734335</v>
      </c>
      <c r="AZ14" s="3">
        <v>-0.11196</v>
      </c>
      <c r="BA14" s="3">
        <v>-0.13496</v>
      </c>
      <c r="BB14" s="3">
        <v>-0.13496</v>
      </c>
      <c r="BC14" s="3">
        <v>0.824512</v>
      </c>
      <c r="BD14" s="3">
        <v>0.824512</v>
      </c>
      <c r="BE14" s="3">
        <v>0.734124</v>
      </c>
      <c r="BF14" s="3">
        <v>0.734124</v>
      </c>
      <c r="BG14" s="3">
        <v>0.999999</v>
      </c>
      <c r="BH14" s="3">
        <v>1.0</v>
      </c>
      <c r="BI14" s="3">
        <v>0.711192</v>
      </c>
      <c r="BJ14" s="3">
        <v>0.711192</v>
      </c>
      <c r="BK14" s="3">
        <v>0.295494</v>
      </c>
      <c r="BL14" s="3">
        <v>0.297086</v>
      </c>
      <c r="BM14" s="3">
        <v>0.512609</v>
      </c>
      <c r="BN14" s="3">
        <v>0.236512</v>
      </c>
      <c r="BO14" s="3">
        <v>-0.66217</v>
      </c>
      <c r="BP14" s="3">
        <v>0.756073</v>
      </c>
      <c r="BQ14" s="3">
        <v>0.117921</v>
      </c>
      <c r="BR14" s="3">
        <v>0.226219</v>
      </c>
      <c r="BS14" s="3">
        <v>0.144469</v>
      </c>
      <c r="BT14" s="3">
        <v>0.144469</v>
      </c>
      <c r="BU14" s="3">
        <v>0.007739</v>
      </c>
      <c r="BV14" s="3">
        <v>0.242582</v>
      </c>
      <c r="BW14" s="3">
        <v>0.111002</v>
      </c>
      <c r="BX14" s="3">
        <v>0.160873</v>
      </c>
      <c r="BY14" s="3">
        <v>0.175406</v>
      </c>
      <c r="BZ14" s="3">
        <v>0.122161</v>
      </c>
      <c r="CA14" s="3">
        <v>0.143567</v>
      </c>
      <c r="CB14" s="3">
        <v>0.273988</v>
      </c>
      <c r="CC14" s="3">
        <v>-0.1682</v>
      </c>
      <c r="CD14" s="3">
        <v>-0.09734</v>
      </c>
      <c r="CE14" s="3">
        <v>-0.14526</v>
      </c>
      <c r="CF14" s="3">
        <v>-0.09126</v>
      </c>
      <c r="CG14" s="3">
        <v>-0.12509</v>
      </c>
      <c r="CH14" s="3">
        <v>-0.09818</v>
      </c>
      <c r="CI14" s="3">
        <v>0.008588</v>
      </c>
      <c r="CJ14" s="3">
        <v>-0.12011</v>
      </c>
      <c r="CK14" s="3">
        <v>-0.31719</v>
      </c>
      <c r="CL14" s="3">
        <v>-0.12817</v>
      </c>
      <c r="CM14" s="3">
        <v>-0.09111</v>
      </c>
      <c r="CN14" s="3">
        <v>-0.22431</v>
      </c>
      <c r="CO14" s="3" t="s">
        <v>522</v>
      </c>
      <c r="CP14" s="3">
        <v>0.113804</v>
      </c>
      <c r="CQ14" s="3">
        <v>0.0</v>
      </c>
      <c r="CR14" s="3">
        <v>0.0</v>
      </c>
      <c r="CS14" s="3">
        <v>0.0</v>
      </c>
      <c r="CT14" s="3">
        <v>0.144867</v>
      </c>
      <c r="CU14" s="3">
        <v>0.078413</v>
      </c>
      <c r="CV14" s="3">
        <v>0.078413</v>
      </c>
      <c r="CW14" s="3">
        <v>0.0</v>
      </c>
      <c r="CX14" s="3">
        <v>0.0</v>
      </c>
      <c r="CY14" s="3">
        <v>0.0</v>
      </c>
      <c r="CZ14" s="3">
        <v>0.0</v>
      </c>
      <c r="DA14" s="3">
        <v>0.0</v>
      </c>
      <c r="DB14" s="3" t="s">
        <v>563</v>
      </c>
      <c r="DC14" s="3">
        <v>0.0</v>
      </c>
      <c r="DD14" s="3">
        <v>0.0</v>
      </c>
      <c r="DE14" s="14">
        <v>8.72E-5</v>
      </c>
      <c r="DF14" s="14">
        <v>7.95E-5</v>
      </c>
      <c r="DG14" s="14">
        <v>7.64E-13</v>
      </c>
      <c r="DH14" s="3">
        <v>0.001843</v>
      </c>
      <c r="DI14" s="3">
        <v>0.0</v>
      </c>
      <c r="DJ14" s="3">
        <v>0.0</v>
      </c>
      <c r="DK14" s="3">
        <v>0.395754</v>
      </c>
      <c r="DL14" s="3">
        <v>0.099997</v>
      </c>
      <c r="DM14" s="3">
        <v>0.297289</v>
      </c>
      <c r="DN14" s="3">
        <v>0.297289</v>
      </c>
      <c r="DO14" s="3">
        <v>0.95571</v>
      </c>
      <c r="DP14" s="3">
        <v>0.077162</v>
      </c>
      <c r="DQ14" s="3">
        <v>0.424243</v>
      </c>
      <c r="DR14" s="3">
        <v>0.245197</v>
      </c>
      <c r="DS14" s="3">
        <v>0.204559</v>
      </c>
      <c r="DT14" s="3">
        <v>0.378863</v>
      </c>
      <c r="DU14" s="3">
        <v>0.300347</v>
      </c>
      <c r="DV14" s="3">
        <v>0.044982</v>
      </c>
      <c r="DW14" s="3">
        <v>0.442989</v>
      </c>
      <c r="DX14" s="3">
        <v>0.658587</v>
      </c>
      <c r="DY14" s="3">
        <v>0.50842</v>
      </c>
      <c r="DZ14" s="3">
        <v>0.678778</v>
      </c>
      <c r="EA14" s="3">
        <v>0.569548</v>
      </c>
      <c r="EB14" s="3">
        <v>0.655816</v>
      </c>
      <c r="EC14" s="3">
        <v>0.968978</v>
      </c>
      <c r="ED14" s="3">
        <v>0.585151</v>
      </c>
      <c r="EE14" s="3">
        <v>0.140275</v>
      </c>
      <c r="EF14" s="3">
        <v>0.560021</v>
      </c>
      <c r="EG14" s="3">
        <v>0.679282</v>
      </c>
      <c r="EH14" s="3">
        <v>0.303507</v>
      </c>
    </row>
    <row r="15">
      <c r="A15" s="3" t="s">
        <v>523</v>
      </c>
      <c r="B15" s="11" t="str">
        <f t="shared" ref="B15:AT15" si="14">IF(CP15&lt;0.05,AV15," ")</f>
        <v> </v>
      </c>
      <c r="C15" s="9" t="str">
        <f t="shared" si="14"/>
        <v>0.994482</v>
      </c>
      <c r="D15" s="9" t="str">
        <f t="shared" si="14"/>
        <v>0.665932</v>
      </c>
      <c r="E15" s="9" t="str">
        <f t="shared" si="14"/>
        <v>0.618864</v>
      </c>
      <c r="F15" s="11" t="str">
        <f t="shared" si="14"/>
        <v> </v>
      </c>
      <c r="G15" s="11" t="str">
        <f t="shared" si="14"/>
        <v> </v>
      </c>
      <c r="H15" s="11" t="str">
        <f t="shared" si="14"/>
        <v> </v>
      </c>
      <c r="I15" s="9" t="str">
        <f t="shared" si="14"/>
        <v>0.665932</v>
      </c>
      <c r="J15" s="9" t="str">
        <f t="shared" si="14"/>
        <v>0.665932</v>
      </c>
      <c r="K15" s="9" t="str">
        <f t="shared" si="14"/>
        <v>0.618922</v>
      </c>
      <c r="L15" s="9" t="str">
        <f t="shared" si="14"/>
        <v>0.618922</v>
      </c>
      <c r="M15" s="9" t="str">
        <f t="shared" si="14"/>
        <v>0.711249</v>
      </c>
      <c r="N15" s="9" t="str">
        <f t="shared" si="14"/>
        <v>0.711192</v>
      </c>
      <c r="O15" s="11" t="str">
        <f t="shared" si="14"/>
        <v> </v>
      </c>
      <c r="P15" s="9" t="str">
        <f t="shared" si="14"/>
        <v>1</v>
      </c>
      <c r="Q15" s="9" t="str">
        <f t="shared" si="14"/>
        <v>0.610504</v>
      </c>
      <c r="R15" s="9" t="str">
        <f t="shared" si="14"/>
        <v>0.612651</v>
      </c>
      <c r="S15" s="9" t="str">
        <f t="shared" si="14"/>
        <v>0.83089</v>
      </c>
      <c r="T15" s="9" t="str">
        <f t="shared" si="14"/>
        <v>0.537664</v>
      </c>
      <c r="U15" s="9" t="str">
        <f t="shared" si="14"/>
        <v>-0.33533</v>
      </c>
      <c r="V15" s="9" t="str">
        <f t="shared" si="14"/>
        <v>0.428096</v>
      </c>
      <c r="W15" s="29" t="str">
        <f t="shared" si="14"/>
        <v> </v>
      </c>
      <c r="X15" s="29" t="str">
        <f t="shared" si="14"/>
        <v> </v>
      </c>
      <c r="Y15" s="30" t="str">
        <f t="shared" si="14"/>
        <v>0.295151</v>
      </c>
      <c r="Z15" s="30" t="str">
        <f t="shared" si="14"/>
        <v>0.295151</v>
      </c>
      <c r="AA15" s="29" t="str">
        <f t="shared" si="14"/>
        <v> </v>
      </c>
      <c r="AB15" s="29" t="str">
        <f t="shared" si="14"/>
        <v> </v>
      </c>
      <c r="AC15" s="29" t="str">
        <f t="shared" si="14"/>
        <v> </v>
      </c>
      <c r="AD15" s="29" t="str">
        <f t="shared" si="14"/>
        <v> </v>
      </c>
      <c r="AE15" s="29" t="str">
        <f t="shared" si="14"/>
        <v> </v>
      </c>
      <c r="AF15" s="29" t="str">
        <f t="shared" si="14"/>
        <v> </v>
      </c>
      <c r="AG15" s="29" t="str">
        <f t="shared" si="14"/>
        <v> </v>
      </c>
      <c r="AH15" s="29" t="str">
        <f t="shared" si="14"/>
        <v> </v>
      </c>
      <c r="AI15" s="11" t="str">
        <f t="shared" si="14"/>
        <v> </v>
      </c>
      <c r="AJ15" s="11" t="str">
        <f t="shared" si="14"/>
        <v> </v>
      </c>
      <c r="AK15" s="11" t="str">
        <f t="shared" si="14"/>
        <v> </v>
      </c>
      <c r="AL15" s="11" t="str">
        <f t="shared" si="14"/>
        <v> </v>
      </c>
      <c r="AM15" s="11" t="str">
        <f t="shared" si="14"/>
        <v> </v>
      </c>
      <c r="AN15" s="11" t="str">
        <f t="shared" si="14"/>
        <v> </v>
      </c>
      <c r="AO15" s="11" t="str">
        <f t="shared" si="14"/>
        <v> </v>
      </c>
      <c r="AP15" s="11" t="str">
        <f t="shared" si="14"/>
        <v> </v>
      </c>
      <c r="AQ15" s="11" t="str">
        <f t="shared" si="14"/>
        <v> </v>
      </c>
      <c r="AR15" s="11" t="str">
        <f t="shared" si="14"/>
        <v> </v>
      </c>
      <c r="AS15" s="11" t="str">
        <f t="shared" si="14"/>
        <v> </v>
      </c>
      <c r="AT15" s="11" t="str">
        <f t="shared" si="14"/>
        <v> </v>
      </c>
      <c r="AV15" s="3">
        <v>0.079211</v>
      </c>
      <c r="AW15" s="3">
        <v>0.994482</v>
      </c>
      <c r="AX15" s="3">
        <v>0.665932</v>
      </c>
      <c r="AY15" s="3">
        <v>0.618864</v>
      </c>
      <c r="AZ15" s="3">
        <v>0.070274</v>
      </c>
      <c r="BA15" s="3">
        <v>0.061087</v>
      </c>
      <c r="BB15" s="3">
        <v>0.061087</v>
      </c>
      <c r="BC15" s="3">
        <v>0.665932</v>
      </c>
      <c r="BD15" s="3">
        <v>0.665932</v>
      </c>
      <c r="BE15" s="3">
        <v>0.618922</v>
      </c>
      <c r="BF15" s="3">
        <v>0.618922</v>
      </c>
      <c r="BG15" s="3">
        <v>0.711249</v>
      </c>
      <c r="BH15" s="3">
        <v>0.711192</v>
      </c>
      <c r="BI15" s="3">
        <v>1.0</v>
      </c>
      <c r="BJ15" s="3">
        <v>1.0</v>
      </c>
      <c r="BK15" s="3">
        <v>0.610504</v>
      </c>
      <c r="BL15" s="3">
        <v>0.612651</v>
      </c>
      <c r="BM15" s="3">
        <v>0.83089</v>
      </c>
      <c r="BN15" s="3">
        <v>0.537664</v>
      </c>
      <c r="BO15" s="3">
        <v>-0.33533</v>
      </c>
      <c r="BP15" s="3">
        <v>0.428096</v>
      </c>
      <c r="BQ15" s="3">
        <v>0.014068</v>
      </c>
      <c r="BR15" s="3">
        <v>0.102733</v>
      </c>
      <c r="BS15" s="3">
        <v>0.295151</v>
      </c>
      <c r="BT15" s="3">
        <v>0.295151</v>
      </c>
      <c r="BU15" s="3">
        <v>-0.04331</v>
      </c>
      <c r="BV15" s="3">
        <v>0.141775</v>
      </c>
      <c r="BW15" s="3">
        <v>0.02834</v>
      </c>
      <c r="BX15" s="3">
        <v>0.064195</v>
      </c>
      <c r="BY15" s="3">
        <v>-0.02073</v>
      </c>
      <c r="BZ15" s="3">
        <v>0.043107</v>
      </c>
      <c r="CA15" s="3">
        <v>0.085081</v>
      </c>
      <c r="CB15" s="3">
        <v>0.225212</v>
      </c>
      <c r="CC15" s="3">
        <v>-0.24361</v>
      </c>
      <c r="CD15" s="3">
        <v>-0.21505</v>
      </c>
      <c r="CE15" s="3">
        <v>-0.28162</v>
      </c>
      <c r="CF15" s="3">
        <v>-0.27278</v>
      </c>
      <c r="CG15" s="3">
        <v>-0.17225</v>
      </c>
      <c r="CH15" s="3">
        <v>-0.27811</v>
      </c>
      <c r="CI15" s="3">
        <v>-0.13438</v>
      </c>
      <c r="CJ15" s="3">
        <v>-0.22053</v>
      </c>
      <c r="CK15" s="3">
        <v>-0.20553</v>
      </c>
      <c r="CL15" s="3">
        <v>-0.27323</v>
      </c>
      <c r="CM15" s="3">
        <v>-0.20107</v>
      </c>
      <c r="CN15" s="3">
        <v>0.039526</v>
      </c>
      <c r="CO15" s="3" t="s">
        <v>523</v>
      </c>
      <c r="CP15" s="3">
        <v>0.303083</v>
      </c>
      <c r="CQ15" s="3">
        <v>0.0</v>
      </c>
      <c r="CR15" s="3">
        <v>0.0</v>
      </c>
      <c r="CS15" s="3">
        <v>0.0</v>
      </c>
      <c r="CT15" s="3">
        <v>0.361064</v>
      </c>
      <c r="CU15" s="3">
        <v>0.427373</v>
      </c>
      <c r="CV15" s="3">
        <v>0.427373</v>
      </c>
      <c r="CW15" s="3">
        <v>0.0</v>
      </c>
      <c r="CX15" s="3">
        <v>0.0</v>
      </c>
      <c r="CY15" s="3">
        <v>0.0</v>
      </c>
      <c r="CZ15" s="3">
        <v>0.0</v>
      </c>
      <c r="DA15" s="3">
        <v>0.0</v>
      </c>
      <c r="DB15" s="3">
        <v>0.0</v>
      </c>
      <c r="DC15" s="3" t="s">
        <v>563</v>
      </c>
      <c r="DD15" s="3">
        <v>0.0</v>
      </c>
      <c r="DE15" s="3">
        <v>0.0</v>
      </c>
      <c r="DF15" s="3">
        <v>0.0</v>
      </c>
      <c r="DG15" s="3">
        <v>0.0</v>
      </c>
      <c r="DH15" s="14">
        <v>3.38E-14</v>
      </c>
      <c r="DI15" s="14">
        <v>9.03E-5</v>
      </c>
      <c r="DJ15" s="14">
        <v>5.2E-9</v>
      </c>
      <c r="DK15" s="3">
        <v>0.919578</v>
      </c>
      <c r="DL15" s="3">
        <v>0.459769</v>
      </c>
      <c r="DM15" s="3">
        <v>0.030259</v>
      </c>
      <c r="DN15" s="3">
        <v>0.030259</v>
      </c>
      <c r="DO15" s="3">
        <v>0.755853</v>
      </c>
      <c r="DP15" s="3">
        <v>0.306482</v>
      </c>
      <c r="DQ15" s="3">
        <v>0.838804</v>
      </c>
      <c r="DR15" s="3">
        <v>0.644674</v>
      </c>
      <c r="DS15" s="3">
        <v>0.8817</v>
      </c>
      <c r="DT15" s="3">
        <v>0.756941</v>
      </c>
      <c r="DU15" s="3">
        <v>0.540738</v>
      </c>
      <c r="DV15" s="3">
        <v>0.101558</v>
      </c>
      <c r="DW15" s="3">
        <v>0.262646</v>
      </c>
      <c r="DX15" s="3">
        <v>0.324414</v>
      </c>
      <c r="DY15" s="3">
        <v>0.192977</v>
      </c>
      <c r="DZ15" s="3">
        <v>0.207922</v>
      </c>
      <c r="EA15" s="3">
        <v>0.431909</v>
      </c>
      <c r="EB15" s="3">
        <v>0.198827</v>
      </c>
      <c r="EC15" s="3">
        <v>0.541006</v>
      </c>
      <c r="ED15" s="3">
        <v>0.311929</v>
      </c>
      <c r="EE15" s="3">
        <v>0.34679</v>
      </c>
      <c r="EF15" s="3">
        <v>0.207146</v>
      </c>
      <c r="EG15" s="3">
        <v>0.357589</v>
      </c>
      <c r="EH15" s="3">
        <v>0.857893</v>
      </c>
    </row>
    <row r="16">
      <c r="A16" s="3" t="s">
        <v>524</v>
      </c>
      <c r="B16" s="11" t="str">
        <f t="shared" ref="B16:AT16" si="15">IF(CP16&lt;0.05,AV16," ")</f>
        <v> </v>
      </c>
      <c r="C16" s="9" t="str">
        <f t="shared" si="15"/>
        <v>0.994482</v>
      </c>
      <c r="D16" s="9" t="str">
        <f t="shared" si="15"/>
        <v>0.665932</v>
      </c>
      <c r="E16" s="9" t="str">
        <f t="shared" si="15"/>
        <v>0.618864</v>
      </c>
      <c r="F16" s="11" t="str">
        <f t="shared" si="15"/>
        <v> </v>
      </c>
      <c r="G16" s="11" t="str">
        <f t="shared" si="15"/>
        <v> </v>
      </c>
      <c r="H16" s="11" t="str">
        <f t="shared" si="15"/>
        <v> </v>
      </c>
      <c r="I16" s="9" t="str">
        <f t="shared" si="15"/>
        <v>0.665932</v>
      </c>
      <c r="J16" s="9" t="str">
        <f t="shared" si="15"/>
        <v>0.665932</v>
      </c>
      <c r="K16" s="9" t="str">
        <f t="shared" si="15"/>
        <v>0.618922</v>
      </c>
      <c r="L16" s="9" t="str">
        <f t="shared" si="15"/>
        <v>0.618922</v>
      </c>
      <c r="M16" s="9" t="str">
        <f t="shared" si="15"/>
        <v>0.711249</v>
      </c>
      <c r="N16" s="9" t="str">
        <f t="shared" si="15"/>
        <v>0.711192</v>
      </c>
      <c r="O16" s="9" t="str">
        <f t="shared" si="15"/>
        <v>1</v>
      </c>
      <c r="P16" s="11" t="str">
        <f t="shared" si="15"/>
        <v> </v>
      </c>
      <c r="Q16" s="9" t="str">
        <f t="shared" si="15"/>
        <v>0.610504</v>
      </c>
      <c r="R16" s="9" t="str">
        <f t="shared" si="15"/>
        <v>0.612651</v>
      </c>
      <c r="S16" s="9" t="str">
        <f t="shared" si="15"/>
        <v>0.83089</v>
      </c>
      <c r="T16" s="9" t="str">
        <f t="shared" si="15"/>
        <v>0.537664</v>
      </c>
      <c r="U16" s="9" t="str">
        <f t="shared" si="15"/>
        <v>-0.33533</v>
      </c>
      <c r="V16" s="9" t="str">
        <f t="shared" si="15"/>
        <v>0.428096</v>
      </c>
      <c r="W16" s="29" t="str">
        <f t="shared" si="15"/>
        <v> </v>
      </c>
      <c r="X16" s="29" t="str">
        <f t="shared" si="15"/>
        <v> </v>
      </c>
      <c r="Y16" s="30" t="str">
        <f t="shared" si="15"/>
        <v>0.295151</v>
      </c>
      <c r="Z16" s="30" t="str">
        <f t="shared" si="15"/>
        <v>0.295151</v>
      </c>
      <c r="AA16" s="29" t="str">
        <f t="shared" si="15"/>
        <v> </v>
      </c>
      <c r="AB16" s="29" t="str">
        <f t="shared" si="15"/>
        <v> </v>
      </c>
      <c r="AC16" s="29" t="str">
        <f t="shared" si="15"/>
        <v> </v>
      </c>
      <c r="AD16" s="29" t="str">
        <f t="shared" si="15"/>
        <v> </v>
      </c>
      <c r="AE16" s="29" t="str">
        <f t="shared" si="15"/>
        <v> </v>
      </c>
      <c r="AF16" s="29" t="str">
        <f t="shared" si="15"/>
        <v> </v>
      </c>
      <c r="AG16" s="29" t="str">
        <f t="shared" si="15"/>
        <v> </v>
      </c>
      <c r="AH16" s="29" t="str">
        <f t="shared" si="15"/>
        <v> </v>
      </c>
      <c r="AI16" s="11" t="str">
        <f t="shared" si="15"/>
        <v> </v>
      </c>
      <c r="AJ16" s="11" t="str">
        <f t="shared" si="15"/>
        <v> </v>
      </c>
      <c r="AK16" s="11" t="str">
        <f t="shared" si="15"/>
        <v> </v>
      </c>
      <c r="AL16" s="11" t="str">
        <f t="shared" si="15"/>
        <v> </v>
      </c>
      <c r="AM16" s="11" t="str">
        <f t="shared" si="15"/>
        <v> </v>
      </c>
      <c r="AN16" s="11" t="str">
        <f t="shared" si="15"/>
        <v> </v>
      </c>
      <c r="AO16" s="11" t="str">
        <f t="shared" si="15"/>
        <v> </v>
      </c>
      <c r="AP16" s="11" t="str">
        <f t="shared" si="15"/>
        <v> </v>
      </c>
      <c r="AQ16" s="11" t="str">
        <f t="shared" si="15"/>
        <v> </v>
      </c>
      <c r="AR16" s="11" t="str">
        <f t="shared" si="15"/>
        <v> </v>
      </c>
      <c r="AS16" s="11" t="str">
        <f t="shared" si="15"/>
        <v> </v>
      </c>
      <c r="AT16" s="11" t="str">
        <f t="shared" si="15"/>
        <v> </v>
      </c>
      <c r="AV16" s="3">
        <v>0.079211</v>
      </c>
      <c r="AW16" s="3">
        <v>0.994482</v>
      </c>
      <c r="AX16" s="3">
        <v>0.665932</v>
      </c>
      <c r="AY16" s="3">
        <v>0.618864</v>
      </c>
      <c r="AZ16" s="3">
        <v>0.070274</v>
      </c>
      <c r="BA16" s="3">
        <v>0.061087</v>
      </c>
      <c r="BB16" s="3">
        <v>0.061087</v>
      </c>
      <c r="BC16" s="3">
        <v>0.665932</v>
      </c>
      <c r="BD16" s="3">
        <v>0.665932</v>
      </c>
      <c r="BE16" s="3">
        <v>0.618922</v>
      </c>
      <c r="BF16" s="3">
        <v>0.618922</v>
      </c>
      <c r="BG16" s="3">
        <v>0.711249</v>
      </c>
      <c r="BH16" s="3">
        <v>0.711192</v>
      </c>
      <c r="BI16" s="3">
        <v>1.0</v>
      </c>
      <c r="BJ16" s="3">
        <v>1.0</v>
      </c>
      <c r="BK16" s="3">
        <v>0.610504</v>
      </c>
      <c r="BL16" s="3">
        <v>0.612651</v>
      </c>
      <c r="BM16" s="3">
        <v>0.83089</v>
      </c>
      <c r="BN16" s="3">
        <v>0.537664</v>
      </c>
      <c r="BO16" s="3">
        <v>-0.33533</v>
      </c>
      <c r="BP16" s="3">
        <v>0.428096</v>
      </c>
      <c r="BQ16" s="3">
        <v>0.014068</v>
      </c>
      <c r="BR16" s="3">
        <v>0.102733</v>
      </c>
      <c r="BS16" s="3">
        <v>0.295151</v>
      </c>
      <c r="BT16" s="3">
        <v>0.295151</v>
      </c>
      <c r="BU16" s="3">
        <v>-0.04331</v>
      </c>
      <c r="BV16" s="3">
        <v>0.141775</v>
      </c>
      <c r="BW16" s="3">
        <v>0.02834</v>
      </c>
      <c r="BX16" s="3">
        <v>0.064195</v>
      </c>
      <c r="BY16" s="3">
        <v>-0.02073</v>
      </c>
      <c r="BZ16" s="3">
        <v>0.043107</v>
      </c>
      <c r="CA16" s="3">
        <v>0.085081</v>
      </c>
      <c r="CB16" s="3">
        <v>0.225212</v>
      </c>
      <c r="CC16" s="3">
        <v>-0.24361</v>
      </c>
      <c r="CD16" s="3">
        <v>-0.21505</v>
      </c>
      <c r="CE16" s="3">
        <v>-0.28162</v>
      </c>
      <c r="CF16" s="3">
        <v>-0.27278</v>
      </c>
      <c r="CG16" s="3">
        <v>-0.17225</v>
      </c>
      <c r="CH16" s="3">
        <v>-0.27811</v>
      </c>
      <c r="CI16" s="3">
        <v>-0.13438</v>
      </c>
      <c r="CJ16" s="3">
        <v>-0.22053</v>
      </c>
      <c r="CK16" s="3">
        <v>-0.20553</v>
      </c>
      <c r="CL16" s="3">
        <v>-0.27323</v>
      </c>
      <c r="CM16" s="3">
        <v>-0.20107</v>
      </c>
      <c r="CN16" s="3">
        <v>0.039526</v>
      </c>
      <c r="CO16" s="3" t="s">
        <v>524</v>
      </c>
      <c r="CP16" s="3">
        <v>0.303083</v>
      </c>
      <c r="CQ16" s="3">
        <v>0.0</v>
      </c>
      <c r="CR16" s="3">
        <v>0.0</v>
      </c>
      <c r="CS16" s="3">
        <v>0.0</v>
      </c>
      <c r="CT16" s="3">
        <v>0.361064</v>
      </c>
      <c r="CU16" s="3">
        <v>0.427373</v>
      </c>
      <c r="CV16" s="3">
        <v>0.427373</v>
      </c>
      <c r="CW16" s="3">
        <v>0.0</v>
      </c>
      <c r="CX16" s="3">
        <v>0.0</v>
      </c>
      <c r="CY16" s="3">
        <v>0.0</v>
      </c>
      <c r="CZ16" s="3">
        <v>0.0</v>
      </c>
      <c r="DA16" s="3">
        <v>0.0</v>
      </c>
      <c r="DB16" s="3">
        <v>0.0</v>
      </c>
      <c r="DC16" s="3">
        <v>0.0</v>
      </c>
      <c r="DD16" s="3" t="s">
        <v>563</v>
      </c>
      <c r="DE16" s="3">
        <v>0.0</v>
      </c>
      <c r="DF16" s="3">
        <v>0.0</v>
      </c>
      <c r="DG16" s="3">
        <v>0.0</v>
      </c>
      <c r="DH16" s="14">
        <v>3.38E-14</v>
      </c>
      <c r="DI16" s="14">
        <v>9.03E-5</v>
      </c>
      <c r="DJ16" s="14">
        <v>5.2E-9</v>
      </c>
      <c r="DK16" s="3">
        <v>0.919578</v>
      </c>
      <c r="DL16" s="3">
        <v>0.459769</v>
      </c>
      <c r="DM16" s="3">
        <v>0.030259</v>
      </c>
      <c r="DN16" s="3">
        <v>0.030259</v>
      </c>
      <c r="DO16" s="3">
        <v>0.755853</v>
      </c>
      <c r="DP16" s="3">
        <v>0.306482</v>
      </c>
      <c r="DQ16" s="3">
        <v>0.838804</v>
      </c>
      <c r="DR16" s="3">
        <v>0.644674</v>
      </c>
      <c r="DS16" s="3">
        <v>0.8817</v>
      </c>
      <c r="DT16" s="3">
        <v>0.756941</v>
      </c>
      <c r="DU16" s="3">
        <v>0.540738</v>
      </c>
      <c r="DV16" s="3">
        <v>0.101558</v>
      </c>
      <c r="DW16" s="3">
        <v>0.262646</v>
      </c>
      <c r="DX16" s="3">
        <v>0.324414</v>
      </c>
      <c r="DY16" s="3">
        <v>0.192977</v>
      </c>
      <c r="DZ16" s="3">
        <v>0.207922</v>
      </c>
      <c r="EA16" s="3">
        <v>0.431909</v>
      </c>
      <c r="EB16" s="3">
        <v>0.198827</v>
      </c>
      <c r="EC16" s="3">
        <v>0.541006</v>
      </c>
      <c r="ED16" s="3">
        <v>0.311929</v>
      </c>
      <c r="EE16" s="3">
        <v>0.34679</v>
      </c>
      <c r="EF16" s="3">
        <v>0.207146</v>
      </c>
      <c r="EG16" s="3">
        <v>0.357589</v>
      </c>
      <c r="EH16" s="3">
        <v>0.857893</v>
      </c>
    </row>
    <row r="17">
      <c r="A17" s="3" t="s">
        <v>525</v>
      </c>
      <c r="B17" s="9" t="str">
        <f t="shared" ref="B17:AT17" si="16">IF(CP17&lt;0.05,AV17," ")</f>
        <v>0.276007</v>
      </c>
      <c r="C17" s="9" t="str">
        <f t="shared" si="16"/>
        <v>0.667813</v>
      </c>
      <c r="D17" s="9" t="str">
        <f t="shared" si="16"/>
        <v>0.271744</v>
      </c>
      <c r="E17" s="9" t="str">
        <f t="shared" si="16"/>
        <v>0.254264</v>
      </c>
      <c r="F17" s="9" t="str">
        <f t="shared" si="16"/>
        <v>0.303481</v>
      </c>
      <c r="G17" s="9" t="str">
        <f t="shared" si="16"/>
        <v>0.264636</v>
      </c>
      <c r="H17" s="9" t="str">
        <f t="shared" si="16"/>
        <v>0.264636</v>
      </c>
      <c r="I17" s="9" t="str">
        <f t="shared" si="16"/>
        <v>0.271744</v>
      </c>
      <c r="J17" s="9" t="str">
        <f t="shared" si="16"/>
        <v>0.271744</v>
      </c>
      <c r="K17" s="9" t="str">
        <f t="shared" si="16"/>
        <v>0.254376</v>
      </c>
      <c r="L17" s="9" t="str">
        <f t="shared" si="16"/>
        <v>0.254376</v>
      </c>
      <c r="M17" s="9" t="str">
        <f t="shared" si="16"/>
        <v>0.295629</v>
      </c>
      <c r="N17" s="9" t="str">
        <f t="shared" si="16"/>
        <v>0.295494</v>
      </c>
      <c r="O17" s="9" t="str">
        <f t="shared" si="16"/>
        <v>0.610504</v>
      </c>
      <c r="P17" s="9" t="str">
        <f t="shared" si="16"/>
        <v>0.610504</v>
      </c>
      <c r="Q17" s="11" t="str">
        <f t="shared" si="16"/>
        <v> </v>
      </c>
      <c r="R17" s="9" t="str">
        <f t="shared" si="16"/>
        <v>0.998888</v>
      </c>
      <c r="S17" s="9" t="str">
        <f t="shared" si="16"/>
        <v>0.562621</v>
      </c>
      <c r="T17" s="9" t="str">
        <f t="shared" si="16"/>
        <v>0.942917</v>
      </c>
      <c r="U17" s="11" t="str">
        <f t="shared" si="16"/>
        <v> </v>
      </c>
      <c r="V17" s="9" t="str">
        <f t="shared" si="16"/>
        <v>0.152831</v>
      </c>
      <c r="W17" s="29" t="str">
        <f t="shared" si="16"/>
        <v> </v>
      </c>
      <c r="X17" s="29" t="str">
        <f t="shared" si="16"/>
        <v> </v>
      </c>
      <c r="Y17" s="30" t="str">
        <f t="shared" si="16"/>
        <v>0.33908</v>
      </c>
      <c r="Z17" s="30" t="str">
        <f t="shared" si="16"/>
        <v>0.33908</v>
      </c>
      <c r="AA17" s="29" t="str">
        <f t="shared" si="16"/>
        <v> </v>
      </c>
      <c r="AB17" s="29" t="str">
        <f t="shared" si="16"/>
        <v> </v>
      </c>
      <c r="AC17" s="29" t="str">
        <f t="shared" si="16"/>
        <v> </v>
      </c>
      <c r="AD17" s="29" t="str">
        <f t="shared" si="16"/>
        <v> </v>
      </c>
      <c r="AE17" s="29" t="str">
        <f t="shared" si="16"/>
        <v> </v>
      </c>
      <c r="AF17" s="29" t="str">
        <f t="shared" si="16"/>
        <v> </v>
      </c>
      <c r="AG17" s="29" t="str">
        <f t="shared" si="16"/>
        <v> </v>
      </c>
      <c r="AH17" s="30" t="str">
        <f t="shared" si="16"/>
        <v>0.34547</v>
      </c>
      <c r="AI17" s="11" t="str">
        <f t="shared" si="16"/>
        <v> </v>
      </c>
      <c r="AJ17" s="11" t="str">
        <f t="shared" si="16"/>
        <v> </v>
      </c>
      <c r="AK17" s="11" t="str">
        <f t="shared" si="16"/>
        <v> </v>
      </c>
      <c r="AL17" s="11" t="str">
        <f t="shared" si="16"/>
        <v> </v>
      </c>
      <c r="AM17" s="11" t="str">
        <f t="shared" si="16"/>
        <v> </v>
      </c>
      <c r="AN17" s="11" t="str">
        <f t="shared" si="16"/>
        <v> </v>
      </c>
      <c r="AO17" s="11" t="str">
        <f t="shared" si="16"/>
        <v> </v>
      </c>
      <c r="AP17" s="11" t="str">
        <f t="shared" si="16"/>
        <v> </v>
      </c>
      <c r="AQ17" s="11" t="str">
        <f t="shared" si="16"/>
        <v> </v>
      </c>
      <c r="AR17" s="11" t="str">
        <f t="shared" si="16"/>
        <v> </v>
      </c>
      <c r="AS17" s="11" t="str">
        <f t="shared" si="16"/>
        <v> </v>
      </c>
      <c r="AT17" s="11" t="str">
        <f t="shared" si="16"/>
        <v> </v>
      </c>
      <c r="AV17" s="3">
        <v>0.276007</v>
      </c>
      <c r="AW17" s="3">
        <v>0.667813</v>
      </c>
      <c r="AX17" s="3">
        <v>0.271744</v>
      </c>
      <c r="AY17" s="3">
        <v>0.254264</v>
      </c>
      <c r="AZ17" s="3">
        <v>0.303481</v>
      </c>
      <c r="BA17" s="3">
        <v>0.264636</v>
      </c>
      <c r="BB17" s="3">
        <v>0.264636</v>
      </c>
      <c r="BC17" s="3">
        <v>0.271744</v>
      </c>
      <c r="BD17" s="3">
        <v>0.271744</v>
      </c>
      <c r="BE17" s="3">
        <v>0.254376</v>
      </c>
      <c r="BF17" s="3">
        <v>0.254376</v>
      </c>
      <c r="BG17" s="3">
        <v>0.295629</v>
      </c>
      <c r="BH17" s="3">
        <v>0.295494</v>
      </c>
      <c r="BI17" s="3">
        <v>0.610504</v>
      </c>
      <c r="BJ17" s="3">
        <v>0.610504</v>
      </c>
      <c r="BK17" s="3">
        <v>1.0</v>
      </c>
      <c r="BL17" s="3">
        <v>0.998888</v>
      </c>
      <c r="BM17" s="3">
        <v>0.562621</v>
      </c>
      <c r="BN17" s="3">
        <v>0.942917</v>
      </c>
      <c r="BO17" s="3">
        <v>-0.16784</v>
      </c>
      <c r="BP17" s="3">
        <v>0.152831</v>
      </c>
      <c r="BQ17" s="3">
        <v>-0.02856</v>
      </c>
      <c r="BR17" s="3">
        <v>0.142617</v>
      </c>
      <c r="BS17" s="3">
        <v>0.33908</v>
      </c>
      <c r="BT17" s="3">
        <v>0.33908</v>
      </c>
      <c r="BU17" s="3">
        <v>-0.05669</v>
      </c>
      <c r="BV17" s="3">
        <v>0.09297</v>
      </c>
      <c r="BW17" s="3">
        <v>-0.02152</v>
      </c>
      <c r="BX17" s="3">
        <v>0.033063</v>
      </c>
      <c r="BY17" s="3">
        <v>-0.11177</v>
      </c>
      <c r="BZ17" s="3">
        <v>0.099392</v>
      </c>
      <c r="CA17" s="3">
        <v>0.128268</v>
      </c>
      <c r="CB17" s="3">
        <v>0.34547</v>
      </c>
      <c r="CC17" s="3">
        <v>0.030792</v>
      </c>
      <c r="CD17" s="3">
        <v>-0.02535</v>
      </c>
      <c r="CE17" s="3">
        <v>-0.15035</v>
      </c>
      <c r="CF17" s="3">
        <v>-0.18873</v>
      </c>
      <c r="CG17" s="3">
        <v>0.119752</v>
      </c>
      <c r="CH17" s="3">
        <v>-0.1821</v>
      </c>
      <c r="CI17" s="3">
        <v>-0.10164</v>
      </c>
      <c r="CJ17" s="3">
        <v>-0.08992</v>
      </c>
      <c r="CK17" s="3">
        <v>0.142433</v>
      </c>
      <c r="CL17" s="3">
        <v>-0.07509</v>
      </c>
      <c r="CM17" s="3">
        <v>0.038786</v>
      </c>
      <c r="CN17" s="3">
        <v>0.379822</v>
      </c>
      <c r="CO17" s="3" t="s">
        <v>525</v>
      </c>
      <c r="CP17" s="3">
        <v>2.58E-4</v>
      </c>
      <c r="CQ17" s="3">
        <v>0.0</v>
      </c>
      <c r="CR17" s="3">
        <v>3.24E-4</v>
      </c>
      <c r="CS17" s="3">
        <v>7.91E-4</v>
      </c>
      <c r="CT17" s="14">
        <v>5.46E-5</v>
      </c>
      <c r="CU17" s="3">
        <v>4.69E-4</v>
      </c>
      <c r="CV17" s="3">
        <v>4.69E-4</v>
      </c>
      <c r="CW17" s="3">
        <v>3.24E-4</v>
      </c>
      <c r="CX17" s="3">
        <v>3.24E-4</v>
      </c>
      <c r="CY17" s="3">
        <v>7.87E-4</v>
      </c>
      <c r="CZ17" s="3">
        <v>7.87E-4</v>
      </c>
      <c r="DA17" s="14">
        <v>8.65E-5</v>
      </c>
      <c r="DB17" s="14">
        <v>8.72E-5</v>
      </c>
      <c r="DC17" s="3">
        <v>0.0</v>
      </c>
      <c r="DD17" s="3">
        <v>0.0</v>
      </c>
      <c r="DE17" s="3" t="s">
        <v>563</v>
      </c>
      <c r="DF17" s="3">
        <v>0.0</v>
      </c>
      <c r="DG17" s="14">
        <v>1.11E-15</v>
      </c>
      <c r="DH17" s="3">
        <v>0.0</v>
      </c>
      <c r="DI17" s="3">
        <v>0.055335</v>
      </c>
      <c r="DJ17" s="3">
        <v>0.045977</v>
      </c>
      <c r="DK17" s="3">
        <v>0.837594</v>
      </c>
      <c r="DL17" s="3">
        <v>0.30359</v>
      </c>
      <c r="DM17" s="3">
        <v>0.012134</v>
      </c>
      <c r="DN17" s="3">
        <v>0.012134</v>
      </c>
      <c r="DO17" s="3">
        <v>0.683907</v>
      </c>
      <c r="DP17" s="3">
        <v>0.503716</v>
      </c>
      <c r="DQ17" s="3">
        <v>0.877277</v>
      </c>
      <c r="DR17" s="3">
        <v>0.812394</v>
      </c>
      <c r="DS17" s="3">
        <v>0.421035</v>
      </c>
      <c r="DT17" s="3">
        <v>0.474572</v>
      </c>
      <c r="DU17" s="3">
        <v>0.355308</v>
      </c>
      <c r="DV17" s="3">
        <v>0.01051</v>
      </c>
      <c r="DW17" s="3">
        <v>0.889077</v>
      </c>
      <c r="DX17" s="3">
        <v>0.908578</v>
      </c>
      <c r="DY17" s="3">
        <v>0.493512</v>
      </c>
      <c r="DZ17" s="3">
        <v>0.388462</v>
      </c>
      <c r="EA17" s="3">
        <v>0.58627</v>
      </c>
      <c r="EB17" s="3">
        <v>0.405643</v>
      </c>
      <c r="EC17" s="3">
        <v>0.644464</v>
      </c>
      <c r="ED17" s="3">
        <v>0.683267</v>
      </c>
      <c r="EE17" s="3">
        <v>0.516784</v>
      </c>
      <c r="EF17" s="3">
        <v>0.733474</v>
      </c>
      <c r="EG17" s="3">
        <v>0.860526</v>
      </c>
      <c r="EH17" s="3">
        <v>0.07383</v>
      </c>
    </row>
    <row r="18">
      <c r="A18" s="3" t="s">
        <v>526</v>
      </c>
      <c r="B18" s="9" t="str">
        <f t="shared" ref="B18:AT18" si="17">IF(CP18&lt;0.05,AV18," ")</f>
        <v>0.274717</v>
      </c>
      <c r="C18" s="9" t="str">
        <f t="shared" si="17"/>
        <v>0.669951</v>
      </c>
      <c r="D18" s="9" t="str">
        <f t="shared" si="17"/>
        <v>0.27522</v>
      </c>
      <c r="E18" s="9" t="str">
        <f t="shared" si="17"/>
        <v>0.25811</v>
      </c>
      <c r="F18" s="9" t="str">
        <f t="shared" si="17"/>
        <v>0.30159</v>
      </c>
      <c r="G18" s="9" t="str">
        <f t="shared" si="17"/>
        <v>0.263442</v>
      </c>
      <c r="H18" s="9" t="str">
        <f t="shared" si="17"/>
        <v>0.263442</v>
      </c>
      <c r="I18" s="9" t="str">
        <f t="shared" si="17"/>
        <v>0.27522</v>
      </c>
      <c r="J18" s="9" t="str">
        <f t="shared" si="17"/>
        <v>0.27522</v>
      </c>
      <c r="K18" s="9" t="str">
        <f t="shared" si="17"/>
        <v>0.258222</v>
      </c>
      <c r="L18" s="9" t="str">
        <f t="shared" si="17"/>
        <v>0.258222</v>
      </c>
      <c r="M18" s="9" t="str">
        <f t="shared" si="17"/>
        <v>0.297218</v>
      </c>
      <c r="N18" s="9" t="str">
        <f t="shared" si="17"/>
        <v>0.297086</v>
      </c>
      <c r="O18" s="9" t="str">
        <f t="shared" si="17"/>
        <v>0.612651</v>
      </c>
      <c r="P18" s="9" t="str">
        <f t="shared" si="17"/>
        <v>0.612651</v>
      </c>
      <c r="Q18" s="9" t="str">
        <f t="shared" si="17"/>
        <v>0.998888</v>
      </c>
      <c r="R18" s="11" t="str">
        <f t="shared" si="17"/>
        <v> </v>
      </c>
      <c r="S18" s="9" t="str">
        <f t="shared" si="17"/>
        <v>0.560421</v>
      </c>
      <c r="T18" s="9" t="str">
        <f t="shared" si="17"/>
        <v>0.941184</v>
      </c>
      <c r="U18" s="11" t="str">
        <f t="shared" si="17"/>
        <v> </v>
      </c>
      <c r="V18" s="11" t="str">
        <f t="shared" si="17"/>
        <v> </v>
      </c>
      <c r="W18" s="29" t="str">
        <f t="shared" si="17"/>
        <v> </v>
      </c>
      <c r="X18" s="29" t="str">
        <f t="shared" si="17"/>
        <v> </v>
      </c>
      <c r="Y18" s="30" t="str">
        <f t="shared" si="17"/>
        <v>0.33908</v>
      </c>
      <c r="Z18" s="30" t="str">
        <f t="shared" si="17"/>
        <v>0.33908</v>
      </c>
      <c r="AA18" s="29" t="str">
        <f t="shared" si="17"/>
        <v> </v>
      </c>
      <c r="AB18" s="29" t="str">
        <f t="shared" si="17"/>
        <v> </v>
      </c>
      <c r="AC18" s="29" t="str">
        <f t="shared" si="17"/>
        <v> </v>
      </c>
      <c r="AD18" s="29" t="str">
        <f t="shared" si="17"/>
        <v> </v>
      </c>
      <c r="AE18" s="29" t="str">
        <f t="shared" si="17"/>
        <v> </v>
      </c>
      <c r="AF18" s="29" t="str">
        <f t="shared" si="17"/>
        <v> </v>
      </c>
      <c r="AG18" s="29" t="str">
        <f t="shared" si="17"/>
        <v> </v>
      </c>
      <c r="AH18" s="30" t="str">
        <f t="shared" si="17"/>
        <v>0.34547</v>
      </c>
      <c r="AI18" s="11" t="str">
        <f t="shared" si="17"/>
        <v> </v>
      </c>
      <c r="AJ18" s="11" t="str">
        <f t="shared" si="17"/>
        <v> </v>
      </c>
      <c r="AK18" s="11" t="str">
        <f t="shared" si="17"/>
        <v> </v>
      </c>
      <c r="AL18" s="11" t="str">
        <f t="shared" si="17"/>
        <v> </v>
      </c>
      <c r="AM18" s="11" t="str">
        <f t="shared" si="17"/>
        <v> </v>
      </c>
      <c r="AN18" s="11" t="str">
        <f t="shared" si="17"/>
        <v> </v>
      </c>
      <c r="AO18" s="11" t="str">
        <f t="shared" si="17"/>
        <v> </v>
      </c>
      <c r="AP18" s="11" t="str">
        <f t="shared" si="17"/>
        <v> </v>
      </c>
      <c r="AQ18" s="11" t="str">
        <f t="shared" si="17"/>
        <v> </v>
      </c>
      <c r="AR18" s="11" t="str">
        <f t="shared" si="17"/>
        <v> </v>
      </c>
      <c r="AS18" s="11" t="str">
        <f t="shared" si="17"/>
        <v> </v>
      </c>
      <c r="AT18" s="11" t="str">
        <f t="shared" si="17"/>
        <v> </v>
      </c>
      <c r="AV18" s="3">
        <v>0.274717</v>
      </c>
      <c r="AW18" s="3">
        <v>0.669951</v>
      </c>
      <c r="AX18" s="3">
        <v>0.27522</v>
      </c>
      <c r="AY18" s="3">
        <v>0.25811</v>
      </c>
      <c r="AZ18" s="3">
        <v>0.30159</v>
      </c>
      <c r="BA18" s="3">
        <v>0.263442</v>
      </c>
      <c r="BB18" s="3">
        <v>0.263442</v>
      </c>
      <c r="BC18" s="3">
        <v>0.27522</v>
      </c>
      <c r="BD18" s="3">
        <v>0.27522</v>
      </c>
      <c r="BE18" s="3">
        <v>0.258222</v>
      </c>
      <c r="BF18" s="3">
        <v>0.258222</v>
      </c>
      <c r="BG18" s="3">
        <v>0.297218</v>
      </c>
      <c r="BH18" s="3">
        <v>0.297086</v>
      </c>
      <c r="BI18" s="3">
        <v>0.612651</v>
      </c>
      <c r="BJ18" s="3">
        <v>0.612651</v>
      </c>
      <c r="BK18" s="3">
        <v>0.998888</v>
      </c>
      <c r="BL18" s="3">
        <v>1.0</v>
      </c>
      <c r="BM18" s="3">
        <v>0.560421</v>
      </c>
      <c r="BN18" s="3">
        <v>0.941184</v>
      </c>
      <c r="BO18" s="3">
        <v>-0.1673</v>
      </c>
      <c r="BP18" s="3">
        <v>0.149087</v>
      </c>
      <c r="BQ18" s="3">
        <v>-0.02856</v>
      </c>
      <c r="BR18" s="3">
        <v>0.142617</v>
      </c>
      <c r="BS18" s="3">
        <v>0.33908</v>
      </c>
      <c r="BT18" s="3">
        <v>0.33908</v>
      </c>
      <c r="BU18" s="3">
        <v>-0.05669</v>
      </c>
      <c r="BV18" s="3">
        <v>0.09297</v>
      </c>
      <c r="BW18" s="3">
        <v>-0.02152</v>
      </c>
      <c r="BX18" s="3">
        <v>0.033063</v>
      </c>
      <c r="BY18" s="3">
        <v>-0.11177</v>
      </c>
      <c r="BZ18" s="3">
        <v>0.099392</v>
      </c>
      <c r="CA18" s="3">
        <v>0.128268</v>
      </c>
      <c r="CB18" s="3">
        <v>0.34547</v>
      </c>
      <c r="CC18" s="3">
        <v>0.030792</v>
      </c>
      <c r="CD18" s="3">
        <v>-0.02535</v>
      </c>
      <c r="CE18" s="3">
        <v>-0.15035</v>
      </c>
      <c r="CF18" s="3">
        <v>-0.18873</v>
      </c>
      <c r="CG18" s="3">
        <v>0.119752</v>
      </c>
      <c r="CH18" s="3">
        <v>-0.1821</v>
      </c>
      <c r="CI18" s="3">
        <v>-0.10164</v>
      </c>
      <c r="CJ18" s="3">
        <v>-0.08992</v>
      </c>
      <c r="CK18" s="3">
        <v>0.142433</v>
      </c>
      <c r="CL18" s="3">
        <v>-0.07509</v>
      </c>
      <c r="CM18" s="3">
        <v>0.038786</v>
      </c>
      <c r="CN18" s="3">
        <v>0.379822</v>
      </c>
      <c r="CO18" s="3" t="s">
        <v>526</v>
      </c>
      <c r="CP18" s="3">
        <v>2.77E-4</v>
      </c>
      <c r="CQ18" s="3">
        <v>0.0</v>
      </c>
      <c r="CR18" s="3">
        <v>2.69E-4</v>
      </c>
      <c r="CS18" s="3">
        <v>6.53E-4</v>
      </c>
      <c r="CT18" s="14">
        <v>6.11E-5</v>
      </c>
      <c r="CU18" s="3">
        <v>4.99E-4</v>
      </c>
      <c r="CV18" s="3">
        <v>4.99E-4</v>
      </c>
      <c r="CW18" s="3">
        <v>2.69E-4</v>
      </c>
      <c r="CX18" s="3">
        <v>2.69E-4</v>
      </c>
      <c r="CY18" s="3">
        <v>6.5E-4</v>
      </c>
      <c r="CZ18" s="3">
        <v>6.5E-4</v>
      </c>
      <c r="DA18" s="14">
        <v>7.89E-5</v>
      </c>
      <c r="DB18" s="14">
        <v>7.95E-5</v>
      </c>
      <c r="DC18" s="3">
        <v>0.0</v>
      </c>
      <c r="DD18" s="3">
        <v>0.0</v>
      </c>
      <c r="DE18" s="3">
        <v>0.0</v>
      </c>
      <c r="DF18" s="3" t="s">
        <v>563</v>
      </c>
      <c r="DG18" s="14">
        <v>1.55E-15</v>
      </c>
      <c r="DH18" s="3">
        <v>0.0</v>
      </c>
      <c r="DI18" s="3">
        <v>0.056142</v>
      </c>
      <c r="DJ18" s="3">
        <v>0.051635</v>
      </c>
      <c r="DK18" s="3">
        <v>0.837594</v>
      </c>
      <c r="DL18" s="3">
        <v>0.30359</v>
      </c>
      <c r="DM18" s="3">
        <v>0.012134</v>
      </c>
      <c r="DN18" s="3">
        <v>0.012134</v>
      </c>
      <c r="DO18" s="3">
        <v>0.683907</v>
      </c>
      <c r="DP18" s="3">
        <v>0.503716</v>
      </c>
      <c r="DQ18" s="3">
        <v>0.877277</v>
      </c>
      <c r="DR18" s="3">
        <v>0.812394</v>
      </c>
      <c r="DS18" s="3">
        <v>0.421035</v>
      </c>
      <c r="DT18" s="3">
        <v>0.474572</v>
      </c>
      <c r="DU18" s="3">
        <v>0.355308</v>
      </c>
      <c r="DV18" s="3">
        <v>0.01051</v>
      </c>
      <c r="DW18" s="3">
        <v>0.889077</v>
      </c>
      <c r="DX18" s="3">
        <v>0.908578</v>
      </c>
      <c r="DY18" s="3">
        <v>0.493512</v>
      </c>
      <c r="DZ18" s="3">
        <v>0.388462</v>
      </c>
      <c r="EA18" s="3">
        <v>0.58627</v>
      </c>
      <c r="EB18" s="3">
        <v>0.405643</v>
      </c>
      <c r="EC18" s="3">
        <v>0.644464</v>
      </c>
      <c r="ED18" s="3">
        <v>0.683267</v>
      </c>
      <c r="EE18" s="3">
        <v>0.516784</v>
      </c>
      <c r="EF18" s="3">
        <v>0.733474</v>
      </c>
      <c r="EG18" s="3">
        <v>0.860526</v>
      </c>
      <c r="EH18" s="3">
        <v>0.07383</v>
      </c>
    </row>
    <row r="19">
      <c r="A19" s="3" t="s">
        <v>527</v>
      </c>
      <c r="B19" s="9" t="str">
        <f t="shared" ref="B19:AT19" si="18">IF(CP19&lt;0.05,AV19," ")</f>
        <v>0.175122</v>
      </c>
      <c r="C19" s="9" t="str">
        <f t="shared" si="18"/>
        <v>0.82809</v>
      </c>
      <c r="D19" s="9" t="str">
        <f t="shared" si="18"/>
        <v>0.363664</v>
      </c>
      <c r="E19" s="9" t="str">
        <f t="shared" si="18"/>
        <v>0.315767</v>
      </c>
      <c r="F19" s="9" t="str">
        <f t="shared" si="18"/>
        <v>0.167631</v>
      </c>
      <c r="G19" s="9" t="str">
        <f t="shared" si="18"/>
        <v>0.161479</v>
      </c>
      <c r="H19" s="9" t="str">
        <f t="shared" si="18"/>
        <v>0.161479</v>
      </c>
      <c r="I19" s="9" t="str">
        <f t="shared" si="18"/>
        <v>0.363664</v>
      </c>
      <c r="J19" s="9" t="str">
        <f t="shared" si="18"/>
        <v>0.363664</v>
      </c>
      <c r="K19" s="9" t="str">
        <f t="shared" si="18"/>
        <v>0.315808</v>
      </c>
      <c r="L19" s="9" t="str">
        <f t="shared" si="18"/>
        <v>0.315808</v>
      </c>
      <c r="M19" s="9" t="str">
        <f t="shared" si="18"/>
        <v>0.512648</v>
      </c>
      <c r="N19" s="9" t="str">
        <f t="shared" si="18"/>
        <v>0.512609</v>
      </c>
      <c r="O19" s="9" t="str">
        <f t="shared" si="18"/>
        <v>0.83089</v>
      </c>
      <c r="P19" s="9" t="str">
        <f t="shared" si="18"/>
        <v>0.83089</v>
      </c>
      <c r="Q19" s="9" t="str">
        <f t="shared" si="18"/>
        <v>0.562621</v>
      </c>
      <c r="R19" s="9" t="str">
        <f t="shared" si="18"/>
        <v>0.560421</v>
      </c>
      <c r="S19" s="11" t="str">
        <f t="shared" si="18"/>
        <v> </v>
      </c>
      <c r="T19" s="9" t="str">
        <f t="shared" si="18"/>
        <v>0.586062</v>
      </c>
      <c r="U19" s="9" t="str">
        <f t="shared" si="18"/>
        <v>-0.39492</v>
      </c>
      <c r="V19" s="9" t="str">
        <f t="shared" si="18"/>
        <v>0.460216</v>
      </c>
      <c r="W19" s="29" t="str">
        <f t="shared" si="18"/>
        <v> </v>
      </c>
      <c r="X19" s="29" t="str">
        <f t="shared" si="18"/>
        <v> </v>
      </c>
      <c r="Y19" s="29" t="str">
        <f t="shared" si="18"/>
        <v> </v>
      </c>
      <c r="Z19" s="29" t="str">
        <f t="shared" si="18"/>
        <v> </v>
      </c>
      <c r="AA19" s="29" t="str">
        <f t="shared" si="18"/>
        <v> </v>
      </c>
      <c r="AB19" s="29" t="str">
        <f t="shared" si="18"/>
        <v> </v>
      </c>
      <c r="AC19" s="29" t="str">
        <f t="shared" si="18"/>
        <v> </v>
      </c>
      <c r="AD19" s="29" t="str">
        <f t="shared" si="18"/>
        <v> </v>
      </c>
      <c r="AE19" s="29" t="str">
        <f t="shared" si="18"/>
        <v> </v>
      </c>
      <c r="AF19" s="29" t="str">
        <f t="shared" si="18"/>
        <v> </v>
      </c>
      <c r="AG19" s="29" t="str">
        <f t="shared" si="18"/>
        <v> </v>
      </c>
      <c r="AH19" s="29" t="str">
        <f t="shared" si="18"/>
        <v> </v>
      </c>
      <c r="AI19" s="11" t="str">
        <f t="shared" si="18"/>
        <v> </v>
      </c>
      <c r="AJ19" s="11" t="str">
        <f t="shared" si="18"/>
        <v> </v>
      </c>
      <c r="AK19" s="11" t="str">
        <f t="shared" si="18"/>
        <v> </v>
      </c>
      <c r="AL19" s="11" t="str">
        <f t="shared" si="18"/>
        <v> </v>
      </c>
      <c r="AM19" s="11" t="str">
        <f t="shared" si="18"/>
        <v> </v>
      </c>
      <c r="AN19" s="11" t="str">
        <f t="shared" si="18"/>
        <v> </v>
      </c>
      <c r="AO19" s="11" t="str">
        <f t="shared" si="18"/>
        <v> </v>
      </c>
      <c r="AP19" s="11" t="str">
        <f t="shared" si="18"/>
        <v> </v>
      </c>
      <c r="AQ19" s="11" t="str">
        <f t="shared" si="18"/>
        <v> </v>
      </c>
      <c r="AR19" s="11" t="str">
        <f t="shared" si="18"/>
        <v> </v>
      </c>
      <c r="AS19" s="11" t="str">
        <f t="shared" si="18"/>
        <v> </v>
      </c>
      <c r="AT19" s="11" t="str">
        <f t="shared" si="18"/>
        <v> </v>
      </c>
      <c r="AV19" s="3">
        <v>0.175122</v>
      </c>
      <c r="AW19" s="3">
        <v>0.82809</v>
      </c>
      <c r="AX19" s="3">
        <v>0.363664</v>
      </c>
      <c r="AY19" s="3">
        <v>0.315767</v>
      </c>
      <c r="AZ19" s="3">
        <v>0.167631</v>
      </c>
      <c r="BA19" s="3">
        <v>0.161479</v>
      </c>
      <c r="BB19" s="3">
        <v>0.161479</v>
      </c>
      <c r="BC19" s="3">
        <v>0.363664</v>
      </c>
      <c r="BD19" s="3">
        <v>0.363664</v>
      </c>
      <c r="BE19" s="3">
        <v>0.315808</v>
      </c>
      <c r="BF19" s="3">
        <v>0.315808</v>
      </c>
      <c r="BG19" s="3">
        <v>0.512648</v>
      </c>
      <c r="BH19" s="3">
        <v>0.512609</v>
      </c>
      <c r="BI19" s="3">
        <v>0.83089</v>
      </c>
      <c r="BJ19" s="3">
        <v>0.83089</v>
      </c>
      <c r="BK19" s="3">
        <v>0.562621</v>
      </c>
      <c r="BL19" s="3">
        <v>0.560421</v>
      </c>
      <c r="BM19" s="3">
        <v>1.0</v>
      </c>
      <c r="BN19" s="3">
        <v>0.586062</v>
      </c>
      <c r="BO19" s="3">
        <v>-0.39492</v>
      </c>
      <c r="BP19" s="3">
        <v>0.460216</v>
      </c>
      <c r="BQ19" s="3">
        <v>-0.19463</v>
      </c>
      <c r="BR19" s="3">
        <v>-0.16297</v>
      </c>
      <c r="BS19" s="3">
        <v>0.157089</v>
      </c>
      <c r="BT19" s="3">
        <v>0.157089</v>
      </c>
      <c r="BU19" s="3">
        <v>-0.23986</v>
      </c>
      <c r="BV19" s="3">
        <v>-0.07792</v>
      </c>
      <c r="BW19" s="3">
        <v>-0.15676</v>
      </c>
      <c r="BX19" s="3">
        <v>-0.13403</v>
      </c>
      <c r="BY19" s="3">
        <v>-0.2317</v>
      </c>
      <c r="BZ19" s="3">
        <v>-0.20233</v>
      </c>
      <c r="CA19" s="3">
        <v>-0.16642</v>
      </c>
      <c r="CB19" s="3">
        <v>-0.00979</v>
      </c>
      <c r="CC19" s="3">
        <v>-0.14243</v>
      </c>
      <c r="CD19" s="3">
        <v>-0.09861</v>
      </c>
      <c r="CE19" s="3">
        <v>-0.24117</v>
      </c>
      <c r="CF19" s="3">
        <v>-0.28363</v>
      </c>
      <c r="CG19" s="3">
        <v>-0.07225</v>
      </c>
      <c r="CH19" s="3">
        <v>-0.25001</v>
      </c>
      <c r="CI19" s="3">
        <v>-0.08893</v>
      </c>
      <c r="CJ19" s="3">
        <v>-0.16027</v>
      </c>
      <c r="CK19" s="3">
        <v>-0.07709</v>
      </c>
      <c r="CL19" s="3">
        <v>-0.14982</v>
      </c>
      <c r="CM19" s="3">
        <v>-0.13618</v>
      </c>
      <c r="CN19" s="3">
        <v>0.182851</v>
      </c>
      <c r="CO19" s="3" t="s">
        <v>527</v>
      </c>
      <c r="CP19" s="3">
        <v>0.021966</v>
      </c>
      <c r="CQ19" s="3">
        <v>0.0</v>
      </c>
      <c r="CR19" s="14">
        <v>1.01E-6</v>
      </c>
      <c r="CS19" s="14">
        <v>2.59E-5</v>
      </c>
      <c r="CT19" s="3">
        <v>0.028415</v>
      </c>
      <c r="CU19" s="3">
        <v>0.034859</v>
      </c>
      <c r="CV19" s="3">
        <v>0.034859</v>
      </c>
      <c r="CW19" s="14">
        <v>1.01E-6</v>
      </c>
      <c r="CX19" s="14">
        <v>1.01E-6</v>
      </c>
      <c r="CY19" s="14">
        <v>2.58E-5</v>
      </c>
      <c r="CZ19" s="14">
        <v>2.58E-5</v>
      </c>
      <c r="DA19" s="14">
        <v>7.61E-13</v>
      </c>
      <c r="DB19" s="14">
        <v>7.64E-13</v>
      </c>
      <c r="DC19" s="3">
        <v>0.0</v>
      </c>
      <c r="DD19" s="3">
        <v>0.0</v>
      </c>
      <c r="DE19" s="14">
        <v>1.11E-15</v>
      </c>
      <c r="DF19" s="14">
        <v>1.55E-15</v>
      </c>
      <c r="DG19" s="3" t="s">
        <v>563</v>
      </c>
      <c r="DH19" s="3">
        <v>0.0</v>
      </c>
      <c r="DI19" s="14">
        <v>3.04E-6</v>
      </c>
      <c r="DJ19" s="14">
        <v>2.41E-10</v>
      </c>
      <c r="DK19" s="3">
        <v>0.158449</v>
      </c>
      <c r="DL19" s="3">
        <v>0.239008</v>
      </c>
      <c r="DM19" s="3">
        <v>0.256621</v>
      </c>
      <c r="DN19" s="3">
        <v>0.256621</v>
      </c>
      <c r="DO19" s="3">
        <v>0.080638</v>
      </c>
      <c r="DP19" s="3">
        <v>0.575443</v>
      </c>
      <c r="DQ19" s="3">
        <v>0.257638</v>
      </c>
      <c r="DR19" s="3">
        <v>0.333921</v>
      </c>
      <c r="DS19" s="3">
        <v>0.091825</v>
      </c>
      <c r="DT19" s="3">
        <v>0.142309</v>
      </c>
      <c r="DU19" s="3">
        <v>0.229095</v>
      </c>
      <c r="DV19" s="3">
        <v>0.943966</v>
      </c>
      <c r="DW19" s="3">
        <v>0.516785</v>
      </c>
      <c r="DX19" s="3">
        <v>0.654414</v>
      </c>
      <c r="DY19" s="3">
        <v>0.267622</v>
      </c>
      <c r="DZ19" s="3">
        <v>0.189683</v>
      </c>
      <c r="EA19" s="3">
        <v>0.743228</v>
      </c>
      <c r="EB19" s="3">
        <v>0.249928</v>
      </c>
      <c r="EC19" s="3">
        <v>0.686563</v>
      </c>
      <c r="ED19" s="3">
        <v>0.465088</v>
      </c>
      <c r="EE19" s="3">
        <v>0.726614</v>
      </c>
      <c r="EF19" s="3">
        <v>0.495056</v>
      </c>
      <c r="EG19" s="3">
        <v>0.535554</v>
      </c>
      <c r="EH19" s="3">
        <v>0.403663</v>
      </c>
    </row>
    <row r="20">
      <c r="A20" s="3" t="s">
        <v>528</v>
      </c>
      <c r="B20" s="9" t="str">
        <f t="shared" ref="B20:AT20" si="19">IF(CP20&lt;0.05,AV20," ")</f>
        <v>0.32966</v>
      </c>
      <c r="C20" s="9" t="str">
        <f t="shared" si="19"/>
        <v>0.593234</v>
      </c>
      <c r="D20" s="9" t="str">
        <f t="shared" si="19"/>
        <v>0.195071</v>
      </c>
      <c r="E20" s="9" t="str">
        <f t="shared" si="19"/>
        <v>0.181167</v>
      </c>
      <c r="F20" s="9" t="str">
        <f t="shared" si="19"/>
        <v>0.364798</v>
      </c>
      <c r="G20" s="9" t="str">
        <f t="shared" si="19"/>
        <v>0.320885</v>
      </c>
      <c r="H20" s="9" t="str">
        <f t="shared" si="19"/>
        <v>0.320885</v>
      </c>
      <c r="I20" s="9" t="str">
        <f t="shared" si="19"/>
        <v>0.195071</v>
      </c>
      <c r="J20" s="9" t="str">
        <f t="shared" si="19"/>
        <v>0.195071</v>
      </c>
      <c r="K20" s="9" t="str">
        <f t="shared" si="19"/>
        <v>0.181256</v>
      </c>
      <c r="L20" s="9" t="str">
        <f t="shared" si="19"/>
        <v>0.181256</v>
      </c>
      <c r="M20" s="9" t="str">
        <f t="shared" si="19"/>
        <v>0.236635</v>
      </c>
      <c r="N20" s="9" t="str">
        <f t="shared" si="19"/>
        <v>0.236512</v>
      </c>
      <c r="O20" s="9" t="str">
        <f t="shared" si="19"/>
        <v>0.537664</v>
      </c>
      <c r="P20" s="9" t="str">
        <f t="shared" si="19"/>
        <v>0.537664</v>
      </c>
      <c r="Q20" s="9" t="str">
        <f t="shared" si="19"/>
        <v>0.942917</v>
      </c>
      <c r="R20" s="9" t="str">
        <f t="shared" si="19"/>
        <v>0.941184</v>
      </c>
      <c r="S20" s="9" t="str">
        <f t="shared" si="19"/>
        <v>0.586062</v>
      </c>
      <c r="T20" s="11" t="str">
        <f t="shared" si="19"/>
        <v> </v>
      </c>
      <c r="U20" s="9" t="str">
        <f t="shared" si="19"/>
        <v>-0.18033</v>
      </c>
      <c r="V20" s="11" t="str">
        <f t="shared" si="19"/>
        <v> </v>
      </c>
      <c r="W20" s="29" t="str">
        <f t="shared" si="19"/>
        <v> </v>
      </c>
      <c r="X20" s="29" t="str">
        <f t="shared" si="19"/>
        <v> </v>
      </c>
      <c r="Y20" s="30" t="str">
        <f t="shared" si="19"/>
        <v>0.269072</v>
      </c>
      <c r="Z20" s="30" t="str">
        <f t="shared" si="19"/>
        <v>0.269072</v>
      </c>
      <c r="AA20" s="29" t="str">
        <f t="shared" si="19"/>
        <v> </v>
      </c>
      <c r="AB20" s="29" t="str">
        <f t="shared" si="19"/>
        <v> </v>
      </c>
      <c r="AC20" s="29" t="str">
        <f t="shared" si="19"/>
        <v> </v>
      </c>
      <c r="AD20" s="29" t="str">
        <f t="shared" si="19"/>
        <v> </v>
      </c>
      <c r="AE20" s="29" t="str">
        <f t="shared" si="19"/>
        <v> </v>
      </c>
      <c r="AF20" s="29" t="str">
        <f t="shared" si="19"/>
        <v> </v>
      </c>
      <c r="AG20" s="29" t="str">
        <f t="shared" si="19"/>
        <v> </v>
      </c>
      <c r="AH20" s="29" t="str">
        <f t="shared" si="19"/>
        <v> </v>
      </c>
      <c r="AI20" s="11" t="str">
        <f t="shared" si="19"/>
        <v> </v>
      </c>
      <c r="AJ20" s="11" t="str">
        <f t="shared" si="19"/>
        <v> </v>
      </c>
      <c r="AK20" s="11" t="str">
        <f t="shared" si="19"/>
        <v> </v>
      </c>
      <c r="AL20" s="11" t="str">
        <f t="shared" si="19"/>
        <v> </v>
      </c>
      <c r="AM20" s="11" t="str">
        <f t="shared" si="19"/>
        <v> </v>
      </c>
      <c r="AN20" s="11" t="str">
        <f t="shared" si="19"/>
        <v> </v>
      </c>
      <c r="AO20" s="11" t="str">
        <f t="shared" si="19"/>
        <v> </v>
      </c>
      <c r="AP20" s="11" t="str">
        <f t="shared" si="19"/>
        <v> </v>
      </c>
      <c r="AQ20" s="11" t="str">
        <f t="shared" si="19"/>
        <v> </v>
      </c>
      <c r="AR20" s="11" t="str">
        <f t="shared" si="19"/>
        <v> </v>
      </c>
      <c r="AS20" s="11" t="str">
        <f t="shared" si="19"/>
        <v> </v>
      </c>
      <c r="AT20" s="9" t="str">
        <f t="shared" si="19"/>
        <v>0.423658</v>
      </c>
      <c r="AV20" s="3">
        <v>0.32966</v>
      </c>
      <c r="AW20" s="3">
        <v>0.593234</v>
      </c>
      <c r="AX20" s="3">
        <v>0.195071</v>
      </c>
      <c r="AY20" s="3">
        <v>0.181167</v>
      </c>
      <c r="AZ20" s="3">
        <v>0.364798</v>
      </c>
      <c r="BA20" s="3">
        <v>0.320885</v>
      </c>
      <c r="BB20" s="3">
        <v>0.320885</v>
      </c>
      <c r="BC20" s="3">
        <v>0.195071</v>
      </c>
      <c r="BD20" s="3">
        <v>0.195071</v>
      </c>
      <c r="BE20" s="3">
        <v>0.181256</v>
      </c>
      <c r="BF20" s="3">
        <v>0.181256</v>
      </c>
      <c r="BG20" s="3">
        <v>0.236635</v>
      </c>
      <c r="BH20" s="3">
        <v>0.236512</v>
      </c>
      <c r="BI20" s="3">
        <v>0.537664</v>
      </c>
      <c r="BJ20" s="3">
        <v>0.537664</v>
      </c>
      <c r="BK20" s="3">
        <v>0.942917</v>
      </c>
      <c r="BL20" s="3">
        <v>0.941184</v>
      </c>
      <c r="BM20" s="3">
        <v>0.586062</v>
      </c>
      <c r="BN20" s="3">
        <v>1.0</v>
      </c>
      <c r="BO20" s="3">
        <v>-0.18033</v>
      </c>
      <c r="BP20" s="3">
        <v>0.1353</v>
      </c>
      <c r="BQ20" s="3">
        <v>-0.05844</v>
      </c>
      <c r="BR20" s="3">
        <v>0.050072</v>
      </c>
      <c r="BS20" s="3">
        <v>0.269072</v>
      </c>
      <c r="BT20" s="3">
        <v>0.269072</v>
      </c>
      <c r="BU20" s="3">
        <v>-0.10026</v>
      </c>
      <c r="BV20" s="3">
        <v>0.014297</v>
      </c>
      <c r="BW20" s="3">
        <v>-0.02086</v>
      </c>
      <c r="BX20" s="3">
        <v>0.017763</v>
      </c>
      <c r="BY20" s="3">
        <v>-0.14275</v>
      </c>
      <c r="BZ20" s="3">
        <v>0.039306</v>
      </c>
      <c r="CA20" s="3">
        <v>0.045958</v>
      </c>
      <c r="CB20" s="3">
        <v>0.22523</v>
      </c>
      <c r="CC20" s="3">
        <v>0.119533</v>
      </c>
      <c r="CD20" s="3">
        <v>0.082588</v>
      </c>
      <c r="CE20" s="3">
        <v>-0.1267</v>
      </c>
      <c r="CF20" s="3">
        <v>-0.17857</v>
      </c>
      <c r="CG20" s="3">
        <v>0.213576</v>
      </c>
      <c r="CH20" s="3">
        <v>-0.16526</v>
      </c>
      <c r="CI20" s="3">
        <v>-0.09109</v>
      </c>
      <c r="CJ20" s="3">
        <v>-0.07532</v>
      </c>
      <c r="CK20" s="3">
        <v>0.229152</v>
      </c>
      <c r="CL20" s="3">
        <v>0.031849</v>
      </c>
      <c r="CM20" s="3">
        <v>0.143196</v>
      </c>
      <c r="CN20" s="3">
        <v>0.423658</v>
      </c>
      <c r="CO20" s="3" t="s">
        <v>528</v>
      </c>
      <c r="CP20" s="14">
        <v>1.07E-5</v>
      </c>
      <c r="CQ20" s="3">
        <v>0.0</v>
      </c>
      <c r="CR20" s="3">
        <v>0.010564</v>
      </c>
      <c r="CS20" s="3">
        <v>0.017724</v>
      </c>
      <c r="CT20" s="14">
        <v>9.32E-7</v>
      </c>
      <c r="CU20" s="14">
        <v>1.88E-5</v>
      </c>
      <c r="CV20" s="14">
        <v>1.88E-5</v>
      </c>
      <c r="CW20" s="3">
        <v>0.010564</v>
      </c>
      <c r="CX20" s="3">
        <v>0.010564</v>
      </c>
      <c r="CY20" s="3">
        <v>0.017667</v>
      </c>
      <c r="CZ20" s="3">
        <v>0.017667</v>
      </c>
      <c r="DA20" s="3">
        <v>0.001833</v>
      </c>
      <c r="DB20" s="3">
        <v>0.001843</v>
      </c>
      <c r="DC20" s="14">
        <v>3.38E-14</v>
      </c>
      <c r="DD20" s="14">
        <v>3.38E-14</v>
      </c>
      <c r="DE20" s="3">
        <v>0.0</v>
      </c>
      <c r="DF20" s="3">
        <v>0.0</v>
      </c>
      <c r="DG20" s="3">
        <v>0.0</v>
      </c>
      <c r="DH20" s="3" t="s">
        <v>563</v>
      </c>
      <c r="DI20" s="3">
        <v>0.039297</v>
      </c>
      <c r="DJ20" s="3">
        <v>0.07766</v>
      </c>
      <c r="DK20" s="3">
        <v>0.674672</v>
      </c>
      <c r="DL20" s="3">
        <v>0.719172</v>
      </c>
      <c r="DM20" s="3">
        <v>0.049131</v>
      </c>
      <c r="DN20" s="3">
        <v>0.049131</v>
      </c>
      <c r="DO20" s="3">
        <v>0.470686</v>
      </c>
      <c r="DP20" s="3">
        <v>0.918275</v>
      </c>
      <c r="DQ20" s="3">
        <v>0.881003</v>
      </c>
      <c r="DR20" s="3">
        <v>0.898554</v>
      </c>
      <c r="DS20" s="3">
        <v>0.303137</v>
      </c>
      <c r="DT20" s="3">
        <v>0.7778</v>
      </c>
      <c r="DU20" s="3">
        <v>0.741406</v>
      </c>
      <c r="DV20" s="3">
        <v>0.10153</v>
      </c>
      <c r="DW20" s="3">
        <v>0.58696</v>
      </c>
      <c r="DX20" s="3">
        <v>0.707936</v>
      </c>
      <c r="DY20" s="3">
        <v>0.564559</v>
      </c>
      <c r="DZ20" s="3">
        <v>0.414952</v>
      </c>
      <c r="EA20" s="3">
        <v>0.327823</v>
      </c>
      <c r="EB20" s="3">
        <v>0.451121</v>
      </c>
      <c r="EC20" s="3">
        <v>0.679352</v>
      </c>
      <c r="ED20" s="3">
        <v>0.732666</v>
      </c>
      <c r="EE20" s="3">
        <v>0.292908</v>
      </c>
      <c r="EF20" s="3">
        <v>0.885295</v>
      </c>
      <c r="EG20" s="3">
        <v>0.514517</v>
      </c>
      <c r="EH20" s="3">
        <v>0.043956</v>
      </c>
    </row>
    <row r="21">
      <c r="A21" s="3" t="s">
        <v>529</v>
      </c>
      <c r="B21" s="11" t="str">
        <f t="shared" ref="B21:AT21" si="20">IF(CP21&lt;0.05,AV21," ")</f>
        <v> </v>
      </c>
      <c r="C21" s="9" t="str">
        <f t="shared" si="20"/>
        <v>-0.33231</v>
      </c>
      <c r="D21" s="11" t="str">
        <f t="shared" si="20"/>
        <v> </v>
      </c>
      <c r="E21" s="9" t="str">
        <f t="shared" si="20"/>
        <v>0.190627</v>
      </c>
      <c r="F21" s="11" t="str">
        <f t="shared" si="20"/>
        <v> </v>
      </c>
      <c r="G21" s="11" t="str">
        <f t="shared" si="20"/>
        <v> </v>
      </c>
      <c r="H21" s="11" t="str">
        <f t="shared" si="20"/>
        <v> </v>
      </c>
      <c r="I21" s="11" t="str">
        <f t="shared" si="20"/>
        <v> </v>
      </c>
      <c r="J21" s="11" t="str">
        <f t="shared" si="20"/>
        <v> </v>
      </c>
      <c r="K21" s="9" t="str">
        <f t="shared" si="20"/>
        <v>0.19074</v>
      </c>
      <c r="L21" s="9" t="str">
        <f t="shared" si="20"/>
        <v>0.19074</v>
      </c>
      <c r="M21" s="9" t="str">
        <f t="shared" si="20"/>
        <v>-0.66217</v>
      </c>
      <c r="N21" s="9" t="str">
        <f t="shared" si="20"/>
        <v>-0.66217</v>
      </c>
      <c r="O21" s="9" t="str">
        <f t="shared" si="20"/>
        <v>-0.33533</v>
      </c>
      <c r="P21" s="9" t="str">
        <f t="shared" si="20"/>
        <v>-0.33533</v>
      </c>
      <c r="Q21" s="11" t="str">
        <f t="shared" si="20"/>
        <v> </v>
      </c>
      <c r="R21" s="11" t="str">
        <f t="shared" si="20"/>
        <v> </v>
      </c>
      <c r="S21" s="9" t="str">
        <f t="shared" si="20"/>
        <v>-0.39492</v>
      </c>
      <c r="T21" s="9" t="str">
        <f t="shared" si="20"/>
        <v>-0.18033</v>
      </c>
      <c r="U21" s="11" t="str">
        <f t="shared" si="20"/>
        <v> </v>
      </c>
      <c r="V21" s="9" t="str">
        <f t="shared" si="20"/>
        <v>-1</v>
      </c>
      <c r="W21" s="29" t="str">
        <f t="shared" si="20"/>
        <v> </v>
      </c>
      <c r="X21" s="29" t="str">
        <f t="shared" si="20"/>
        <v> </v>
      </c>
      <c r="Y21" s="29" t="str">
        <f t="shared" si="20"/>
        <v> </v>
      </c>
      <c r="Z21" s="29" t="str">
        <f t="shared" si="20"/>
        <v> </v>
      </c>
      <c r="AA21" s="29" t="str">
        <f t="shared" si="20"/>
        <v> </v>
      </c>
      <c r="AB21" s="29" t="str">
        <f t="shared" si="20"/>
        <v> </v>
      </c>
      <c r="AC21" s="29" t="str">
        <f t="shared" si="20"/>
        <v> </v>
      </c>
      <c r="AD21" s="29" t="str">
        <f t="shared" si="20"/>
        <v> </v>
      </c>
      <c r="AE21" s="29" t="str">
        <f t="shared" si="20"/>
        <v> </v>
      </c>
      <c r="AF21" s="29" t="str">
        <f t="shared" si="20"/>
        <v> </v>
      </c>
      <c r="AG21" s="29" t="str">
        <f t="shared" si="20"/>
        <v> </v>
      </c>
      <c r="AH21" s="29" t="str">
        <f t="shared" si="20"/>
        <v> </v>
      </c>
      <c r="AI21" s="11" t="str">
        <f t="shared" si="20"/>
        <v> </v>
      </c>
      <c r="AJ21" s="11" t="str">
        <f t="shared" si="20"/>
        <v> </v>
      </c>
      <c r="AK21" s="11" t="str">
        <f t="shared" si="20"/>
        <v> </v>
      </c>
      <c r="AL21" s="11" t="str">
        <f t="shared" si="20"/>
        <v> </v>
      </c>
      <c r="AM21" s="11" t="str">
        <f t="shared" si="20"/>
        <v> </v>
      </c>
      <c r="AN21" s="11" t="str">
        <f t="shared" si="20"/>
        <v> </v>
      </c>
      <c r="AO21" s="11" t="str">
        <f t="shared" si="20"/>
        <v> </v>
      </c>
      <c r="AP21" s="11" t="str">
        <f t="shared" si="20"/>
        <v> </v>
      </c>
      <c r="AQ21" s="11" t="str">
        <f t="shared" si="20"/>
        <v> </v>
      </c>
      <c r="AR21" s="11" t="str">
        <f t="shared" si="20"/>
        <v> </v>
      </c>
      <c r="AS21" s="11" t="str">
        <f t="shared" si="20"/>
        <v> </v>
      </c>
      <c r="AT21" s="11" t="str">
        <f t="shared" si="20"/>
        <v> </v>
      </c>
      <c r="AV21" s="3">
        <v>0.037786</v>
      </c>
      <c r="AW21" s="3">
        <v>-0.33231</v>
      </c>
      <c r="AX21" s="3">
        <v>-0.006</v>
      </c>
      <c r="AY21" s="3">
        <v>0.190627</v>
      </c>
      <c r="AZ21" s="3">
        <v>0.039388</v>
      </c>
      <c r="BA21" s="3">
        <v>0.041806</v>
      </c>
      <c r="BB21" s="3">
        <v>0.041806</v>
      </c>
      <c r="BC21" s="3">
        <v>-0.006</v>
      </c>
      <c r="BD21" s="3">
        <v>-0.006</v>
      </c>
      <c r="BE21" s="3">
        <v>0.19074</v>
      </c>
      <c r="BF21" s="3">
        <v>0.19074</v>
      </c>
      <c r="BG21" s="3">
        <v>-0.66217</v>
      </c>
      <c r="BH21" s="3">
        <v>-0.66217</v>
      </c>
      <c r="BI21" s="3">
        <v>-0.33533</v>
      </c>
      <c r="BJ21" s="3">
        <v>-0.33533</v>
      </c>
      <c r="BK21" s="3">
        <v>-0.16784</v>
      </c>
      <c r="BL21" s="3">
        <v>-0.1673</v>
      </c>
      <c r="BM21" s="3">
        <v>-0.39492</v>
      </c>
      <c r="BN21" s="3">
        <v>-0.18033</v>
      </c>
      <c r="BO21" s="3">
        <v>1.0</v>
      </c>
      <c r="BP21" s="3">
        <v>-1.0</v>
      </c>
      <c r="BQ21" s="3">
        <v>0.180501</v>
      </c>
      <c r="BR21" s="3">
        <v>0.094547</v>
      </c>
      <c r="BS21" s="3">
        <v>0.136434</v>
      </c>
      <c r="BT21" s="3">
        <v>0.136434</v>
      </c>
      <c r="BU21" s="3">
        <v>0.132218</v>
      </c>
      <c r="BV21" s="3">
        <v>0.16968</v>
      </c>
      <c r="BW21" s="3">
        <v>0.182334</v>
      </c>
      <c r="BX21" s="3">
        <v>0.206695</v>
      </c>
      <c r="BY21" s="3">
        <v>0.139566</v>
      </c>
      <c r="BZ21" s="3">
        <v>0.176618</v>
      </c>
      <c r="CA21" s="3">
        <v>0.211475</v>
      </c>
      <c r="CB21" s="3">
        <v>0.116517</v>
      </c>
      <c r="CC21" s="3">
        <v>0.04633</v>
      </c>
      <c r="CD21" s="3">
        <v>0.067344</v>
      </c>
      <c r="CE21" s="3">
        <v>0.218182</v>
      </c>
      <c r="CF21" s="3">
        <v>0.11545</v>
      </c>
      <c r="CG21" s="3">
        <v>-0.00392</v>
      </c>
      <c r="CH21" s="3">
        <v>0.132028</v>
      </c>
      <c r="CI21" s="3">
        <v>0.118566</v>
      </c>
      <c r="CJ21" s="3">
        <v>0.109522</v>
      </c>
      <c r="CK21" s="3">
        <v>0.315584</v>
      </c>
      <c r="CL21" s="3">
        <v>0.088295</v>
      </c>
      <c r="CM21" s="3">
        <v>-0.08704</v>
      </c>
      <c r="CN21" s="3">
        <v>0.249351</v>
      </c>
      <c r="CO21" s="3" t="s">
        <v>529</v>
      </c>
      <c r="CP21" s="3">
        <v>0.668292</v>
      </c>
      <c r="CQ21" s="3">
        <v>1.05E-4</v>
      </c>
      <c r="CR21" s="3">
        <v>0.945771</v>
      </c>
      <c r="CS21" s="3">
        <v>0.029187</v>
      </c>
      <c r="CT21" s="3">
        <v>0.655115</v>
      </c>
      <c r="CU21" s="3">
        <v>0.635418</v>
      </c>
      <c r="CV21" s="3">
        <v>0.635418</v>
      </c>
      <c r="CW21" s="3">
        <v>0.945771</v>
      </c>
      <c r="CX21" s="3">
        <v>0.945771</v>
      </c>
      <c r="CY21" s="3">
        <v>0.02909</v>
      </c>
      <c r="CZ21" s="3">
        <v>0.02909</v>
      </c>
      <c r="DA21" s="3">
        <v>0.0</v>
      </c>
      <c r="DB21" s="3">
        <v>0.0</v>
      </c>
      <c r="DC21" s="14">
        <v>9.03E-5</v>
      </c>
      <c r="DD21" s="14">
        <v>9.03E-5</v>
      </c>
      <c r="DE21" s="3">
        <v>0.055335</v>
      </c>
      <c r="DF21" s="3">
        <v>0.056142</v>
      </c>
      <c r="DG21" s="14">
        <v>3.04E-6</v>
      </c>
      <c r="DH21" s="3">
        <v>0.039297</v>
      </c>
      <c r="DI21" s="3" t="s">
        <v>563</v>
      </c>
      <c r="DJ21" s="3">
        <v>0.0</v>
      </c>
      <c r="DK21" s="3">
        <v>0.23541</v>
      </c>
      <c r="DL21" s="3">
        <v>0.536719</v>
      </c>
      <c r="DM21" s="3">
        <v>0.371503</v>
      </c>
      <c r="DN21" s="3">
        <v>0.371503</v>
      </c>
      <c r="DO21" s="3">
        <v>0.386603</v>
      </c>
      <c r="DP21" s="3">
        <v>0.26514</v>
      </c>
      <c r="DQ21" s="3">
        <v>0.230609</v>
      </c>
      <c r="DR21" s="3">
        <v>0.173103</v>
      </c>
      <c r="DS21" s="3">
        <v>0.360518</v>
      </c>
      <c r="DT21" s="3">
        <v>0.245804</v>
      </c>
      <c r="DU21" s="3">
        <v>0.163158</v>
      </c>
      <c r="DV21" s="3">
        <v>0.445925</v>
      </c>
      <c r="DW21" s="3">
        <v>0.841936</v>
      </c>
      <c r="DX21" s="3">
        <v>0.771785</v>
      </c>
      <c r="DY21" s="3">
        <v>0.342048</v>
      </c>
      <c r="DZ21" s="3">
        <v>0.618249</v>
      </c>
      <c r="EA21" s="3">
        <v>0.986549</v>
      </c>
      <c r="EB21" s="3">
        <v>0.568346</v>
      </c>
      <c r="EC21" s="3">
        <v>0.608734</v>
      </c>
      <c r="ED21" s="3">
        <v>0.636507</v>
      </c>
      <c r="EE21" s="3">
        <v>0.163454</v>
      </c>
      <c r="EF21" s="3">
        <v>0.703509</v>
      </c>
      <c r="EG21" s="3">
        <v>0.707554</v>
      </c>
      <c r="EH21" s="3">
        <v>0.275699</v>
      </c>
    </row>
    <row r="22">
      <c r="A22" s="3" t="s">
        <v>530</v>
      </c>
      <c r="B22" s="11" t="str">
        <f t="shared" ref="B22:AT22" si="21">IF(CP22&lt;0.05,AV22," ")</f>
        <v> </v>
      </c>
      <c r="C22" s="9" t="str">
        <f t="shared" si="21"/>
        <v>0.405764</v>
      </c>
      <c r="D22" s="9" t="str">
        <f t="shared" si="21"/>
        <v>0.317532</v>
      </c>
      <c r="E22" s="9" t="str">
        <f t="shared" si="21"/>
        <v>0.194069</v>
      </c>
      <c r="F22" s="11" t="str">
        <f t="shared" si="21"/>
        <v> </v>
      </c>
      <c r="G22" s="11" t="str">
        <f t="shared" si="21"/>
        <v> </v>
      </c>
      <c r="H22" s="11" t="str">
        <f t="shared" si="21"/>
        <v> </v>
      </c>
      <c r="I22" s="9" t="str">
        <f t="shared" si="21"/>
        <v>0.317532</v>
      </c>
      <c r="J22" s="9" t="str">
        <f t="shared" si="21"/>
        <v>0.317532</v>
      </c>
      <c r="K22" s="9" t="str">
        <f t="shared" si="21"/>
        <v>0.193727</v>
      </c>
      <c r="L22" s="9" t="str">
        <f t="shared" si="21"/>
        <v>0.193727</v>
      </c>
      <c r="M22" s="9" t="str">
        <f t="shared" si="21"/>
        <v>0.756075</v>
      </c>
      <c r="N22" s="9" t="str">
        <f t="shared" si="21"/>
        <v>0.756073</v>
      </c>
      <c r="O22" s="9" t="str">
        <f t="shared" si="21"/>
        <v>0.428096</v>
      </c>
      <c r="P22" s="9" t="str">
        <f t="shared" si="21"/>
        <v>0.428096</v>
      </c>
      <c r="Q22" s="9" t="str">
        <f t="shared" si="21"/>
        <v>0.152831</v>
      </c>
      <c r="R22" s="11" t="str">
        <f t="shared" si="21"/>
        <v> </v>
      </c>
      <c r="S22" s="9" t="str">
        <f t="shared" si="21"/>
        <v>0.460216</v>
      </c>
      <c r="T22" s="11" t="str">
        <f t="shared" si="21"/>
        <v> </v>
      </c>
      <c r="U22" s="9" t="str">
        <f t="shared" si="21"/>
        <v>-1</v>
      </c>
      <c r="V22" s="11" t="str">
        <f t="shared" si="21"/>
        <v> </v>
      </c>
      <c r="W22" s="29" t="str">
        <f t="shared" si="21"/>
        <v> </v>
      </c>
      <c r="X22" s="29" t="str">
        <f t="shared" si="21"/>
        <v> </v>
      </c>
      <c r="Y22" s="29" t="str">
        <f t="shared" si="21"/>
        <v> </v>
      </c>
      <c r="Z22" s="29" t="str">
        <f t="shared" si="21"/>
        <v> </v>
      </c>
      <c r="AA22" s="29" t="str">
        <f t="shared" si="21"/>
        <v> </v>
      </c>
      <c r="AB22" s="29" t="str">
        <f t="shared" si="21"/>
        <v> </v>
      </c>
      <c r="AC22" s="29" t="str">
        <f t="shared" si="21"/>
        <v> </v>
      </c>
      <c r="AD22" s="29" t="str">
        <f t="shared" si="21"/>
        <v> </v>
      </c>
      <c r="AE22" s="29" t="str">
        <f t="shared" si="21"/>
        <v> </v>
      </c>
      <c r="AF22" s="29" t="str">
        <f t="shared" si="21"/>
        <v> </v>
      </c>
      <c r="AG22" s="29" t="str">
        <f t="shared" si="21"/>
        <v> </v>
      </c>
      <c r="AH22" s="29" t="str">
        <f t="shared" si="21"/>
        <v> </v>
      </c>
      <c r="AI22" s="11" t="str">
        <f t="shared" si="21"/>
        <v> </v>
      </c>
      <c r="AJ22" s="11" t="str">
        <f t="shared" si="21"/>
        <v> </v>
      </c>
      <c r="AK22" s="11" t="str">
        <f t="shared" si="21"/>
        <v> </v>
      </c>
      <c r="AL22" s="11" t="str">
        <f t="shared" si="21"/>
        <v> </v>
      </c>
      <c r="AM22" s="11" t="str">
        <f t="shared" si="21"/>
        <v> </v>
      </c>
      <c r="AN22" s="11" t="str">
        <f t="shared" si="21"/>
        <v> </v>
      </c>
      <c r="AO22" s="11" t="str">
        <f t="shared" si="21"/>
        <v> </v>
      </c>
      <c r="AP22" s="11" t="str">
        <f t="shared" si="21"/>
        <v> </v>
      </c>
      <c r="AQ22" s="11" t="str">
        <f t="shared" si="21"/>
        <v> </v>
      </c>
      <c r="AR22" s="11" t="str">
        <f t="shared" si="21"/>
        <v> </v>
      </c>
      <c r="AS22" s="11" t="str">
        <f t="shared" si="21"/>
        <v> </v>
      </c>
      <c r="AT22" s="11" t="str">
        <f t="shared" si="21"/>
        <v> </v>
      </c>
      <c r="AV22" s="3">
        <v>-0.08045</v>
      </c>
      <c r="AW22" s="3">
        <v>0.405764</v>
      </c>
      <c r="AX22" s="3">
        <v>0.317532</v>
      </c>
      <c r="AY22" s="3">
        <v>0.194069</v>
      </c>
      <c r="AZ22" s="3">
        <v>-0.06841</v>
      </c>
      <c r="BA22" s="3">
        <v>-0.08682</v>
      </c>
      <c r="BB22" s="3">
        <v>-0.08682</v>
      </c>
      <c r="BC22" s="3">
        <v>0.317532</v>
      </c>
      <c r="BD22" s="3">
        <v>0.317532</v>
      </c>
      <c r="BE22" s="3">
        <v>0.193727</v>
      </c>
      <c r="BF22" s="3">
        <v>0.193727</v>
      </c>
      <c r="BG22" s="3">
        <v>0.756075</v>
      </c>
      <c r="BH22" s="3">
        <v>0.756073</v>
      </c>
      <c r="BI22" s="3">
        <v>0.428096</v>
      </c>
      <c r="BJ22" s="3">
        <v>0.428096</v>
      </c>
      <c r="BK22" s="3">
        <v>0.152831</v>
      </c>
      <c r="BL22" s="3">
        <v>0.149087</v>
      </c>
      <c r="BM22" s="3">
        <v>0.460216</v>
      </c>
      <c r="BN22" s="3">
        <v>0.1353</v>
      </c>
      <c r="BO22" s="3">
        <v>-1.0</v>
      </c>
      <c r="BP22" s="3">
        <v>1.0</v>
      </c>
      <c r="BQ22" s="3">
        <v>-0.0899</v>
      </c>
      <c r="BR22" s="3">
        <v>-0.05974</v>
      </c>
      <c r="BS22" s="3">
        <v>-0.08119</v>
      </c>
      <c r="BT22" s="3">
        <v>-0.08119</v>
      </c>
      <c r="BU22" s="3">
        <v>-0.12439</v>
      </c>
      <c r="BV22" s="3">
        <v>-0.07642</v>
      </c>
      <c r="BW22" s="3">
        <v>-0.11092</v>
      </c>
      <c r="BX22" s="3">
        <v>-0.10345</v>
      </c>
      <c r="BY22" s="3">
        <v>-0.00605</v>
      </c>
      <c r="BZ22" s="3">
        <v>-0.13874</v>
      </c>
      <c r="CA22" s="3">
        <v>-0.17217</v>
      </c>
      <c r="CB22" s="3">
        <v>-0.09881</v>
      </c>
      <c r="CC22" s="3">
        <v>-0.07294</v>
      </c>
      <c r="CD22" s="3">
        <v>-0.06854</v>
      </c>
      <c r="CE22" s="3">
        <v>-0.1581</v>
      </c>
      <c r="CF22" s="3">
        <v>-0.10931</v>
      </c>
      <c r="CG22" s="3">
        <v>-0.02879</v>
      </c>
      <c r="CH22" s="3">
        <v>-0.08822</v>
      </c>
      <c r="CI22" s="3">
        <v>-0.02071</v>
      </c>
      <c r="CJ22" s="3">
        <v>-0.09387</v>
      </c>
      <c r="CK22" s="3">
        <v>-0.29842</v>
      </c>
      <c r="CL22" s="3">
        <v>-0.08346</v>
      </c>
      <c r="CM22" s="3">
        <v>-0.0466</v>
      </c>
      <c r="CN22" s="3">
        <v>-0.24704</v>
      </c>
      <c r="CO22" s="3" t="s">
        <v>530</v>
      </c>
      <c r="CP22" s="3">
        <v>0.295581</v>
      </c>
      <c r="CQ22" s="14">
        <v>3.67E-8</v>
      </c>
      <c r="CR22" s="14">
        <v>2.32E-5</v>
      </c>
      <c r="CS22" s="3">
        <v>0.010978</v>
      </c>
      <c r="CT22" s="3">
        <v>0.374001</v>
      </c>
      <c r="CU22" s="3">
        <v>0.258819</v>
      </c>
      <c r="CV22" s="3">
        <v>0.258819</v>
      </c>
      <c r="CW22" s="14">
        <v>2.32E-5</v>
      </c>
      <c r="CX22" s="14">
        <v>2.32E-5</v>
      </c>
      <c r="CY22" s="3">
        <v>0.011123</v>
      </c>
      <c r="CZ22" s="3">
        <v>0.011123</v>
      </c>
      <c r="DA22" s="3">
        <v>0.0</v>
      </c>
      <c r="DB22" s="3">
        <v>0.0</v>
      </c>
      <c r="DC22" s="14">
        <v>5.2E-9</v>
      </c>
      <c r="DD22" s="14">
        <v>5.2E-9</v>
      </c>
      <c r="DE22" s="3">
        <v>0.045977</v>
      </c>
      <c r="DF22" s="3">
        <v>0.051635</v>
      </c>
      <c r="DG22" s="14">
        <v>2.41E-10</v>
      </c>
      <c r="DH22" s="3">
        <v>0.07766</v>
      </c>
      <c r="DI22" s="3">
        <v>0.0</v>
      </c>
      <c r="DJ22" s="3" t="s">
        <v>563</v>
      </c>
      <c r="DK22" s="3">
        <v>0.517974</v>
      </c>
      <c r="DL22" s="3">
        <v>0.667843</v>
      </c>
      <c r="DM22" s="3">
        <v>0.55946</v>
      </c>
      <c r="DN22" s="3">
        <v>0.55946</v>
      </c>
      <c r="DO22" s="3">
        <v>0.370159</v>
      </c>
      <c r="DP22" s="3">
        <v>0.582833</v>
      </c>
      <c r="DQ22" s="3">
        <v>0.424573</v>
      </c>
      <c r="DR22" s="3">
        <v>0.456622</v>
      </c>
      <c r="DS22" s="3">
        <v>0.965392</v>
      </c>
      <c r="DT22" s="3">
        <v>0.317067</v>
      </c>
      <c r="DU22" s="3">
        <v>0.213162</v>
      </c>
      <c r="DV22" s="3">
        <v>0.477153</v>
      </c>
      <c r="DW22" s="3">
        <v>0.740856</v>
      </c>
      <c r="DX22" s="3">
        <v>0.756003</v>
      </c>
      <c r="DY22" s="3">
        <v>0.471216</v>
      </c>
      <c r="DZ22" s="3">
        <v>0.619541</v>
      </c>
      <c r="EA22" s="3">
        <v>0.896245</v>
      </c>
      <c r="EB22" s="3">
        <v>0.688964</v>
      </c>
      <c r="EC22" s="3">
        <v>0.925266</v>
      </c>
      <c r="ED22" s="3">
        <v>0.670106</v>
      </c>
      <c r="EE22" s="3">
        <v>0.166631</v>
      </c>
      <c r="EF22" s="3">
        <v>0.704989</v>
      </c>
      <c r="EG22" s="3">
        <v>0.832772</v>
      </c>
      <c r="EH22" s="3">
        <v>0.255791</v>
      </c>
    </row>
    <row r="23">
      <c r="A23" s="56" t="s">
        <v>531</v>
      </c>
      <c r="B23" s="57" t="str">
        <f t="shared" ref="B23:AT23" si="22">IF(CP23&lt;0.05,AV23," ")</f>
        <v> </v>
      </c>
      <c r="C23" s="57" t="str">
        <f t="shared" si="22"/>
        <v> </v>
      </c>
      <c r="D23" s="58" t="str">
        <f t="shared" si="22"/>
        <v>0.326903</v>
      </c>
      <c r="E23" s="58" t="str">
        <f t="shared" si="22"/>
        <v>0.35014</v>
      </c>
      <c r="F23" s="57" t="str">
        <f t="shared" si="22"/>
        <v> </v>
      </c>
      <c r="G23" s="57" t="str">
        <f t="shared" si="22"/>
        <v> </v>
      </c>
      <c r="H23" s="57" t="str">
        <f t="shared" si="22"/>
        <v> </v>
      </c>
      <c r="I23" s="58" t="str">
        <f t="shared" si="22"/>
        <v>0.326903</v>
      </c>
      <c r="J23" s="58" t="str">
        <f t="shared" si="22"/>
        <v>0.326903</v>
      </c>
      <c r="K23" s="58" t="str">
        <f t="shared" si="22"/>
        <v>0.35014</v>
      </c>
      <c r="L23" s="58" t="str">
        <f t="shared" si="22"/>
        <v>0.35014</v>
      </c>
      <c r="M23" s="57" t="str">
        <f t="shared" si="22"/>
        <v> </v>
      </c>
      <c r="N23" s="57" t="str">
        <f t="shared" si="22"/>
        <v> </v>
      </c>
      <c r="O23" s="57" t="str">
        <f t="shared" si="22"/>
        <v> </v>
      </c>
      <c r="P23" s="57" t="str">
        <f t="shared" si="22"/>
        <v> </v>
      </c>
      <c r="Q23" s="57" t="str">
        <f t="shared" si="22"/>
        <v> </v>
      </c>
      <c r="R23" s="57" t="str">
        <f t="shared" si="22"/>
        <v> </v>
      </c>
      <c r="S23" s="57" t="str">
        <f t="shared" si="22"/>
        <v> </v>
      </c>
      <c r="T23" s="57" t="str">
        <f t="shared" si="22"/>
        <v> </v>
      </c>
      <c r="U23" s="57" t="str">
        <f t="shared" si="22"/>
        <v> </v>
      </c>
      <c r="V23" s="57" t="str">
        <f t="shared" si="22"/>
        <v> </v>
      </c>
      <c r="W23" s="59" t="str">
        <f t="shared" si="22"/>
        <v> </v>
      </c>
      <c r="X23" s="60" t="str">
        <f t="shared" si="22"/>
        <v>0.83921</v>
      </c>
      <c r="Y23" s="60" t="str">
        <f t="shared" si="22"/>
        <v>0.676154</v>
      </c>
      <c r="Z23" s="60" t="str">
        <f t="shared" si="22"/>
        <v>0.676154</v>
      </c>
      <c r="AA23" s="60" t="str">
        <f t="shared" si="22"/>
        <v>0.864088</v>
      </c>
      <c r="AB23" s="60" t="str">
        <f t="shared" si="22"/>
        <v>0.71659</v>
      </c>
      <c r="AC23" s="60" t="str">
        <f t="shared" si="22"/>
        <v>0.931095</v>
      </c>
      <c r="AD23" s="60" t="str">
        <f t="shared" si="22"/>
        <v>0.949829</v>
      </c>
      <c r="AE23" s="60" t="str">
        <f t="shared" si="22"/>
        <v>0.667351</v>
      </c>
      <c r="AF23" s="60" t="str">
        <f t="shared" si="22"/>
        <v>0.86262</v>
      </c>
      <c r="AG23" s="60" t="str">
        <f t="shared" si="22"/>
        <v>0.663876</v>
      </c>
      <c r="AH23" s="60" t="str">
        <f t="shared" si="22"/>
        <v>0.770576</v>
      </c>
      <c r="AI23" s="57" t="str">
        <f t="shared" si="22"/>
        <v> </v>
      </c>
      <c r="AJ23" s="57" t="str">
        <f t="shared" si="22"/>
        <v> </v>
      </c>
      <c r="AK23" s="57" t="str">
        <f t="shared" si="22"/>
        <v> </v>
      </c>
      <c r="AL23" s="57" t="str">
        <f t="shared" si="22"/>
        <v> </v>
      </c>
      <c r="AM23" s="57" t="str">
        <f t="shared" si="22"/>
        <v> </v>
      </c>
      <c r="AN23" s="57" t="str">
        <f t="shared" si="22"/>
        <v> </v>
      </c>
      <c r="AO23" s="57" t="str">
        <f t="shared" si="22"/>
        <v> </v>
      </c>
      <c r="AP23" s="57" t="str">
        <f t="shared" si="22"/>
        <v> </v>
      </c>
      <c r="AQ23" s="57" t="str">
        <f t="shared" si="22"/>
        <v> </v>
      </c>
      <c r="AR23" s="57" t="str">
        <f t="shared" si="22"/>
        <v> </v>
      </c>
      <c r="AS23" s="57" t="str">
        <f t="shared" si="22"/>
        <v> </v>
      </c>
      <c r="AT23" s="57" t="str">
        <f t="shared" si="22"/>
        <v> </v>
      </c>
      <c r="AU23" s="61"/>
      <c r="AV23" s="56">
        <v>-0.15406</v>
      </c>
      <c r="AW23" s="56">
        <v>0.002821</v>
      </c>
      <c r="AX23" s="56">
        <v>0.326903</v>
      </c>
      <c r="AY23" s="56">
        <v>0.35014</v>
      </c>
      <c r="AZ23" s="56">
        <v>-0.08182</v>
      </c>
      <c r="BA23" s="56">
        <v>-0.15281</v>
      </c>
      <c r="BB23" s="56">
        <v>-0.15281</v>
      </c>
      <c r="BC23" s="56">
        <v>0.326903</v>
      </c>
      <c r="BD23" s="56">
        <v>0.326903</v>
      </c>
      <c r="BE23" s="56">
        <v>0.35014</v>
      </c>
      <c r="BF23" s="56">
        <v>0.35014</v>
      </c>
      <c r="BG23" s="56">
        <v>0.117921</v>
      </c>
      <c r="BH23" s="56">
        <v>0.117921</v>
      </c>
      <c r="BI23" s="56">
        <v>0.014068</v>
      </c>
      <c r="BJ23" s="56">
        <v>0.014068</v>
      </c>
      <c r="BK23" s="56">
        <v>-0.02856</v>
      </c>
      <c r="BL23" s="56">
        <v>-0.02856</v>
      </c>
      <c r="BM23" s="56">
        <v>-0.19463</v>
      </c>
      <c r="BN23" s="56">
        <v>-0.05844</v>
      </c>
      <c r="BO23" s="56">
        <v>0.180501</v>
      </c>
      <c r="BP23" s="56">
        <v>-0.0899</v>
      </c>
      <c r="BQ23" s="56">
        <v>1.0</v>
      </c>
      <c r="BR23" s="56">
        <v>0.83921</v>
      </c>
      <c r="BS23" s="56">
        <v>0.676154</v>
      </c>
      <c r="BT23" s="56">
        <v>0.676154</v>
      </c>
      <c r="BU23" s="56">
        <v>0.864088</v>
      </c>
      <c r="BV23" s="56">
        <v>0.71659</v>
      </c>
      <c r="BW23" s="56">
        <v>0.931095</v>
      </c>
      <c r="BX23" s="56">
        <v>0.949829</v>
      </c>
      <c r="BY23" s="56">
        <v>0.667351</v>
      </c>
      <c r="BZ23" s="56">
        <v>0.86262</v>
      </c>
      <c r="CA23" s="56">
        <v>0.663876</v>
      </c>
      <c r="CB23" s="56">
        <v>0.770576</v>
      </c>
      <c r="CC23" s="56">
        <v>0.1652</v>
      </c>
      <c r="CD23" s="56">
        <v>0.121213</v>
      </c>
      <c r="CE23" s="56">
        <v>0.212987</v>
      </c>
      <c r="CF23" s="56">
        <v>0.044142</v>
      </c>
      <c r="CG23" s="56">
        <v>0.150934</v>
      </c>
      <c r="CH23" s="56">
        <v>0.193468</v>
      </c>
      <c r="CI23" s="56">
        <v>0.313307</v>
      </c>
      <c r="CJ23" s="56">
        <v>0.265919</v>
      </c>
      <c r="CK23" s="56">
        <v>0.318182</v>
      </c>
      <c r="CL23" s="56">
        <v>0.096481</v>
      </c>
      <c r="CM23" s="56">
        <v>0.235196</v>
      </c>
      <c r="CN23" s="56">
        <v>0.335065</v>
      </c>
      <c r="CO23" s="56" t="s">
        <v>531</v>
      </c>
      <c r="CP23" s="56">
        <v>0.266012</v>
      </c>
      <c r="CQ23" s="56">
        <v>0.983846</v>
      </c>
      <c r="CR23" s="56">
        <v>0.015834</v>
      </c>
      <c r="CS23" s="56">
        <v>0.009445</v>
      </c>
      <c r="CT23" s="56">
        <v>0.556436</v>
      </c>
      <c r="CU23" s="56">
        <v>0.269983</v>
      </c>
      <c r="CV23" s="56">
        <v>0.269983</v>
      </c>
      <c r="CW23" s="56">
        <v>0.015834</v>
      </c>
      <c r="CX23" s="56">
        <v>0.015834</v>
      </c>
      <c r="CY23" s="56">
        <v>0.009445</v>
      </c>
      <c r="CZ23" s="56">
        <v>0.009445</v>
      </c>
      <c r="DA23" s="56">
        <v>0.395754</v>
      </c>
      <c r="DB23" s="56">
        <v>0.395754</v>
      </c>
      <c r="DC23" s="56">
        <v>0.919578</v>
      </c>
      <c r="DD23" s="56">
        <v>0.919578</v>
      </c>
      <c r="DE23" s="56">
        <v>0.837594</v>
      </c>
      <c r="DF23" s="56">
        <v>0.837594</v>
      </c>
      <c r="DG23" s="56">
        <v>0.158449</v>
      </c>
      <c r="DH23" s="56">
        <v>0.674672</v>
      </c>
      <c r="DI23" s="56">
        <v>0.23541</v>
      </c>
      <c r="DJ23" s="56">
        <v>0.517974</v>
      </c>
      <c r="DK23" s="56" t="s">
        <v>563</v>
      </c>
      <c r="DL23" s="62">
        <v>2.22E-15</v>
      </c>
      <c r="DM23" s="62">
        <v>2.01E-8</v>
      </c>
      <c r="DN23" s="62">
        <v>2.01E-8</v>
      </c>
      <c r="DO23" s="56">
        <v>0.0</v>
      </c>
      <c r="DP23" s="62">
        <v>1.11E-9</v>
      </c>
      <c r="DQ23" s="56">
        <v>0.0</v>
      </c>
      <c r="DR23" s="56">
        <v>0.0</v>
      </c>
      <c r="DS23" s="62">
        <v>3.57E-8</v>
      </c>
      <c r="DT23" s="56">
        <v>0.0</v>
      </c>
      <c r="DU23" s="62">
        <v>4.45E-8</v>
      </c>
      <c r="DV23" s="62">
        <v>9.49E-12</v>
      </c>
      <c r="DW23" s="56">
        <v>0.474222</v>
      </c>
      <c r="DX23" s="56">
        <v>0.600702</v>
      </c>
      <c r="DY23" s="56">
        <v>0.353946</v>
      </c>
      <c r="DZ23" s="56">
        <v>0.849318</v>
      </c>
      <c r="EA23" s="56">
        <v>0.51371</v>
      </c>
      <c r="EB23" s="56">
        <v>0.400754</v>
      </c>
      <c r="EC23" s="56">
        <v>0.16668</v>
      </c>
      <c r="ED23" s="56">
        <v>0.243978</v>
      </c>
      <c r="EE23" s="56">
        <v>0.159827</v>
      </c>
      <c r="EF23" s="56">
        <v>0.677389</v>
      </c>
      <c r="EG23" s="56">
        <v>0.304752</v>
      </c>
      <c r="EH23" s="56">
        <v>0.13761</v>
      </c>
    </row>
    <row r="24">
      <c r="A24" s="56" t="s">
        <v>532</v>
      </c>
      <c r="B24" s="58" t="str">
        <f t="shared" ref="B24:AT24" si="23">IF(CP24&lt;0.05,AV24," ")</f>
        <v>-0.28089</v>
      </c>
      <c r="C24" s="57" t="str">
        <f t="shared" si="23"/>
        <v> </v>
      </c>
      <c r="D24" s="58" t="str">
        <f t="shared" si="23"/>
        <v>0.415707</v>
      </c>
      <c r="E24" s="58" t="str">
        <f t="shared" si="23"/>
        <v>0.440002</v>
      </c>
      <c r="F24" s="57" t="str">
        <f t="shared" si="23"/>
        <v> </v>
      </c>
      <c r="G24" s="58" t="str">
        <f t="shared" si="23"/>
        <v>-0.28741</v>
      </c>
      <c r="H24" s="58" t="str">
        <f t="shared" si="23"/>
        <v>-0.28741</v>
      </c>
      <c r="I24" s="58" t="str">
        <f t="shared" si="23"/>
        <v>0.415707</v>
      </c>
      <c r="J24" s="58" t="str">
        <f t="shared" si="23"/>
        <v>0.415707</v>
      </c>
      <c r="K24" s="58" t="str">
        <f t="shared" si="23"/>
        <v>0.440002</v>
      </c>
      <c r="L24" s="58" t="str">
        <f t="shared" si="23"/>
        <v>0.440002</v>
      </c>
      <c r="M24" s="57" t="str">
        <f t="shared" si="23"/>
        <v> </v>
      </c>
      <c r="N24" s="57" t="str">
        <f t="shared" si="23"/>
        <v> </v>
      </c>
      <c r="O24" s="57" t="str">
        <f t="shared" si="23"/>
        <v> </v>
      </c>
      <c r="P24" s="57" t="str">
        <f t="shared" si="23"/>
        <v> </v>
      </c>
      <c r="Q24" s="57" t="str">
        <f t="shared" si="23"/>
        <v> </v>
      </c>
      <c r="R24" s="57" t="str">
        <f t="shared" si="23"/>
        <v> </v>
      </c>
      <c r="S24" s="57" t="str">
        <f t="shared" si="23"/>
        <v> </v>
      </c>
      <c r="T24" s="57" t="str">
        <f t="shared" si="23"/>
        <v> </v>
      </c>
      <c r="U24" s="57" t="str">
        <f t="shared" si="23"/>
        <v> </v>
      </c>
      <c r="V24" s="57" t="str">
        <f t="shared" si="23"/>
        <v> </v>
      </c>
      <c r="W24" s="60" t="str">
        <f t="shared" si="23"/>
        <v>0.83921</v>
      </c>
      <c r="X24" s="59" t="str">
        <f t="shared" si="23"/>
        <v> </v>
      </c>
      <c r="Y24" s="60" t="str">
        <f t="shared" si="23"/>
        <v>0.60248</v>
      </c>
      <c r="Z24" s="60" t="str">
        <f t="shared" si="23"/>
        <v>0.60248</v>
      </c>
      <c r="AA24" s="60" t="str">
        <f t="shared" si="23"/>
        <v>0.727895</v>
      </c>
      <c r="AB24" s="60" t="str">
        <f t="shared" si="23"/>
        <v>0.743167</v>
      </c>
      <c r="AC24" s="60" t="str">
        <f t="shared" si="23"/>
        <v>0.772833</v>
      </c>
      <c r="AD24" s="60" t="str">
        <f t="shared" si="23"/>
        <v>0.846045</v>
      </c>
      <c r="AE24" s="60" t="str">
        <f t="shared" si="23"/>
        <v>0.79112</v>
      </c>
      <c r="AF24" s="60" t="str">
        <f t="shared" si="23"/>
        <v>0.936922</v>
      </c>
      <c r="AG24" s="60" t="str">
        <f t="shared" si="23"/>
        <v>0.815742</v>
      </c>
      <c r="AH24" s="60" t="str">
        <f t="shared" si="23"/>
        <v>0.896724</v>
      </c>
      <c r="AI24" s="57" t="str">
        <f t="shared" si="23"/>
        <v> </v>
      </c>
      <c r="AJ24" s="57" t="str">
        <f t="shared" si="23"/>
        <v> </v>
      </c>
      <c r="AK24" s="57" t="str">
        <f t="shared" si="23"/>
        <v> </v>
      </c>
      <c r="AL24" s="57" t="str">
        <f t="shared" si="23"/>
        <v> </v>
      </c>
      <c r="AM24" s="57" t="str">
        <f t="shared" si="23"/>
        <v> </v>
      </c>
      <c r="AN24" s="57" t="str">
        <f t="shared" si="23"/>
        <v> </v>
      </c>
      <c r="AO24" s="57" t="str">
        <f t="shared" si="23"/>
        <v> </v>
      </c>
      <c r="AP24" s="57" t="str">
        <f t="shared" si="23"/>
        <v> </v>
      </c>
      <c r="AQ24" s="57" t="str">
        <f t="shared" si="23"/>
        <v> </v>
      </c>
      <c r="AR24" s="57" t="str">
        <f t="shared" si="23"/>
        <v> </v>
      </c>
      <c r="AS24" s="57" t="str">
        <f t="shared" si="23"/>
        <v> </v>
      </c>
      <c r="AT24" s="57" t="str">
        <f t="shared" si="23"/>
        <v> </v>
      </c>
      <c r="AU24" s="61"/>
      <c r="AV24" s="56">
        <v>-0.28089</v>
      </c>
      <c r="AW24" s="56">
        <v>0.11063</v>
      </c>
      <c r="AX24" s="56">
        <v>0.415707</v>
      </c>
      <c r="AY24" s="56">
        <v>0.440002</v>
      </c>
      <c r="AZ24" s="56">
        <v>-0.18899</v>
      </c>
      <c r="BA24" s="56">
        <v>-0.28741</v>
      </c>
      <c r="BB24" s="56">
        <v>-0.28741</v>
      </c>
      <c r="BC24" s="56">
        <v>0.415707</v>
      </c>
      <c r="BD24" s="56">
        <v>0.415707</v>
      </c>
      <c r="BE24" s="56">
        <v>0.440002</v>
      </c>
      <c r="BF24" s="56">
        <v>0.440002</v>
      </c>
      <c r="BG24" s="56">
        <v>0.226219</v>
      </c>
      <c r="BH24" s="56">
        <v>0.226219</v>
      </c>
      <c r="BI24" s="56">
        <v>0.102733</v>
      </c>
      <c r="BJ24" s="56">
        <v>0.102733</v>
      </c>
      <c r="BK24" s="56">
        <v>0.142617</v>
      </c>
      <c r="BL24" s="56">
        <v>0.142617</v>
      </c>
      <c r="BM24" s="56">
        <v>-0.16297</v>
      </c>
      <c r="BN24" s="56">
        <v>0.050072</v>
      </c>
      <c r="BO24" s="56">
        <v>0.094547</v>
      </c>
      <c r="BP24" s="56">
        <v>-0.05974</v>
      </c>
      <c r="BQ24" s="56">
        <v>0.83921</v>
      </c>
      <c r="BR24" s="56">
        <v>1.0</v>
      </c>
      <c r="BS24" s="56">
        <v>0.60248</v>
      </c>
      <c r="BT24" s="56">
        <v>0.60248</v>
      </c>
      <c r="BU24" s="56">
        <v>0.727895</v>
      </c>
      <c r="BV24" s="56">
        <v>0.743167</v>
      </c>
      <c r="BW24" s="56">
        <v>0.772833</v>
      </c>
      <c r="BX24" s="56">
        <v>0.846045</v>
      </c>
      <c r="BY24" s="56">
        <v>0.79112</v>
      </c>
      <c r="BZ24" s="56">
        <v>0.936922</v>
      </c>
      <c r="CA24" s="56">
        <v>0.815742</v>
      </c>
      <c r="CB24" s="56">
        <v>0.896724</v>
      </c>
      <c r="CC24" s="56">
        <v>0.291875</v>
      </c>
      <c r="CD24" s="56">
        <v>0.232651</v>
      </c>
      <c r="CE24" s="56">
        <v>0.054545</v>
      </c>
      <c r="CF24" s="56">
        <v>0.048753</v>
      </c>
      <c r="CG24" s="56">
        <v>0.351526</v>
      </c>
      <c r="CH24" s="56">
        <v>0.045753</v>
      </c>
      <c r="CI24" s="56">
        <v>0.141087</v>
      </c>
      <c r="CJ24" s="56">
        <v>0.119068</v>
      </c>
      <c r="CK24" s="56">
        <v>0.346753</v>
      </c>
      <c r="CL24" s="56">
        <v>0.202739</v>
      </c>
      <c r="CM24" s="56">
        <v>0.340416</v>
      </c>
      <c r="CN24" s="56">
        <v>0.322078</v>
      </c>
      <c r="CO24" s="56" t="s">
        <v>532</v>
      </c>
      <c r="CP24" s="56">
        <v>0.039647</v>
      </c>
      <c r="CQ24" s="56">
        <v>0.425806</v>
      </c>
      <c r="CR24" s="56">
        <v>0.001771</v>
      </c>
      <c r="CS24" s="56">
        <v>8.71E-4</v>
      </c>
      <c r="CT24" s="56">
        <v>0.171113</v>
      </c>
      <c r="CU24" s="56">
        <v>0.035093</v>
      </c>
      <c r="CV24" s="56">
        <v>0.035093</v>
      </c>
      <c r="CW24" s="56">
        <v>0.001771</v>
      </c>
      <c r="CX24" s="56">
        <v>0.001771</v>
      </c>
      <c r="CY24" s="56">
        <v>8.71E-4</v>
      </c>
      <c r="CZ24" s="56">
        <v>8.71E-4</v>
      </c>
      <c r="DA24" s="56">
        <v>0.099997</v>
      </c>
      <c r="DB24" s="56">
        <v>0.099997</v>
      </c>
      <c r="DC24" s="56">
        <v>0.459769</v>
      </c>
      <c r="DD24" s="56">
        <v>0.459769</v>
      </c>
      <c r="DE24" s="56">
        <v>0.30359</v>
      </c>
      <c r="DF24" s="56">
        <v>0.30359</v>
      </c>
      <c r="DG24" s="56">
        <v>0.239008</v>
      </c>
      <c r="DH24" s="56">
        <v>0.719172</v>
      </c>
      <c r="DI24" s="56">
        <v>0.536719</v>
      </c>
      <c r="DJ24" s="56">
        <v>0.667843</v>
      </c>
      <c r="DK24" s="62">
        <v>2.22E-15</v>
      </c>
      <c r="DL24" s="56" t="s">
        <v>563</v>
      </c>
      <c r="DM24" s="62">
        <v>1.43E-6</v>
      </c>
      <c r="DN24" s="62">
        <v>1.43E-6</v>
      </c>
      <c r="DO24" s="62">
        <v>4.48E-10</v>
      </c>
      <c r="DP24" s="62">
        <v>1.23E-10</v>
      </c>
      <c r="DQ24" s="62">
        <v>7.57E-12</v>
      </c>
      <c r="DR24" s="62">
        <v>8.88E-16</v>
      </c>
      <c r="DS24" s="62">
        <v>1.09E-12</v>
      </c>
      <c r="DT24" s="56">
        <v>0.0</v>
      </c>
      <c r="DU24" s="62">
        <v>5.8E-14</v>
      </c>
      <c r="DV24" s="56">
        <v>0.0</v>
      </c>
      <c r="DW24" s="56">
        <v>0.199208</v>
      </c>
      <c r="DX24" s="56">
        <v>0.310168</v>
      </c>
      <c r="DY24" s="56">
        <v>0.814343</v>
      </c>
      <c r="DZ24" s="56">
        <v>0.833777</v>
      </c>
      <c r="EA24" s="56">
        <v>0.118145</v>
      </c>
      <c r="EB24" s="56">
        <v>0.843883</v>
      </c>
      <c r="EC24" s="56">
        <v>0.54185</v>
      </c>
      <c r="ED24" s="56">
        <v>0.607209</v>
      </c>
      <c r="EE24" s="56">
        <v>0.123571</v>
      </c>
      <c r="EF24" s="56">
        <v>0.37811</v>
      </c>
      <c r="EG24" s="56">
        <v>0.13105</v>
      </c>
      <c r="EH24" s="56">
        <v>0.154492</v>
      </c>
    </row>
    <row r="25">
      <c r="A25" s="56" t="s">
        <v>533</v>
      </c>
      <c r="B25" s="57" t="str">
        <f t="shared" ref="B25:AT25" si="24">IF(CP25&lt;0.05,AV25," ")</f>
        <v> </v>
      </c>
      <c r="C25" s="58" t="str">
        <f t="shared" si="24"/>
        <v>0.303194</v>
      </c>
      <c r="D25" s="58" t="str">
        <f t="shared" si="24"/>
        <v>0.335157</v>
      </c>
      <c r="E25" s="58" t="str">
        <f t="shared" si="24"/>
        <v>0.354997</v>
      </c>
      <c r="F25" s="57" t="str">
        <f t="shared" si="24"/>
        <v> </v>
      </c>
      <c r="G25" s="57" t="str">
        <f t="shared" si="24"/>
        <v> </v>
      </c>
      <c r="H25" s="57" t="str">
        <f t="shared" si="24"/>
        <v> </v>
      </c>
      <c r="I25" s="58" t="str">
        <f t="shared" si="24"/>
        <v>0.335157</v>
      </c>
      <c r="J25" s="58" t="str">
        <f t="shared" si="24"/>
        <v>0.335157</v>
      </c>
      <c r="K25" s="58" t="str">
        <f t="shared" si="24"/>
        <v>0.354997</v>
      </c>
      <c r="L25" s="58" t="str">
        <f t="shared" si="24"/>
        <v>0.354997</v>
      </c>
      <c r="M25" s="57" t="str">
        <f t="shared" si="24"/>
        <v> </v>
      </c>
      <c r="N25" s="57" t="str">
        <f t="shared" si="24"/>
        <v> </v>
      </c>
      <c r="O25" s="58" t="str">
        <f t="shared" si="24"/>
        <v>0.295151</v>
      </c>
      <c r="P25" s="58" t="str">
        <f t="shared" si="24"/>
        <v>0.295151</v>
      </c>
      <c r="Q25" s="58" t="str">
        <f t="shared" si="24"/>
        <v>0.33908</v>
      </c>
      <c r="R25" s="58" t="str">
        <f t="shared" si="24"/>
        <v>0.33908</v>
      </c>
      <c r="S25" s="57" t="str">
        <f t="shared" si="24"/>
        <v> </v>
      </c>
      <c r="T25" s="58" t="str">
        <f t="shared" si="24"/>
        <v>0.269072</v>
      </c>
      <c r="U25" s="57" t="str">
        <f t="shared" si="24"/>
        <v> </v>
      </c>
      <c r="V25" s="57" t="str">
        <f t="shared" si="24"/>
        <v> </v>
      </c>
      <c r="W25" s="60" t="str">
        <f t="shared" si="24"/>
        <v>0.676154</v>
      </c>
      <c r="X25" s="60" t="str">
        <f t="shared" si="24"/>
        <v>0.60248</v>
      </c>
      <c r="Y25" s="59" t="str">
        <f t="shared" si="24"/>
        <v> </v>
      </c>
      <c r="Z25" s="60" t="str">
        <f t="shared" si="24"/>
        <v>1</v>
      </c>
      <c r="AA25" s="60" t="str">
        <f t="shared" si="24"/>
        <v>0.61231</v>
      </c>
      <c r="AB25" s="60" t="str">
        <f t="shared" si="24"/>
        <v>0.429321</v>
      </c>
      <c r="AC25" s="60" t="str">
        <f t="shared" si="24"/>
        <v>0.628459</v>
      </c>
      <c r="AD25" s="60" t="str">
        <f t="shared" si="24"/>
        <v>0.611705</v>
      </c>
      <c r="AE25" s="60" t="str">
        <f t="shared" si="24"/>
        <v>0.337746</v>
      </c>
      <c r="AF25" s="60" t="str">
        <f t="shared" si="24"/>
        <v>0.626085</v>
      </c>
      <c r="AG25" s="60" t="str">
        <f t="shared" si="24"/>
        <v>0.382106</v>
      </c>
      <c r="AH25" s="60" t="str">
        <f t="shared" si="24"/>
        <v>0.675126</v>
      </c>
      <c r="AI25" s="57" t="str">
        <f t="shared" si="24"/>
        <v> </v>
      </c>
      <c r="AJ25" s="57" t="str">
        <f t="shared" si="24"/>
        <v> </v>
      </c>
      <c r="AK25" s="57" t="str">
        <f t="shared" si="24"/>
        <v> </v>
      </c>
      <c r="AL25" s="57" t="str">
        <f t="shared" si="24"/>
        <v> </v>
      </c>
      <c r="AM25" s="57" t="str">
        <f t="shared" si="24"/>
        <v> </v>
      </c>
      <c r="AN25" s="57" t="str">
        <f t="shared" si="24"/>
        <v> </v>
      </c>
      <c r="AO25" s="57" t="str">
        <f t="shared" si="24"/>
        <v> </v>
      </c>
      <c r="AP25" s="57" t="str">
        <f t="shared" si="24"/>
        <v> </v>
      </c>
      <c r="AQ25" s="58" t="str">
        <f t="shared" si="24"/>
        <v>0.555844</v>
      </c>
      <c r="AR25" s="57" t="str">
        <f t="shared" si="24"/>
        <v> </v>
      </c>
      <c r="AS25" s="57" t="str">
        <f t="shared" si="24"/>
        <v> </v>
      </c>
      <c r="AT25" s="58" t="str">
        <f t="shared" si="24"/>
        <v>0.797403</v>
      </c>
      <c r="AU25" s="61"/>
      <c r="AV25" s="56">
        <v>0.007852</v>
      </c>
      <c r="AW25" s="56">
        <v>0.303194</v>
      </c>
      <c r="AX25" s="56">
        <v>0.335157</v>
      </c>
      <c r="AY25" s="56">
        <v>0.354997</v>
      </c>
      <c r="AZ25" s="56">
        <v>0.174278</v>
      </c>
      <c r="BA25" s="56">
        <v>5.34E-4</v>
      </c>
      <c r="BB25" s="56">
        <v>5.34E-4</v>
      </c>
      <c r="BC25" s="56">
        <v>0.335157</v>
      </c>
      <c r="BD25" s="56">
        <v>0.335157</v>
      </c>
      <c r="BE25" s="56">
        <v>0.354997</v>
      </c>
      <c r="BF25" s="56">
        <v>0.354997</v>
      </c>
      <c r="BG25" s="56">
        <v>0.144469</v>
      </c>
      <c r="BH25" s="56">
        <v>0.144469</v>
      </c>
      <c r="BI25" s="56">
        <v>0.295151</v>
      </c>
      <c r="BJ25" s="56">
        <v>0.295151</v>
      </c>
      <c r="BK25" s="56">
        <v>0.33908</v>
      </c>
      <c r="BL25" s="56">
        <v>0.33908</v>
      </c>
      <c r="BM25" s="56">
        <v>0.157089</v>
      </c>
      <c r="BN25" s="56">
        <v>0.269072</v>
      </c>
      <c r="BO25" s="56">
        <v>0.136434</v>
      </c>
      <c r="BP25" s="56">
        <v>-0.08119</v>
      </c>
      <c r="BQ25" s="56">
        <v>0.676154</v>
      </c>
      <c r="BR25" s="56">
        <v>0.60248</v>
      </c>
      <c r="BS25" s="56">
        <v>1.0</v>
      </c>
      <c r="BT25" s="56">
        <v>1.0</v>
      </c>
      <c r="BU25" s="56">
        <v>0.61231</v>
      </c>
      <c r="BV25" s="56">
        <v>0.429321</v>
      </c>
      <c r="BW25" s="56">
        <v>0.628459</v>
      </c>
      <c r="BX25" s="56">
        <v>0.611705</v>
      </c>
      <c r="BY25" s="56">
        <v>0.337746</v>
      </c>
      <c r="BZ25" s="56">
        <v>0.626085</v>
      </c>
      <c r="CA25" s="56">
        <v>0.382106</v>
      </c>
      <c r="CB25" s="56">
        <v>0.675126</v>
      </c>
      <c r="CC25" s="56">
        <v>0.27098</v>
      </c>
      <c r="CD25" s="56">
        <v>0.15119</v>
      </c>
      <c r="CE25" s="56">
        <v>0.258442</v>
      </c>
      <c r="CF25" s="56">
        <v>0.10146</v>
      </c>
      <c r="CG25" s="56">
        <v>0.341072</v>
      </c>
      <c r="CH25" s="56">
        <v>0.219613</v>
      </c>
      <c r="CI25" s="56">
        <v>0.319931</v>
      </c>
      <c r="CJ25" s="56">
        <v>0.362496</v>
      </c>
      <c r="CK25" s="56">
        <v>0.555844</v>
      </c>
      <c r="CL25" s="56">
        <v>0.102999</v>
      </c>
      <c r="CM25" s="56">
        <v>0.282648</v>
      </c>
      <c r="CN25" s="56">
        <v>0.797403</v>
      </c>
      <c r="CO25" s="56" t="s">
        <v>533</v>
      </c>
      <c r="CP25" s="56">
        <v>0.95506</v>
      </c>
      <c r="CQ25" s="56">
        <v>0.025839</v>
      </c>
      <c r="CR25" s="56">
        <v>0.013235</v>
      </c>
      <c r="CS25" s="56">
        <v>0.008437</v>
      </c>
      <c r="CT25" s="56">
        <v>0.207533</v>
      </c>
      <c r="CU25" s="56">
        <v>0.996944</v>
      </c>
      <c r="CV25" s="56">
        <v>0.996944</v>
      </c>
      <c r="CW25" s="56">
        <v>0.013235</v>
      </c>
      <c r="CX25" s="56">
        <v>0.013235</v>
      </c>
      <c r="CY25" s="56">
        <v>0.008437</v>
      </c>
      <c r="CZ25" s="56">
        <v>0.008437</v>
      </c>
      <c r="DA25" s="56">
        <v>0.297289</v>
      </c>
      <c r="DB25" s="56">
        <v>0.297289</v>
      </c>
      <c r="DC25" s="56">
        <v>0.030259</v>
      </c>
      <c r="DD25" s="56">
        <v>0.030259</v>
      </c>
      <c r="DE25" s="56">
        <v>0.012134</v>
      </c>
      <c r="DF25" s="56">
        <v>0.012134</v>
      </c>
      <c r="DG25" s="56">
        <v>0.256621</v>
      </c>
      <c r="DH25" s="56">
        <v>0.049131</v>
      </c>
      <c r="DI25" s="56">
        <v>0.371503</v>
      </c>
      <c r="DJ25" s="56">
        <v>0.55946</v>
      </c>
      <c r="DK25" s="62">
        <v>2.01E-8</v>
      </c>
      <c r="DL25" s="62">
        <v>1.43E-6</v>
      </c>
      <c r="DM25" s="56" t="s">
        <v>563</v>
      </c>
      <c r="DN25" s="56">
        <v>0.0</v>
      </c>
      <c r="DO25" s="62">
        <v>8.64E-7</v>
      </c>
      <c r="DP25" s="56">
        <v>0.001197</v>
      </c>
      <c r="DQ25" s="62">
        <v>3.62E-7</v>
      </c>
      <c r="DR25" s="62">
        <v>8.92E-7</v>
      </c>
      <c r="DS25" s="56">
        <v>0.0125</v>
      </c>
      <c r="DT25" s="62">
        <v>4.12E-7</v>
      </c>
      <c r="DU25" s="56">
        <v>0.004355</v>
      </c>
      <c r="DV25" s="62">
        <v>2.15E-8</v>
      </c>
      <c r="DW25" s="56">
        <v>0.234778</v>
      </c>
      <c r="DX25" s="56">
        <v>0.512987</v>
      </c>
      <c r="DY25" s="56">
        <v>0.257989</v>
      </c>
      <c r="DZ25" s="56">
        <v>0.661669</v>
      </c>
      <c r="EA25" s="56">
        <v>0.130261</v>
      </c>
      <c r="EB25" s="56">
        <v>0.338813</v>
      </c>
      <c r="EC25" s="56">
        <v>0.157417</v>
      </c>
      <c r="ED25" s="56">
        <v>0.106326</v>
      </c>
      <c r="EE25" s="56">
        <v>0.008889</v>
      </c>
      <c r="EF25" s="56">
        <v>0.656836</v>
      </c>
      <c r="EG25" s="56">
        <v>0.21444</v>
      </c>
      <c r="EH25" s="62">
        <v>1.5E-5</v>
      </c>
    </row>
    <row r="26">
      <c r="A26" s="56" t="s">
        <v>534</v>
      </c>
      <c r="B26" s="57" t="str">
        <f t="shared" ref="B26:AT26" si="25">IF(CP26&lt;0.05,AV26," ")</f>
        <v> </v>
      </c>
      <c r="C26" s="58" t="str">
        <f t="shared" si="25"/>
        <v>0.303194</v>
      </c>
      <c r="D26" s="58" t="str">
        <f t="shared" si="25"/>
        <v>0.335157</v>
      </c>
      <c r="E26" s="58" t="str">
        <f t="shared" si="25"/>
        <v>0.354997</v>
      </c>
      <c r="F26" s="57" t="str">
        <f t="shared" si="25"/>
        <v> </v>
      </c>
      <c r="G26" s="57" t="str">
        <f t="shared" si="25"/>
        <v> </v>
      </c>
      <c r="H26" s="57" t="str">
        <f t="shared" si="25"/>
        <v> </v>
      </c>
      <c r="I26" s="58" t="str">
        <f t="shared" si="25"/>
        <v>0.335157</v>
      </c>
      <c r="J26" s="58" t="str">
        <f t="shared" si="25"/>
        <v>0.335157</v>
      </c>
      <c r="K26" s="58" t="str">
        <f t="shared" si="25"/>
        <v>0.354997</v>
      </c>
      <c r="L26" s="58" t="str">
        <f t="shared" si="25"/>
        <v>0.354997</v>
      </c>
      <c r="M26" s="57" t="str">
        <f t="shared" si="25"/>
        <v> </v>
      </c>
      <c r="N26" s="57" t="str">
        <f t="shared" si="25"/>
        <v> </v>
      </c>
      <c r="O26" s="58" t="str">
        <f t="shared" si="25"/>
        <v>0.295151</v>
      </c>
      <c r="P26" s="58" t="str">
        <f t="shared" si="25"/>
        <v>0.295151</v>
      </c>
      <c r="Q26" s="58" t="str">
        <f t="shared" si="25"/>
        <v>0.33908</v>
      </c>
      <c r="R26" s="58" t="str">
        <f t="shared" si="25"/>
        <v>0.33908</v>
      </c>
      <c r="S26" s="57" t="str">
        <f t="shared" si="25"/>
        <v> </v>
      </c>
      <c r="T26" s="58" t="str">
        <f t="shared" si="25"/>
        <v>0.269072</v>
      </c>
      <c r="U26" s="57" t="str">
        <f t="shared" si="25"/>
        <v> </v>
      </c>
      <c r="V26" s="57" t="str">
        <f t="shared" si="25"/>
        <v> </v>
      </c>
      <c r="W26" s="60" t="str">
        <f t="shared" si="25"/>
        <v>0.676154</v>
      </c>
      <c r="X26" s="60" t="str">
        <f t="shared" si="25"/>
        <v>0.60248</v>
      </c>
      <c r="Y26" s="60" t="str">
        <f t="shared" si="25"/>
        <v>1</v>
      </c>
      <c r="Z26" s="59" t="str">
        <f t="shared" si="25"/>
        <v> </v>
      </c>
      <c r="AA26" s="60" t="str">
        <f t="shared" si="25"/>
        <v>0.61231</v>
      </c>
      <c r="AB26" s="60" t="str">
        <f t="shared" si="25"/>
        <v>0.429321</v>
      </c>
      <c r="AC26" s="60" t="str">
        <f t="shared" si="25"/>
        <v>0.628459</v>
      </c>
      <c r="AD26" s="60" t="str">
        <f t="shared" si="25"/>
        <v>0.611705</v>
      </c>
      <c r="AE26" s="60" t="str">
        <f t="shared" si="25"/>
        <v>0.337746</v>
      </c>
      <c r="AF26" s="60" t="str">
        <f t="shared" si="25"/>
        <v>0.626085</v>
      </c>
      <c r="AG26" s="60" t="str">
        <f t="shared" si="25"/>
        <v>0.382106</v>
      </c>
      <c r="AH26" s="60" t="str">
        <f t="shared" si="25"/>
        <v>0.675126</v>
      </c>
      <c r="AI26" s="57" t="str">
        <f t="shared" si="25"/>
        <v> </v>
      </c>
      <c r="AJ26" s="57" t="str">
        <f t="shared" si="25"/>
        <v> </v>
      </c>
      <c r="AK26" s="57" t="str">
        <f t="shared" si="25"/>
        <v> </v>
      </c>
      <c r="AL26" s="57" t="str">
        <f t="shared" si="25"/>
        <v> </v>
      </c>
      <c r="AM26" s="57" t="str">
        <f t="shared" si="25"/>
        <v> </v>
      </c>
      <c r="AN26" s="57" t="str">
        <f t="shared" si="25"/>
        <v> </v>
      </c>
      <c r="AO26" s="57" t="str">
        <f t="shared" si="25"/>
        <v> </v>
      </c>
      <c r="AP26" s="57" t="str">
        <f t="shared" si="25"/>
        <v> </v>
      </c>
      <c r="AQ26" s="58" t="str">
        <f t="shared" si="25"/>
        <v>0.555844</v>
      </c>
      <c r="AR26" s="57" t="str">
        <f t="shared" si="25"/>
        <v> </v>
      </c>
      <c r="AS26" s="57" t="str">
        <f t="shared" si="25"/>
        <v> </v>
      </c>
      <c r="AT26" s="58" t="str">
        <f t="shared" si="25"/>
        <v>0.797403</v>
      </c>
      <c r="AU26" s="61"/>
      <c r="AV26" s="56">
        <v>0.007852</v>
      </c>
      <c r="AW26" s="56">
        <v>0.303194</v>
      </c>
      <c r="AX26" s="56">
        <v>0.335157</v>
      </c>
      <c r="AY26" s="56">
        <v>0.354997</v>
      </c>
      <c r="AZ26" s="56">
        <v>0.174278</v>
      </c>
      <c r="BA26" s="56">
        <v>5.34E-4</v>
      </c>
      <c r="BB26" s="56">
        <v>5.34E-4</v>
      </c>
      <c r="BC26" s="56">
        <v>0.335157</v>
      </c>
      <c r="BD26" s="56">
        <v>0.335157</v>
      </c>
      <c r="BE26" s="56">
        <v>0.354997</v>
      </c>
      <c r="BF26" s="56">
        <v>0.354997</v>
      </c>
      <c r="BG26" s="56">
        <v>0.144469</v>
      </c>
      <c r="BH26" s="56">
        <v>0.144469</v>
      </c>
      <c r="BI26" s="56">
        <v>0.295151</v>
      </c>
      <c r="BJ26" s="56">
        <v>0.295151</v>
      </c>
      <c r="BK26" s="56">
        <v>0.33908</v>
      </c>
      <c r="BL26" s="56">
        <v>0.33908</v>
      </c>
      <c r="BM26" s="56">
        <v>0.157089</v>
      </c>
      <c r="BN26" s="56">
        <v>0.269072</v>
      </c>
      <c r="BO26" s="56">
        <v>0.136434</v>
      </c>
      <c r="BP26" s="56">
        <v>-0.08119</v>
      </c>
      <c r="BQ26" s="56">
        <v>0.676154</v>
      </c>
      <c r="BR26" s="56">
        <v>0.60248</v>
      </c>
      <c r="BS26" s="56">
        <v>1.0</v>
      </c>
      <c r="BT26" s="56">
        <v>1.0</v>
      </c>
      <c r="BU26" s="56">
        <v>0.61231</v>
      </c>
      <c r="BV26" s="56">
        <v>0.429321</v>
      </c>
      <c r="BW26" s="56">
        <v>0.628459</v>
      </c>
      <c r="BX26" s="56">
        <v>0.611705</v>
      </c>
      <c r="BY26" s="56">
        <v>0.337746</v>
      </c>
      <c r="BZ26" s="56">
        <v>0.626085</v>
      </c>
      <c r="CA26" s="56">
        <v>0.382106</v>
      </c>
      <c r="CB26" s="56">
        <v>0.675126</v>
      </c>
      <c r="CC26" s="56">
        <v>0.27098</v>
      </c>
      <c r="CD26" s="56">
        <v>0.15119</v>
      </c>
      <c r="CE26" s="56">
        <v>0.258442</v>
      </c>
      <c r="CF26" s="56">
        <v>0.10146</v>
      </c>
      <c r="CG26" s="56">
        <v>0.341072</v>
      </c>
      <c r="CH26" s="56">
        <v>0.219613</v>
      </c>
      <c r="CI26" s="56">
        <v>0.319931</v>
      </c>
      <c r="CJ26" s="56">
        <v>0.362496</v>
      </c>
      <c r="CK26" s="56">
        <v>0.555844</v>
      </c>
      <c r="CL26" s="56">
        <v>0.102999</v>
      </c>
      <c r="CM26" s="56">
        <v>0.282648</v>
      </c>
      <c r="CN26" s="56">
        <v>0.797403</v>
      </c>
      <c r="CO26" s="56" t="s">
        <v>534</v>
      </c>
      <c r="CP26" s="56">
        <v>0.95506</v>
      </c>
      <c r="CQ26" s="56">
        <v>0.025839</v>
      </c>
      <c r="CR26" s="56">
        <v>0.013235</v>
      </c>
      <c r="CS26" s="56">
        <v>0.008437</v>
      </c>
      <c r="CT26" s="56">
        <v>0.207533</v>
      </c>
      <c r="CU26" s="56">
        <v>0.996944</v>
      </c>
      <c r="CV26" s="56">
        <v>0.996944</v>
      </c>
      <c r="CW26" s="56">
        <v>0.013235</v>
      </c>
      <c r="CX26" s="56">
        <v>0.013235</v>
      </c>
      <c r="CY26" s="56">
        <v>0.008437</v>
      </c>
      <c r="CZ26" s="56">
        <v>0.008437</v>
      </c>
      <c r="DA26" s="56">
        <v>0.297289</v>
      </c>
      <c r="DB26" s="56">
        <v>0.297289</v>
      </c>
      <c r="DC26" s="56">
        <v>0.030259</v>
      </c>
      <c r="DD26" s="56">
        <v>0.030259</v>
      </c>
      <c r="DE26" s="56">
        <v>0.012134</v>
      </c>
      <c r="DF26" s="56">
        <v>0.012134</v>
      </c>
      <c r="DG26" s="56">
        <v>0.256621</v>
      </c>
      <c r="DH26" s="56">
        <v>0.049131</v>
      </c>
      <c r="DI26" s="56">
        <v>0.371503</v>
      </c>
      <c r="DJ26" s="56">
        <v>0.55946</v>
      </c>
      <c r="DK26" s="62">
        <v>2.01E-8</v>
      </c>
      <c r="DL26" s="62">
        <v>1.43E-6</v>
      </c>
      <c r="DM26" s="56">
        <v>0.0</v>
      </c>
      <c r="DN26" s="56" t="s">
        <v>563</v>
      </c>
      <c r="DO26" s="62">
        <v>8.64E-7</v>
      </c>
      <c r="DP26" s="56">
        <v>0.001197</v>
      </c>
      <c r="DQ26" s="62">
        <v>3.62E-7</v>
      </c>
      <c r="DR26" s="62">
        <v>8.92E-7</v>
      </c>
      <c r="DS26" s="56">
        <v>0.0125</v>
      </c>
      <c r="DT26" s="62">
        <v>4.12E-7</v>
      </c>
      <c r="DU26" s="56">
        <v>0.004355</v>
      </c>
      <c r="DV26" s="62">
        <v>2.15E-8</v>
      </c>
      <c r="DW26" s="56">
        <v>0.234778</v>
      </c>
      <c r="DX26" s="56">
        <v>0.512987</v>
      </c>
      <c r="DY26" s="56">
        <v>0.257989</v>
      </c>
      <c r="DZ26" s="56">
        <v>0.661669</v>
      </c>
      <c r="EA26" s="56">
        <v>0.130261</v>
      </c>
      <c r="EB26" s="56">
        <v>0.338813</v>
      </c>
      <c r="EC26" s="56">
        <v>0.157417</v>
      </c>
      <c r="ED26" s="56">
        <v>0.106326</v>
      </c>
      <c r="EE26" s="56">
        <v>0.008889</v>
      </c>
      <c r="EF26" s="56">
        <v>0.656836</v>
      </c>
      <c r="EG26" s="56">
        <v>0.21444</v>
      </c>
      <c r="EH26" s="62">
        <v>1.5E-5</v>
      </c>
    </row>
    <row r="27">
      <c r="A27" s="56" t="s">
        <v>535</v>
      </c>
      <c r="B27" s="57" t="str">
        <f t="shared" ref="B27:AT27" si="26">IF(CP27&lt;0.05,AV27," ")</f>
        <v> </v>
      </c>
      <c r="C27" s="57" t="str">
        <f t="shared" si="26"/>
        <v> </v>
      </c>
      <c r="D27" s="57" t="str">
        <f t="shared" si="26"/>
        <v> </v>
      </c>
      <c r="E27" s="57" t="str">
        <f t="shared" si="26"/>
        <v> </v>
      </c>
      <c r="F27" s="57" t="str">
        <f t="shared" si="26"/>
        <v> </v>
      </c>
      <c r="G27" s="57" t="str">
        <f t="shared" si="26"/>
        <v> </v>
      </c>
      <c r="H27" s="57" t="str">
        <f t="shared" si="26"/>
        <v> </v>
      </c>
      <c r="I27" s="57" t="str">
        <f t="shared" si="26"/>
        <v> </v>
      </c>
      <c r="J27" s="57" t="str">
        <f t="shared" si="26"/>
        <v> </v>
      </c>
      <c r="K27" s="57" t="str">
        <f t="shared" si="26"/>
        <v> </v>
      </c>
      <c r="L27" s="57" t="str">
        <f t="shared" si="26"/>
        <v> </v>
      </c>
      <c r="M27" s="57" t="str">
        <f t="shared" si="26"/>
        <v> </v>
      </c>
      <c r="N27" s="57" t="str">
        <f t="shared" si="26"/>
        <v> </v>
      </c>
      <c r="O27" s="57" t="str">
        <f t="shared" si="26"/>
        <v> </v>
      </c>
      <c r="P27" s="57" t="str">
        <f t="shared" si="26"/>
        <v> </v>
      </c>
      <c r="Q27" s="57" t="str">
        <f t="shared" si="26"/>
        <v> </v>
      </c>
      <c r="R27" s="57" t="str">
        <f t="shared" si="26"/>
        <v> </v>
      </c>
      <c r="S27" s="57" t="str">
        <f t="shared" si="26"/>
        <v> </v>
      </c>
      <c r="T27" s="57" t="str">
        <f t="shared" si="26"/>
        <v> </v>
      </c>
      <c r="U27" s="57" t="str">
        <f t="shared" si="26"/>
        <v> </v>
      </c>
      <c r="V27" s="57" t="str">
        <f t="shared" si="26"/>
        <v> </v>
      </c>
      <c r="W27" s="60" t="str">
        <f t="shared" si="26"/>
        <v>0.864088</v>
      </c>
      <c r="X27" s="60" t="str">
        <f t="shared" si="26"/>
        <v>0.727895</v>
      </c>
      <c r="Y27" s="60" t="str">
        <f t="shared" si="26"/>
        <v>0.61231</v>
      </c>
      <c r="Z27" s="60" t="str">
        <f t="shared" si="26"/>
        <v>0.61231</v>
      </c>
      <c r="AA27" s="59" t="str">
        <f t="shared" si="26"/>
        <v> </v>
      </c>
      <c r="AB27" s="60" t="str">
        <f t="shared" si="26"/>
        <v>0.638613</v>
      </c>
      <c r="AC27" s="60" t="str">
        <f t="shared" si="26"/>
        <v>0.700918</v>
      </c>
      <c r="AD27" s="60" t="str">
        <f t="shared" si="26"/>
        <v>0.74389</v>
      </c>
      <c r="AE27" s="60" t="str">
        <f t="shared" si="26"/>
        <v>0.598489</v>
      </c>
      <c r="AF27" s="60" t="str">
        <f t="shared" si="26"/>
        <v>0.709905</v>
      </c>
      <c r="AG27" s="60" t="str">
        <f t="shared" si="26"/>
        <v>0.516518</v>
      </c>
      <c r="AH27" s="60" t="str">
        <f t="shared" si="26"/>
        <v>0.629935</v>
      </c>
      <c r="AI27" s="57" t="str">
        <f t="shared" si="26"/>
        <v> </v>
      </c>
      <c r="AJ27" s="57" t="str">
        <f t="shared" si="26"/>
        <v> </v>
      </c>
      <c r="AK27" s="57" t="str">
        <f t="shared" si="26"/>
        <v> </v>
      </c>
      <c r="AL27" s="57" t="str">
        <f t="shared" si="26"/>
        <v> </v>
      </c>
      <c r="AM27" s="57" t="str">
        <f t="shared" si="26"/>
        <v> </v>
      </c>
      <c r="AN27" s="57" t="str">
        <f t="shared" si="26"/>
        <v> </v>
      </c>
      <c r="AO27" s="57" t="str">
        <f t="shared" si="26"/>
        <v> </v>
      </c>
      <c r="AP27" s="57" t="str">
        <f t="shared" si="26"/>
        <v> </v>
      </c>
      <c r="AQ27" s="57" t="str">
        <f t="shared" si="26"/>
        <v> </v>
      </c>
      <c r="AR27" s="57" t="str">
        <f t="shared" si="26"/>
        <v> </v>
      </c>
      <c r="AS27" s="57" t="str">
        <f t="shared" si="26"/>
        <v> </v>
      </c>
      <c r="AT27" s="57" t="str">
        <f t="shared" si="26"/>
        <v> </v>
      </c>
      <c r="AU27" s="61"/>
      <c r="AV27" s="56">
        <v>-0.10579</v>
      </c>
      <c r="AW27" s="56">
        <v>-0.05051</v>
      </c>
      <c r="AX27" s="56">
        <v>0.167286</v>
      </c>
      <c r="AY27" s="56">
        <v>0.169907</v>
      </c>
      <c r="AZ27" s="56">
        <v>-0.04334</v>
      </c>
      <c r="BA27" s="56">
        <v>-0.10655</v>
      </c>
      <c r="BB27" s="56">
        <v>-0.10655</v>
      </c>
      <c r="BC27" s="56">
        <v>0.167286</v>
      </c>
      <c r="BD27" s="56">
        <v>0.167286</v>
      </c>
      <c r="BE27" s="56">
        <v>0.169907</v>
      </c>
      <c r="BF27" s="56">
        <v>0.169907</v>
      </c>
      <c r="BG27" s="56">
        <v>0.007739</v>
      </c>
      <c r="BH27" s="56">
        <v>0.007739</v>
      </c>
      <c r="BI27" s="56">
        <v>-0.04331</v>
      </c>
      <c r="BJ27" s="56">
        <v>-0.04331</v>
      </c>
      <c r="BK27" s="56">
        <v>-0.05669</v>
      </c>
      <c r="BL27" s="56">
        <v>-0.05669</v>
      </c>
      <c r="BM27" s="56">
        <v>-0.23986</v>
      </c>
      <c r="BN27" s="56">
        <v>-0.10026</v>
      </c>
      <c r="BO27" s="56">
        <v>0.132218</v>
      </c>
      <c r="BP27" s="56">
        <v>-0.12439</v>
      </c>
      <c r="BQ27" s="56">
        <v>0.864088</v>
      </c>
      <c r="BR27" s="56">
        <v>0.727895</v>
      </c>
      <c r="BS27" s="56">
        <v>0.61231</v>
      </c>
      <c r="BT27" s="56">
        <v>0.61231</v>
      </c>
      <c r="BU27" s="56">
        <v>1.0</v>
      </c>
      <c r="BV27" s="56">
        <v>0.638613</v>
      </c>
      <c r="BW27" s="56">
        <v>0.700918</v>
      </c>
      <c r="BX27" s="56">
        <v>0.74389</v>
      </c>
      <c r="BY27" s="56">
        <v>0.598489</v>
      </c>
      <c r="BZ27" s="56">
        <v>0.709905</v>
      </c>
      <c r="CA27" s="56">
        <v>0.516518</v>
      </c>
      <c r="CB27" s="56">
        <v>0.629935</v>
      </c>
      <c r="CC27" s="56">
        <v>0.079662</v>
      </c>
      <c r="CD27" s="56">
        <v>-0.05018</v>
      </c>
      <c r="CE27" s="56">
        <v>0.123377</v>
      </c>
      <c r="CF27" s="56">
        <v>-0.0224</v>
      </c>
      <c r="CG27" s="56">
        <v>0.041817</v>
      </c>
      <c r="CH27" s="56">
        <v>0.100656</v>
      </c>
      <c r="CI27" s="56">
        <v>0.160297</v>
      </c>
      <c r="CJ27" s="56">
        <v>0.161403</v>
      </c>
      <c r="CK27" s="56">
        <v>0.28961</v>
      </c>
      <c r="CL27" s="56">
        <v>-0.05737</v>
      </c>
      <c r="CM27" s="56">
        <v>0.083213</v>
      </c>
      <c r="CN27" s="56">
        <v>0.280519</v>
      </c>
      <c r="CO27" s="56" t="s">
        <v>535</v>
      </c>
      <c r="CP27" s="56">
        <v>0.446465</v>
      </c>
      <c r="CQ27" s="56">
        <v>0.716811</v>
      </c>
      <c r="CR27" s="56">
        <v>0.226634</v>
      </c>
      <c r="CS27" s="56">
        <v>0.219336</v>
      </c>
      <c r="CT27" s="56">
        <v>0.755644</v>
      </c>
      <c r="CU27" s="56">
        <v>0.443177</v>
      </c>
      <c r="CV27" s="56">
        <v>0.443177</v>
      </c>
      <c r="CW27" s="56">
        <v>0.226634</v>
      </c>
      <c r="CX27" s="56">
        <v>0.226634</v>
      </c>
      <c r="CY27" s="56">
        <v>0.219336</v>
      </c>
      <c r="CZ27" s="56">
        <v>0.219336</v>
      </c>
      <c r="DA27" s="56">
        <v>0.95571</v>
      </c>
      <c r="DB27" s="56">
        <v>0.95571</v>
      </c>
      <c r="DC27" s="56">
        <v>0.755853</v>
      </c>
      <c r="DD27" s="56">
        <v>0.755853</v>
      </c>
      <c r="DE27" s="56">
        <v>0.683907</v>
      </c>
      <c r="DF27" s="56">
        <v>0.683907</v>
      </c>
      <c r="DG27" s="56">
        <v>0.080638</v>
      </c>
      <c r="DH27" s="56">
        <v>0.470686</v>
      </c>
      <c r="DI27" s="56">
        <v>0.386603</v>
      </c>
      <c r="DJ27" s="56">
        <v>0.370159</v>
      </c>
      <c r="DK27" s="56">
        <v>0.0</v>
      </c>
      <c r="DL27" s="62">
        <v>4.48E-10</v>
      </c>
      <c r="DM27" s="62">
        <v>8.64E-7</v>
      </c>
      <c r="DN27" s="62">
        <v>8.64E-7</v>
      </c>
      <c r="DO27" s="56" t="s">
        <v>563</v>
      </c>
      <c r="DP27" s="62">
        <v>2.04E-7</v>
      </c>
      <c r="DQ27" s="62">
        <v>3.6E-9</v>
      </c>
      <c r="DR27" s="62">
        <v>1.16E-10</v>
      </c>
      <c r="DS27" s="62">
        <v>1.75E-6</v>
      </c>
      <c r="DT27" s="62">
        <v>1.85E-9</v>
      </c>
      <c r="DU27" s="62">
        <v>6.38E-5</v>
      </c>
      <c r="DV27" s="62">
        <v>3.33E-7</v>
      </c>
      <c r="DW27" s="56">
        <v>0.731412</v>
      </c>
      <c r="DX27" s="56">
        <v>0.828983</v>
      </c>
      <c r="DY27" s="56">
        <v>0.594168</v>
      </c>
      <c r="DZ27" s="56">
        <v>0.923221</v>
      </c>
      <c r="EA27" s="56">
        <v>0.857173</v>
      </c>
      <c r="EB27" s="56">
        <v>0.664199</v>
      </c>
      <c r="EC27" s="56">
        <v>0.48762</v>
      </c>
      <c r="ED27" s="56">
        <v>0.484579</v>
      </c>
      <c r="EE27" s="56">
        <v>0.202877</v>
      </c>
      <c r="EF27" s="56">
        <v>0.804913</v>
      </c>
      <c r="EG27" s="56">
        <v>0.719893</v>
      </c>
      <c r="EH27" s="56">
        <v>0.21806</v>
      </c>
    </row>
    <row r="28">
      <c r="A28" s="56" t="s">
        <v>536</v>
      </c>
      <c r="B28" s="57" t="str">
        <f t="shared" ref="B28:AT28" si="27">IF(CP28&lt;0.05,AV28," ")</f>
        <v> </v>
      </c>
      <c r="C28" s="57" t="str">
        <f t="shared" si="27"/>
        <v> </v>
      </c>
      <c r="D28" s="58" t="str">
        <f t="shared" si="27"/>
        <v>0.413256</v>
      </c>
      <c r="E28" s="58" t="str">
        <f t="shared" si="27"/>
        <v>0.431471</v>
      </c>
      <c r="F28" s="57" t="str">
        <f t="shared" si="27"/>
        <v> </v>
      </c>
      <c r="G28" s="57" t="str">
        <f t="shared" si="27"/>
        <v> </v>
      </c>
      <c r="H28" s="57" t="str">
        <f t="shared" si="27"/>
        <v> </v>
      </c>
      <c r="I28" s="58" t="str">
        <f t="shared" si="27"/>
        <v>0.413256</v>
      </c>
      <c r="J28" s="58" t="str">
        <f t="shared" si="27"/>
        <v>0.413256</v>
      </c>
      <c r="K28" s="58" t="str">
        <f t="shared" si="27"/>
        <v>0.431471</v>
      </c>
      <c r="L28" s="58" t="str">
        <f t="shared" si="27"/>
        <v>0.431471</v>
      </c>
      <c r="M28" s="57" t="str">
        <f t="shared" si="27"/>
        <v> </v>
      </c>
      <c r="N28" s="57" t="str">
        <f t="shared" si="27"/>
        <v> </v>
      </c>
      <c r="O28" s="57" t="str">
        <f t="shared" si="27"/>
        <v> </v>
      </c>
      <c r="P28" s="57" t="str">
        <f t="shared" si="27"/>
        <v> </v>
      </c>
      <c r="Q28" s="57" t="str">
        <f t="shared" si="27"/>
        <v> </v>
      </c>
      <c r="R28" s="57" t="str">
        <f t="shared" si="27"/>
        <v> </v>
      </c>
      <c r="S28" s="57" t="str">
        <f t="shared" si="27"/>
        <v> </v>
      </c>
      <c r="T28" s="57" t="str">
        <f t="shared" si="27"/>
        <v> </v>
      </c>
      <c r="U28" s="57" t="str">
        <f t="shared" si="27"/>
        <v> </v>
      </c>
      <c r="V28" s="57" t="str">
        <f t="shared" si="27"/>
        <v> </v>
      </c>
      <c r="W28" s="60" t="str">
        <f t="shared" si="27"/>
        <v>0.71659</v>
      </c>
      <c r="X28" s="60" t="str">
        <f t="shared" si="27"/>
        <v>0.743167</v>
      </c>
      <c r="Y28" s="60" t="str">
        <f t="shared" si="27"/>
        <v>0.429321</v>
      </c>
      <c r="Z28" s="60" t="str">
        <f t="shared" si="27"/>
        <v>0.429321</v>
      </c>
      <c r="AA28" s="60" t="str">
        <f t="shared" si="27"/>
        <v>0.638613</v>
      </c>
      <c r="AB28" s="59" t="str">
        <f t="shared" si="27"/>
        <v> </v>
      </c>
      <c r="AC28" s="60" t="str">
        <f t="shared" si="27"/>
        <v>0.650243</v>
      </c>
      <c r="AD28" s="60" t="str">
        <f t="shared" si="27"/>
        <v>0.776658</v>
      </c>
      <c r="AE28" s="60" t="str">
        <f t="shared" si="27"/>
        <v>0.711895</v>
      </c>
      <c r="AF28" s="60" t="str">
        <f t="shared" si="27"/>
        <v>0.664051</v>
      </c>
      <c r="AG28" s="60" t="str">
        <f t="shared" si="27"/>
        <v>0.758983</v>
      </c>
      <c r="AH28" s="60" t="str">
        <f t="shared" si="27"/>
        <v>0.691927</v>
      </c>
      <c r="AI28" s="57" t="str">
        <f t="shared" si="27"/>
        <v> </v>
      </c>
      <c r="AJ28" s="57" t="str">
        <f t="shared" si="27"/>
        <v> </v>
      </c>
      <c r="AK28" s="57" t="str">
        <f t="shared" si="27"/>
        <v> </v>
      </c>
      <c r="AL28" s="57" t="str">
        <f t="shared" si="27"/>
        <v> </v>
      </c>
      <c r="AM28" s="57" t="str">
        <f t="shared" si="27"/>
        <v> </v>
      </c>
      <c r="AN28" s="57" t="str">
        <f t="shared" si="27"/>
        <v> </v>
      </c>
      <c r="AO28" s="57" t="str">
        <f t="shared" si="27"/>
        <v> </v>
      </c>
      <c r="AP28" s="57" t="str">
        <f t="shared" si="27"/>
        <v> </v>
      </c>
      <c r="AQ28" s="57" t="str">
        <f t="shared" si="27"/>
        <v> </v>
      </c>
      <c r="AR28" s="57" t="str">
        <f t="shared" si="27"/>
        <v> </v>
      </c>
      <c r="AS28" s="57" t="str">
        <f t="shared" si="27"/>
        <v> </v>
      </c>
      <c r="AT28" s="57" t="str">
        <f t="shared" si="27"/>
        <v> </v>
      </c>
      <c r="AU28" s="61"/>
      <c r="AV28" s="56">
        <v>-0.02564</v>
      </c>
      <c r="AW28" s="56">
        <v>0.135472</v>
      </c>
      <c r="AX28" s="56">
        <v>0.413256</v>
      </c>
      <c r="AY28" s="56">
        <v>0.431471</v>
      </c>
      <c r="AZ28" s="56">
        <v>0.006854</v>
      </c>
      <c r="BA28" s="56">
        <v>-0.03636</v>
      </c>
      <c r="BB28" s="56">
        <v>-0.03636</v>
      </c>
      <c r="BC28" s="56">
        <v>0.413256</v>
      </c>
      <c r="BD28" s="56">
        <v>0.413256</v>
      </c>
      <c r="BE28" s="56">
        <v>0.431471</v>
      </c>
      <c r="BF28" s="56">
        <v>0.431471</v>
      </c>
      <c r="BG28" s="56">
        <v>0.242582</v>
      </c>
      <c r="BH28" s="56">
        <v>0.242582</v>
      </c>
      <c r="BI28" s="56">
        <v>0.141775</v>
      </c>
      <c r="BJ28" s="56">
        <v>0.141775</v>
      </c>
      <c r="BK28" s="56">
        <v>0.09297</v>
      </c>
      <c r="BL28" s="56">
        <v>0.09297</v>
      </c>
      <c r="BM28" s="56">
        <v>-0.07792</v>
      </c>
      <c r="BN28" s="56">
        <v>0.014297</v>
      </c>
      <c r="BO28" s="56">
        <v>0.16968</v>
      </c>
      <c r="BP28" s="56">
        <v>-0.07642</v>
      </c>
      <c r="BQ28" s="56">
        <v>0.71659</v>
      </c>
      <c r="BR28" s="56">
        <v>0.743167</v>
      </c>
      <c r="BS28" s="56">
        <v>0.429321</v>
      </c>
      <c r="BT28" s="56">
        <v>0.429321</v>
      </c>
      <c r="BU28" s="56">
        <v>0.638613</v>
      </c>
      <c r="BV28" s="56">
        <v>1.0</v>
      </c>
      <c r="BW28" s="56">
        <v>0.650243</v>
      </c>
      <c r="BX28" s="56">
        <v>0.776658</v>
      </c>
      <c r="BY28" s="56">
        <v>0.711895</v>
      </c>
      <c r="BZ28" s="56">
        <v>0.664051</v>
      </c>
      <c r="CA28" s="56">
        <v>0.758983</v>
      </c>
      <c r="CB28" s="56">
        <v>0.691927</v>
      </c>
      <c r="CC28" s="56">
        <v>0.057282</v>
      </c>
      <c r="CD28" s="56">
        <v>0.010636</v>
      </c>
      <c r="CE28" s="56">
        <v>0.045042</v>
      </c>
      <c r="CF28" s="56">
        <v>-0.04301</v>
      </c>
      <c r="CG28" s="56">
        <v>0.023994</v>
      </c>
      <c r="CH28" s="56">
        <v>0.037337</v>
      </c>
      <c r="CI28" s="56">
        <v>0.160135</v>
      </c>
      <c r="CJ28" s="56">
        <v>0.106613</v>
      </c>
      <c r="CK28" s="56">
        <v>0.158972</v>
      </c>
      <c r="CL28" s="56">
        <v>-0.02128</v>
      </c>
      <c r="CM28" s="56">
        <v>0.090495</v>
      </c>
      <c r="CN28" s="56">
        <v>0.148374</v>
      </c>
      <c r="CO28" s="56" t="s">
        <v>536</v>
      </c>
      <c r="CP28" s="56">
        <v>0.853958</v>
      </c>
      <c r="CQ28" s="56">
        <v>0.328701</v>
      </c>
      <c r="CR28" s="56">
        <v>0.001897</v>
      </c>
      <c r="CS28" s="56">
        <v>0.001124</v>
      </c>
      <c r="CT28" s="56">
        <v>0.960767</v>
      </c>
      <c r="CU28" s="56">
        <v>0.794075</v>
      </c>
      <c r="CV28" s="56">
        <v>0.794075</v>
      </c>
      <c r="CW28" s="56">
        <v>0.001897</v>
      </c>
      <c r="CX28" s="56">
        <v>0.001897</v>
      </c>
      <c r="CY28" s="56">
        <v>0.001124</v>
      </c>
      <c r="CZ28" s="56">
        <v>0.001124</v>
      </c>
      <c r="DA28" s="56">
        <v>0.077162</v>
      </c>
      <c r="DB28" s="56">
        <v>0.077162</v>
      </c>
      <c r="DC28" s="56">
        <v>0.306482</v>
      </c>
      <c r="DD28" s="56">
        <v>0.306482</v>
      </c>
      <c r="DE28" s="56">
        <v>0.503716</v>
      </c>
      <c r="DF28" s="56">
        <v>0.503716</v>
      </c>
      <c r="DG28" s="56">
        <v>0.575443</v>
      </c>
      <c r="DH28" s="56">
        <v>0.918275</v>
      </c>
      <c r="DI28" s="56">
        <v>0.26514</v>
      </c>
      <c r="DJ28" s="56">
        <v>0.582833</v>
      </c>
      <c r="DK28" s="62">
        <v>1.11E-9</v>
      </c>
      <c r="DL28" s="62">
        <v>1.23E-10</v>
      </c>
      <c r="DM28" s="56">
        <v>0.001197</v>
      </c>
      <c r="DN28" s="56">
        <v>0.001197</v>
      </c>
      <c r="DO28" s="62">
        <v>2.04E-7</v>
      </c>
      <c r="DP28" s="56" t="s">
        <v>563</v>
      </c>
      <c r="DQ28" s="62">
        <v>1.03E-7</v>
      </c>
      <c r="DR28" s="62">
        <v>5.12E-12</v>
      </c>
      <c r="DS28" s="62">
        <v>1.59E-9</v>
      </c>
      <c r="DT28" s="62">
        <v>4.4E-8</v>
      </c>
      <c r="DU28" s="62">
        <v>2.92E-11</v>
      </c>
      <c r="DV28" s="62">
        <v>6.86E-9</v>
      </c>
      <c r="DW28" s="56">
        <v>0.805197</v>
      </c>
      <c r="DX28" s="56">
        <v>0.963503</v>
      </c>
      <c r="DY28" s="56">
        <v>0.84628</v>
      </c>
      <c r="DZ28" s="56">
        <v>0.853136</v>
      </c>
      <c r="EA28" s="56">
        <v>0.917775</v>
      </c>
      <c r="EB28" s="56">
        <v>0.872348</v>
      </c>
      <c r="EC28" s="56">
        <v>0.488064</v>
      </c>
      <c r="ED28" s="56">
        <v>0.645545</v>
      </c>
      <c r="EE28" s="56">
        <v>0.491271</v>
      </c>
      <c r="EF28" s="56">
        <v>0.927053</v>
      </c>
      <c r="EG28" s="56">
        <v>0.696457</v>
      </c>
      <c r="EH28" s="56">
        <v>0.520959</v>
      </c>
    </row>
    <row r="29">
      <c r="A29" s="56" t="s">
        <v>537</v>
      </c>
      <c r="B29" s="57" t="str">
        <f t="shared" ref="B29:AT29" si="28">IF(CP29&lt;0.05,AV29," ")</f>
        <v> </v>
      </c>
      <c r="C29" s="57" t="str">
        <f t="shared" si="28"/>
        <v> </v>
      </c>
      <c r="D29" s="58" t="str">
        <f t="shared" si="28"/>
        <v>0.333674</v>
      </c>
      <c r="E29" s="58" t="str">
        <f t="shared" si="28"/>
        <v>0.36512</v>
      </c>
      <c r="F29" s="57" t="str">
        <f t="shared" si="28"/>
        <v> </v>
      </c>
      <c r="G29" s="57" t="str">
        <f t="shared" si="28"/>
        <v> </v>
      </c>
      <c r="H29" s="57" t="str">
        <f t="shared" si="28"/>
        <v> </v>
      </c>
      <c r="I29" s="58" t="str">
        <f t="shared" si="28"/>
        <v>0.333674</v>
      </c>
      <c r="J29" s="58" t="str">
        <f t="shared" si="28"/>
        <v>0.333674</v>
      </c>
      <c r="K29" s="58" t="str">
        <f t="shared" si="28"/>
        <v>0.36512</v>
      </c>
      <c r="L29" s="58" t="str">
        <f t="shared" si="28"/>
        <v>0.36512</v>
      </c>
      <c r="M29" s="57" t="str">
        <f t="shared" si="28"/>
        <v> </v>
      </c>
      <c r="N29" s="57" t="str">
        <f t="shared" si="28"/>
        <v> </v>
      </c>
      <c r="O29" s="57" t="str">
        <f t="shared" si="28"/>
        <v> </v>
      </c>
      <c r="P29" s="57" t="str">
        <f t="shared" si="28"/>
        <v> </v>
      </c>
      <c r="Q29" s="57" t="str">
        <f t="shared" si="28"/>
        <v> </v>
      </c>
      <c r="R29" s="57" t="str">
        <f t="shared" si="28"/>
        <v> </v>
      </c>
      <c r="S29" s="57" t="str">
        <f t="shared" si="28"/>
        <v> </v>
      </c>
      <c r="T29" s="57" t="str">
        <f t="shared" si="28"/>
        <v> </v>
      </c>
      <c r="U29" s="57" t="str">
        <f t="shared" si="28"/>
        <v> </v>
      </c>
      <c r="V29" s="57" t="str">
        <f t="shared" si="28"/>
        <v> </v>
      </c>
      <c r="W29" s="60" t="str">
        <f t="shared" si="28"/>
        <v>0.931095</v>
      </c>
      <c r="X29" s="60" t="str">
        <f t="shared" si="28"/>
        <v>0.772833</v>
      </c>
      <c r="Y29" s="60" t="str">
        <f t="shared" si="28"/>
        <v>0.628459</v>
      </c>
      <c r="Z29" s="60" t="str">
        <f t="shared" si="28"/>
        <v>0.628459</v>
      </c>
      <c r="AA29" s="60" t="str">
        <f t="shared" si="28"/>
        <v>0.700918</v>
      </c>
      <c r="AB29" s="60" t="str">
        <f t="shared" si="28"/>
        <v>0.650243</v>
      </c>
      <c r="AC29" s="59" t="str">
        <f t="shared" si="28"/>
        <v> </v>
      </c>
      <c r="AD29" s="60" t="str">
        <f t="shared" si="28"/>
        <v>0.955078</v>
      </c>
      <c r="AE29" s="60" t="str">
        <f t="shared" si="28"/>
        <v>0.575194</v>
      </c>
      <c r="AF29" s="60" t="str">
        <f t="shared" si="28"/>
        <v>0.826567</v>
      </c>
      <c r="AG29" s="60" t="str">
        <f t="shared" si="28"/>
        <v>0.675762</v>
      </c>
      <c r="AH29" s="60" t="str">
        <f t="shared" si="28"/>
        <v>0.706072</v>
      </c>
      <c r="AI29" s="57" t="str">
        <f t="shared" si="28"/>
        <v> </v>
      </c>
      <c r="AJ29" s="57" t="str">
        <f t="shared" si="28"/>
        <v> </v>
      </c>
      <c r="AK29" s="57" t="str">
        <f t="shared" si="28"/>
        <v> </v>
      </c>
      <c r="AL29" s="57" t="str">
        <f t="shared" si="28"/>
        <v> </v>
      </c>
      <c r="AM29" s="57" t="str">
        <f t="shared" si="28"/>
        <v> </v>
      </c>
      <c r="AN29" s="57" t="str">
        <f t="shared" si="28"/>
        <v> </v>
      </c>
      <c r="AO29" s="57" t="str">
        <f t="shared" si="28"/>
        <v> </v>
      </c>
      <c r="AP29" s="57" t="str">
        <f t="shared" si="28"/>
        <v> </v>
      </c>
      <c r="AQ29" s="57" t="str">
        <f t="shared" si="28"/>
        <v> </v>
      </c>
      <c r="AR29" s="57" t="str">
        <f t="shared" si="28"/>
        <v> </v>
      </c>
      <c r="AS29" s="57" t="str">
        <f t="shared" si="28"/>
        <v> </v>
      </c>
      <c r="AT29" s="57" t="str">
        <f t="shared" si="28"/>
        <v> </v>
      </c>
      <c r="AU29" s="61"/>
      <c r="AV29" s="56">
        <v>-0.06214</v>
      </c>
      <c r="AW29" s="56">
        <v>0.014779</v>
      </c>
      <c r="AX29" s="56">
        <v>0.333674</v>
      </c>
      <c r="AY29" s="56">
        <v>0.36512</v>
      </c>
      <c r="AZ29" s="56">
        <v>-0.03329</v>
      </c>
      <c r="BA29" s="56">
        <v>-0.06128</v>
      </c>
      <c r="BB29" s="56">
        <v>-0.06128</v>
      </c>
      <c r="BC29" s="56">
        <v>0.333674</v>
      </c>
      <c r="BD29" s="56">
        <v>0.333674</v>
      </c>
      <c r="BE29" s="56">
        <v>0.36512</v>
      </c>
      <c r="BF29" s="56">
        <v>0.36512</v>
      </c>
      <c r="BG29" s="56">
        <v>0.111002</v>
      </c>
      <c r="BH29" s="56">
        <v>0.111002</v>
      </c>
      <c r="BI29" s="56">
        <v>0.02834</v>
      </c>
      <c r="BJ29" s="56">
        <v>0.02834</v>
      </c>
      <c r="BK29" s="56">
        <v>-0.02152</v>
      </c>
      <c r="BL29" s="56">
        <v>-0.02152</v>
      </c>
      <c r="BM29" s="56">
        <v>-0.15676</v>
      </c>
      <c r="BN29" s="56">
        <v>-0.02086</v>
      </c>
      <c r="BO29" s="56">
        <v>0.182334</v>
      </c>
      <c r="BP29" s="56">
        <v>-0.11092</v>
      </c>
      <c r="BQ29" s="56">
        <v>0.931095</v>
      </c>
      <c r="BR29" s="56">
        <v>0.772833</v>
      </c>
      <c r="BS29" s="56">
        <v>0.628459</v>
      </c>
      <c r="BT29" s="56">
        <v>0.628459</v>
      </c>
      <c r="BU29" s="56">
        <v>0.700918</v>
      </c>
      <c r="BV29" s="56">
        <v>0.650243</v>
      </c>
      <c r="BW29" s="56">
        <v>1.0</v>
      </c>
      <c r="BX29" s="56">
        <v>0.955078</v>
      </c>
      <c r="BY29" s="56">
        <v>0.575194</v>
      </c>
      <c r="BZ29" s="56">
        <v>0.826567</v>
      </c>
      <c r="CA29" s="56">
        <v>0.675762</v>
      </c>
      <c r="CB29" s="56">
        <v>0.706072</v>
      </c>
      <c r="CC29" s="56">
        <v>0.115452</v>
      </c>
      <c r="CD29" s="56">
        <v>0.114234</v>
      </c>
      <c r="CE29" s="56">
        <v>0.249364</v>
      </c>
      <c r="CF29" s="56">
        <v>0.05741</v>
      </c>
      <c r="CG29" s="56">
        <v>0.099307</v>
      </c>
      <c r="CH29" s="56">
        <v>0.215899</v>
      </c>
      <c r="CI29" s="56">
        <v>0.32786</v>
      </c>
      <c r="CJ29" s="56">
        <v>0.270781</v>
      </c>
      <c r="CK29" s="56">
        <v>0.313843</v>
      </c>
      <c r="CL29" s="56">
        <v>0.089502</v>
      </c>
      <c r="CM29" s="56">
        <v>0.227859</v>
      </c>
      <c r="CN29" s="56">
        <v>0.354636</v>
      </c>
      <c r="CO29" s="56" t="s">
        <v>537</v>
      </c>
      <c r="CP29" s="56">
        <v>0.655302</v>
      </c>
      <c r="CQ29" s="56">
        <v>0.915527</v>
      </c>
      <c r="CR29" s="56">
        <v>0.013673</v>
      </c>
      <c r="CS29" s="56">
        <v>0.006633</v>
      </c>
      <c r="CT29" s="56">
        <v>0.811112</v>
      </c>
      <c r="CU29" s="56">
        <v>0.659803</v>
      </c>
      <c r="CV29" s="56">
        <v>0.659803</v>
      </c>
      <c r="CW29" s="56">
        <v>0.013673</v>
      </c>
      <c r="CX29" s="56">
        <v>0.013673</v>
      </c>
      <c r="CY29" s="56">
        <v>0.006633</v>
      </c>
      <c r="CZ29" s="56">
        <v>0.006633</v>
      </c>
      <c r="DA29" s="56">
        <v>0.424243</v>
      </c>
      <c r="DB29" s="56">
        <v>0.424243</v>
      </c>
      <c r="DC29" s="56">
        <v>0.838804</v>
      </c>
      <c r="DD29" s="56">
        <v>0.838804</v>
      </c>
      <c r="DE29" s="56">
        <v>0.877277</v>
      </c>
      <c r="DF29" s="56">
        <v>0.877277</v>
      </c>
      <c r="DG29" s="56">
        <v>0.257638</v>
      </c>
      <c r="DH29" s="56">
        <v>0.881003</v>
      </c>
      <c r="DI29" s="56">
        <v>0.230609</v>
      </c>
      <c r="DJ29" s="56">
        <v>0.424573</v>
      </c>
      <c r="DK29" s="56">
        <v>0.0</v>
      </c>
      <c r="DL29" s="62">
        <v>7.57E-12</v>
      </c>
      <c r="DM29" s="62">
        <v>3.62E-7</v>
      </c>
      <c r="DN29" s="62">
        <v>3.62E-7</v>
      </c>
      <c r="DO29" s="62">
        <v>3.6E-9</v>
      </c>
      <c r="DP29" s="62">
        <v>1.03E-7</v>
      </c>
      <c r="DQ29" s="56" t="s">
        <v>563</v>
      </c>
      <c r="DR29" s="56">
        <v>0.0</v>
      </c>
      <c r="DS29" s="62">
        <v>5.38E-6</v>
      </c>
      <c r="DT29" s="62">
        <v>1.38E-14</v>
      </c>
      <c r="DU29" s="62">
        <v>2.07E-8</v>
      </c>
      <c r="DV29" s="62">
        <v>2.46E-9</v>
      </c>
      <c r="DW29" s="56">
        <v>0.618244</v>
      </c>
      <c r="DX29" s="56">
        <v>0.621976</v>
      </c>
      <c r="DY29" s="56">
        <v>0.275673</v>
      </c>
      <c r="DZ29" s="56">
        <v>0.80477</v>
      </c>
      <c r="EA29" s="56">
        <v>0.668449</v>
      </c>
      <c r="EB29" s="56">
        <v>0.347248</v>
      </c>
      <c r="EC29" s="56">
        <v>0.146807</v>
      </c>
      <c r="ED29" s="56">
        <v>0.235135</v>
      </c>
      <c r="EE29" s="56">
        <v>0.165917</v>
      </c>
      <c r="EF29" s="56">
        <v>0.699637</v>
      </c>
      <c r="EG29" s="56">
        <v>0.320519</v>
      </c>
      <c r="EH29" s="56">
        <v>0.114702</v>
      </c>
    </row>
    <row r="30">
      <c r="A30" s="56" t="s">
        <v>538</v>
      </c>
      <c r="B30" s="57" t="str">
        <f t="shared" ref="B30:AT30" si="29">IF(CP30&lt;0.05,AV30," ")</f>
        <v> </v>
      </c>
      <c r="C30" s="57" t="str">
        <f t="shared" si="29"/>
        <v> </v>
      </c>
      <c r="D30" s="58" t="str">
        <f t="shared" si="29"/>
        <v>0.376898</v>
      </c>
      <c r="E30" s="58" t="str">
        <f t="shared" si="29"/>
        <v>0.404529</v>
      </c>
      <c r="F30" s="57" t="str">
        <f t="shared" si="29"/>
        <v> </v>
      </c>
      <c r="G30" s="57" t="str">
        <f t="shared" si="29"/>
        <v> </v>
      </c>
      <c r="H30" s="57" t="str">
        <f t="shared" si="29"/>
        <v> </v>
      </c>
      <c r="I30" s="58" t="str">
        <f t="shared" si="29"/>
        <v>0.376898</v>
      </c>
      <c r="J30" s="58" t="str">
        <f t="shared" si="29"/>
        <v>0.376898</v>
      </c>
      <c r="K30" s="58" t="str">
        <f t="shared" si="29"/>
        <v>0.404529</v>
      </c>
      <c r="L30" s="58" t="str">
        <f t="shared" si="29"/>
        <v>0.404529</v>
      </c>
      <c r="M30" s="57" t="str">
        <f t="shared" si="29"/>
        <v> </v>
      </c>
      <c r="N30" s="57" t="str">
        <f t="shared" si="29"/>
        <v> </v>
      </c>
      <c r="O30" s="57" t="str">
        <f t="shared" si="29"/>
        <v> </v>
      </c>
      <c r="P30" s="57" t="str">
        <f t="shared" si="29"/>
        <v> </v>
      </c>
      <c r="Q30" s="57" t="str">
        <f t="shared" si="29"/>
        <v> </v>
      </c>
      <c r="R30" s="57" t="str">
        <f t="shared" si="29"/>
        <v> </v>
      </c>
      <c r="S30" s="57" t="str">
        <f t="shared" si="29"/>
        <v> </v>
      </c>
      <c r="T30" s="57" t="str">
        <f t="shared" si="29"/>
        <v> </v>
      </c>
      <c r="U30" s="57" t="str">
        <f t="shared" si="29"/>
        <v> </v>
      </c>
      <c r="V30" s="57" t="str">
        <f t="shared" si="29"/>
        <v> </v>
      </c>
      <c r="W30" s="60" t="str">
        <f t="shared" si="29"/>
        <v>0.949829</v>
      </c>
      <c r="X30" s="60" t="str">
        <f t="shared" si="29"/>
        <v>0.846045</v>
      </c>
      <c r="Y30" s="60" t="str">
        <f t="shared" si="29"/>
        <v>0.611705</v>
      </c>
      <c r="Z30" s="60" t="str">
        <f t="shared" si="29"/>
        <v>0.611705</v>
      </c>
      <c r="AA30" s="60" t="str">
        <f t="shared" si="29"/>
        <v>0.74389</v>
      </c>
      <c r="AB30" s="60" t="str">
        <f t="shared" si="29"/>
        <v>0.776658</v>
      </c>
      <c r="AC30" s="60" t="str">
        <f t="shared" si="29"/>
        <v>0.955078</v>
      </c>
      <c r="AD30" s="59" t="str">
        <f t="shared" si="29"/>
        <v> </v>
      </c>
      <c r="AE30" s="60" t="str">
        <f t="shared" si="29"/>
        <v>0.665202</v>
      </c>
      <c r="AF30" s="60" t="str">
        <f t="shared" si="29"/>
        <v>0.859816</v>
      </c>
      <c r="AG30" s="60" t="str">
        <f t="shared" si="29"/>
        <v>0.724594</v>
      </c>
      <c r="AH30" s="60" t="str">
        <f t="shared" si="29"/>
        <v>0.766348</v>
      </c>
      <c r="AI30" s="57" t="str">
        <f t="shared" si="29"/>
        <v> </v>
      </c>
      <c r="AJ30" s="57" t="str">
        <f t="shared" si="29"/>
        <v> </v>
      </c>
      <c r="AK30" s="57" t="str">
        <f t="shared" si="29"/>
        <v> </v>
      </c>
      <c r="AL30" s="57" t="str">
        <f t="shared" si="29"/>
        <v> </v>
      </c>
      <c r="AM30" s="57" t="str">
        <f t="shared" si="29"/>
        <v> </v>
      </c>
      <c r="AN30" s="57" t="str">
        <f t="shared" si="29"/>
        <v> </v>
      </c>
      <c r="AO30" s="57" t="str">
        <f t="shared" si="29"/>
        <v> </v>
      </c>
      <c r="AP30" s="57" t="str">
        <f t="shared" si="29"/>
        <v> </v>
      </c>
      <c r="AQ30" s="57" t="str">
        <f t="shared" si="29"/>
        <v> </v>
      </c>
      <c r="AR30" s="57" t="str">
        <f t="shared" si="29"/>
        <v> </v>
      </c>
      <c r="AS30" s="57" t="str">
        <f t="shared" si="29"/>
        <v> </v>
      </c>
      <c r="AT30" s="57" t="str">
        <f t="shared" si="29"/>
        <v> </v>
      </c>
      <c r="AU30" s="61"/>
      <c r="AV30" s="56">
        <v>-0.0794</v>
      </c>
      <c r="AW30" s="56">
        <v>0.055767</v>
      </c>
      <c r="AX30" s="56">
        <v>0.376898</v>
      </c>
      <c r="AY30" s="56">
        <v>0.404529</v>
      </c>
      <c r="AZ30" s="56">
        <v>-0.0543</v>
      </c>
      <c r="BA30" s="56">
        <v>-0.08044</v>
      </c>
      <c r="BB30" s="56">
        <v>-0.08044</v>
      </c>
      <c r="BC30" s="56">
        <v>0.376898</v>
      </c>
      <c r="BD30" s="56">
        <v>0.376898</v>
      </c>
      <c r="BE30" s="56">
        <v>0.404529</v>
      </c>
      <c r="BF30" s="56">
        <v>0.404529</v>
      </c>
      <c r="BG30" s="56">
        <v>0.160873</v>
      </c>
      <c r="BH30" s="56">
        <v>0.160873</v>
      </c>
      <c r="BI30" s="56">
        <v>0.064195</v>
      </c>
      <c r="BJ30" s="56">
        <v>0.064195</v>
      </c>
      <c r="BK30" s="56">
        <v>0.033063</v>
      </c>
      <c r="BL30" s="56">
        <v>0.033063</v>
      </c>
      <c r="BM30" s="56">
        <v>-0.13403</v>
      </c>
      <c r="BN30" s="56">
        <v>0.017763</v>
      </c>
      <c r="BO30" s="56">
        <v>0.206695</v>
      </c>
      <c r="BP30" s="56">
        <v>-0.10345</v>
      </c>
      <c r="BQ30" s="56">
        <v>0.949829</v>
      </c>
      <c r="BR30" s="56">
        <v>0.846045</v>
      </c>
      <c r="BS30" s="56">
        <v>0.611705</v>
      </c>
      <c r="BT30" s="56">
        <v>0.611705</v>
      </c>
      <c r="BU30" s="56">
        <v>0.74389</v>
      </c>
      <c r="BV30" s="56">
        <v>0.776658</v>
      </c>
      <c r="BW30" s="56">
        <v>0.955078</v>
      </c>
      <c r="BX30" s="56">
        <v>1.0</v>
      </c>
      <c r="BY30" s="56">
        <v>0.665202</v>
      </c>
      <c r="BZ30" s="56">
        <v>0.859816</v>
      </c>
      <c r="CA30" s="56">
        <v>0.724594</v>
      </c>
      <c r="CB30" s="56">
        <v>0.766348</v>
      </c>
      <c r="CC30" s="56">
        <v>0.13318</v>
      </c>
      <c r="CD30" s="56">
        <v>0.094848</v>
      </c>
      <c r="CE30" s="56">
        <v>0.19425</v>
      </c>
      <c r="CF30" s="56">
        <v>0.036829</v>
      </c>
      <c r="CG30" s="56">
        <v>0.119776</v>
      </c>
      <c r="CH30" s="56">
        <v>0.176432</v>
      </c>
      <c r="CI30" s="56">
        <v>0.290217</v>
      </c>
      <c r="CJ30" s="56">
        <v>0.237857</v>
      </c>
      <c r="CK30" s="56">
        <v>0.282545</v>
      </c>
      <c r="CL30" s="56">
        <v>0.070585</v>
      </c>
      <c r="CM30" s="56">
        <v>0.225465</v>
      </c>
      <c r="CN30" s="56">
        <v>0.295626</v>
      </c>
      <c r="CO30" s="56" t="s">
        <v>538</v>
      </c>
      <c r="CP30" s="56">
        <v>0.568204</v>
      </c>
      <c r="CQ30" s="56">
        <v>0.688772</v>
      </c>
      <c r="CR30" s="56">
        <v>0.004966</v>
      </c>
      <c r="CS30" s="56">
        <v>0.002414</v>
      </c>
      <c r="CT30" s="56">
        <v>0.696534</v>
      </c>
      <c r="CU30" s="56">
        <v>0.563135</v>
      </c>
      <c r="CV30" s="56">
        <v>0.563135</v>
      </c>
      <c r="CW30" s="56">
        <v>0.004966</v>
      </c>
      <c r="CX30" s="56">
        <v>0.004966</v>
      </c>
      <c r="CY30" s="56">
        <v>0.002414</v>
      </c>
      <c r="CZ30" s="56">
        <v>0.002414</v>
      </c>
      <c r="DA30" s="56">
        <v>0.245197</v>
      </c>
      <c r="DB30" s="56">
        <v>0.245197</v>
      </c>
      <c r="DC30" s="56">
        <v>0.644674</v>
      </c>
      <c r="DD30" s="56">
        <v>0.644674</v>
      </c>
      <c r="DE30" s="56">
        <v>0.812394</v>
      </c>
      <c r="DF30" s="56">
        <v>0.812394</v>
      </c>
      <c r="DG30" s="56">
        <v>0.333921</v>
      </c>
      <c r="DH30" s="56">
        <v>0.898554</v>
      </c>
      <c r="DI30" s="56">
        <v>0.173103</v>
      </c>
      <c r="DJ30" s="56">
        <v>0.456622</v>
      </c>
      <c r="DK30" s="56">
        <v>0.0</v>
      </c>
      <c r="DL30" s="62">
        <v>8.88E-16</v>
      </c>
      <c r="DM30" s="62">
        <v>8.92E-7</v>
      </c>
      <c r="DN30" s="62">
        <v>8.92E-7</v>
      </c>
      <c r="DO30" s="62">
        <v>1.16E-10</v>
      </c>
      <c r="DP30" s="62">
        <v>5.12E-12</v>
      </c>
      <c r="DQ30" s="56">
        <v>0.0</v>
      </c>
      <c r="DR30" s="56" t="s">
        <v>563</v>
      </c>
      <c r="DS30" s="62">
        <v>4.09E-8</v>
      </c>
      <c r="DT30" s="56">
        <v>0.0</v>
      </c>
      <c r="DU30" s="62">
        <v>5.86E-10</v>
      </c>
      <c r="DV30" s="62">
        <v>1.44E-11</v>
      </c>
      <c r="DW30" s="56">
        <v>0.564946</v>
      </c>
      <c r="DX30" s="56">
        <v>0.682571</v>
      </c>
      <c r="DY30" s="56">
        <v>0.398817</v>
      </c>
      <c r="DZ30" s="56">
        <v>0.87407</v>
      </c>
      <c r="EA30" s="56">
        <v>0.605057</v>
      </c>
      <c r="EB30" s="56">
        <v>0.44425</v>
      </c>
      <c r="EC30" s="56">
        <v>0.20189</v>
      </c>
      <c r="ED30" s="56">
        <v>0.299154</v>
      </c>
      <c r="EE30" s="56">
        <v>0.214614</v>
      </c>
      <c r="EF30" s="56">
        <v>0.761103</v>
      </c>
      <c r="EG30" s="56">
        <v>0.325767</v>
      </c>
      <c r="EH30" s="56">
        <v>0.19323</v>
      </c>
    </row>
    <row r="31">
      <c r="A31" s="56" t="s">
        <v>539</v>
      </c>
      <c r="B31" s="58" t="str">
        <f t="shared" ref="B31:AT31" si="30">IF(CP31&lt;0.05,AV31," ")</f>
        <v>-0.32272</v>
      </c>
      <c r="C31" s="57" t="str">
        <f t="shared" si="30"/>
        <v> </v>
      </c>
      <c r="D31" s="58" t="str">
        <f t="shared" si="30"/>
        <v>0.334574</v>
      </c>
      <c r="E31" s="58" t="str">
        <f t="shared" si="30"/>
        <v>0.366315</v>
      </c>
      <c r="F31" s="57" t="str">
        <f t="shared" si="30"/>
        <v> </v>
      </c>
      <c r="G31" s="58" t="str">
        <f t="shared" si="30"/>
        <v>-0.32779</v>
      </c>
      <c r="H31" s="58" t="str">
        <f t="shared" si="30"/>
        <v>-0.32779</v>
      </c>
      <c r="I31" s="58" t="str">
        <f t="shared" si="30"/>
        <v>0.334574</v>
      </c>
      <c r="J31" s="58" t="str">
        <f t="shared" si="30"/>
        <v>0.334574</v>
      </c>
      <c r="K31" s="58" t="str">
        <f t="shared" si="30"/>
        <v>0.366315</v>
      </c>
      <c r="L31" s="58" t="str">
        <f t="shared" si="30"/>
        <v>0.366315</v>
      </c>
      <c r="M31" s="57" t="str">
        <f t="shared" si="30"/>
        <v> </v>
      </c>
      <c r="N31" s="57" t="str">
        <f t="shared" si="30"/>
        <v> </v>
      </c>
      <c r="O31" s="57" t="str">
        <f t="shared" si="30"/>
        <v> </v>
      </c>
      <c r="P31" s="57" t="str">
        <f t="shared" si="30"/>
        <v> </v>
      </c>
      <c r="Q31" s="57" t="str">
        <f t="shared" si="30"/>
        <v> </v>
      </c>
      <c r="R31" s="57" t="str">
        <f t="shared" si="30"/>
        <v> </v>
      </c>
      <c r="S31" s="57" t="str">
        <f t="shared" si="30"/>
        <v> </v>
      </c>
      <c r="T31" s="57" t="str">
        <f t="shared" si="30"/>
        <v> </v>
      </c>
      <c r="U31" s="57" t="str">
        <f t="shared" si="30"/>
        <v> </v>
      </c>
      <c r="V31" s="57" t="str">
        <f t="shared" si="30"/>
        <v> </v>
      </c>
      <c r="W31" s="60" t="str">
        <f t="shared" si="30"/>
        <v>0.667351</v>
      </c>
      <c r="X31" s="60" t="str">
        <f t="shared" si="30"/>
        <v>0.79112</v>
      </c>
      <c r="Y31" s="60" t="str">
        <f t="shared" si="30"/>
        <v>0.337746</v>
      </c>
      <c r="Z31" s="60" t="str">
        <f t="shared" si="30"/>
        <v>0.337746</v>
      </c>
      <c r="AA31" s="60" t="str">
        <f t="shared" si="30"/>
        <v>0.598489</v>
      </c>
      <c r="AB31" s="60" t="str">
        <f t="shared" si="30"/>
        <v>0.711895</v>
      </c>
      <c r="AC31" s="60" t="str">
        <f t="shared" si="30"/>
        <v>0.575194</v>
      </c>
      <c r="AD31" s="60" t="str">
        <f t="shared" si="30"/>
        <v>0.665202</v>
      </c>
      <c r="AE31" s="59" t="str">
        <f t="shared" si="30"/>
        <v> </v>
      </c>
      <c r="AF31" s="60" t="str">
        <f t="shared" si="30"/>
        <v>0.67578</v>
      </c>
      <c r="AG31" s="60" t="str">
        <f t="shared" si="30"/>
        <v>0.666282</v>
      </c>
      <c r="AH31" s="60" t="str">
        <f t="shared" si="30"/>
        <v>0.579089</v>
      </c>
      <c r="AI31" s="57" t="str">
        <f t="shared" si="30"/>
        <v> </v>
      </c>
      <c r="AJ31" s="57" t="str">
        <f t="shared" si="30"/>
        <v> </v>
      </c>
      <c r="AK31" s="57" t="str">
        <f t="shared" si="30"/>
        <v> </v>
      </c>
      <c r="AL31" s="57" t="str">
        <f t="shared" si="30"/>
        <v> </v>
      </c>
      <c r="AM31" s="57" t="str">
        <f t="shared" si="30"/>
        <v> </v>
      </c>
      <c r="AN31" s="57" t="str">
        <f t="shared" si="30"/>
        <v> </v>
      </c>
      <c r="AO31" s="57" t="str">
        <f t="shared" si="30"/>
        <v> </v>
      </c>
      <c r="AP31" s="57" t="str">
        <f t="shared" si="30"/>
        <v> </v>
      </c>
      <c r="AQ31" s="57" t="str">
        <f t="shared" si="30"/>
        <v> </v>
      </c>
      <c r="AR31" s="57" t="str">
        <f t="shared" si="30"/>
        <v> </v>
      </c>
      <c r="AS31" s="57" t="str">
        <f t="shared" si="30"/>
        <v> </v>
      </c>
      <c r="AT31" s="57" t="str">
        <f t="shared" si="30"/>
        <v> </v>
      </c>
      <c r="AU31" s="61"/>
      <c r="AV31" s="56">
        <v>-0.32272</v>
      </c>
      <c r="AW31" s="56">
        <v>-0.02938</v>
      </c>
      <c r="AX31" s="56">
        <v>0.334574</v>
      </c>
      <c r="AY31" s="56">
        <v>0.366315</v>
      </c>
      <c r="AZ31" s="56">
        <v>-0.2137</v>
      </c>
      <c r="BA31" s="56">
        <v>-0.32779</v>
      </c>
      <c r="BB31" s="56">
        <v>-0.32779</v>
      </c>
      <c r="BC31" s="56">
        <v>0.334574</v>
      </c>
      <c r="BD31" s="56">
        <v>0.334574</v>
      </c>
      <c r="BE31" s="56">
        <v>0.366315</v>
      </c>
      <c r="BF31" s="56">
        <v>0.366315</v>
      </c>
      <c r="BG31" s="56">
        <v>0.175406</v>
      </c>
      <c r="BH31" s="56">
        <v>0.175406</v>
      </c>
      <c r="BI31" s="56">
        <v>-0.02073</v>
      </c>
      <c r="BJ31" s="56">
        <v>-0.02073</v>
      </c>
      <c r="BK31" s="56">
        <v>-0.11177</v>
      </c>
      <c r="BL31" s="56">
        <v>-0.11177</v>
      </c>
      <c r="BM31" s="56">
        <v>-0.2317</v>
      </c>
      <c r="BN31" s="56">
        <v>-0.14275</v>
      </c>
      <c r="BO31" s="56">
        <v>0.139566</v>
      </c>
      <c r="BP31" s="56">
        <v>-0.00605</v>
      </c>
      <c r="BQ31" s="56">
        <v>0.667351</v>
      </c>
      <c r="BR31" s="56">
        <v>0.79112</v>
      </c>
      <c r="BS31" s="56">
        <v>0.337746</v>
      </c>
      <c r="BT31" s="56">
        <v>0.337746</v>
      </c>
      <c r="BU31" s="56">
        <v>0.598489</v>
      </c>
      <c r="BV31" s="56">
        <v>0.711895</v>
      </c>
      <c r="BW31" s="56">
        <v>0.575194</v>
      </c>
      <c r="BX31" s="56">
        <v>0.665202</v>
      </c>
      <c r="BY31" s="56">
        <v>1.0</v>
      </c>
      <c r="BZ31" s="56">
        <v>0.67578</v>
      </c>
      <c r="CA31" s="56">
        <v>0.666282</v>
      </c>
      <c r="CB31" s="56">
        <v>0.579089</v>
      </c>
      <c r="CC31" s="56">
        <v>0.200262</v>
      </c>
      <c r="CD31" s="56">
        <v>0.181551</v>
      </c>
      <c r="CE31" s="56">
        <v>0.005215</v>
      </c>
      <c r="CF31" s="56">
        <v>0.043984</v>
      </c>
      <c r="CG31" s="56">
        <v>0.230896</v>
      </c>
      <c r="CH31" s="56">
        <v>0.013123</v>
      </c>
      <c r="CI31" s="56">
        <v>0.085117</v>
      </c>
      <c r="CJ31" s="56">
        <v>0.037189</v>
      </c>
      <c r="CK31" s="56">
        <v>0.167537</v>
      </c>
      <c r="CL31" s="56">
        <v>0.154123</v>
      </c>
      <c r="CM31" s="56">
        <v>0.191587</v>
      </c>
      <c r="CN31" s="56">
        <v>0.04824</v>
      </c>
      <c r="CO31" s="56" t="s">
        <v>539</v>
      </c>
      <c r="CP31" s="56">
        <v>0.017311</v>
      </c>
      <c r="CQ31" s="56">
        <v>0.832991</v>
      </c>
      <c r="CR31" s="56">
        <v>0.013406</v>
      </c>
      <c r="CS31" s="56">
        <v>0.006444</v>
      </c>
      <c r="CT31" s="56">
        <v>0.120762</v>
      </c>
      <c r="CU31" s="56">
        <v>0.015534</v>
      </c>
      <c r="CV31" s="56">
        <v>0.015534</v>
      </c>
      <c r="CW31" s="56">
        <v>0.013406</v>
      </c>
      <c r="CX31" s="56">
        <v>0.013406</v>
      </c>
      <c r="CY31" s="56">
        <v>0.006444</v>
      </c>
      <c r="CZ31" s="56">
        <v>0.006444</v>
      </c>
      <c r="DA31" s="56">
        <v>0.204559</v>
      </c>
      <c r="DB31" s="56">
        <v>0.204559</v>
      </c>
      <c r="DC31" s="56">
        <v>0.8817</v>
      </c>
      <c r="DD31" s="56">
        <v>0.8817</v>
      </c>
      <c r="DE31" s="56">
        <v>0.421035</v>
      </c>
      <c r="DF31" s="56">
        <v>0.421035</v>
      </c>
      <c r="DG31" s="56">
        <v>0.091825</v>
      </c>
      <c r="DH31" s="56">
        <v>0.303137</v>
      </c>
      <c r="DI31" s="56">
        <v>0.360518</v>
      </c>
      <c r="DJ31" s="56">
        <v>0.965392</v>
      </c>
      <c r="DK31" s="62">
        <v>3.57E-8</v>
      </c>
      <c r="DL31" s="62">
        <v>1.09E-12</v>
      </c>
      <c r="DM31" s="56">
        <v>0.0125</v>
      </c>
      <c r="DN31" s="56">
        <v>0.0125</v>
      </c>
      <c r="DO31" s="62">
        <v>1.75E-6</v>
      </c>
      <c r="DP31" s="62">
        <v>1.59E-9</v>
      </c>
      <c r="DQ31" s="62">
        <v>5.38E-6</v>
      </c>
      <c r="DR31" s="62">
        <v>4.09E-8</v>
      </c>
      <c r="DS31" s="56" t="s">
        <v>563</v>
      </c>
      <c r="DT31" s="62">
        <v>2.06E-8</v>
      </c>
      <c r="DU31" s="62">
        <v>3.82E-8</v>
      </c>
      <c r="DV31" s="62">
        <v>4.49E-6</v>
      </c>
      <c r="DW31" s="56">
        <v>0.384088</v>
      </c>
      <c r="DX31" s="56">
        <v>0.430929</v>
      </c>
      <c r="DY31" s="56">
        <v>0.982101</v>
      </c>
      <c r="DZ31" s="56">
        <v>0.849851</v>
      </c>
      <c r="EA31" s="56">
        <v>0.313935</v>
      </c>
      <c r="EB31" s="56">
        <v>0.954976</v>
      </c>
      <c r="EC31" s="56">
        <v>0.713739</v>
      </c>
      <c r="ED31" s="56">
        <v>0.87285</v>
      </c>
      <c r="EE31" s="56">
        <v>0.467903</v>
      </c>
      <c r="EF31" s="56">
        <v>0.504749</v>
      </c>
      <c r="EG31" s="56">
        <v>0.405438</v>
      </c>
      <c r="EH31" s="56">
        <v>0.835503</v>
      </c>
    </row>
    <row r="32">
      <c r="A32" s="56" t="s">
        <v>540</v>
      </c>
      <c r="B32" s="57" t="str">
        <f t="shared" ref="B32:AT32" si="31">IF(CP32&lt;0.05,AV32," ")</f>
        <v> </v>
      </c>
      <c r="C32" s="57" t="str">
        <f t="shared" si="31"/>
        <v> </v>
      </c>
      <c r="D32" s="58" t="str">
        <f t="shared" si="31"/>
        <v>0.341523</v>
      </c>
      <c r="E32" s="58" t="str">
        <f t="shared" si="31"/>
        <v>0.387386</v>
      </c>
      <c r="F32" s="57" t="str">
        <f t="shared" si="31"/>
        <v> </v>
      </c>
      <c r="G32" s="57" t="str">
        <f t="shared" si="31"/>
        <v> </v>
      </c>
      <c r="H32" s="57" t="str">
        <f t="shared" si="31"/>
        <v> </v>
      </c>
      <c r="I32" s="58" t="str">
        <f t="shared" si="31"/>
        <v>0.341523</v>
      </c>
      <c r="J32" s="58" t="str">
        <f t="shared" si="31"/>
        <v>0.341523</v>
      </c>
      <c r="K32" s="58" t="str">
        <f t="shared" si="31"/>
        <v>0.387386</v>
      </c>
      <c r="L32" s="58" t="str">
        <f t="shared" si="31"/>
        <v>0.387386</v>
      </c>
      <c r="M32" s="57" t="str">
        <f t="shared" si="31"/>
        <v> </v>
      </c>
      <c r="N32" s="57" t="str">
        <f t="shared" si="31"/>
        <v> </v>
      </c>
      <c r="O32" s="57" t="str">
        <f t="shared" si="31"/>
        <v> </v>
      </c>
      <c r="P32" s="57" t="str">
        <f t="shared" si="31"/>
        <v> </v>
      </c>
      <c r="Q32" s="57" t="str">
        <f t="shared" si="31"/>
        <v> </v>
      </c>
      <c r="R32" s="57" t="str">
        <f t="shared" si="31"/>
        <v> </v>
      </c>
      <c r="S32" s="57" t="str">
        <f t="shared" si="31"/>
        <v> </v>
      </c>
      <c r="T32" s="57" t="str">
        <f t="shared" si="31"/>
        <v> </v>
      </c>
      <c r="U32" s="57" t="str">
        <f t="shared" si="31"/>
        <v> </v>
      </c>
      <c r="V32" s="57" t="str">
        <f t="shared" si="31"/>
        <v> </v>
      </c>
      <c r="W32" s="60" t="str">
        <f t="shared" si="31"/>
        <v>0.86262</v>
      </c>
      <c r="X32" s="60" t="str">
        <f t="shared" si="31"/>
        <v>0.936922</v>
      </c>
      <c r="Y32" s="60" t="str">
        <f t="shared" si="31"/>
        <v>0.626085</v>
      </c>
      <c r="Z32" s="60" t="str">
        <f t="shared" si="31"/>
        <v>0.626085</v>
      </c>
      <c r="AA32" s="60" t="str">
        <f t="shared" si="31"/>
        <v>0.709905</v>
      </c>
      <c r="AB32" s="60" t="str">
        <f t="shared" si="31"/>
        <v>0.664051</v>
      </c>
      <c r="AC32" s="60" t="str">
        <f t="shared" si="31"/>
        <v>0.826567</v>
      </c>
      <c r="AD32" s="60" t="str">
        <f t="shared" si="31"/>
        <v>0.859816</v>
      </c>
      <c r="AE32" s="60" t="str">
        <f t="shared" si="31"/>
        <v>0.67578</v>
      </c>
      <c r="AF32" s="59" t="str">
        <f t="shared" si="31"/>
        <v> </v>
      </c>
      <c r="AG32" s="60" t="str">
        <f t="shared" si="31"/>
        <v>0.791989</v>
      </c>
      <c r="AH32" s="60" t="str">
        <f t="shared" si="31"/>
        <v>0.840009</v>
      </c>
      <c r="AI32" s="57" t="str">
        <f t="shared" si="31"/>
        <v> </v>
      </c>
      <c r="AJ32" s="57" t="str">
        <f t="shared" si="31"/>
        <v> </v>
      </c>
      <c r="AK32" s="57" t="str">
        <f t="shared" si="31"/>
        <v> </v>
      </c>
      <c r="AL32" s="57" t="str">
        <f t="shared" si="31"/>
        <v> </v>
      </c>
      <c r="AM32" s="57" t="str">
        <f t="shared" si="31"/>
        <v> </v>
      </c>
      <c r="AN32" s="57" t="str">
        <f t="shared" si="31"/>
        <v> </v>
      </c>
      <c r="AO32" s="57" t="str">
        <f t="shared" si="31"/>
        <v> </v>
      </c>
      <c r="AP32" s="57" t="str">
        <f t="shared" si="31"/>
        <v> </v>
      </c>
      <c r="AQ32" s="58" t="str">
        <f t="shared" si="31"/>
        <v>0.449497</v>
      </c>
      <c r="AR32" s="57" t="str">
        <f t="shared" si="31"/>
        <v> </v>
      </c>
      <c r="AS32" s="57" t="str">
        <f t="shared" si="31"/>
        <v> </v>
      </c>
      <c r="AT32" s="58" t="str">
        <f t="shared" si="31"/>
        <v>0.438454</v>
      </c>
      <c r="AU32" s="61"/>
      <c r="AV32" s="56">
        <v>-0.23831</v>
      </c>
      <c r="AW32" s="56">
        <v>0.048658</v>
      </c>
      <c r="AX32" s="56">
        <v>0.341523</v>
      </c>
      <c r="AY32" s="56">
        <v>0.387386</v>
      </c>
      <c r="AZ32" s="56">
        <v>-0.14165</v>
      </c>
      <c r="BA32" s="56">
        <v>-0.23877</v>
      </c>
      <c r="BB32" s="56">
        <v>-0.23877</v>
      </c>
      <c r="BC32" s="56">
        <v>0.341523</v>
      </c>
      <c r="BD32" s="56">
        <v>0.341523</v>
      </c>
      <c r="BE32" s="56">
        <v>0.387386</v>
      </c>
      <c r="BF32" s="56">
        <v>0.387386</v>
      </c>
      <c r="BG32" s="56">
        <v>0.122161</v>
      </c>
      <c r="BH32" s="56">
        <v>0.122161</v>
      </c>
      <c r="BI32" s="56">
        <v>0.043107</v>
      </c>
      <c r="BJ32" s="56">
        <v>0.043107</v>
      </c>
      <c r="BK32" s="56">
        <v>0.099392</v>
      </c>
      <c r="BL32" s="56">
        <v>0.099392</v>
      </c>
      <c r="BM32" s="56">
        <v>-0.20233</v>
      </c>
      <c r="BN32" s="56">
        <v>0.039306</v>
      </c>
      <c r="BO32" s="56">
        <v>0.176618</v>
      </c>
      <c r="BP32" s="56">
        <v>-0.13874</v>
      </c>
      <c r="BQ32" s="56">
        <v>0.86262</v>
      </c>
      <c r="BR32" s="56">
        <v>0.936922</v>
      </c>
      <c r="BS32" s="56">
        <v>0.626085</v>
      </c>
      <c r="BT32" s="56">
        <v>0.626085</v>
      </c>
      <c r="BU32" s="56">
        <v>0.709905</v>
      </c>
      <c r="BV32" s="56">
        <v>0.664051</v>
      </c>
      <c r="BW32" s="56">
        <v>0.826567</v>
      </c>
      <c r="BX32" s="56">
        <v>0.859816</v>
      </c>
      <c r="BY32" s="56">
        <v>0.67578</v>
      </c>
      <c r="BZ32" s="56">
        <v>1.0</v>
      </c>
      <c r="CA32" s="56">
        <v>0.791989</v>
      </c>
      <c r="CB32" s="56">
        <v>0.840009</v>
      </c>
      <c r="CC32" s="56">
        <v>0.362187</v>
      </c>
      <c r="CD32" s="56">
        <v>0.270862</v>
      </c>
      <c r="CE32" s="56">
        <v>0.209808</v>
      </c>
      <c r="CF32" s="56">
        <v>0.163114</v>
      </c>
      <c r="CG32" s="56">
        <v>0.399353</v>
      </c>
      <c r="CH32" s="56">
        <v>0.198762</v>
      </c>
      <c r="CI32" s="56">
        <v>0.271665</v>
      </c>
      <c r="CJ32" s="56">
        <v>0.256079</v>
      </c>
      <c r="CK32" s="56">
        <v>0.449497</v>
      </c>
      <c r="CL32" s="56">
        <v>0.246823</v>
      </c>
      <c r="CM32" s="56">
        <v>0.427206</v>
      </c>
      <c r="CN32" s="56">
        <v>0.438454</v>
      </c>
      <c r="CO32" s="56" t="s">
        <v>540</v>
      </c>
      <c r="CP32" s="56">
        <v>0.082679</v>
      </c>
      <c r="CQ32" s="56">
        <v>0.726789</v>
      </c>
      <c r="CR32" s="56">
        <v>0.01149</v>
      </c>
      <c r="CS32" s="56">
        <v>0.003804</v>
      </c>
      <c r="CT32" s="56">
        <v>0.306925</v>
      </c>
      <c r="CU32" s="56">
        <v>0.082071</v>
      </c>
      <c r="CV32" s="56">
        <v>0.082071</v>
      </c>
      <c r="CW32" s="56">
        <v>0.01149</v>
      </c>
      <c r="CX32" s="56">
        <v>0.01149</v>
      </c>
      <c r="CY32" s="56">
        <v>0.003804</v>
      </c>
      <c r="CZ32" s="56">
        <v>0.003804</v>
      </c>
      <c r="DA32" s="56">
        <v>0.378863</v>
      </c>
      <c r="DB32" s="56">
        <v>0.378863</v>
      </c>
      <c r="DC32" s="56">
        <v>0.756941</v>
      </c>
      <c r="DD32" s="56">
        <v>0.756941</v>
      </c>
      <c r="DE32" s="56">
        <v>0.474572</v>
      </c>
      <c r="DF32" s="56">
        <v>0.474572</v>
      </c>
      <c r="DG32" s="56">
        <v>0.142309</v>
      </c>
      <c r="DH32" s="56">
        <v>0.7778</v>
      </c>
      <c r="DI32" s="56">
        <v>0.245804</v>
      </c>
      <c r="DJ32" s="56">
        <v>0.317067</v>
      </c>
      <c r="DK32" s="56">
        <v>0.0</v>
      </c>
      <c r="DL32" s="56">
        <v>0.0</v>
      </c>
      <c r="DM32" s="62">
        <v>4.12E-7</v>
      </c>
      <c r="DN32" s="62">
        <v>4.12E-7</v>
      </c>
      <c r="DO32" s="62">
        <v>1.85E-9</v>
      </c>
      <c r="DP32" s="62">
        <v>4.4E-8</v>
      </c>
      <c r="DQ32" s="62">
        <v>1.38E-14</v>
      </c>
      <c r="DR32" s="56">
        <v>0.0</v>
      </c>
      <c r="DS32" s="62">
        <v>2.06E-8</v>
      </c>
      <c r="DT32" s="56" t="s">
        <v>563</v>
      </c>
      <c r="DU32" s="62">
        <v>9.89E-13</v>
      </c>
      <c r="DV32" s="62">
        <v>2.0E-15</v>
      </c>
      <c r="DW32" s="56">
        <v>0.106648</v>
      </c>
      <c r="DX32" s="56">
        <v>0.234991</v>
      </c>
      <c r="DY32" s="56">
        <v>0.361344</v>
      </c>
      <c r="DZ32" s="56">
        <v>0.4799</v>
      </c>
      <c r="EA32" s="56">
        <v>0.072896</v>
      </c>
      <c r="EB32" s="56">
        <v>0.387735</v>
      </c>
      <c r="EC32" s="56">
        <v>0.233551</v>
      </c>
      <c r="ED32" s="56">
        <v>0.262519</v>
      </c>
      <c r="EE32" s="56">
        <v>0.040923</v>
      </c>
      <c r="EF32" s="56">
        <v>0.280756</v>
      </c>
      <c r="EG32" s="56">
        <v>0.053412</v>
      </c>
      <c r="EH32" s="56">
        <v>0.046789</v>
      </c>
    </row>
    <row r="33">
      <c r="A33" s="56" t="s">
        <v>541</v>
      </c>
      <c r="B33" s="57" t="str">
        <f t="shared" ref="B33:AT33" si="32">IF(CP33&lt;0.05,AV33," ")</f>
        <v> </v>
      </c>
      <c r="C33" s="57" t="str">
        <f t="shared" si="32"/>
        <v> </v>
      </c>
      <c r="D33" s="58" t="str">
        <f t="shared" si="32"/>
        <v>0.352869</v>
      </c>
      <c r="E33" s="58" t="str">
        <f t="shared" si="32"/>
        <v>0.397341</v>
      </c>
      <c r="F33" s="57" t="str">
        <f t="shared" si="32"/>
        <v> </v>
      </c>
      <c r="G33" s="57" t="str">
        <f t="shared" si="32"/>
        <v> </v>
      </c>
      <c r="H33" s="57" t="str">
        <f t="shared" si="32"/>
        <v> </v>
      </c>
      <c r="I33" s="58" t="str">
        <f t="shared" si="32"/>
        <v>0.352869</v>
      </c>
      <c r="J33" s="58" t="str">
        <f t="shared" si="32"/>
        <v>0.352869</v>
      </c>
      <c r="K33" s="58" t="str">
        <f t="shared" si="32"/>
        <v>0.397341</v>
      </c>
      <c r="L33" s="58" t="str">
        <f t="shared" si="32"/>
        <v>0.397341</v>
      </c>
      <c r="M33" s="57" t="str">
        <f t="shared" si="32"/>
        <v> </v>
      </c>
      <c r="N33" s="57" t="str">
        <f t="shared" si="32"/>
        <v> </v>
      </c>
      <c r="O33" s="57" t="str">
        <f t="shared" si="32"/>
        <v> </v>
      </c>
      <c r="P33" s="57" t="str">
        <f t="shared" si="32"/>
        <v> </v>
      </c>
      <c r="Q33" s="57" t="str">
        <f t="shared" si="32"/>
        <v> </v>
      </c>
      <c r="R33" s="57" t="str">
        <f t="shared" si="32"/>
        <v> </v>
      </c>
      <c r="S33" s="57" t="str">
        <f t="shared" si="32"/>
        <v> </v>
      </c>
      <c r="T33" s="57" t="str">
        <f t="shared" si="32"/>
        <v> </v>
      </c>
      <c r="U33" s="57" t="str">
        <f t="shared" si="32"/>
        <v> </v>
      </c>
      <c r="V33" s="57" t="str">
        <f t="shared" si="32"/>
        <v> </v>
      </c>
      <c r="W33" s="60" t="str">
        <f t="shared" si="32"/>
        <v>0.663876</v>
      </c>
      <c r="X33" s="60" t="str">
        <f t="shared" si="32"/>
        <v>0.815742</v>
      </c>
      <c r="Y33" s="60" t="str">
        <f t="shared" si="32"/>
        <v>0.382106</v>
      </c>
      <c r="Z33" s="60" t="str">
        <f t="shared" si="32"/>
        <v>0.382106</v>
      </c>
      <c r="AA33" s="60" t="str">
        <f t="shared" si="32"/>
        <v>0.516518</v>
      </c>
      <c r="AB33" s="60" t="str">
        <f t="shared" si="32"/>
        <v>0.758983</v>
      </c>
      <c r="AC33" s="60" t="str">
        <f t="shared" si="32"/>
        <v>0.675762</v>
      </c>
      <c r="AD33" s="60" t="str">
        <f t="shared" si="32"/>
        <v>0.724594</v>
      </c>
      <c r="AE33" s="60" t="str">
        <f t="shared" si="32"/>
        <v>0.666282</v>
      </c>
      <c r="AF33" s="60" t="str">
        <f t="shared" si="32"/>
        <v>0.791989</v>
      </c>
      <c r="AG33" s="59" t="str">
        <f t="shared" si="32"/>
        <v> </v>
      </c>
      <c r="AH33" s="60" t="str">
        <f t="shared" si="32"/>
        <v>0.741748</v>
      </c>
      <c r="AI33" s="57" t="str">
        <f t="shared" si="32"/>
        <v> </v>
      </c>
      <c r="AJ33" s="57" t="str">
        <f t="shared" si="32"/>
        <v> </v>
      </c>
      <c r="AK33" s="57" t="str">
        <f t="shared" si="32"/>
        <v> </v>
      </c>
      <c r="AL33" s="57" t="str">
        <f t="shared" si="32"/>
        <v> </v>
      </c>
      <c r="AM33" s="57" t="str">
        <f t="shared" si="32"/>
        <v> </v>
      </c>
      <c r="AN33" s="57" t="str">
        <f t="shared" si="32"/>
        <v> </v>
      </c>
      <c r="AO33" s="57" t="str">
        <f t="shared" si="32"/>
        <v> </v>
      </c>
      <c r="AP33" s="57" t="str">
        <f t="shared" si="32"/>
        <v> </v>
      </c>
      <c r="AQ33" s="57" t="str">
        <f t="shared" si="32"/>
        <v> </v>
      </c>
      <c r="AR33" s="57" t="str">
        <f t="shared" si="32"/>
        <v> </v>
      </c>
      <c r="AS33" s="57" t="str">
        <f t="shared" si="32"/>
        <v> </v>
      </c>
      <c r="AT33" s="57" t="str">
        <f t="shared" si="32"/>
        <v> </v>
      </c>
      <c r="AU33" s="61"/>
      <c r="AV33" s="56">
        <v>-0.09339</v>
      </c>
      <c r="AW33" s="56">
        <v>0.08597</v>
      </c>
      <c r="AX33" s="56">
        <v>0.352869</v>
      </c>
      <c r="AY33" s="56">
        <v>0.397341</v>
      </c>
      <c r="AZ33" s="56">
        <v>-0.11229</v>
      </c>
      <c r="BA33" s="56">
        <v>-0.1017</v>
      </c>
      <c r="BB33" s="56">
        <v>-0.1017</v>
      </c>
      <c r="BC33" s="56">
        <v>0.352869</v>
      </c>
      <c r="BD33" s="56">
        <v>0.352869</v>
      </c>
      <c r="BE33" s="56">
        <v>0.397341</v>
      </c>
      <c r="BF33" s="56">
        <v>0.397341</v>
      </c>
      <c r="BG33" s="56">
        <v>0.143567</v>
      </c>
      <c r="BH33" s="56">
        <v>0.143567</v>
      </c>
      <c r="BI33" s="56">
        <v>0.085081</v>
      </c>
      <c r="BJ33" s="56">
        <v>0.085081</v>
      </c>
      <c r="BK33" s="56">
        <v>0.128268</v>
      </c>
      <c r="BL33" s="56">
        <v>0.128268</v>
      </c>
      <c r="BM33" s="56">
        <v>-0.16642</v>
      </c>
      <c r="BN33" s="56">
        <v>0.045958</v>
      </c>
      <c r="BO33" s="56">
        <v>0.211475</v>
      </c>
      <c r="BP33" s="56">
        <v>-0.17217</v>
      </c>
      <c r="BQ33" s="56">
        <v>0.663876</v>
      </c>
      <c r="BR33" s="56">
        <v>0.815742</v>
      </c>
      <c r="BS33" s="56">
        <v>0.382106</v>
      </c>
      <c r="BT33" s="56">
        <v>0.382106</v>
      </c>
      <c r="BU33" s="56">
        <v>0.516518</v>
      </c>
      <c r="BV33" s="56">
        <v>0.758983</v>
      </c>
      <c r="BW33" s="56">
        <v>0.675762</v>
      </c>
      <c r="BX33" s="56">
        <v>0.724594</v>
      </c>
      <c r="BY33" s="56">
        <v>0.666282</v>
      </c>
      <c r="BZ33" s="56">
        <v>0.791989</v>
      </c>
      <c r="CA33" s="56">
        <v>1.0</v>
      </c>
      <c r="CB33" s="56">
        <v>0.741748</v>
      </c>
      <c r="CC33" s="56">
        <v>0.124265</v>
      </c>
      <c r="CD33" s="56">
        <v>0.068864</v>
      </c>
      <c r="CE33" s="56">
        <v>-0.13268</v>
      </c>
      <c r="CF33" s="56">
        <v>-0.1135</v>
      </c>
      <c r="CG33" s="56">
        <v>0.153797</v>
      </c>
      <c r="CH33" s="56">
        <v>-0.14665</v>
      </c>
      <c r="CI33" s="56">
        <v>0.012937</v>
      </c>
      <c r="CJ33" s="56">
        <v>-0.02319</v>
      </c>
      <c r="CK33" s="56">
        <v>0.20683</v>
      </c>
      <c r="CL33" s="56">
        <v>0.035586</v>
      </c>
      <c r="CM33" s="56">
        <v>0.162219</v>
      </c>
      <c r="CN33" s="56">
        <v>0.206179</v>
      </c>
      <c r="CO33" s="56" t="s">
        <v>541</v>
      </c>
      <c r="CP33" s="56">
        <v>0.501775</v>
      </c>
      <c r="CQ33" s="56">
        <v>0.536501</v>
      </c>
      <c r="CR33" s="56">
        <v>0.008867</v>
      </c>
      <c r="CS33" s="56">
        <v>0.002929</v>
      </c>
      <c r="CT33" s="56">
        <v>0.418834</v>
      </c>
      <c r="CU33" s="56">
        <v>0.464306</v>
      </c>
      <c r="CV33" s="56">
        <v>0.464306</v>
      </c>
      <c r="CW33" s="56">
        <v>0.008867</v>
      </c>
      <c r="CX33" s="56">
        <v>0.008867</v>
      </c>
      <c r="CY33" s="56">
        <v>0.002929</v>
      </c>
      <c r="CZ33" s="56">
        <v>0.002929</v>
      </c>
      <c r="DA33" s="56">
        <v>0.300347</v>
      </c>
      <c r="DB33" s="56">
        <v>0.300347</v>
      </c>
      <c r="DC33" s="56">
        <v>0.540738</v>
      </c>
      <c r="DD33" s="56">
        <v>0.540738</v>
      </c>
      <c r="DE33" s="56">
        <v>0.355308</v>
      </c>
      <c r="DF33" s="56">
        <v>0.355308</v>
      </c>
      <c r="DG33" s="56">
        <v>0.229095</v>
      </c>
      <c r="DH33" s="56">
        <v>0.741406</v>
      </c>
      <c r="DI33" s="56">
        <v>0.163158</v>
      </c>
      <c r="DJ33" s="56">
        <v>0.213162</v>
      </c>
      <c r="DK33" s="62">
        <v>4.45E-8</v>
      </c>
      <c r="DL33" s="62">
        <v>5.8E-14</v>
      </c>
      <c r="DM33" s="56">
        <v>0.004355</v>
      </c>
      <c r="DN33" s="56">
        <v>0.004355</v>
      </c>
      <c r="DO33" s="62">
        <v>6.38E-5</v>
      </c>
      <c r="DP33" s="62">
        <v>2.92E-11</v>
      </c>
      <c r="DQ33" s="62">
        <v>2.07E-8</v>
      </c>
      <c r="DR33" s="62">
        <v>5.86E-10</v>
      </c>
      <c r="DS33" s="62">
        <v>3.82E-8</v>
      </c>
      <c r="DT33" s="62">
        <v>9.89E-13</v>
      </c>
      <c r="DU33" s="56" t="s">
        <v>563</v>
      </c>
      <c r="DV33" s="62">
        <v>1.39E-10</v>
      </c>
      <c r="DW33" s="56">
        <v>0.591494</v>
      </c>
      <c r="DX33" s="56">
        <v>0.766768</v>
      </c>
      <c r="DY33" s="56">
        <v>0.566412</v>
      </c>
      <c r="DZ33" s="56">
        <v>0.624222</v>
      </c>
      <c r="EA33" s="56">
        <v>0.505661</v>
      </c>
      <c r="EB33" s="56">
        <v>0.525876</v>
      </c>
      <c r="EC33" s="56">
        <v>0.955614</v>
      </c>
      <c r="ED33" s="56">
        <v>0.920523</v>
      </c>
      <c r="EE33" s="56">
        <v>0.368356</v>
      </c>
      <c r="EF33" s="56">
        <v>0.878289</v>
      </c>
      <c r="EG33" s="56">
        <v>0.482345</v>
      </c>
      <c r="EH33" s="56">
        <v>0.369898</v>
      </c>
    </row>
    <row r="34">
      <c r="A34" s="56" t="s">
        <v>542</v>
      </c>
      <c r="B34" s="57" t="str">
        <f t="shared" ref="B34:AT34" si="33">IF(CP34&lt;0.05,AV34," ")</f>
        <v> </v>
      </c>
      <c r="C34" s="57" t="str">
        <f t="shared" si="33"/>
        <v> </v>
      </c>
      <c r="D34" s="58" t="str">
        <f t="shared" si="33"/>
        <v>0.478225</v>
      </c>
      <c r="E34" s="58" t="str">
        <f t="shared" si="33"/>
        <v>0.496599</v>
      </c>
      <c r="F34" s="57" t="str">
        <f t="shared" si="33"/>
        <v> </v>
      </c>
      <c r="G34" s="57" t="str">
        <f t="shared" si="33"/>
        <v> </v>
      </c>
      <c r="H34" s="57" t="str">
        <f t="shared" si="33"/>
        <v> </v>
      </c>
      <c r="I34" s="58" t="str">
        <f t="shared" si="33"/>
        <v>0.478225</v>
      </c>
      <c r="J34" s="58" t="str">
        <f t="shared" si="33"/>
        <v>0.478225</v>
      </c>
      <c r="K34" s="58" t="str">
        <f t="shared" si="33"/>
        <v>0.496599</v>
      </c>
      <c r="L34" s="58" t="str">
        <f t="shared" si="33"/>
        <v>0.496599</v>
      </c>
      <c r="M34" s="58" t="str">
        <f t="shared" si="33"/>
        <v>0.273988</v>
      </c>
      <c r="N34" s="58" t="str">
        <f t="shared" si="33"/>
        <v>0.273988</v>
      </c>
      <c r="O34" s="57" t="str">
        <f t="shared" si="33"/>
        <v> </v>
      </c>
      <c r="P34" s="57" t="str">
        <f t="shared" si="33"/>
        <v> </v>
      </c>
      <c r="Q34" s="58" t="str">
        <f t="shared" si="33"/>
        <v>0.34547</v>
      </c>
      <c r="R34" s="58" t="str">
        <f t="shared" si="33"/>
        <v>0.34547</v>
      </c>
      <c r="S34" s="57" t="str">
        <f t="shared" si="33"/>
        <v> </v>
      </c>
      <c r="T34" s="57" t="str">
        <f t="shared" si="33"/>
        <v> </v>
      </c>
      <c r="U34" s="57" t="str">
        <f t="shared" si="33"/>
        <v> </v>
      </c>
      <c r="V34" s="57" t="str">
        <f t="shared" si="33"/>
        <v> </v>
      </c>
      <c r="W34" s="60" t="str">
        <f t="shared" si="33"/>
        <v>0.770576</v>
      </c>
      <c r="X34" s="60" t="str">
        <f t="shared" si="33"/>
        <v>0.896724</v>
      </c>
      <c r="Y34" s="60" t="str">
        <f t="shared" si="33"/>
        <v>0.675126</v>
      </c>
      <c r="Z34" s="60" t="str">
        <f t="shared" si="33"/>
        <v>0.675126</v>
      </c>
      <c r="AA34" s="60" t="str">
        <f t="shared" si="33"/>
        <v>0.629935</v>
      </c>
      <c r="AB34" s="60" t="str">
        <f t="shared" si="33"/>
        <v>0.691927</v>
      </c>
      <c r="AC34" s="60" t="str">
        <f t="shared" si="33"/>
        <v>0.706072</v>
      </c>
      <c r="AD34" s="60" t="str">
        <f t="shared" si="33"/>
        <v>0.766348</v>
      </c>
      <c r="AE34" s="60" t="str">
        <f t="shared" si="33"/>
        <v>0.579089</v>
      </c>
      <c r="AF34" s="60" t="str">
        <f t="shared" si="33"/>
        <v>0.840009</v>
      </c>
      <c r="AG34" s="60" t="str">
        <f t="shared" si="33"/>
        <v>0.741748</v>
      </c>
      <c r="AH34" s="59" t="str">
        <f t="shared" si="33"/>
        <v> </v>
      </c>
      <c r="AI34" s="57" t="str">
        <f t="shared" si="33"/>
        <v> </v>
      </c>
      <c r="AJ34" s="57" t="str">
        <f t="shared" si="33"/>
        <v> </v>
      </c>
      <c r="AK34" s="57" t="str">
        <f t="shared" si="33"/>
        <v> </v>
      </c>
      <c r="AL34" s="57" t="str">
        <f t="shared" si="33"/>
        <v> </v>
      </c>
      <c r="AM34" s="57" t="str">
        <f t="shared" si="33"/>
        <v> </v>
      </c>
      <c r="AN34" s="57" t="str">
        <f t="shared" si="33"/>
        <v> </v>
      </c>
      <c r="AO34" s="57" t="str">
        <f t="shared" si="33"/>
        <v> </v>
      </c>
      <c r="AP34" s="57" t="str">
        <f t="shared" si="33"/>
        <v> </v>
      </c>
      <c r="AQ34" s="57" t="str">
        <f t="shared" si="33"/>
        <v> </v>
      </c>
      <c r="AR34" s="57" t="str">
        <f t="shared" si="33"/>
        <v> </v>
      </c>
      <c r="AS34" s="57" t="str">
        <f t="shared" si="33"/>
        <v> </v>
      </c>
      <c r="AT34" s="57" t="str">
        <f t="shared" si="33"/>
        <v> </v>
      </c>
      <c r="AU34" s="61"/>
      <c r="AV34" s="56">
        <v>-0.15019</v>
      </c>
      <c r="AW34" s="56">
        <v>0.241509</v>
      </c>
      <c r="AX34" s="56">
        <v>0.478225</v>
      </c>
      <c r="AY34" s="56">
        <v>0.496599</v>
      </c>
      <c r="AZ34" s="56">
        <v>-0.06255</v>
      </c>
      <c r="BA34" s="56">
        <v>-0.15972</v>
      </c>
      <c r="BB34" s="56">
        <v>-0.15972</v>
      </c>
      <c r="BC34" s="56">
        <v>0.478225</v>
      </c>
      <c r="BD34" s="56">
        <v>0.478225</v>
      </c>
      <c r="BE34" s="56">
        <v>0.496599</v>
      </c>
      <c r="BF34" s="56">
        <v>0.496599</v>
      </c>
      <c r="BG34" s="56">
        <v>0.273988</v>
      </c>
      <c r="BH34" s="56">
        <v>0.273988</v>
      </c>
      <c r="BI34" s="56">
        <v>0.225212</v>
      </c>
      <c r="BJ34" s="56">
        <v>0.225212</v>
      </c>
      <c r="BK34" s="56">
        <v>0.34547</v>
      </c>
      <c r="BL34" s="56">
        <v>0.34547</v>
      </c>
      <c r="BM34" s="56">
        <v>-0.00979</v>
      </c>
      <c r="BN34" s="56">
        <v>0.22523</v>
      </c>
      <c r="BO34" s="56">
        <v>0.116517</v>
      </c>
      <c r="BP34" s="56">
        <v>-0.09881</v>
      </c>
      <c r="BQ34" s="56">
        <v>0.770576</v>
      </c>
      <c r="BR34" s="56">
        <v>0.896724</v>
      </c>
      <c r="BS34" s="56">
        <v>0.675126</v>
      </c>
      <c r="BT34" s="56">
        <v>0.675126</v>
      </c>
      <c r="BU34" s="56">
        <v>0.629935</v>
      </c>
      <c r="BV34" s="56">
        <v>0.691927</v>
      </c>
      <c r="BW34" s="56">
        <v>0.706072</v>
      </c>
      <c r="BX34" s="56">
        <v>0.766348</v>
      </c>
      <c r="BY34" s="56">
        <v>0.579089</v>
      </c>
      <c r="BZ34" s="56">
        <v>0.840009</v>
      </c>
      <c r="CA34" s="56">
        <v>0.741748</v>
      </c>
      <c r="CB34" s="56">
        <v>1.0</v>
      </c>
      <c r="CC34" s="56">
        <v>0.206538</v>
      </c>
      <c r="CD34" s="56">
        <v>0.12394</v>
      </c>
      <c r="CE34" s="56">
        <v>-0.013</v>
      </c>
      <c r="CF34" s="56">
        <v>-0.0488</v>
      </c>
      <c r="CG34" s="56">
        <v>0.277963</v>
      </c>
      <c r="CH34" s="56">
        <v>-0.03402</v>
      </c>
      <c r="CI34" s="56">
        <v>0.107742</v>
      </c>
      <c r="CJ34" s="56">
        <v>0.056944</v>
      </c>
      <c r="CK34" s="56">
        <v>0.330842</v>
      </c>
      <c r="CL34" s="56">
        <v>0.097227</v>
      </c>
      <c r="CM34" s="56">
        <v>0.24231</v>
      </c>
      <c r="CN34" s="56">
        <v>0.41014</v>
      </c>
      <c r="CO34" s="56" t="s">
        <v>542</v>
      </c>
      <c r="CP34" s="56">
        <v>0.278355</v>
      </c>
      <c r="CQ34" s="56">
        <v>0.07852</v>
      </c>
      <c r="CR34" s="56">
        <v>2.55E-4</v>
      </c>
      <c r="CS34" s="56">
        <v>1.34E-4</v>
      </c>
      <c r="CT34" s="56">
        <v>0.653201</v>
      </c>
      <c r="CU34" s="56">
        <v>0.248646</v>
      </c>
      <c r="CV34" s="56">
        <v>0.248646</v>
      </c>
      <c r="CW34" s="56">
        <v>2.55E-4</v>
      </c>
      <c r="CX34" s="56">
        <v>2.55E-4</v>
      </c>
      <c r="CY34" s="56">
        <v>1.34E-4</v>
      </c>
      <c r="CZ34" s="56">
        <v>1.34E-4</v>
      </c>
      <c r="DA34" s="56">
        <v>0.044982</v>
      </c>
      <c r="DB34" s="56">
        <v>0.044982</v>
      </c>
      <c r="DC34" s="56">
        <v>0.101558</v>
      </c>
      <c r="DD34" s="56">
        <v>0.101558</v>
      </c>
      <c r="DE34" s="56">
        <v>0.01051</v>
      </c>
      <c r="DF34" s="56">
        <v>0.01051</v>
      </c>
      <c r="DG34" s="56">
        <v>0.943966</v>
      </c>
      <c r="DH34" s="56">
        <v>0.10153</v>
      </c>
      <c r="DI34" s="56">
        <v>0.445925</v>
      </c>
      <c r="DJ34" s="56">
        <v>0.477153</v>
      </c>
      <c r="DK34" s="62">
        <v>9.49E-12</v>
      </c>
      <c r="DL34" s="56">
        <v>0.0</v>
      </c>
      <c r="DM34" s="62">
        <v>2.15E-8</v>
      </c>
      <c r="DN34" s="62">
        <v>2.15E-8</v>
      </c>
      <c r="DO34" s="62">
        <v>3.33E-7</v>
      </c>
      <c r="DP34" s="62">
        <v>6.86E-9</v>
      </c>
      <c r="DQ34" s="62">
        <v>2.46E-9</v>
      </c>
      <c r="DR34" s="62">
        <v>1.44E-11</v>
      </c>
      <c r="DS34" s="62">
        <v>4.49E-6</v>
      </c>
      <c r="DT34" s="62">
        <v>2.0E-15</v>
      </c>
      <c r="DU34" s="62">
        <v>1.39E-10</v>
      </c>
      <c r="DV34" s="56" t="s">
        <v>563</v>
      </c>
      <c r="DW34" s="56">
        <v>0.369046</v>
      </c>
      <c r="DX34" s="56">
        <v>0.592471</v>
      </c>
      <c r="DY34" s="56">
        <v>0.955401</v>
      </c>
      <c r="DZ34" s="56">
        <v>0.833617</v>
      </c>
      <c r="EA34" s="56">
        <v>0.222461</v>
      </c>
      <c r="EB34" s="56">
        <v>0.883607</v>
      </c>
      <c r="EC34" s="56">
        <v>0.642031</v>
      </c>
      <c r="ED34" s="56">
        <v>0.806326</v>
      </c>
      <c r="EE34" s="56">
        <v>0.142949</v>
      </c>
      <c r="EF34" s="56">
        <v>0.675023</v>
      </c>
      <c r="EG34" s="56">
        <v>0.289927</v>
      </c>
      <c r="EH34" s="56">
        <v>0.064802</v>
      </c>
    </row>
    <row r="35">
      <c r="A35" s="3" t="s">
        <v>543</v>
      </c>
      <c r="B35" s="11" t="str">
        <f t="shared" ref="B35:AT35" si="34">IF(CP35&lt;0.05,AV35," ")</f>
        <v> </v>
      </c>
      <c r="C35" s="11" t="str">
        <f t="shared" si="34"/>
        <v> </v>
      </c>
      <c r="D35" s="11" t="str">
        <f t="shared" si="34"/>
        <v> </v>
      </c>
      <c r="E35" s="11" t="str">
        <f t="shared" si="34"/>
        <v> </v>
      </c>
      <c r="F35" s="11" t="str">
        <f t="shared" si="34"/>
        <v> </v>
      </c>
      <c r="G35" s="11" t="str">
        <f t="shared" si="34"/>
        <v> </v>
      </c>
      <c r="H35" s="11" t="str">
        <f t="shared" si="34"/>
        <v> </v>
      </c>
      <c r="I35" s="11" t="str">
        <f t="shared" si="34"/>
        <v> </v>
      </c>
      <c r="J35" s="11" t="str">
        <f t="shared" si="34"/>
        <v> </v>
      </c>
      <c r="K35" s="11" t="str">
        <f t="shared" si="34"/>
        <v> </v>
      </c>
      <c r="L35" s="11" t="str">
        <f t="shared" si="34"/>
        <v> </v>
      </c>
      <c r="M35" s="11" t="str">
        <f t="shared" si="34"/>
        <v> </v>
      </c>
      <c r="N35" s="11" t="str">
        <f t="shared" si="34"/>
        <v> </v>
      </c>
      <c r="O35" s="11" t="str">
        <f t="shared" si="34"/>
        <v> </v>
      </c>
      <c r="P35" s="11" t="str">
        <f t="shared" si="34"/>
        <v> </v>
      </c>
      <c r="Q35" s="11" t="str">
        <f t="shared" si="34"/>
        <v> </v>
      </c>
      <c r="R35" s="11" t="str">
        <f t="shared" si="34"/>
        <v> </v>
      </c>
      <c r="S35" s="11" t="str">
        <f t="shared" si="34"/>
        <v> </v>
      </c>
      <c r="T35" s="11" t="str">
        <f t="shared" si="34"/>
        <v> </v>
      </c>
      <c r="U35" s="11" t="str">
        <f t="shared" si="34"/>
        <v> </v>
      </c>
      <c r="V35" s="11" t="str">
        <f t="shared" si="34"/>
        <v> </v>
      </c>
      <c r="W35" s="29" t="str">
        <f t="shared" si="34"/>
        <v> </v>
      </c>
      <c r="X35" s="29" t="str">
        <f t="shared" si="34"/>
        <v> </v>
      </c>
      <c r="Y35" s="29" t="str">
        <f t="shared" si="34"/>
        <v> </v>
      </c>
      <c r="Z35" s="29" t="str">
        <f t="shared" si="34"/>
        <v> </v>
      </c>
      <c r="AA35" s="29" t="str">
        <f t="shared" si="34"/>
        <v> </v>
      </c>
      <c r="AB35" s="29" t="str">
        <f t="shared" si="34"/>
        <v> </v>
      </c>
      <c r="AC35" s="29" t="str">
        <f t="shared" si="34"/>
        <v> </v>
      </c>
      <c r="AD35" s="29" t="str">
        <f t="shared" si="34"/>
        <v> </v>
      </c>
      <c r="AE35" s="29" t="str">
        <f t="shared" si="34"/>
        <v> </v>
      </c>
      <c r="AF35" s="29" t="str">
        <f t="shared" si="34"/>
        <v> </v>
      </c>
      <c r="AG35" s="29" t="str">
        <f t="shared" si="34"/>
        <v> </v>
      </c>
      <c r="AH35" s="29" t="str">
        <f t="shared" si="34"/>
        <v> </v>
      </c>
      <c r="AI35" s="11" t="str">
        <f t="shared" si="34"/>
        <v> </v>
      </c>
      <c r="AJ35" s="9" t="str">
        <f t="shared" si="34"/>
        <v>0.849377</v>
      </c>
      <c r="AK35" s="9" t="str">
        <f t="shared" si="34"/>
        <v>0.631115</v>
      </c>
      <c r="AL35" s="9" t="str">
        <f t="shared" si="34"/>
        <v>0.749287</v>
      </c>
      <c r="AM35" s="9" t="str">
        <f t="shared" si="34"/>
        <v>0.978315</v>
      </c>
      <c r="AN35" s="9" t="str">
        <f t="shared" si="34"/>
        <v>0.626883</v>
      </c>
      <c r="AO35" s="9" t="str">
        <f t="shared" si="34"/>
        <v>0.608265</v>
      </c>
      <c r="AP35" s="9" t="str">
        <f t="shared" si="34"/>
        <v>0.700886</v>
      </c>
      <c r="AQ35" s="9" t="str">
        <f t="shared" si="34"/>
        <v>0.82809</v>
      </c>
      <c r="AR35" s="9" t="str">
        <f t="shared" si="34"/>
        <v>0.847843</v>
      </c>
      <c r="AS35" s="9" t="str">
        <f t="shared" si="34"/>
        <v>0.840283</v>
      </c>
      <c r="AT35" s="9" t="str">
        <f t="shared" si="34"/>
        <v>0.683707</v>
      </c>
      <c r="AV35" s="3">
        <v>-0.0387</v>
      </c>
      <c r="AW35" s="3">
        <v>-0.23319</v>
      </c>
      <c r="AX35" s="3">
        <v>-0.24541</v>
      </c>
      <c r="AY35" s="3">
        <v>-0.21881</v>
      </c>
      <c r="AZ35" s="3">
        <v>0.217318</v>
      </c>
      <c r="BA35" s="3">
        <v>-0.05061</v>
      </c>
      <c r="BB35" s="3">
        <v>-0.05061</v>
      </c>
      <c r="BC35" s="3">
        <v>-0.24541</v>
      </c>
      <c r="BD35" s="3">
        <v>-0.24541</v>
      </c>
      <c r="BE35" s="3">
        <v>-0.21881</v>
      </c>
      <c r="BF35" s="3">
        <v>-0.21881</v>
      </c>
      <c r="BG35" s="3">
        <v>-0.1682</v>
      </c>
      <c r="BH35" s="3">
        <v>-0.1682</v>
      </c>
      <c r="BI35" s="3">
        <v>-0.24361</v>
      </c>
      <c r="BJ35" s="3">
        <v>-0.24361</v>
      </c>
      <c r="BK35" s="3">
        <v>0.030792</v>
      </c>
      <c r="BL35" s="3">
        <v>0.030792</v>
      </c>
      <c r="BM35" s="3">
        <v>-0.14243</v>
      </c>
      <c r="BN35" s="3">
        <v>0.119533</v>
      </c>
      <c r="BO35" s="3">
        <v>0.04633</v>
      </c>
      <c r="BP35" s="3">
        <v>-0.07294</v>
      </c>
      <c r="BQ35" s="3">
        <v>0.1652</v>
      </c>
      <c r="BR35" s="3">
        <v>0.291875</v>
      </c>
      <c r="BS35" s="3">
        <v>0.27098</v>
      </c>
      <c r="BT35" s="3">
        <v>0.27098</v>
      </c>
      <c r="BU35" s="3">
        <v>0.079662</v>
      </c>
      <c r="BV35" s="3">
        <v>0.057282</v>
      </c>
      <c r="BW35" s="3">
        <v>0.115452</v>
      </c>
      <c r="BX35" s="3">
        <v>0.13318</v>
      </c>
      <c r="BY35" s="3">
        <v>0.200262</v>
      </c>
      <c r="BZ35" s="3">
        <v>0.362187</v>
      </c>
      <c r="CA35" s="3">
        <v>0.124265</v>
      </c>
      <c r="CB35" s="3">
        <v>0.206538</v>
      </c>
      <c r="CC35" s="3">
        <v>1.0</v>
      </c>
      <c r="CD35" s="3">
        <v>0.849377</v>
      </c>
      <c r="CE35" s="3">
        <v>0.631115</v>
      </c>
      <c r="CF35" s="3">
        <v>0.749287</v>
      </c>
      <c r="CG35" s="3">
        <v>0.978315</v>
      </c>
      <c r="CH35" s="3">
        <v>0.626883</v>
      </c>
      <c r="CI35" s="3">
        <v>0.608265</v>
      </c>
      <c r="CJ35" s="3">
        <v>0.700886</v>
      </c>
      <c r="CK35" s="3">
        <v>0.82809</v>
      </c>
      <c r="CL35" s="3">
        <v>0.847843</v>
      </c>
      <c r="CM35" s="3">
        <v>0.840283</v>
      </c>
      <c r="CN35" s="3">
        <v>0.683707</v>
      </c>
      <c r="CO35" s="3" t="s">
        <v>543</v>
      </c>
      <c r="CP35" s="3">
        <v>0.860832</v>
      </c>
      <c r="CQ35" s="3">
        <v>0.284238</v>
      </c>
      <c r="CR35" s="3">
        <v>0.259031</v>
      </c>
      <c r="CS35" s="3">
        <v>0.315831</v>
      </c>
      <c r="CT35" s="3">
        <v>0.319217</v>
      </c>
      <c r="CU35" s="3">
        <v>0.81862</v>
      </c>
      <c r="CV35" s="3">
        <v>0.81862</v>
      </c>
      <c r="CW35" s="3">
        <v>0.259031</v>
      </c>
      <c r="CX35" s="3">
        <v>0.259031</v>
      </c>
      <c r="CY35" s="3">
        <v>0.315831</v>
      </c>
      <c r="CZ35" s="3">
        <v>0.315831</v>
      </c>
      <c r="DA35" s="3">
        <v>0.442989</v>
      </c>
      <c r="DB35" s="3">
        <v>0.442989</v>
      </c>
      <c r="DC35" s="3">
        <v>0.262646</v>
      </c>
      <c r="DD35" s="3">
        <v>0.262646</v>
      </c>
      <c r="DE35" s="3">
        <v>0.889077</v>
      </c>
      <c r="DF35" s="3">
        <v>0.889077</v>
      </c>
      <c r="DG35" s="3">
        <v>0.516785</v>
      </c>
      <c r="DH35" s="3">
        <v>0.58696</v>
      </c>
      <c r="DI35" s="3">
        <v>0.841936</v>
      </c>
      <c r="DJ35" s="3">
        <v>0.740856</v>
      </c>
      <c r="DK35" s="3">
        <v>0.474222</v>
      </c>
      <c r="DL35" s="3">
        <v>0.199208</v>
      </c>
      <c r="DM35" s="3">
        <v>0.234778</v>
      </c>
      <c r="DN35" s="3">
        <v>0.234778</v>
      </c>
      <c r="DO35" s="3">
        <v>0.731412</v>
      </c>
      <c r="DP35" s="3">
        <v>0.805197</v>
      </c>
      <c r="DQ35" s="3">
        <v>0.618244</v>
      </c>
      <c r="DR35" s="3">
        <v>0.564946</v>
      </c>
      <c r="DS35" s="3">
        <v>0.384088</v>
      </c>
      <c r="DT35" s="3">
        <v>0.106648</v>
      </c>
      <c r="DU35" s="3">
        <v>0.591494</v>
      </c>
      <c r="DV35" s="3">
        <v>0.369046</v>
      </c>
      <c r="DW35" s="3" t="s">
        <v>563</v>
      </c>
      <c r="DX35" s="14">
        <v>2.96E-7</v>
      </c>
      <c r="DY35" s="3">
        <v>0.001241</v>
      </c>
      <c r="DZ35" s="14">
        <v>3.88E-5</v>
      </c>
      <c r="EA35" s="14">
        <v>8.88E-16</v>
      </c>
      <c r="EB35" s="3">
        <v>0.001369</v>
      </c>
      <c r="EC35" s="3">
        <v>0.002074</v>
      </c>
      <c r="ED35" s="3">
        <v>1.95E-4</v>
      </c>
      <c r="EE35" s="14">
        <v>1.07E-6</v>
      </c>
      <c r="EF35" s="14">
        <v>3.27E-7</v>
      </c>
      <c r="EG35" s="14">
        <v>5.25E-7</v>
      </c>
      <c r="EH35" s="3">
        <v>3.22E-4</v>
      </c>
    </row>
    <row r="36">
      <c r="A36" s="3" t="s">
        <v>544</v>
      </c>
      <c r="B36" s="11" t="str">
        <f t="shared" ref="B36:AT36" si="35">IF(CP36&lt;0.05,AV36," ")</f>
        <v> </v>
      </c>
      <c r="C36" s="11" t="str">
        <f t="shared" si="35"/>
        <v> </v>
      </c>
      <c r="D36" s="11" t="str">
        <f t="shared" si="35"/>
        <v> </v>
      </c>
      <c r="E36" s="11" t="str">
        <f t="shared" si="35"/>
        <v> </v>
      </c>
      <c r="F36" s="11" t="str">
        <f t="shared" si="35"/>
        <v> </v>
      </c>
      <c r="G36" s="11" t="str">
        <f t="shared" si="35"/>
        <v> </v>
      </c>
      <c r="H36" s="11" t="str">
        <f t="shared" si="35"/>
        <v> </v>
      </c>
      <c r="I36" s="11" t="str">
        <f t="shared" si="35"/>
        <v> </v>
      </c>
      <c r="J36" s="11" t="str">
        <f t="shared" si="35"/>
        <v> </v>
      </c>
      <c r="K36" s="11" t="str">
        <f t="shared" si="35"/>
        <v> </v>
      </c>
      <c r="L36" s="11" t="str">
        <f t="shared" si="35"/>
        <v> </v>
      </c>
      <c r="M36" s="11" t="str">
        <f t="shared" si="35"/>
        <v> </v>
      </c>
      <c r="N36" s="11" t="str">
        <f t="shared" si="35"/>
        <v> </v>
      </c>
      <c r="O36" s="11" t="str">
        <f t="shared" si="35"/>
        <v> </v>
      </c>
      <c r="P36" s="11" t="str">
        <f t="shared" si="35"/>
        <v> </v>
      </c>
      <c r="Q36" s="11" t="str">
        <f t="shared" si="35"/>
        <v> </v>
      </c>
      <c r="R36" s="11" t="str">
        <f t="shared" si="35"/>
        <v> </v>
      </c>
      <c r="S36" s="11" t="str">
        <f t="shared" si="35"/>
        <v> </v>
      </c>
      <c r="T36" s="11" t="str">
        <f t="shared" si="35"/>
        <v> </v>
      </c>
      <c r="U36" s="11" t="str">
        <f t="shared" si="35"/>
        <v> </v>
      </c>
      <c r="V36" s="11" t="str">
        <f t="shared" si="35"/>
        <v> </v>
      </c>
      <c r="W36" s="29" t="str">
        <f t="shared" si="35"/>
        <v> </v>
      </c>
      <c r="X36" s="29" t="str">
        <f t="shared" si="35"/>
        <v> </v>
      </c>
      <c r="Y36" s="29" t="str">
        <f t="shared" si="35"/>
        <v> </v>
      </c>
      <c r="Z36" s="29" t="str">
        <f t="shared" si="35"/>
        <v> </v>
      </c>
      <c r="AA36" s="29" t="str">
        <f t="shared" si="35"/>
        <v> </v>
      </c>
      <c r="AB36" s="29" t="str">
        <f t="shared" si="35"/>
        <v> </v>
      </c>
      <c r="AC36" s="29" t="str">
        <f t="shared" si="35"/>
        <v> </v>
      </c>
      <c r="AD36" s="29" t="str">
        <f t="shared" si="35"/>
        <v> </v>
      </c>
      <c r="AE36" s="29" t="str">
        <f t="shared" si="35"/>
        <v> </v>
      </c>
      <c r="AF36" s="29" t="str">
        <f t="shared" si="35"/>
        <v> </v>
      </c>
      <c r="AG36" s="29" t="str">
        <f t="shared" si="35"/>
        <v> </v>
      </c>
      <c r="AH36" s="29" t="str">
        <f t="shared" si="35"/>
        <v> </v>
      </c>
      <c r="AI36" s="9" t="str">
        <f t="shared" si="35"/>
        <v>0.849377</v>
      </c>
      <c r="AJ36" s="11" t="str">
        <f t="shared" si="35"/>
        <v> </v>
      </c>
      <c r="AK36" s="9" t="str">
        <f t="shared" si="35"/>
        <v>0.690846</v>
      </c>
      <c r="AL36" s="9" t="str">
        <f t="shared" si="35"/>
        <v>0.767676</v>
      </c>
      <c r="AM36" s="9" t="str">
        <f t="shared" si="35"/>
        <v>0.821108</v>
      </c>
      <c r="AN36" s="9" t="str">
        <f t="shared" si="35"/>
        <v>0.683371</v>
      </c>
      <c r="AO36" s="9" t="str">
        <f t="shared" si="35"/>
        <v>0.641372</v>
      </c>
      <c r="AP36" s="9" t="str">
        <f t="shared" si="35"/>
        <v>0.690425</v>
      </c>
      <c r="AQ36" s="9" t="str">
        <f t="shared" si="35"/>
        <v>0.742002</v>
      </c>
      <c r="AR36" s="9" t="str">
        <f t="shared" si="35"/>
        <v>0.992759</v>
      </c>
      <c r="AS36" s="9" t="str">
        <f t="shared" si="35"/>
        <v>0.859544</v>
      </c>
      <c r="AT36" s="9" t="str">
        <f t="shared" si="35"/>
        <v>0.587542</v>
      </c>
      <c r="AV36" s="3">
        <v>-0.01341</v>
      </c>
      <c r="AW36" s="3">
        <v>-0.19966</v>
      </c>
      <c r="AX36" s="3">
        <v>-0.17834</v>
      </c>
      <c r="AY36" s="3">
        <v>-0.16191</v>
      </c>
      <c r="AZ36" s="3">
        <v>0.211078</v>
      </c>
      <c r="BA36" s="3">
        <v>-0.01738</v>
      </c>
      <c r="BB36" s="3">
        <v>-0.01738</v>
      </c>
      <c r="BC36" s="3">
        <v>-0.17834</v>
      </c>
      <c r="BD36" s="3">
        <v>-0.17834</v>
      </c>
      <c r="BE36" s="3">
        <v>-0.16191</v>
      </c>
      <c r="BF36" s="3">
        <v>-0.16191</v>
      </c>
      <c r="BG36" s="3">
        <v>-0.09734</v>
      </c>
      <c r="BH36" s="3">
        <v>-0.09734</v>
      </c>
      <c r="BI36" s="3">
        <v>-0.21505</v>
      </c>
      <c r="BJ36" s="3">
        <v>-0.21505</v>
      </c>
      <c r="BK36" s="3">
        <v>-0.02535</v>
      </c>
      <c r="BL36" s="3">
        <v>-0.02535</v>
      </c>
      <c r="BM36" s="3">
        <v>-0.09861</v>
      </c>
      <c r="BN36" s="3">
        <v>0.082588</v>
      </c>
      <c r="BO36" s="3">
        <v>0.067344</v>
      </c>
      <c r="BP36" s="3">
        <v>-0.06854</v>
      </c>
      <c r="BQ36" s="3">
        <v>0.121213</v>
      </c>
      <c r="BR36" s="3">
        <v>0.232651</v>
      </c>
      <c r="BS36" s="3">
        <v>0.15119</v>
      </c>
      <c r="BT36" s="3">
        <v>0.15119</v>
      </c>
      <c r="BU36" s="3">
        <v>-0.05018</v>
      </c>
      <c r="BV36" s="3">
        <v>0.010636</v>
      </c>
      <c r="BW36" s="3">
        <v>0.114234</v>
      </c>
      <c r="BX36" s="3">
        <v>0.094848</v>
      </c>
      <c r="BY36" s="3">
        <v>0.181551</v>
      </c>
      <c r="BZ36" s="3">
        <v>0.270862</v>
      </c>
      <c r="CA36" s="3">
        <v>0.068864</v>
      </c>
      <c r="CB36" s="3">
        <v>0.12394</v>
      </c>
      <c r="CC36" s="3">
        <v>0.849377</v>
      </c>
      <c r="CD36" s="3">
        <v>1.0</v>
      </c>
      <c r="CE36" s="3">
        <v>0.690846</v>
      </c>
      <c r="CF36" s="3">
        <v>0.767676</v>
      </c>
      <c r="CG36" s="3">
        <v>0.821108</v>
      </c>
      <c r="CH36" s="3">
        <v>0.683371</v>
      </c>
      <c r="CI36" s="3">
        <v>0.641372</v>
      </c>
      <c r="CJ36" s="3">
        <v>0.690425</v>
      </c>
      <c r="CK36" s="3">
        <v>0.742002</v>
      </c>
      <c r="CL36" s="3">
        <v>0.992759</v>
      </c>
      <c r="CM36" s="3">
        <v>0.859544</v>
      </c>
      <c r="CN36" s="3">
        <v>0.587542</v>
      </c>
      <c r="CO36" s="3" t="s">
        <v>544</v>
      </c>
      <c r="CP36" s="3">
        <v>0.951577</v>
      </c>
      <c r="CQ36" s="3">
        <v>0.361054</v>
      </c>
      <c r="CR36" s="3">
        <v>0.415551</v>
      </c>
      <c r="CS36" s="3">
        <v>0.460466</v>
      </c>
      <c r="CT36" s="3">
        <v>0.333647</v>
      </c>
      <c r="CU36" s="3">
        <v>0.937254</v>
      </c>
      <c r="CV36" s="3">
        <v>0.937254</v>
      </c>
      <c r="CW36" s="3">
        <v>0.415551</v>
      </c>
      <c r="CX36" s="3">
        <v>0.415551</v>
      </c>
      <c r="CY36" s="3">
        <v>0.460466</v>
      </c>
      <c r="CZ36" s="3">
        <v>0.460466</v>
      </c>
      <c r="DA36" s="3">
        <v>0.658587</v>
      </c>
      <c r="DB36" s="3">
        <v>0.658587</v>
      </c>
      <c r="DC36" s="3">
        <v>0.324414</v>
      </c>
      <c r="DD36" s="3">
        <v>0.324414</v>
      </c>
      <c r="DE36" s="3">
        <v>0.908578</v>
      </c>
      <c r="DF36" s="3">
        <v>0.908578</v>
      </c>
      <c r="DG36" s="3">
        <v>0.654414</v>
      </c>
      <c r="DH36" s="3">
        <v>0.707936</v>
      </c>
      <c r="DI36" s="3">
        <v>0.771785</v>
      </c>
      <c r="DJ36" s="3">
        <v>0.756003</v>
      </c>
      <c r="DK36" s="3">
        <v>0.600702</v>
      </c>
      <c r="DL36" s="3">
        <v>0.310168</v>
      </c>
      <c r="DM36" s="3">
        <v>0.512987</v>
      </c>
      <c r="DN36" s="3">
        <v>0.512987</v>
      </c>
      <c r="DO36" s="3">
        <v>0.828983</v>
      </c>
      <c r="DP36" s="3">
        <v>0.963503</v>
      </c>
      <c r="DQ36" s="3">
        <v>0.621976</v>
      </c>
      <c r="DR36" s="3">
        <v>0.682571</v>
      </c>
      <c r="DS36" s="3">
        <v>0.430929</v>
      </c>
      <c r="DT36" s="3">
        <v>0.234991</v>
      </c>
      <c r="DU36" s="3">
        <v>0.766768</v>
      </c>
      <c r="DV36" s="3">
        <v>0.592471</v>
      </c>
      <c r="DW36" s="14">
        <v>2.96E-7</v>
      </c>
      <c r="DX36" s="3" t="s">
        <v>563</v>
      </c>
      <c r="DY36" s="3">
        <v>2.63E-4</v>
      </c>
      <c r="DZ36" s="14">
        <v>1.9E-5</v>
      </c>
      <c r="EA36" s="14">
        <v>1.58E-6</v>
      </c>
      <c r="EB36" s="3">
        <v>3.25E-4</v>
      </c>
      <c r="EC36" s="3">
        <v>9.73E-4</v>
      </c>
      <c r="ED36" s="3">
        <v>2.66E-4</v>
      </c>
      <c r="EE36" s="14">
        <v>5.06E-5</v>
      </c>
      <c r="EF36" s="3">
        <v>0.0</v>
      </c>
      <c r="EG36" s="14">
        <v>1.49E-7</v>
      </c>
      <c r="EH36" s="3">
        <v>0.003199</v>
      </c>
    </row>
    <row r="37">
      <c r="A37" s="3" t="s">
        <v>545</v>
      </c>
      <c r="B37" s="11" t="str">
        <f t="shared" ref="B37:AT37" si="36">IF(CP37&lt;0.05,AV37," ")</f>
        <v> </v>
      </c>
      <c r="C37" s="11" t="str">
        <f t="shared" si="36"/>
        <v> </v>
      </c>
      <c r="D37" s="11" t="str">
        <f t="shared" si="36"/>
        <v> </v>
      </c>
      <c r="E37" s="11" t="str">
        <f t="shared" si="36"/>
        <v> </v>
      </c>
      <c r="F37" s="11" t="str">
        <f t="shared" si="36"/>
        <v> </v>
      </c>
      <c r="G37" s="11" t="str">
        <f t="shared" si="36"/>
        <v> </v>
      </c>
      <c r="H37" s="11" t="str">
        <f t="shared" si="36"/>
        <v> </v>
      </c>
      <c r="I37" s="11" t="str">
        <f t="shared" si="36"/>
        <v> </v>
      </c>
      <c r="J37" s="11" t="str">
        <f t="shared" si="36"/>
        <v> </v>
      </c>
      <c r="K37" s="11" t="str">
        <f t="shared" si="36"/>
        <v> </v>
      </c>
      <c r="L37" s="11" t="str">
        <f t="shared" si="36"/>
        <v> </v>
      </c>
      <c r="M37" s="11" t="str">
        <f t="shared" si="36"/>
        <v> </v>
      </c>
      <c r="N37" s="11" t="str">
        <f t="shared" si="36"/>
        <v> </v>
      </c>
      <c r="O37" s="11" t="str">
        <f t="shared" si="36"/>
        <v> </v>
      </c>
      <c r="P37" s="11" t="str">
        <f t="shared" si="36"/>
        <v> </v>
      </c>
      <c r="Q37" s="11" t="str">
        <f t="shared" si="36"/>
        <v> </v>
      </c>
      <c r="R37" s="11" t="str">
        <f t="shared" si="36"/>
        <v> </v>
      </c>
      <c r="S37" s="11" t="str">
        <f t="shared" si="36"/>
        <v> </v>
      </c>
      <c r="T37" s="11" t="str">
        <f t="shared" si="36"/>
        <v> </v>
      </c>
      <c r="U37" s="11" t="str">
        <f t="shared" si="36"/>
        <v> </v>
      </c>
      <c r="V37" s="11" t="str">
        <f t="shared" si="36"/>
        <v> </v>
      </c>
      <c r="W37" s="29" t="str">
        <f t="shared" si="36"/>
        <v> </v>
      </c>
      <c r="X37" s="29" t="str">
        <f t="shared" si="36"/>
        <v> </v>
      </c>
      <c r="Y37" s="29" t="str">
        <f t="shared" si="36"/>
        <v> </v>
      </c>
      <c r="Z37" s="29" t="str">
        <f t="shared" si="36"/>
        <v> </v>
      </c>
      <c r="AA37" s="29" t="str">
        <f t="shared" si="36"/>
        <v> </v>
      </c>
      <c r="AB37" s="29" t="str">
        <f t="shared" si="36"/>
        <v> </v>
      </c>
      <c r="AC37" s="29" t="str">
        <f t="shared" si="36"/>
        <v> </v>
      </c>
      <c r="AD37" s="29" t="str">
        <f t="shared" si="36"/>
        <v> </v>
      </c>
      <c r="AE37" s="29" t="str">
        <f t="shared" si="36"/>
        <v> </v>
      </c>
      <c r="AF37" s="29" t="str">
        <f t="shared" si="36"/>
        <v> </v>
      </c>
      <c r="AG37" s="29" t="str">
        <f t="shared" si="36"/>
        <v> </v>
      </c>
      <c r="AH37" s="29" t="str">
        <f t="shared" si="36"/>
        <v> </v>
      </c>
      <c r="AI37" s="9" t="str">
        <f t="shared" si="36"/>
        <v>0.631115</v>
      </c>
      <c r="AJ37" s="9" t="str">
        <f t="shared" si="36"/>
        <v>0.690846</v>
      </c>
      <c r="AK37" s="11" t="str">
        <f t="shared" si="36"/>
        <v> </v>
      </c>
      <c r="AL37" s="9" t="str">
        <f t="shared" si="36"/>
        <v>0.917624</v>
      </c>
      <c r="AM37" s="9" t="str">
        <f t="shared" si="36"/>
        <v>0.527184</v>
      </c>
      <c r="AN37" s="9" t="str">
        <f t="shared" si="36"/>
        <v>0.991316</v>
      </c>
      <c r="AO37" s="9" t="str">
        <f t="shared" si="36"/>
        <v>0.909821</v>
      </c>
      <c r="AP37" s="9" t="str">
        <f t="shared" si="36"/>
        <v>0.936134</v>
      </c>
      <c r="AQ37" s="9" t="str">
        <f t="shared" si="36"/>
        <v>0.649209</v>
      </c>
      <c r="AR37" s="9" t="str">
        <f t="shared" si="36"/>
        <v>0.697477</v>
      </c>
      <c r="AS37" s="9" t="str">
        <f t="shared" si="36"/>
        <v>0.650861</v>
      </c>
      <c r="AT37" s="9" t="str">
        <f t="shared" si="36"/>
        <v>0.588933</v>
      </c>
      <c r="AV37" s="3">
        <v>-0.02372</v>
      </c>
      <c r="AW37" s="3">
        <v>-0.26976</v>
      </c>
      <c r="AX37" s="3">
        <v>-0.18038</v>
      </c>
      <c r="AY37" s="3">
        <v>-0.15217</v>
      </c>
      <c r="AZ37" s="3">
        <v>0.243083</v>
      </c>
      <c r="BA37" s="3">
        <v>-0.03063</v>
      </c>
      <c r="BB37" s="3">
        <v>-0.03063</v>
      </c>
      <c r="BC37" s="3">
        <v>-0.18038</v>
      </c>
      <c r="BD37" s="3">
        <v>-0.18038</v>
      </c>
      <c r="BE37" s="3">
        <v>-0.15217</v>
      </c>
      <c r="BF37" s="3">
        <v>-0.15217</v>
      </c>
      <c r="BG37" s="3">
        <v>-0.14526</v>
      </c>
      <c r="BH37" s="3">
        <v>-0.14526</v>
      </c>
      <c r="BI37" s="3">
        <v>-0.28162</v>
      </c>
      <c r="BJ37" s="3">
        <v>-0.28162</v>
      </c>
      <c r="BK37" s="3">
        <v>-0.15035</v>
      </c>
      <c r="BL37" s="3">
        <v>-0.15035</v>
      </c>
      <c r="BM37" s="3">
        <v>-0.24117</v>
      </c>
      <c r="BN37" s="3">
        <v>-0.1267</v>
      </c>
      <c r="BO37" s="3">
        <v>0.218182</v>
      </c>
      <c r="BP37" s="3">
        <v>-0.1581</v>
      </c>
      <c r="BQ37" s="3">
        <v>0.212987</v>
      </c>
      <c r="BR37" s="3">
        <v>0.054545</v>
      </c>
      <c r="BS37" s="3">
        <v>0.258442</v>
      </c>
      <c r="BT37" s="3">
        <v>0.258442</v>
      </c>
      <c r="BU37" s="3">
        <v>0.123377</v>
      </c>
      <c r="BV37" s="3">
        <v>0.045042</v>
      </c>
      <c r="BW37" s="3">
        <v>0.249364</v>
      </c>
      <c r="BX37" s="3">
        <v>0.19425</v>
      </c>
      <c r="BY37" s="3">
        <v>0.005215</v>
      </c>
      <c r="BZ37" s="3">
        <v>0.209808</v>
      </c>
      <c r="CA37" s="3">
        <v>-0.13268</v>
      </c>
      <c r="CB37" s="3">
        <v>-0.013</v>
      </c>
      <c r="CC37" s="3">
        <v>0.631115</v>
      </c>
      <c r="CD37" s="3">
        <v>0.690846</v>
      </c>
      <c r="CE37" s="3">
        <v>1.0</v>
      </c>
      <c r="CF37" s="3">
        <v>0.917624</v>
      </c>
      <c r="CG37" s="3">
        <v>0.527184</v>
      </c>
      <c r="CH37" s="3">
        <v>0.991316</v>
      </c>
      <c r="CI37" s="3">
        <v>0.909821</v>
      </c>
      <c r="CJ37" s="3">
        <v>0.936134</v>
      </c>
      <c r="CK37" s="3">
        <v>0.649209</v>
      </c>
      <c r="CL37" s="3">
        <v>0.697477</v>
      </c>
      <c r="CM37" s="3">
        <v>0.650861</v>
      </c>
      <c r="CN37" s="3">
        <v>0.588933</v>
      </c>
      <c r="CO37" s="3" t="s">
        <v>545</v>
      </c>
      <c r="CP37" s="3">
        <v>0.914466</v>
      </c>
      <c r="CQ37" s="3">
        <v>0.213196</v>
      </c>
      <c r="CR37" s="3">
        <v>0.410155</v>
      </c>
      <c r="CS37" s="3">
        <v>0.488212</v>
      </c>
      <c r="CT37" s="3">
        <v>0.26372</v>
      </c>
      <c r="CU37" s="3">
        <v>0.88965</v>
      </c>
      <c r="CV37" s="3">
        <v>0.88965</v>
      </c>
      <c r="CW37" s="3">
        <v>0.410155</v>
      </c>
      <c r="CX37" s="3">
        <v>0.410155</v>
      </c>
      <c r="CY37" s="3">
        <v>0.488212</v>
      </c>
      <c r="CZ37" s="3">
        <v>0.488212</v>
      </c>
      <c r="DA37" s="3">
        <v>0.50842</v>
      </c>
      <c r="DB37" s="3">
        <v>0.50842</v>
      </c>
      <c r="DC37" s="3">
        <v>0.192977</v>
      </c>
      <c r="DD37" s="3">
        <v>0.192977</v>
      </c>
      <c r="DE37" s="3">
        <v>0.493512</v>
      </c>
      <c r="DF37" s="3">
        <v>0.493512</v>
      </c>
      <c r="DG37" s="3">
        <v>0.267622</v>
      </c>
      <c r="DH37" s="3">
        <v>0.564559</v>
      </c>
      <c r="DI37" s="3">
        <v>0.342048</v>
      </c>
      <c r="DJ37" s="3">
        <v>0.471216</v>
      </c>
      <c r="DK37" s="3">
        <v>0.353946</v>
      </c>
      <c r="DL37" s="3">
        <v>0.814343</v>
      </c>
      <c r="DM37" s="3">
        <v>0.257989</v>
      </c>
      <c r="DN37" s="3">
        <v>0.257989</v>
      </c>
      <c r="DO37" s="3">
        <v>0.594168</v>
      </c>
      <c r="DP37" s="3">
        <v>0.84628</v>
      </c>
      <c r="DQ37" s="3">
        <v>0.275673</v>
      </c>
      <c r="DR37" s="3">
        <v>0.398817</v>
      </c>
      <c r="DS37" s="3">
        <v>0.982101</v>
      </c>
      <c r="DT37" s="3">
        <v>0.361344</v>
      </c>
      <c r="DU37" s="3">
        <v>0.566412</v>
      </c>
      <c r="DV37" s="3">
        <v>0.955401</v>
      </c>
      <c r="DW37" s="3">
        <v>0.001241</v>
      </c>
      <c r="DX37" s="3">
        <v>2.63E-4</v>
      </c>
      <c r="DY37" s="3" t="s">
        <v>563</v>
      </c>
      <c r="DZ37" s="14">
        <v>7.15E-10</v>
      </c>
      <c r="EA37" s="3">
        <v>0.009741</v>
      </c>
      <c r="EB37" s="3">
        <v>0.0</v>
      </c>
      <c r="EC37" s="14">
        <v>1.79E-9</v>
      </c>
      <c r="ED37" s="14">
        <v>5.37E-11</v>
      </c>
      <c r="EE37" s="3">
        <v>8.03E-4</v>
      </c>
      <c r="EF37" s="3">
        <v>2.16E-4</v>
      </c>
      <c r="EG37" s="3">
        <v>7.7E-4</v>
      </c>
      <c r="EH37" s="3">
        <v>0.00311</v>
      </c>
    </row>
    <row r="38">
      <c r="A38" s="3" t="s">
        <v>546</v>
      </c>
      <c r="B38" s="11" t="str">
        <f t="shared" ref="B38:AT38" si="37">IF(CP38&lt;0.05,AV38," ")</f>
        <v> </v>
      </c>
      <c r="C38" s="11" t="str">
        <f t="shared" si="37"/>
        <v> </v>
      </c>
      <c r="D38" s="11" t="str">
        <f t="shared" si="37"/>
        <v> </v>
      </c>
      <c r="E38" s="11" t="str">
        <f t="shared" si="37"/>
        <v> </v>
      </c>
      <c r="F38" s="11" t="str">
        <f t="shared" si="37"/>
        <v> </v>
      </c>
      <c r="G38" s="11" t="str">
        <f t="shared" si="37"/>
        <v> </v>
      </c>
      <c r="H38" s="11" t="str">
        <f t="shared" si="37"/>
        <v> </v>
      </c>
      <c r="I38" s="11" t="str">
        <f t="shared" si="37"/>
        <v> </v>
      </c>
      <c r="J38" s="11" t="str">
        <f t="shared" si="37"/>
        <v> </v>
      </c>
      <c r="K38" s="11" t="str">
        <f t="shared" si="37"/>
        <v> </v>
      </c>
      <c r="L38" s="11" t="str">
        <f t="shared" si="37"/>
        <v> </v>
      </c>
      <c r="M38" s="11" t="str">
        <f t="shared" si="37"/>
        <v> </v>
      </c>
      <c r="N38" s="11" t="str">
        <f t="shared" si="37"/>
        <v> </v>
      </c>
      <c r="O38" s="11" t="str">
        <f t="shared" si="37"/>
        <v> </v>
      </c>
      <c r="P38" s="11" t="str">
        <f t="shared" si="37"/>
        <v> </v>
      </c>
      <c r="Q38" s="11" t="str">
        <f t="shared" si="37"/>
        <v> </v>
      </c>
      <c r="R38" s="11" t="str">
        <f t="shared" si="37"/>
        <v> </v>
      </c>
      <c r="S38" s="11" t="str">
        <f t="shared" si="37"/>
        <v> </v>
      </c>
      <c r="T38" s="11" t="str">
        <f t="shared" si="37"/>
        <v> </v>
      </c>
      <c r="U38" s="11" t="str">
        <f t="shared" si="37"/>
        <v> </v>
      </c>
      <c r="V38" s="11" t="str">
        <f t="shared" si="37"/>
        <v> </v>
      </c>
      <c r="W38" s="29" t="str">
        <f t="shared" si="37"/>
        <v> </v>
      </c>
      <c r="X38" s="29" t="str">
        <f t="shared" si="37"/>
        <v> </v>
      </c>
      <c r="Y38" s="29" t="str">
        <f t="shared" si="37"/>
        <v> </v>
      </c>
      <c r="Z38" s="29" t="str">
        <f t="shared" si="37"/>
        <v> </v>
      </c>
      <c r="AA38" s="29" t="str">
        <f t="shared" si="37"/>
        <v> </v>
      </c>
      <c r="AB38" s="29" t="str">
        <f t="shared" si="37"/>
        <v> </v>
      </c>
      <c r="AC38" s="29" t="str">
        <f t="shared" si="37"/>
        <v> </v>
      </c>
      <c r="AD38" s="29" t="str">
        <f t="shared" si="37"/>
        <v> </v>
      </c>
      <c r="AE38" s="29" t="str">
        <f t="shared" si="37"/>
        <v> </v>
      </c>
      <c r="AF38" s="29" t="str">
        <f t="shared" si="37"/>
        <v> </v>
      </c>
      <c r="AG38" s="29" t="str">
        <f t="shared" si="37"/>
        <v> </v>
      </c>
      <c r="AH38" s="29" t="str">
        <f t="shared" si="37"/>
        <v> </v>
      </c>
      <c r="AI38" s="9" t="str">
        <f t="shared" si="37"/>
        <v>0.749287</v>
      </c>
      <c r="AJ38" s="9" t="str">
        <f t="shared" si="37"/>
        <v>0.767676</v>
      </c>
      <c r="AK38" s="9" t="str">
        <f t="shared" si="37"/>
        <v>0.917624</v>
      </c>
      <c r="AL38" s="11" t="str">
        <f t="shared" si="37"/>
        <v> </v>
      </c>
      <c r="AM38" s="9" t="str">
        <f t="shared" si="37"/>
        <v>0.65822</v>
      </c>
      <c r="AN38" s="9" t="str">
        <f t="shared" si="37"/>
        <v>0.925662</v>
      </c>
      <c r="AO38" s="9" t="str">
        <f t="shared" si="37"/>
        <v>0.847242</v>
      </c>
      <c r="AP38" s="9" t="str">
        <f t="shared" si="37"/>
        <v>0.88094</v>
      </c>
      <c r="AQ38" s="9" t="str">
        <f t="shared" si="37"/>
        <v>0.609743</v>
      </c>
      <c r="AR38" s="9" t="str">
        <f t="shared" si="37"/>
        <v>0.78022</v>
      </c>
      <c r="AS38" s="9" t="str">
        <f t="shared" si="37"/>
        <v>0.70892</v>
      </c>
      <c r="AT38" s="9" t="str">
        <f t="shared" si="37"/>
        <v>0.492408</v>
      </c>
      <c r="AV38" s="3">
        <v>-0.12385</v>
      </c>
      <c r="AW38" s="3">
        <v>-0.27479</v>
      </c>
      <c r="AX38" s="3">
        <v>-0.16576</v>
      </c>
      <c r="AY38" s="3">
        <v>-0.13639</v>
      </c>
      <c r="AZ38" s="3">
        <v>0.125358</v>
      </c>
      <c r="BA38" s="3">
        <v>-0.13689</v>
      </c>
      <c r="BB38" s="3">
        <v>-0.13689</v>
      </c>
      <c r="BC38" s="3">
        <v>-0.16576</v>
      </c>
      <c r="BD38" s="3">
        <v>-0.16576</v>
      </c>
      <c r="BE38" s="3">
        <v>-0.13639</v>
      </c>
      <c r="BF38" s="3">
        <v>-0.13639</v>
      </c>
      <c r="BG38" s="3">
        <v>-0.09126</v>
      </c>
      <c r="BH38" s="3">
        <v>-0.09126</v>
      </c>
      <c r="BI38" s="3">
        <v>-0.27278</v>
      </c>
      <c r="BJ38" s="3">
        <v>-0.27278</v>
      </c>
      <c r="BK38" s="3">
        <v>-0.18873</v>
      </c>
      <c r="BL38" s="3">
        <v>-0.18873</v>
      </c>
      <c r="BM38" s="3">
        <v>-0.28363</v>
      </c>
      <c r="BN38" s="3">
        <v>-0.17857</v>
      </c>
      <c r="BO38" s="3">
        <v>0.11545</v>
      </c>
      <c r="BP38" s="3">
        <v>-0.10931</v>
      </c>
      <c r="BQ38" s="3">
        <v>0.044142</v>
      </c>
      <c r="BR38" s="3">
        <v>0.048753</v>
      </c>
      <c r="BS38" s="3">
        <v>0.10146</v>
      </c>
      <c r="BT38" s="3">
        <v>0.10146</v>
      </c>
      <c r="BU38" s="3">
        <v>-0.0224</v>
      </c>
      <c r="BV38" s="3">
        <v>-0.04301</v>
      </c>
      <c r="BW38" s="3">
        <v>0.05741</v>
      </c>
      <c r="BX38" s="3">
        <v>0.036829</v>
      </c>
      <c r="BY38" s="3">
        <v>0.043984</v>
      </c>
      <c r="BZ38" s="3">
        <v>0.163114</v>
      </c>
      <c r="CA38" s="3">
        <v>-0.1135</v>
      </c>
      <c r="CB38" s="3">
        <v>-0.0488</v>
      </c>
      <c r="CC38" s="3">
        <v>0.749287</v>
      </c>
      <c r="CD38" s="3">
        <v>0.767676</v>
      </c>
      <c r="CE38" s="3">
        <v>0.917624</v>
      </c>
      <c r="CF38" s="3">
        <v>1.0</v>
      </c>
      <c r="CG38" s="3">
        <v>0.65822</v>
      </c>
      <c r="CH38" s="3">
        <v>0.925662</v>
      </c>
      <c r="CI38" s="3">
        <v>0.847242</v>
      </c>
      <c r="CJ38" s="3">
        <v>0.88094</v>
      </c>
      <c r="CK38" s="3">
        <v>0.609743</v>
      </c>
      <c r="CL38" s="3">
        <v>0.78022</v>
      </c>
      <c r="CM38" s="3">
        <v>0.70892</v>
      </c>
      <c r="CN38" s="3">
        <v>0.492408</v>
      </c>
      <c r="CO38" s="3" t="s">
        <v>546</v>
      </c>
      <c r="CP38" s="3">
        <v>0.573411</v>
      </c>
      <c r="CQ38" s="3">
        <v>0.204465</v>
      </c>
      <c r="CR38" s="3">
        <v>0.449709</v>
      </c>
      <c r="CS38" s="3">
        <v>0.534904</v>
      </c>
      <c r="CT38" s="3">
        <v>0.568727</v>
      </c>
      <c r="CU38" s="3">
        <v>0.53339</v>
      </c>
      <c r="CV38" s="3">
        <v>0.53339</v>
      </c>
      <c r="CW38" s="3">
        <v>0.449709</v>
      </c>
      <c r="CX38" s="3">
        <v>0.449709</v>
      </c>
      <c r="CY38" s="3">
        <v>0.534904</v>
      </c>
      <c r="CZ38" s="3">
        <v>0.534904</v>
      </c>
      <c r="DA38" s="3">
        <v>0.678778</v>
      </c>
      <c r="DB38" s="3">
        <v>0.678778</v>
      </c>
      <c r="DC38" s="3">
        <v>0.207922</v>
      </c>
      <c r="DD38" s="3">
        <v>0.207922</v>
      </c>
      <c r="DE38" s="3">
        <v>0.388462</v>
      </c>
      <c r="DF38" s="3">
        <v>0.388462</v>
      </c>
      <c r="DG38" s="3">
        <v>0.189683</v>
      </c>
      <c r="DH38" s="3">
        <v>0.414952</v>
      </c>
      <c r="DI38" s="3">
        <v>0.618249</v>
      </c>
      <c r="DJ38" s="3">
        <v>0.619541</v>
      </c>
      <c r="DK38" s="3">
        <v>0.849318</v>
      </c>
      <c r="DL38" s="3">
        <v>0.833777</v>
      </c>
      <c r="DM38" s="3">
        <v>0.661669</v>
      </c>
      <c r="DN38" s="3">
        <v>0.661669</v>
      </c>
      <c r="DO38" s="3">
        <v>0.923221</v>
      </c>
      <c r="DP38" s="3">
        <v>0.853136</v>
      </c>
      <c r="DQ38" s="3">
        <v>0.80477</v>
      </c>
      <c r="DR38" s="3">
        <v>0.87407</v>
      </c>
      <c r="DS38" s="3">
        <v>0.849851</v>
      </c>
      <c r="DT38" s="3">
        <v>0.4799</v>
      </c>
      <c r="DU38" s="3">
        <v>0.624222</v>
      </c>
      <c r="DV38" s="3">
        <v>0.833617</v>
      </c>
      <c r="DW38" s="14">
        <v>3.88E-5</v>
      </c>
      <c r="DX38" s="14">
        <v>1.9E-5</v>
      </c>
      <c r="DY38" s="14">
        <v>7.15E-10</v>
      </c>
      <c r="DZ38" s="3" t="s">
        <v>563</v>
      </c>
      <c r="EA38" s="3">
        <v>6.39E-4</v>
      </c>
      <c r="EB38" s="14">
        <v>2.52E-10</v>
      </c>
      <c r="EC38" s="14">
        <v>3.4E-7</v>
      </c>
      <c r="ED38" s="14">
        <v>2.9E-8</v>
      </c>
      <c r="EE38" s="3">
        <v>0.002008</v>
      </c>
      <c r="EF38" s="14">
        <v>1.13E-5</v>
      </c>
      <c r="EG38" s="3">
        <v>1.53E-4</v>
      </c>
      <c r="EH38" s="3">
        <v>0.016989</v>
      </c>
    </row>
    <row r="39">
      <c r="A39" s="3" t="s">
        <v>547</v>
      </c>
      <c r="B39" s="11" t="str">
        <f t="shared" ref="B39:AT39" si="38">IF(CP39&lt;0.05,AV39," ")</f>
        <v> </v>
      </c>
      <c r="C39" s="11" t="str">
        <f t="shared" si="38"/>
        <v> </v>
      </c>
      <c r="D39" s="11" t="str">
        <f t="shared" si="38"/>
        <v> </v>
      </c>
      <c r="E39" s="11" t="str">
        <f t="shared" si="38"/>
        <v> </v>
      </c>
      <c r="F39" s="11" t="str">
        <f t="shared" si="38"/>
        <v> </v>
      </c>
      <c r="G39" s="11" t="str">
        <f t="shared" si="38"/>
        <v> </v>
      </c>
      <c r="H39" s="11" t="str">
        <f t="shared" si="38"/>
        <v> </v>
      </c>
      <c r="I39" s="11" t="str">
        <f t="shared" si="38"/>
        <v> </v>
      </c>
      <c r="J39" s="11" t="str">
        <f t="shared" si="38"/>
        <v> </v>
      </c>
      <c r="K39" s="11" t="str">
        <f t="shared" si="38"/>
        <v> </v>
      </c>
      <c r="L39" s="11" t="str">
        <f t="shared" si="38"/>
        <v> </v>
      </c>
      <c r="M39" s="11" t="str">
        <f t="shared" si="38"/>
        <v> </v>
      </c>
      <c r="N39" s="11" t="str">
        <f t="shared" si="38"/>
        <v> </v>
      </c>
      <c r="O39" s="11" t="str">
        <f t="shared" si="38"/>
        <v> </v>
      </c>
      <c r="P39" s="11" t="str">
        <f t="shared" si="38"/>
        <v> </v>
      </c>
      <c r="Q39" s="11" t="str">
        <f t="shared" si="38"/>
        <v> </v>
      </c>
      <c r="R39" s="11" t="str">
        <f t="shared" si="38"/>
        <v> </v>
      </c>
      <c r="S39" s="11" t="str">
        <f t="shared" si="38"/>
        <v> </v>
      </c>
      <c r="T39" s="11" t="str">
        <f t="shared" si="38"/>
        <v> </v>
      </c>
      <c r="U39" s="11" t="str">
        <f t="shared" si="38"/>
        <v> </v>
      </c>
      <c r="V39" s="11" t="str">
        <f t="shared" si="38"/>
        <v> </v>
      </c>
      <c r="W39" s="29" t="str">
        <f t="shared" si="38"/>
        <v> </v>
      </c>
      <c r="X39" s="29" t="str">
        <f t="shared" si="38"/>
        <v> </v>
      </c>
      <c r="Y39" s="29" t="str">
        <f t="shared" si="38"/>
        <v> </v>
      </c>
      <c r="Z39" s="29" t="str">
        <f t="shared" si="38"/>
        <v> </v>
      </c>
      <c r="AA39" s="29" t="str">
        <f t="shared" si="38"/>
        <v> </v>
      </c>
      <c r="AB39" s="29" t="str">
        <f t="shared" si="38"/>
        <v> </v>
      </c>
      <c r="AC39" s="29" t="str">
        <f t="shared" si="38"/>
        <v> </v>
      </c>
      <c r="AD39" s="29" t="str">
        <f t="shared" si="38"/>
        <v> </v>
      </c>
      <c r="AE39" s="29" t="str">
        <f t="shared" si="38"/>
        <v> </v>
      </c>
      <c r="AF39" s="29" t="str">
        <f t="shared" si="38"/>
        <v> </v>
      </c>
      <c r="AG39" s="29" t="str">
        <f t="shared" si="38"/>
        <v> </v>
      </c>
      <c r="AH39" s="29" t="str">
        <f t="shared" si="38"/>
        <v> </v>
      </c>
      <c r="AI39" s="9" t="str">
        <f t="shared" si="38"/>
        <v>0.978315</v>
      </c>
      <c r="AJ39" s="9" t="str">
        <f t="shared" si="38"/>
        <v>0.821108</v>
      </c>
      <c r="AK39" s="9" t="str">
        <f t="shared" si="38"/>
        <v>0.527184</v>
      </c>
      <c r="AL39" s="9" t="str">
        <f t="shared" si="38"/>
        <v>0.65822</v>
      </c>
      <c r="AM39" s="11" t="str">
        <f t="shared" si="38"/>
        <v> </v>
      </c>
      <c r="AN39" s="9" t="str">
        <f t="shared" si="38"/>
        <v>0.516779</v>
      </c>
      <c r="AO39" s="9" t="str">
        <f t="shared" si="38"/>
        <v>0.49462</v>
      </c>
      <c r="AP39" s="9" t="str">
        <f t="shared" si="38"/>
        <v>0.604391</v>
      </c>
      <c r="AQ39" s="9" t="str">
        <f t="shared" si="38"/>
        <v>0.817085</v>
      </c>
      <c r="AR39" s="9" t="str">
        <f t="shared" si="38"/>
        <v>0.813077</v>
      </c>
      <c r="AS39" s="9" t="str">
        <f t="shared" si="38"/>
        <v>0.843859</v>
      </c>
      <c r="AT39" s="9" t="str">
        <f t="shared" si="38"/>
        <v>0.702415</v>
      </c>
      <c r="AV39" s="3">
        <v>-0.05659</v>
      </c>
      <c r="AW39" s="3">
        <v>-0.15736</v>
      </c>
      <c r="AX39" s="3">
        <v>-0.19365</v>
      </c>
      <c r="AY39" s="3">
        <v>-0.17225</v>
      </c>
      <c r="AZ39" s="3">
        <v>0.232815</v>
      </c>
      <c r="BA39" s="3">
        <v>-0.06751</v>
      </c>
      <c r="BB39" s="3">
        <v>-0.06751</v>
      </c>
      <c r="BC39" s="3">
        <v>-0.19365</v>
      </c>
      <c r="BD39" s="3">
        <v>-0.19365</v>
      </c>
      <c r="BE39" s="3">
        <v>-0.17225</v>
      </c>
      <c r="BF39" s="3">
        <v>-0.17225</v>
      </c>
      <c r="BG39" s="3">
        <v>-0.12509</v>
      </c>
      <c r="BH39" s="3">
        <v>-0.12509</v>
      </c>
      <c r="BI39" s="3">
        <v>-0.17225</v>
      </c>
      <c r="BJ39" s="3">
        <v>-0.17225</v>
      </c>
      <c r="BK39" s="3">
        <v>0.119752</v>
      </c>
      <c r="BL39" s="3">
        <v>0.119752</v>
      </c>
      <c r="BM39" s="3">
        <v>-0.07225</v>
      </c>
      <c r="BN39" s="3">
        <v>0.213576</v>
      </c>
      <c r="BO39" s="3">
        <v>-0.00392</v>
      </c>
      <c r="BP39" s="3">
        <v>-0.02879</v>
      </c>
      <c r="BQ39" s="3">
        <v>0.150934</v>
      </c>
      <c r="BR39" s="3">
        <v>0.351526</v>
      </c>
      <c r="BS39" s="3">
        <v>0.341072</v>
      </c>
      <c r="BT39" s="3">
        <v>0.341072</v>
      </c>
      <c r="BU39" s="3">
        <v>0.041817</v>
      </c>
      <c r="BV39" s="3">
        <v>0.023994</v>
      </c>
      <c r="BW39" s="3">
        <v>0.099307</v>
      </c>
      <c r="BX39" s="3">
        <v>0.119776</v>
      </c>
      <c r="BY39" s="3">
        <v>0.230896</v>
      </c>
      <c r="BZ39" s="3">
        <v>0.399353</v>
      </c>
      <c r="CA39" s="3">
        <v>0.153797</v>
      </c>
      <c r="CB39" s="3">
        <v>0.277963</v>
      </c>
      <c r="CC39" s="3">
        <v>0.978315</v>
      </c>
      <c r="CD39" s="3">
        <v>0.821108</v>
      </c>
      <c r="CE39" s="3">
        <v>0.527184</v>
      </c>
      <c r="CF39" s="3">
        <v>0.65822</v>
      </c>
      <c r="CG39" s="3">
        <v>1.0</v>
      </c>
      <c r="CH39" s="3">
        <v>0.516779</v>
      </c>
      <c r="CI39" s="3">
        <v>0.49462</v>
      </c>
      <c r="CJ39" s="3">
        <v>0.604391</v>
      </c>
      <c r="CK39" s="3">
        <v>0.817085</v>
      </c>
      <c r="CL39" s="3">
        <v>0.813077</v>
      </c>
      <c r="CM39" s="3">
        <v>0.843859</v>
      </c>
      <c r="CN39" s="3">
        <v>0.702415</v>
      </c>
      <c r="CO39" s="3" t="s">
        <v>547</v>
      </c>
      <c r="CP39" s="3">
        <v>0.797589</v>
      </c>
      <c r="CQ39" s="3">
        <v>0.473326</v>
      </c>
      <c r="CR39" s="3">
        <v>0.37598</v>
      </c>
      <c r="CS39" s="3">
        <v>0.431909</v>
      </c>
      <c r="CT39" s="3">
        <v>0.285046</v>
      </c>
      <c r="CU39" s="3">
        <v>0.759554</v>
      </c>
      <c r="CV39" s="3">
        <v>0.759554</v>
      </c>
      <c r="CW39" s="3">
        <v>0.37598</v>
      </c>
      <c r="CX39" s="3">
        <v>0.37598</v>
      </c>
      <c r="CY39" s="3">
        <v>0.431909</v>
      </c>
      <c r="CZ39" s="3">
        <v>0.431909</v>
      </c>
      <c r="DA39" s="3">
        <v>0.569548</v>
      </c>
      <c r="DB39" s="3">
        <v>0.569548</v>
      </c>
      <c r="DC39" s="3">
        <v>0.431909</v>
      </c>
      <c r="DD39" s="3">
        <v>0.431909</v>
      </c>
      <c r="DE39" s="3">
        <v>0.58627</v>
      </c>
      <c r="DF39" s="3">
        <v>0.58627</v>
      </c>
      <c r="DG39" s="3">
        <v>0.743228</v>
      </c>
      <c r="DH39" s="3">
        <v>0.327823</v>
      </c>
      <c r="DI39" s="3">
        <v>0.986549</v>
      </c>
      <c r="DJ39" s="3">
        <v>0.896245</v>
      </c>
      <c r="DK39" s="3">
        <v>0.51371</v>
      </c>
      <c r="DL39" s="3">
        <v>0.118145</v>
      </c>
      <c r="DM39" s="3">
        <v>0.130261</v>
      </c>
      <c r="DN39" s="3">
        <v>0.130261</v>
      </c>
      <c r="DO39" s="3">
        <v>0.857173</v>
      </c>
      <c r="DP39" s="3">
        <v>0.917775</v>
      </c>
      <c r="DQ39" s="3">
        <v>0.668449</v>
      </c>
      <c r="DR39" s="3">
        <v>0.605057</v>
      </c>
      <c r="DS39" s="3">
        <v>0.313935</v>
      </c>
      <c r="DT39" s="3">
        <v>0.072896</v>
      </c>
      <c r="DU39" s="3">
        <v>0.505661</v>
      </c>
      <c r="DV39" s="3">
        <v>0.222461</v>
      </c>
      <c r="DW39" s="14">
        <v>8.88E-16</v>
      </c>
      <c r="DX39" s="14">
        <v>1.58E-6</v>
      </c>
      <c r="DY39" s="3">
        <v>0.009741</v>
      </c>
      <c r="DZ39" s="3">
        <v>6.39E-4</v>
      </c>
      <c r="EA39" s="3" t="s">
        <v>563</v>
      </c>
      <c r="EB39" s="3">
        <v>0.011573</v>
      </c>
      <c r="EC39" s="3">
        <v>0.016426</v>
      </c>
      <c r="ED39" s="3">
        <v>0.002254</v>
      </c>
      <c r="EE39" s="14">
        <v>1.96E-6</v>
      </c>
      <c r="EF39" s="14">
        <v>2.41E-6</v>
      </c>
      <c r="EG39" s="14">
        <v>4.21E-7</v>
      </c>
      <c r="EH39" s="3">
        <v>1.86E-4</v>
      </c>
    </row>
    <row r="40">
      <c r="A40" s="3" t="s">
        <v>548</v>
      </c>
      <c r="B40" s="11" t="str">
        <f t="shared" ref="B40:AT40" si="39">IF(CP40&lt;0.05,AV40," ")</f>
        <v> </v>
      </c>
      <c r="C40" s="11" t="str">
        <f t="shared" si="39"/>
        <v> </v>
      </c>
      <c r="D40" s="11" t="str">
        <f t="shared" si="39"/>
        <v> </v>
      </c>
      <c r="E40" s="11" t="str">
        <f t="shared" si="39"/>
        <v> </v>
      </c>
      <c r="F40" s="11" t="str">
        <f t="shared" si="39"/>
        <v> </v>
      </c>
      <c r="G40" s="11" t="str">
        <f t="shared" si="39"/>
        <v> </v>
      </c>
      <c r="H40" s="11" t="str">
        <f t="shared" si="39"/>
        <v> </v>
      </c>
      <c r="I40" s="11" t="str">
        <f t="shared" si="39"/>
        <v> </v>
      </c>
      <c r="J40" s="11" t="str">
        <f t="shared" si="39"/>
        <v> </v>
      </c>
      <c r="K40" s="11" t="str">
        <f t="shared" si="39"/>
        <v> </v>
      </c>
      <c r="L40" s="11" t="str">
        <f t="shared" si="39"/>
        <v> </v>
      </c>
      <c r="M40" s="11" t="str">
        <f t="shared" si="39"/>
        <v> </v>
      </c>
      <c r="N40" s="11" t="str">
        <f t="shared" si="39"/>
        <v> </v>
      </c>
      <c r="O40" s="11" t="str">
        <f t="shared" si="39"/>
        <v> </v>
      </c>
      <c r="P40" s="11" t="str">
        <f t="shared" si="39"/>
        <v> </v>
      </c>
      <c r="Q40" s="11" t="str">
        <f t="shared" si="39"/>
        <v> </v>
      </c>
      <c r="R40" s="11" t="str">
        <f t="shared" si="39"/>
        <v> </v>
      </c>
      <c r="S40" s="11" t="str">
        <f t="shared" si="39"/>
        <v> </v>
      </c>
      <c r="T40" s="11" t="str">
        <f t="shared" si="39"/>
        <v> </v>
      </c>
      <c r="U40" s="11" t="str">
        <f t="shared" si="39"/>
        <v> </v>
      </c>
      <c r="V40" s="11" t="str">
        <f t="shared" si="39"/>
        <v> </v>
      </c>
      <c r="W40" s="29" t="str">
        <f t="shared" si="39"/>
        <v> </v>
      </c>
      <c r="X40" s="29" t="str">
        <f t="shared" si="39"/>
        <v> </v>
      </c>
      <c r="Y40" s="29" t="str">
        <f t="shared" si="39"/>
        <v> </v>
      </c>
      <c r="Z40" s="29" t="str">
        <f t="shared" si="39"/>
        <v> </v>
      </c>
      <c r="AA40" s="29" t="str">
        <f t="shared" si="39"/>
        <v> </v>
      </c>
      <c r="AB40" s="29" t="str">
        <f t="shared" si="39"/>
        <v> </v>
      </c>
      <c r="AC40" s="29" t="str">
        <f t="shared" si="39"/>
        <v> </v>
      </c>
      <c r="AD40" s="29" t="str">
        <f t="shared" si="39"/>
        <v> </v>
      </c>
      <c r="AE40" s="29" t="str">
        <f t="shared" si="39"/>
        <v> </v>
      </c>
      <c r="AF40" s="29" t="str">
        <f t="shared" si="39"/>
        <v> </v>
      </c>
      <c r="AG40" s="29" t="str">
        <f t="shared" si="39"/>
        <v> </v>
      </c>
      <c r="AH40" s="29" t="str">
        <f t="shared" si="39"/>
        <v> </v>
      </c>
      <c r="AI40" s="9" t="str">
        <f t="shared" si="39"/>
        <v>0.626883</v>
      </c>
      <c r="AJ40" s="9" t="str">
        <f t="shared" si="39"/>
        <v>0.683371</v>
      </c>
      <c r="AK40" s="9" t="str">
        <f t="shared" si="39"/>
        <v>0.991316</v>
      </c>
      <c r="AL40" s="9" t="str">
        <f t="shared" si="39"/>
        <v>0.925662</v>
      </c>
      <c r="AM40" s="9" t="str">
        <f t="shared" si="39"/>
        <v>0.516779</v>
      </c>
      <c r="AN40" s="11" t="str">
        <f t="shared" si="39"/>
        <v> </v>
      </c>
      <c r="AO40" s="9" t="str">
        <f t="shared" si="39"/>
        <v>0.917791</v>
      </c>
      <c r="AP40" s="9" t="str">
        <f t="shared" si="39"/>
        <v>0.944334</v>
      </c>
      <c r="AQ40" s="9" t="str">
        <f t="shared" si="39"/>
        <v>0.597581</v>
      </c>
      <c r="AR40" s="9" t="str">
        <f t="shared" si="39"/>
        <v>0.690056</v>
      </c>
      <c r="AS40" s="9" t="str">
        <f t="shared" si="39"/>
        <v>0.652073</v>
      </c>
      <c r="AT40" s="9" t="str">
        <f t="shared" si="39"/>
        <v>0.527306</v>
      </c>
      <c r="AV40" s="3">
        <v>-0.05831</v>
      </c>
      <c r="AW40" s="3">
        <v>-0.27013</v>
      </c>
      <c r="AX40" s="3">
        <v>-0.1675</v>
      </c>
      <c r="AY40" s="3">
        <v>-0.14454</v>
      </c>
      <c r="AZ40" s="3">
        <v>0.215308</v>
      </c>
      <c r="BA40" s="3">
        <v>-0.06529</v>
      </c>
      <c r="BB40" s="3">
        <v>-0.06529</v>
      </c>
      <c r="BC40" s="3">
        <v>-0.1675</v>
      </c>
      <c r="BD40" s="3">
        <v>-0.1675</v>
      </c>
      <c r="BE40" s="3">
        <v>-0.14454</v>
      </c>
      <c r="BF40" s="3">
        <v>-0.14454</v>
      </c>
      <c r="BG40" s="3">
        <v>-0.09818</v>
      </c>
      <c r="BH40" s="3">
        <v>-0.09818</v>
      </c>
      <c r="BI40" s="3">
        <v>-0.27811</v>
      </c>
      <c r="BJ40" s="3">
        <v>-0.27811</v>
      </c>
      <c r="BK40" s="3">
        <v>-0.1821</v>
      </c>
      <c r="BL40" s="3">
        <v>-0.1821</v>
      </c>
      <c r="BM40" s="3">
        <v>-0.25001</v>
      </c>
      <c r="BN40" s="3">
        <v>-0.16526</v>
      </c>
      <c r="BO40" s="3">
        <v>0.132028</v>
      </c>
      <c r="BP40" s="3">
        <v>-0.08822</v>
      </c>
      <c r="BQ40" s="3">
        <v>0.193468</v>
      </c>
      <c r="BR40" s="3">
        <v>0.045753</v>
      </c>
      <c r="BS40" s="3">
        <v>0.219613</v>
      </c>
      <c r="BT40" s="3">
        <v>0.219613</v>
      </c>
      <c r="BU40" s="3">
        <v>0.100656</v>
      </c>
      <c r="BV40" s="3">
        <v>0.037337</v>
      </c>
      <c r="BW40" s="3">
        <v>0.215899</v>
      </c>
      <c r="BX40" s="3">
        <v>0.176432</v>
      </c>
      <c r="BY40" s="3">
        <v>0.013123</v>
      </c>
      <c r="BZ40" s="3">
        <v>0.198762</v>
      </c>
      <c r="CA40" s="3">
        <v>-0.14665</v>
      </c>
      <c r="CB40" s="3">
        <v>-0.03402</v>
      </c>
      <c r="CC40" s="3">
        <v>0.626883</v>
      </c>
      <c r="CD40" s="3">
        <v>0.683371</v>
      </c>
      <c r="CE40" s="3">
        <v>0.991316</v>
      </c>
      <c r="CF40" s="3">
        <v>0.925662</v>
      </c>
      <c r="CG40" s="3">
        <v>0.516779</v>
      </c>
      <c r="CH40" s="3">
        <v>1.0</v>
      </c>
      <c r="CI40" s="3">
        <v>0.917791</v>
      </c>
      <c r="CJ40" s="3">
        <v>0.944334</v>
      </c>
      <c r="CK40" s="3">
        <v>0.597581</v>
      </c>
      <c r="CL40" s="3">
        <v>0.690056</v>
      </c>
      <c r="CM40" s="3">
        <v>0.652073</v>
      </c>
      <c r="CN40" s="3">
        <v>0.527306</v>
      </c>
      <c r="CO40" s="3" t="s">
        <v>548</v>
      </c>
      <c r="CP40" s="3">
        <v>0.791559</v>
      </c>
      <c r="CQ40" s="3">
        <v>0.212545</v>
      </c>
      <c r="CR40" s="3">
        <v>0.444902</v>
      </c>
      <c r="CS40" s="3">
        <v>0.510549</v>
      </c>
      <c r="CT40" s="3">
        <v>0.323821</v>
      </c>
      <c r="CU40" s="3">
        <v>0.767249</v>
      </c>
      <c r="CV40" s="3">
        <v>0.767249</v>
      </c>
      <c r="CW40" s="3">
        <v>0.444902</v>
      </c>
      <c r="CX40" s="3">
        <v>0.444902</v>
      </c>
      <c r="CY40" s="3">
        <v>0.510549</v>
      </c>
      <c r="CZ40" s="3">
        <v>0.510549</v>
      </c>
      <c r="DA40" s="3">
        <v>0.655816</v>
      </c>
      <c r="DB40" s="3">
        <v>0.655816</v>
      </c>
      <c r="DC40" s="3">
        <v>0.198827</v>
      </c>
      <c r="DD40" s="3">
        <v>0.198827</v>
      </c>
      <c r="DE40" s="3">
        <v>0.405643</v>
      </c>
      <c r="DF40" s="3">
        <v>0.405643</v>
      </c>
      <c r="DG40" s="3">
        <v>0.249928</v>
      </c>
      <c r="DH40" s="3">
        <v>0.451121</v>
      </c>
      <c r="DI40" s="3">
        <v>0.568346</v>
      </c>
      <c r="DJ40" s="3">
        <v>0.688964</v>
      </c>
      <c r="DK40" s="3">
        <v>0.400754</v>
      </c>
      <c r="DL40" s="3">
        <v>0.843883</v>
      </c>
      <c r="DM40" s="3">
        <v>0.338813</v>
      </c>
      <c r="DN40" s="3">
        <v>0.338813</v>
      </c>
      <c r="DO40" s="3">
        <v>0.664199</v>
      </c>
      <c r="DP40" s="3">
        <v>0.872348</v>
      </c>
      <c r="DQ40" s="3">
        <v>0.347248</v>
      </c>
      <c r="DR40" s="3">
        <v>0.44425</v>
      </c>
      <c r="DS40" s="3">
        <v>0.954976</v>
      </c>
      <c r="DT40" s="3">
        <v>0.387735</v>
      </c>
      <c r="DU40" s="3">
        <v>0.525876</v>
      </c>
      <c r="DV40" s="3">
        <v>0.883607</v>
      </c>
      <c r="DW40" s="3">
        <v>0.001369</v>
      </c>
      <c r="DX40" s="3">
        <v>3.25E-4</v>
      </c>
      <c r="DY40" s="3">
        <v>0.0</v>
      </c>
      <c r="DZ40" s="14">
        <v>2.52E-10</v>
      </c>
      <c r="EA40" s="3">
        <v>0.011573</v>
      </c>
      <c r="EB40" s="3" t="s">
        <v>563</v>
      </c>
      <c r="EC40" s="14">
        <v>7.01E-10</v>
      </c>
      <c r="ED40" s="14">
        <v>1.32E-11</v>
      </c>
      <c r="EE40" s="3">
        <v>0.002603</v>
      </c>
      <c r="EF40" s="3">
        <v>2.69E-4</v>
      </c>
      <c r="EG40" s="3">
        <v>7.47E-4</v>
      </c>
      <c r="EH40" s="3">
        <v>0.009721</v>
      </c>
    </row>
    <row r="41">
      <c r="A41" s="3" t="s">
        <v>549</v>
      </c>
      <c r="B41" s="11" t="str">
        <f t="shared" ref="B41:AT41" si="40">IF(CP41&lt;0.05,AV41," ")</f>
        <v> </v>
      </c>
      <c r="C41" s="11" t="str">
        <f t="shared" si="40"/>
        <v> </v>
      </c>
      <c r="D41" s="11" t="str">
        <f t="shared" si="40"/>
        <v> </v>
      </c>
      <c r="E41" s="11" t="str">
        <f t="shared" si="40"/>
        <v> </v>
      </c>
      <c r="F41" s="11" t="str">
        <f t="shared" si="40"/>
        <v> </v>
      </c>
      <c r="G41" s="11" t="str">
        <f t="shared" si="40"/>
        <v> </v>
      </c>
      <c r="H41" s="11" t="str">
        <f t="shared" si="40"/>
        <v> </v>
      </c>
      <c r="I41" s="11" t="str">
        <f t="shared" si="40"/>
        <v> </v>
      </c>
      <c r="J41" s="11" t="str">
        <f t="shared" si="40"/>
        <v> </v>
      </c>
      <c r="K41" s="11" t="str">
        <f t="shared" si="40"/>
        <v> </v>
      </c>
      <c r="L41" s="11" t="str">
        <f t="shared" si="40"/>
        <v> </v>
      </c>
      <c r="M41" s="11" t="str">
        <f t="shared" si="40"/>
        <v> </v>
      </c>
      <c r="N41" s="11" t="str">
        <f t="shared" si="40"/>
        <v> </v>
      </c>
      <c r="O41" s="11" t="str">
        <f t="shared" si="40"/>
        <v> </v>
      </c>
      <c r="P41" s="11" t="str">
        <f t="shared" si="40"/>
        <v> </v>
      </c>
      <c r="Q41" s="11" t="str">
        <f t="shared" si="40"/>
        <v> </v>
      </c>
      <c r="R41" s="11" t="str">
        <f t="shared" si="40"/>
        <v> </v>
      </c>
      <c r="S41" s="11" t="str">
        <f t="shared" si="40"/>
        <v> </v>
      </c>
      <c r="T41" s="11" t="str">
        <f t="shared" si="40"/>
        <v> </v>
      </c>
      <c r="U41" s="11" t="str">
        <f t="shared" si="40"/>
        <v> </v>
      </c>
      <c r="V41" s="11" t="str">
        <f t="shared" si="40"/>
        <v> </v>
      </c>
      <c r="W41" s="29" t="str">
        <f t="shared" si="40"/>
        <v> </v>
      </c>
      <c r="X41" s="29" t="str">
        <f t="shared" si="40"/>
        <v> </v>
      </c>
      <c r="Y41" s="29" t="str">
        <f t="shared" si="40"/>
        <v> </v>
      </c>
      <c r="Z41" s="29" t="str">
        <f t="shared" si="40"/>
        <v> </v>
      </c>
      <c r="AA41" s="29" t="str">
        <f t="shared" si="40"/>
        <v> </v>
      </c>
      <c r="AB41" s="29" t="str">
        <f t="shared" si="40"/>
        <v> </v>
      </c>
      <c r="AC41" s="29" t="str">
        <f t="shared" si="40"/>
        <v> </v>
      </c>
      <c r="AD41" s="29" t="str">
        <f t="shared" si="40"/>
        <v> </v>
      </c>
      <c r="AE41" s="29" t="str">
        <f t="shared" si="40"/>
        <v> </v>
      </c>
      <c r="AF41" s="29" t="str">
        <f t="shared" si="40"/>
        <v> </v>
      </c>
      <c r="AG41" s="29" t="str">
        <f t="shared" si="40"/>
        <v> </v>
      </c>
      <c r="AH41" s="29" t="str">
        <f t="shared" si="40"/>
        <v> </v>
      </c>
      <c r="AI41" s="9" t="str">
        <f t="shared" si="40"/>
        <v>0.608265</v>
      </c>
      <c r="AJ41" s="9" t="str">
        <f t="shared" si="40"/>
        <v>0.641372</v>
      </c>
      <c r="AK41" s="9" t="str">
        <f t="shared" si="40"/>
        <v>0.909821</v>
      </c>
      <c r="AL41" s="9" t="str">
        <f t="shared" si="40"/>
        <v>0.847242</v>
      </c>
      <c r="AM41" s="9" t="str">
        <f t="shared" si="40"/>
        <v>0.49462</v>
      </c>
      <c r="AN41" s="9" t="str">
        <f t="shared" si="40"/>
        <v>0.917791</v>
      </c>
      <c r="AO41" s="11" t="str">
        <f t="shared" si="40"/>
        <v> </v>
      </c>
      <c r="AP41" s="9" t="str">
        <f t="shared" si="40"/>
        <v>0.960785</v>
      </c>
      <c r="AQ41" s="9" t="str">
        <f t="shared" si="40"/>
        <v>0.612778</v>
      </c>
      <c r="AR41" s="9" t="str">
        <f t="shared" si="40"/>
        <v>0.641532</v>
      </c>
      <c r="AS41" s="9" t="str">
        <f t="shared" si="40"/>
        <v>0.51558</v>
      </c>
      <c r="AT41" s="9" t="str">
        <f t="shared" si="40"/>
        <v>0.566301</v>
      </c>
      <c r="AV41" s="3">
        <v>-0.00808</v>
      </c>
      <c r="AW41" s="3">
        <v>-0.13135</v>
      </c>
      <c r="AX41" s="3">
        <v>-0.04118</v>
      </c>
      <c r="AY41" s="3">
        <v>-0.02576</v>
      </c>
      <c r="AZ41" s="3">
        <v>0.252082</v>
      </c>
      <c r="BA41" s="3">
        <v>-0.01414</v>
      </c>
      <c r="BB41" s="3">
        <v>-0.01414</v>
      </c>
      <c r="BC41" s="3">
        <v>-0.04118</v>
      </c>
      <c r="BD41" s="3">
        <v>-0.04118</v>
      </c>
      <c r="BE41" s="3">
        <v>-0.02576</v>
      </c>
      <c r="BF41" s="3">
        <v>-0.02576</v>
      </c>
      <c r="BG41" s="3">
        <v>0.008588</v>
      </c>
      <c r="BH41" s="3">
        <v>0.008588</v>
      </c>
      <c r="BI41" s="3">
        <v>-0.13438</v>
      </c>
      <c r="BJ41" s="3">
        <v>-0.13438</v>
      </c>
      <c r="BK41" s="3">
        <v>-0.10164</v>
      </c>
      <c r="BL41" s="3">
        <v>-0.10164</v>
      </c>
      <c r="BM41" s="3">
        <v>-0.08893</v>
      </c>
      <c r="BN41" s="3">
        <v>-0.09109</v>
      </c>
      <c r="BO41" s="3">
        <v>0.118566</v>
      </c>
      <c r="BP41" s="3">
        <v>-0.02071</v>
      </c>
      <c r="BQ41" s="3">
        <v>0.313307</v>
      </c>
      <c r="BR41" s="3">
        <v>0.141087</v>
      </c>
      <c r="BS41" s="3">
        <v>0.319931</v>
      </c>
      <c r="BT41" s="3">
        <v>0.319931</v>
      </c>
      <c r="BU41" s="3">
        <v>0.160297</v>
      </c>
      <c r="BV41" s="3">
        <v>0.160135</v>
      </c>
      <c r="BW41" s="3">
        <v>0.32786</v>
      </c>
      <c r="BX41" s="3">
        <v>0.290217</v>
      </c>
      <c r="BY41" s="3">
        <v>0.085117</v>
      </c>
      <c r="BZ41" s="3">
        <v>0.271665</v>
      </c>
      <c r="CA41" s="3">
        <v>0.012937</v>
      </c>
      <c r="CB41" s="3">
        <v>0.107742</v>
      </c>
      <c r="CC41" s="3">
        <v>0.608265</v>
      </c>
      <c r="CD41" s="3">
        <v>0.641372</v>
      </c>
      <c r="CE41" s="3">
        <v>0.909821</v>
      </c>
      <c r="CF41" s="3">
        <v>0.847242</v>
      </c>
      <c r="CG41" s="3">
        <v>0.49462</v>
      </c>
      <c r="CH41" s="3">
        <v>0.917791</v>
      </c>
      <c r="CI41" s="3">
        <v>1.0</v>
      </c>
      <c r="CJ41" s="3">
        <v>0.960785</v>
      </c>
      <c r="CK41" s="3">
        <v>0.612778</v>
      </c>
      <c r="CL41" s="3">
        <v>0.641532</v>
      </c>
      <c r="CM41" s="3">
        <v>0.51558</v>
      </c>
      <c r="CN41" s="3">
        <v>0.566301</v>
      </c>
      <c r="CO41" s="3" t="s">
        <v>549</v>
      </c>
      <c r="CP41" s="3">
        <v>0.970802</v>
      </c>
      <c r="CQ41" s="3">
        <v>0.550253</v>
      </c>
      <c r="CR41" s="3">
        <v>0.852001</v>
      </c>
      <c r="CS41" s="3">
        <v>0.907107</v>
      </c>
      <c r="CT41" s="3">
        <v>0.245892</v>
      </c>
      <c r="CU41" s="3">
        <v>0.948925</v>
      </c>
      <c r="CV41" s="3">
        <v>0.948925</v>
      </c>
      <c r="CW41" s="3">
        <v>0.852001</v>
      </c>
      <c r="CX41" s="3">
        <v>0.852001</v>
      </c>
      <c r="CY41" s="3">
        <v>0.907107</v>
      </c>
      <c r="CZ41" s="3">
        <v>0.907107</v>
      </c>
      <c r="DA41" s="3">
        <v>0.968978</v>
      </c>
      <c r="DB41" s="3">
        <v>0.968978</v>
      </c>
      <c r="DC41" s="3">
        <v>0.541006</v>
      </c>
      <c r="DD41" s="3">
        <v>0.541006</v>
      </c>
      <c r="DE41" s="3">
        <v>0.644464</v>
      </c>
      <c r="DF41" s="3">
        <v>0.644464</v>
      </c>
      <c r="DG41" s="3">
        <v>0.686563</v>
      </c>
      <c r="DH41" s="3">
        <v>0.679352</v>
      </c>
      <c r="DI41" s="3">
        <v>0.608734</v>
      </c>
      <c r="DJ41" s="3">
        <v>0.925266</v>
      </c>
      <c r="DK41" s="3">
        <v>0.16668</v>
      </c>
      <c r="DL41" s="3">
        <v>0.54185</v>
      </c>
      <c r="DM41" s="3">
        <v>0.157417</v>
      </c>
      <c r="DN41" s="3">
        <v>0.157417</v>
      </c>
      <c r="DO41" s="3">
        <v>0.48762</v>
      </c>
      <c r="DP41" s="3">
        <v>0.488064</v>
      </c>
      <c r="DQ41" s="3">
        <v>0.146807</v>
      </c>
      <c r="DR41" s="3">
        <v>0.20189</v>
      </c>
      <c r="DS41" s="3">
        <v>0.713739</v>
      </c>
      <c r="DT41" s="3">
        <v>0.233551</v>
      </c>
      <c r="DU41" s="3">
        <v>0.955614</v>
      </c>
      <c r="DV41" s="3">
        <v>0.642031</v>
      </c>
      <c r="DW41" s="3">
        <v>0.002074</v>
      </c>
      <c r="DX41" s="3">
        <v>9.73E-4</v>
      </c>
      <c r="DY41" s="14">
        <v>1.79E-9</v>
      </c>
      <c r="DZ41" s="14">
        <v>3.4E-7</v>
      </c>
      <c r="EA41" s="3">
        <v>0.016426</v>
      </c>
      <c r="EB41" s="14">
        <v>7.01E-10</v>
      </c>
      <c r="EC41" s="3" t="s">
        <v>563</v>
      </c>
      <c r="ED41" s="14">
        <v>3.57E-13</v>
      </c>
      <c r="EE41" s="3">
        <v>0.00188</v>
      </c>
      <c r="EF41" s="3">
        <v>9.69E-4</v>
      </c>
      <c r="EG41" s="3">
        <v>0.011801</v>
      </c>
      <c r="EH41" s="3">
        <v>0.004847</v>
      </c>
    </row>
    <row r="42">
      <c r="A42" s="3" t="s">
        <v>550</v>
      </c>
      <c r="B42" s="11" t="str">
        <f t="shared" ref="B42:AT42" si="41">IF(CP42&lt;0.05,AV42," ")</f>
        <v> </v>
      </c>
      <c r="C42" s="11" t="str">
        <f t="shared" si="41"/>
        <v> </v>
      </c>
      <c r="D42" s="11" t="str">
        <f t="shared" si="41"/>
        <v> </v>
      </c>
      <c r="E42" s="11" t="str">
        <f t="shared" si="41"/>
        <v> </v>
      </c>
      <c r="F42" s="11" t="str">
        <f t="shared" si="41"/>
        <v> </v>
      </c>
      <c r="G42" s="11" t="str">
        <f t="shared" si="41"/>
        <v> </v>
      </c>
      <c r="H42" s="11" t="str">
        <f t="shared" si="41"/>
        <v> </v>
      </c>
      <c r="I42" s="11" t="str">
        <f t="shared" si="41"/>
        <v> </v>
      </c>
      <c r="J42" s="11" t="str">
        <f t="shared" si="41"/>
        <v> </v>
      </c>
      <c r="K42" s="11" t="str">
        <f t="shared" si="41"/>
        <v> </v>
      </c>
      <c r="L42" s="11" t="str">
        <f t="shared" si="41"/>
        <v> </v>
      </c>
      <c r="M42" s="11" t="str">
        <f t="shared" si="41"/>
        <v> </v>
      </c>
      <c r="N42" s="11" t="str">
        <f t="shared" si="41"/>
        <v> </v>
      </c>
      <c r="O42" s="11" t="str">
        <f t="shared" si="41"/>
        <v> </v>
      </c>
      <c r="P42" s="11" t="str">
        <f t="shared" si="41"/>
        <v> </v>
      </c>
      <c r="Q42" s="11" t="str">
        <f t="shared" si="41"/>
        <v> </v>
      </c>
      <c r="R42" s="11" t="str">
        <f t="shared" si="41"/>
        <v> </v>
      </c>
      <c r="S42" s="11" t="str">
        <f t="shared" si="41"/>
        <v> </v>
      </c>
      <c r="T42" s="11" t="str">
        <f t="shared" si="41"/>
        <v> </v>
      </c>
      <c r="U42" s="11" t="str">
        <f t="shared" si="41"/>
        <v> </v>
      </c>
      <c r="V42" s="11" t="str">
        <f t="shared" si="41"/>
        <v> </v>
      </c>
      <c r="W42" s="29" t="str">
        <f t="shared" si="41"/>
        <v> </v>
      </c>
      <c r="X42" s="29" t="str">
        <f t="shared" si="41"/>
        <v> </v>
      </c>
      <c r="Y42" s="29" t="str">
        <f t="shared" si="41"/>
        <v> </v>
      </c>
      <c r="Z42" s="29" t="str">
        <f t="shared" si="41"/>
        <v> </v>
      </c>
      <c r="AA42" s="29" t="str">
        <f t="shared" si="41"/>
        <v> </v>
      </c>
      <c r="AB42" s="29" t="str">
        <f t="shared" si="41"/>
        <v> </v>
      </c>
      <c r="AC42" s="29" t="str">
        <f t="shared" si="41"/>
        <v> </v>
      </c>
      <c r="AD42" s="29" t="str">
        <f t="shared" si="41"/>
        <v> </v>
      </c>
      <c r="AE42" s="29" t="str">
        <f t="shared" si="41"/>
        <v> </v>
      </c>
      <c r="AF42" s="29" t="str">
        <f t="shared" si="41"/>
        <v> </v>
      </c>
      <c r="AG42" s="29" t="str">
        <f t="shared" si="41"/>
        <v> </v>
      </c>
      <c r="AH42" s="29" t="str">
        <f t="shared" si="41"/>
        <v> </v>
      </c>
      <c r="AI42" s="9" t="str">
        <f t="shared" si="41"/>
        <v>0.700886</v>
      </c>
      <c r="AJ42" s="9" t="str">
        <f t="shared" si="41"/>
        <v>0.690425</v>
      </c>
      <c r="AK42" s="9" t="str">
        <f t="shared" si="41"/>
        <v>0.936134</v>
      </c>
      <c r="AL42" s="9" t="str">
        <f t="shared" si="41"/>
        <v>0.88094</v>
      </c>
      <c r="AM42" s="9" t="str">
        <f t="shared" si="41"/>
        <v>0.604391</v>
      </c>
      <c r="AN42" s="9" t="str">
        <f t="shared" si="41"/>
        <v>0.944334</v>
      </c>
      <c r="AO42" s="9" t="str">
        <f t="shared" si="41"/>
        <v>0.960785</v>
      </c>
      <c r="AP42" s="11" t="str">
        <f t="shared" si="41"/>
        <v> </v>
      </c>
      <c r="AQ42" s="9" t="str">
        <f t="shared" si="41"/>
        <v>0.681788</v>
      </c>
      <c r="AR42" s="9" t="str">
        <f t="shared" si="41"/>
        <v>0.683494</v>
      </c>
      <c r="AS42" s="9" t="str">
        <f t="shared" si="41"/>
        <v>0.659722</v>
      </c>
      <c r="AT42" s="9" t="str">
        <f t="shared" si="41"/>
        <v>0.645957</v>
      </c>
      <c r="AV42" s="3">
        <v>-0.00606</v>
      </c>
      <c r="AW42" s="3">
        <v>-0.21448</v>
      </c>
      <c r="AX42" s="3">
        <v>-0.17213</v>
      </c>
      <c r="AY42" s="3">
        <v>-0.15745</v>
      </c>
      <c r="AZ42" s="3">
        <v>0.274532</v>
      </c>
      <c r="BA42" s="3">
        <v>-0.01312</v>
      </c>
      <c r="BB42" s="3">
        <v>-0.01312</v>
      </c>
      <c r="BC42" s="3">
        <v>-0.17213</v>
      </c>
      <c r="BD42" s="3">
        <v>-0.17213</v>
      </c>
      <c r="BE42" s="3">
        <v>-0.15745</v>
      </c>
      <c r="BF42" s="3">
        <v>-0.15745</v>
      </c>
      <c r="BG42" s="3">
        <v>-0.12011</v>
      </c>
      <c r="BH42" s="3">
        <v>-0.12011</v>
      </c>
      <c r="BI42" s="3">
        <v>-0.22053</v>
      </c>
      <c r="BJ42" s="3">
        <v>-0.22053</v>
      </c>
      <c r="BK42" s="3">
        <v>-0.08992</v>
      </c>
      <c r="BL42" s="3">
        <v>-0.08992</v>
      </c>
      <c r="BM42" s="3">
        <v>-0.16027</v>
      </c>
      <c r="BN42" s="3">
        <v>-0.07532</v>
      </c>
      <c r="BO42" s="3">
        <v>0.109522</v>
      </c>
      <c r="BP42" s="3">
        <v>-0.09387</v>
      </c>
      <c r="BQ42" s="3">
        <v>0.265919</v>
      </c>
      <c r="BR42" s="3">
        <v>0.119068</v>
      </c>
      <c r="BS42" s="3">
        <v>0.362496</v>
      </c>
      <c r="BT42" s="3">
        <v>0.362496</v>
      </c>
      <c r="BU42" s="3">
        <v>0.161403</v>
      </c>
      <c r="BV42" s="3">
        <v>0.106613</v>
      </c>
      <c r="BW42" s="3">
        <v>0.270781</v>
      </c>
      <c r="BX42" s="3">
        <v>0.237857</v>
      </c>
      <c r="BY42" s="3">
        <v>0.037189</v>
      </c>
      <c r="BZ42" s="3">
        <v>0.256079</v>
      </c>
      <c r="CA42" s="3">
        <v>-0.02319</v>
      </c>
      <c r="CB42" s="3">
        <v>0.056944</v>
      </c>
      <c r="CC42" s="3">
        <v>0.700886</v>
      </c>
      <c r="CD42" s="3">
        <v>0.690425</v>
      </c>
      <c r="CE42" s="3">
        <v>0.936134</v>
      </c>
      <c r="CF42" s="3">
        <v>0.88094</v>
      </c>
      <c r="CG42" s="3">
        <v>0.604391</v>
      </c>
      <c r="CH42" s="3">
        <v>0.944334</v>
      </c>
      <c r="CI42" s="3">
        <v>0.960785</v>
      </c>
      <c r="CJ42" s="3">
        <v>1.0</v>
      </c>
      <c r="CK42" s="3">
        <v>0.681788</v>
      </c>
      <c r="CL42" s="3">
        <v>0.683494</v>
      </c>
      <c r="CM42" s="3">
        <v>0.659722</v>
      </c>
      <c r="CN42" s="3">
        <v>0.645957</v>
      </c>
      <c r="CO42" s="3" t="s">
        <v>550</v>
      </c>
      <c r="CP42" s="3">
        <v>0.978122</v>
      </c>
      <c r="CQ42" s="3">
        <v>0.325736</v>
      </c>
      <c r="CR42" s="3">
        <v>0.432244</v>
      </c>
      <c r="CS42" s="3">
        <v>0.473067</v>
      </c>
      <c r="CT42" s="3">
        <v>0.2049</v>
      </c>
      <c r="CU42" s="3">
        <v>0.952618</v>
      </c>
      <c r="CV42" s="3">
        <v>0.952618</v>
      </c>
      <c r="CW42" s="3">
        <v>0.432244</v>
      </c>
      <c r="CX42" s="3">
        <v>0.432244</v>
      </c>
      <c r="CY42" s="3">
        <v>0.473067</v>
      </c>
      <c r="CZ42" s="3">
        <v>0.473067</v>
      </c>
      <c r="DA42" s="3">
        <v>0.585151</v>
      </c>
      <c r="DB42" s="3">
        <v>0.585151</v>
      </c>
      <c r="DC42" s="3">
        <v>0.311929</v>
      </c>
      <c r="DD42" s="3">
        <v>0.311929</v>
      </c>
      <c r="DE42" s="3">
        <v>0.683267</v>
      </c>
      <c r="DF42" s="3">
        <v>0.683267</v>
      </c>
      <c r="DG42" s="3">
        <v>0.465088</v>
      </c>
      <c r="DH42" s="3">
        <v>0.732666</v>
      </c>
      <c r="DI42" s="3">
        <v>0.636507</v>
      </c>
      <c r="DJ42" s="3">
        <v>0.670106</v>
      </c>
      <c r="DK42" s="3">
        <v>0.243978</v>
      </c>
      <c r="DL42" s="3">
        <v>0.607209</v>
      </c>
      <c r="DM42" s="3">
        <v>0.106326</v>
      </c>
      <c r="DN42" s="3">
        <v>0.106326</v>
      </c>
      <c r="DO42" s="3">
        <v>0.484579</v>
      </c>
      <c r="DP42" s="3">
        <v>0.645545</v>
      </c>
      <c r="DQ42" s="3">
        <v>0.235135</v>
      </c>
      <c r="DR42" s="3">
        <v>0.299154</v>
      </c>
      <c r="DS42" s="3">
        <v>0.87285</v>
      </c>
      <c r="DT42" s="3">
        <v>0.262519</v>
      </c>
      <c r="DU42" s="3">
        <v>0.920523</v>
      </c>
      <c r="DV42" s="3">
        <v>0.806326</v>
      </c>
      <c r="DW42" s="3">
        <v>1.95E-4</v>
      </c>
      <c r="DX42" s="3">
        <v>2.66E-4</v>
      </c>
      <c r="DY42" s="14">
        <v>5.37E-11</v>
      </c>
      <c r="DZ42" s="14">
        <v>2.9E-8</v>
      </c>
      <c r="EA42" s="3">
        <v>0.002254</v>
      </c>
      <c r="EB42" s="14">
        <v>1.32E-11</v>
      </c>
      <c r="EC42" s="14">
        <v>3.57E-13</v>
      </c>
      <c r="ED42" s="3" t="s">
        <v>563</v>
      </c>
      <c r="EE42" s="3">
        <v>3.4E-4</v>
      </c>
      <c r="EF42" s="3">
        <v>3.24E-4</v>
      </c>
      <c r="EG42" s="3">
        <v>6.15E-4</v>
      </c>
      <c r="EH42" s="3">
        <v>8.7E-4</v>
      </c>
    </row>
    <row r="43">
      <c r="A43" s="3" t="s">
        <v>47</v>
      </c>
      <c r="B43" s="11" t="str">
        <f t="shared" ref="B43:AT43" si="42">IF(CP43&lt;0.05,AV43," ")</f>
        <v> </v>
      </c>
      <c r="C43" s="11" t="str">
        <f t="shared" si="42"/>
        <v> </v>
      </c>
      <c r="D43" s="11" t="str">
        <f t="shared" si="42"/>
        <v> </v>
      </c>
      <c r="E43" s="11" t="str">
        <f t="shared" si="42"/>
        <v> </v>
      </c>
      <c r="F43" s="11" t="str">
        <f t="shared" si="42"/>
        <v> </v>
      </c>
      <c r="G43" s="11" t="str">
        <f t="shared" si="42"/>
        <v> </v>
      </c>
      <c r="H43" s="11" t="str">
        <f t="shared" si="42"/>
        <v> </v>
      </c>
      <c r="I43" s="11" t="str">
        <f t="shared" si="42"/>
        <v> </v>
      </c>
      <c r="J43" s="11" t="str">
        <f t="shared" si="42"/>
        <v> </v>
      </c>
      <c r="K43" s="11" t="str">
        <f t="shared" si="42"/>
        <v> </v>
      </c>
      <c r="L43" s="11" t="str">
        <f t="shared" si="42"/>
        <v> </v>
      </c>
      <c r="M43" s="11" t="str">
        <f t="shared" si="42"/>
        <v> </v>
      </c>
      <c r="N43" s="11" t="str">
        <f t="shared" si="42"/>
        <v> </v>
      </c>
      <c r="O43" s="11" t="str">
        <f t="shared" si="42"/>
        <v> </v>
      </c>
      <c r="P43" s="11" t="str">
        <f t="shared" si="42"/>
        <v> </v>
      </c>
      <c r="Q43" s="11" t="str">
        <f t="shared" si="42"/>
        <v> </v>
      </c>
      <c r="R43" s="11" t="str">
        <f t="shared" si="42"/>
        <v> </v>
      </c>
      <c r="S43" s="11" t="str">
        <f t="shared" si="42"/>
        <v> </v>
      </c>
      <c r="T43" s="11" t="str">
        <f t="shared" si="42"/>
        <v> </v>
      </c>
      <c r="U43" s="11" t="str">
        <f t="shared" si="42"/>
        <v> </v>
      </c>
      <c r="V43" s="11" t="str">
        <f t="shared" si="42"/>
        <v> </v>
      </c>
      <c r="W43" s="29" t="str">
        <f t="shared" si="42"/>
        <v> </v>
      </c>
      <c r="X43" s="29" t="str">
        <f t="shared" si="42"/>
        <v> </v>
      </c>
      <c r="Y43" s="30" t="str">
        <f t="shared" si="42"/>
        <v>0.555844</v>
      </c>
      <c r="Z43" s="30" t="str">
        <f t="shared" si="42"/>
        <v>0.555844</v>
      </c>
      <c r="AA43" s="29" t="str">
        <f t="shared" si="42"/>
        <v> </v>
      </c>
      <c r="AB43" s="29" t="str">
        <f t="shared" si="42"/>
        <v> </v>
      </c>
      <c r="AC43" s="29" t="str">
        <f t="shared" si="42"/>
        <v> </v>
      </c>
      <c r="AD43" s="29" t="str">
        <f t="shared" si="42"/>
        <v> </v>
      </c>
      <c r="AE43" s="29" t="str">
        <f t="shared" si="42"/>
        <v> </v>
      </c>
      <c r="AF43" s="30" t="str">
        <f t="shared" si="42"/>
        <v>0.449497</v>
      </c>
      <c r="AG43" s="29" t="str">
        <f t="shared" si="42"/>
        <v> </v>
      </c>
      <c r="AH43" s="29" t="str">
        <f t="shared" si="42"/>
        <v> </v>
      </c>
      <c r="AI43" s="9" t="str">
        <f t="shared" si="42"/>
        <v>0.82809</v>
      </c>
      <c r="AJ43" s="9" t="str">
        <f t="shared" si="42"/>
        <v>0.742002</v>
      </c>
      <c r="AK43" s="9" t="str">
        <f t="shared" si="42"/>
        <v>0.649209</v>
      </c>
      <c r="AL43" s="9" t="str">
        <f t="shared" si="42"/>
        <v>0.609743</v>
      </c>
      <c r="AM43" s="9" t="str">
        <f t="shared" si="42"/>
        <v>0.817085</v>
      </c>
      <c r="AN43" s="9" t="str">
        <f t="shared" si="42"/>
        <v>0.597581</v>
      </c>
      <c r="AO43" s="9" t="str">
        <f t="shared" si="42"/>
        <v>0.612778</v>
      </c>
      <c r="AP43" s="9" t="str">
        <f t="shared" si="42"/>
        <v>0.681788</v>
      </c>
      <c r="AQ43" s="11" t="str">
        <f t="shared" si="42"/>
        <v> </v>
      </c>
      <c r="AR43" s="9" t="str">
        <f t="shared" si="42"/>
        <v>0.731258</v>
      </c>
      <c r="AS43" s="9" t="str">
        <f t="shared" si="42"/>
        <v>0.68385</v>
      </c>
      <c r="AT43" s="9" t="str">
        <f t="shared" si="42"/>
        <v>0.910079</v>
      </c>
      <c r="AV43" s="3">
        <v>0.153162</v>
      </c>
      <c r="AW43" s="3">
        <v>-0.17787</v>
      </c>
      <c r="AX43" s="3">
        <v>-0.29701</v>
      </c>
      <c r="AY43" s="3">
        <v>-0.26285</v>
      </c>
      <c r="AZ43" s="3">
        <v>0.398221</v>
      </c>
      <c r="BA43" s="3">
        <v>0.142292</v>
      </c>
      <c r="BB43" s="3">
        <v>0.142292</v>
      </c>
      <c r="BC43" s="3">
        <v>-0.29701</v>
      </c>
      <c r="BD43" s="3">
        <v>-0.29701</v>
      </c>
      <c r="BE43" s="3">
        <v>-0.26285</v>
      </c>
      <c r="BF43" s="3">
        <v>-0.26285</v>
      </c>
      <c r="BG43" s="3">
        <v>-0.31719</v>
      </c>
      <c r="BH43" s="3">
        <v>-0.31719</v>
      </c>
      <c r="BI43" s="3">
        <v>-0.20553</v>
      </c>
      <c r="BJ43" s="3">
        <v>-0.20553</v>
      </c>
      <c r="BK43" s="3">
        <v>0.142433</v>
      </c>
      <c r="BL43" s="3">
        <v>0.142433</v>
      </c>
      <c r="BM43" s="3">
        <v>-0.07709</v>
      </c>
      <c r="BN43" s="3">
        <v>0.229152</v>
      </c>
      <c r="BO43" s="3">
        <v>0.315584</v>
      </c>
      <c r="BP43" s="3">
        <v>-0.29842</v>
      </c>
      <c r="BQ43" s="3">
        <v>0.318182</v>
      </c>
      <c r="BR43" s="3">
        <v>0.346753</v>
      </c>
      <c r="BS43" s="3">
        <v>0.555844</v>
      </c>
      <c r="BT43" s="3">
        <v>0.555844</v>
      </c>
      <c r="BU43" s="3">
        <v>0.28961</v>
      </c>
      <c r="BV43" s="3">
        <v>0.158972</v>
      </c>
      <c r="BW43" s="3">
        <v>0.313843</v>
      </c>
      <c r="BX43" s="3">
        <v>0.282545</v>
      </c>
      <c r="BY43" s="3">
        <v>0.167537</v>
      </c>
      <c r="BZ43" s="3">
        <v>0.449497</v>
      </c>
      <c r="CA43" s="3">
        <v>0.20683</v>
      </c>
      <c r="CB43" s="3">
        <v>0.330842</v>
      </c>
      <c r="CC43" s="3">
        <v>0.82809</v>
      </c>
      <c r="CD43" s="3">
        <v>0.742002</v>
      </c>
      <c r="CE43" s="3">
        <v>0.649209</v>
      </c>
      <c r="CF43" s="3">
        <v>0.609743</v>
      </c>
      <c r="CG43" s="3">
        <v>0.817085</v>
      </c>
      <c r="CH43" s="3">
        <v>0.597581</v>
      </c>
      <c r="CI43" s="3">
        <v>0.612778</v>
      </c>
      <c r="CJ43" s="3">
        <v>0.681788</v>
      </c>
      <c r="CK43" s="3">
        <v>1.0</v>
      </c>
      <c r="CL43" s="3">
        <v>0.731258</v>
      </c>
      <c r="CM43" s="3">
        <v>0.68385</v>
      </c>
      <c r="CN43" s="3">
        <v>0.910079</v>
      </c>
      <c r="CO43" s="3" t="s">
        <v>47</v>
      </c>
      <c r="CP43" s="3">
        <v>0.485358</v>
      </c>
      <c r="CQ43" s="3">
        <v>0.416821</v>
      </c>
      <c r="CR43" s="3">
        <v>0.168739</v>
      </c>
      <c r="CS43" s="3">
        <v>0.225621</v>
      </c>
      <c r="CT43" s="3">
        <v>0.059836</v>
      </c>
      <c r="CU43" s="3">
        <v>0.517203</v>
      </c>
      <c r="CV43" s="3">
        <v>0.517203</v>
      </c>
      <c r="CW43" s="3">
        <v>0.168739</v>
      </c>
      <c r="CX43" s="3">
        <v>0.168739</v>
      </c>
      <c r="CY43" s="3">
        <v>0.225621</v>
      </c>
      <c r="CZ43" s="3">
        <v>0.225621</v>
      </c>
      <c r="DA43" s="3">
        <v>0.140275</v>
      </c>
      <c r="DB43" s="3">
        <v>0.140275</v>
      </c>
      <c r="DC43" s="3">
        <v>0.34679</v>
      </c>
      <c r="DD43" s="3">
        <v>0.34679</v>
      </c>
      <c r="DE43" s="3">
        <v>0.516784</v>
      </c>
      <c r="DF43" s="3">
        <v>0.516784</v>
      </c>
      <c r="DG43" s="3">
        <v>0.726614</v>
      </c>
      <c r="DH43" s="3">
        <v>0.292908</v>
      </c>
      <c r="DI43" s="3">
        <v>0.163454</v>
      </c>
      <c r="DJ43" s="3">
        <v>0.166631</v>
      </c>
      <c r="DK43" s="3">
        <v>0.159827</v>
      </c>
      <c r="DL43" s="3">
        <v>0.123571</v>
      </c>
      <c r="DM43" s="3">
        <v>0.008889</v>
      </c>
      <c r="DN43" s="3">
        <v>0.008889</v>
      </c>
      <c r="DO43" s="3">
        <v>0.202877</v>
      </c>
      <c r="DP43" s="3">
        <v>0.491271</v>
      </c>
      <c r="DQ43" s="3">
        <v>0.165917</v>
      </c>
      <c r="DR43" s="3">
        <v>0.214614</v>
      </c>
      <c r="DS43" s="3">
        <v>0.467903</v>
      </c>
      <c r="DT43" s="3">
        <v>0.040923</v>
      </c>
      <c r="DU43" s="3">
        <v>0.368356</v>
      </c>
      <c r="DV43" s="3">
        <v>0.142949</v>
      </c>
      <c r="DW43" s="14">
        <v>1.07E-6</v>
      </c>
      <c r="DX43" s="14">
        <v>5.06E-5</v>
      </c>
      <c r="DY43" s="3">
        <v>8.03E-4</v>
      </c>
      <c r="DZ43" s="3">
        <v>0.002008</v>
      </c>
      <c r="EA43" s="14">
        <v>1.96E-6</v>
      </c>
      <c r="EB43" s="3">
        <v>0.002603</v>
      </c>
      <c r="EC43" s="3">
        <v>0.00188</v>
      </c>
      <c r="ED43" s="3">
        <v>3.4E-4</v>
      </c>
      <c r="EE43" s="3" t="s">
        <v>563</v>
      </c>
      <c r="EF43" s="14">
        <v>7.37E-5</v>
      </c>
      <c r="EG43" s="3">
        <v>3.21E-4</v>
      </c>
      <c r="EH43" s="14">
        <v>1.74E-9</v>
      </c>
    </row>
    <row r="44">
      <c r="A44" s="3" t="s">
        <v>551</v>
      </c>
      <c r="B44" s="11" t="str">
        <f t="shared" ref="B44:AT44" si="43">IF(CP44&lt;0.05,AV44," ")</f>
        <v> </v>
      </c>
      <c r="C44" s="11" t="str">
        <f t="shared" si="43"/>
        <v> </v>
      </c>
      <c r="D44" s="11" t="str">
        <f t="shared" si="43"/>
        <v> </v>
      </c>
      <c r="E44" s="11" t="str">
        <f t="shared" si="43"/>
        <v> </v>
      </c>
      <c r="F44" s="11" t="str">
        <f t="shared" si="43"/>
        <v> </v>
      </c>
      <c r="G44" s="11" t="str">
        <f t="shared" si="43"/>
        <v> </v>
      </c>
      <c r="H44" s="11" t="str">
        <f t="shared" si="43"/>
        <v> </v>
      </c>
      <c r="I44" s="11" t="str">
        <f t="shared" si="43"/>
        <v> </v>
      </c>
      <c r="J44" s="11" t="str">
        <f t="shared" si="43"/>
        <v> </v>
      </c>
      <c r="K44" s="11" t="str">
        <f t="shared" si="43"/>
        <v> </v>
      </c>
      <c r="L44" s="11" t="str">
        <f t="shared" si="43"/>
        <v> </v>
      </c>
      <c r="M44" s="11" t="str">
        <f t="shared" si="43"/>
        <v> </v>
      </c>
      <c r="N44" s="11" t="str">
        <f t="shared" si="43"/>
        <v> </v>
      </c>
      <c r="O44" s="11" t="str">
        <f t="shared" si="43"/>
        <v> </v>
      </c>
      <c r="P44" s="11" t="str">
        <f t="shared" si="43"/>
        <v> </v>
      </c>
      <c r="Q44" s="11" t="str">
        <f t="shared" si="43"/>
        <v> </v>
      </c>
      <c r="R44" s="11" t="str">
        <f t="shared" si="43"/>
        <v> </v>
      </c>
      <c r="S44" s="11" t="str">
        <f t="shared" si="43"/>
        <v> </v>
      </c>
      <c r="T44" s="11" t="str">
        <f t="shared" si="43"/>
        <v> </v>
      </c>
      <c r="U44" s="11" t="str">
        <f t="shared" si="43"/>
        <v> </v>
      </c>
      <c r="V44" s="11" t="str">
        <f t="shared" si="43"/>
        <v> </v>
      </c>
      <c r="W44" s="29" t="str">
        <f t="shared" si="43"/>
        <v> </v>
      </c>
      <c r="X44" s="29" t="str">
        <f t="shared" si="43"/>
        <v> </v>
      </c>
      <c r="Y44" s="29" t="str">
        <f t="shared" si="43"/>
        <v> </v>
      </c>
      <c r="Z44" s="29" t="str">
        <f t="shared" si="43"/>
        <v> </v>
      </c>
      <c r="AA44" s="29" t="str">
        <f t="shared" si="43"/>
        <v> </v>
      </c>
      <c r="AB44" s="29" t="str">
        <f t="shared" si="43"/>
        <v> </v>
      </c>
      <c r="AC44" s="29" t="str">
        <f t="shared" si="43"/>
        <v> </v>
      </c>
      <c r="AD44" s="29" t="str">
        <f t="shared" si="43"/>
        <v> </v>
      </c>
      <c r="AE44" s="29" t="str">
        <f t="shared" si="43"/>
        <v> </v>
      </c>
      <c r="AF44" s="29" t="str">
        <f t="shared" si="43"/>
        <v> </v>
      </c>
      <c r="AG44" s="29" t="str">
        <f t="shared" si="43"/>
        <v> </v>
      </c>
      <c r="AH44" s="29" t="str">
        <f t="shared" si="43"/>
        <v> </v>
      </c>
      <c r="AI44" s="9" t="str">
        <f t="shared" si="43"/>
        <v>0.847843</v>
      </c>
      <c r="AJ44" s="9" t="str">
        <f t="shared" si="43"/>
        <v>0.992759</v>
      </c>
      <c r="AK44" s="9" t="str">
        <f t="shared" si="43"/>
        <v>0.697477</v>
      </c>
      <c r="AL44" s="9" t="str">
        <f t="shared" si="43"/>
        <v>0.78022</v>
      </c>
      <c r="AM44" s="9" t="str">
        <f t="shared" si="43"/>
        <v>0.813077</v>
      </c>
      <c r="AN44" s="9" t="str">
        <f t="shared" si="43"/>
        <v>0.690056</v>
      </c>
      <c r="AO44" s="9" t="str">
        <f t="shared" si="43"/>
        <v>0.641532</v>
      </c>
      <c r="AP44" s="9" t="str">
        <f t="shared" si="43"/>
        <v>0.683494</v>
      </c>
      <c r="AQ44" s="9" t="str">
        <f t="shared" si="43"/>
        <v>0.731258</v>
      </c>
      <c r="AR44" s="11" t="str">
        <f t="shared" si="43"/>
        <v> </v>
      </c>
      <c r="AS44" s="9" t="str">
        <f t="shared" si="43"/>
        <v>0.839752</v>
      </c>
      <c r="AT44" s="9" t="str">
        <f t="shared" si="43"/>
        <v>0.554901</v>
      </c>
      <c r="AV44" s="3">
        <v>-0.02633</v>
      </c>
      <c r="AW44" s="3">
        <v>-0.25733</v>
      </c>
      <c r="AX44" s="3">
        <v>-0.21243</v>
      </c>
      <c r="AY44" s="3">
        <v>-0.19325</v>
      </c>
      <c r="AZ44" s="3">
        <v>0.157976</v>
      </c>
      <c r="BA44" s="3">
        <v>-0.02732</v>
      </c>
      <c r="BB44" s="3">
        <v>-0.02732</v>
      </c>
      <c r="BC44" s="3">
        <v>-0.21243</v>
      </c>
      <c r="BD44" s="3">
        <v>-0.21243</v>
      </c>
      <c r="BE44" s="3">
        <v>-0.19325</v>
      </c>
      <c r="BF44" s="3">
        <v>-0.19325</v>
      </c>
      <c r="BG44" s="3">
        <v>-0.12817</v>
      </c>
      <c r="BH44" s="3">
        <v>-0.12817</v>
      </c>
      <c r="BI44" s="3">
        <v>-0.27323</v>
      </c>
      <c r="BJ44" s="3">
        <v>-0.27323</v>
      </c>
      <c r="BK44" s="3">
        <v>-0.07509</v>
      </c>
      <c r="BL44" s="3">
        <v>-0.07509</v>
      </c>
      <c r="BM44" s="3">
        <v>-0.14982</v>
      </c>
      <c r="BN44" s="3">
        <v>0.031849</v>
      </c>
      <c r="BO44" s="3">
        <v>0.088295</v>
      </c>
      <c r="BP44" s="3">
        <v>-0.08346</v>
      </c>
      <c r="BQ44" s="3">
        <v>0.096481</v>
      </c>
      <c r="BR44" s="3">
        <v>0.202739</v>
      </c>
      <c r="BS44" s="3">
        <v>0.102999</v>
      </c>
      <c r="BT44" s="3">
        <v>0.102999</v>
      </c>
      <c r="BU44" s="3">
        <v>-0.05737</v>
      </c>
      <c r="BV44" s="3">
        <v>-0.02128</v>
      </c>
      <c r="BW44" s="3">
        <v>0.089502</v>
      </c>
      <c r="BX44" s="3">
        <v>0.070585</v>
      </c>
      <c r="BY44" s="3">
        <v>0.154123</v>
      </c>
      <c r="BZ44" s="3">
        <v>0.246823</v>
      </c>
      <c r="CA44" s="3">
        <v>0.035586</v>
      </c>
      <c r="CB44" s="3">
        <v>0.097227</v>
      </c>
      <c r="CC44" s="3">
        <v>0.847843</v>
      </c>
      <c r="CD44" s="3">
        <v>0.992759</v>
      </c>
      <c r="CE44" s="3">
        <v>0.697477</v>
      </c>
      <c r="CF44" s="3">
        <v>0.78022</v>
      </c>
      <c r="CG44" s="3">
        <v>0.813077</v>
      </c>
      <c r="CH44" s="3">
        <v>0.690056</v>
      </c>
      <c r="CI44" s="3">
        <v>0.641532</v>
      </c>
      <c r="CJ44" s="3">
        <v>0.683494</v>
      </c>
      <c r="CK44" s="3">
        <v>0.731258</v>
      </c>
      <c r="CL44" s="3">
        <v>1.0</v>
      </c>
      <c r="CM44" s="3">
        <v>0.839752</v>
      </c>
      <c r="CN44" s="3">
        <v>0.554901</v>
      </c>
      <c r="CO44" s="3" t="s">
        <v>551</v>
      </c>
      <c r="CP44" s="3">
        <v>0.905078</v>
      </c>
      <c r="CQ44" s="3">
        <v>0.235864</v>
      </c>
      <c r="CR44" s="3">
        <v>0.330499</v>
      </c>
      <c r="CS44" s="3">
        <v>0.376985</v>
      </c>
      <c r="CT44" s="3">
        <v>0.471578</v>
      </c>
      <c r="CU44" s="3">
        <v>0.901513</v>
      </c>
      <c r="CV44" s="3">
        <v>0.901513</v>
      </c>
      <c r="CW44" s="3">
        <v>0.330499</v>
      </c>
      <c r="CX44" s="3">
        <v>0.330499</v>
      </c>
      <c r="CY44" s="3">
        <v>0.376985</v>
      </c>
      <c r="CZ44" s="3">
        <v>0.376985</v>
      </c>
      <c r="DA44" s="3">
        <v>0.560021</v>
      </c>
      <c r="DB44" s="3">
        <v>0.560021</v>
      </c>
      <c r="DC44" s="3">
        <v>0.207146</v>
      </c>
      <c r="DD44" s="3">
        <v>0.207146</v>
      </c>
      <c r="DE44" s="3">
        <v>0.733474</v>
      </c>
      <c r="DF44" s="3">
        <v>0.733474</v>
      </c>
      <c r="DG44" s="3">
        <v>0.495056</v>
      </c>
      <c r="DH44" s="3">
        <v>0.885295</v>
      </c>
      <c r="DI44" s="3">
        <v>0.703509</v>
      </c>
      <c r="DJ44" s="3">
        <v>0.704989</v>
      </c>
      <c r="DK44" s="3">
        <v>0.677389</v>
      </c>
      <c r="DL44" s="3">
        <v>0.37811</v>
      </c>
      <c r="DM44" s="3">
        <v>0.656836</v>
      </c>
      <c r="DN44" s="3">
        <v>0.656836</v>
      </c>
      <c r="DO44" s="3">
        <v>0.804913</v>
      </c>
      <c r="DP44" s="3">
        <v>0.927053</v>
      </c>
      <c r="DQ44" s="3">
        <v>0.699637</v>
      </c>
      <c r="DR44" s="3">
        <v>0.761103</v>
      </c>
      <c r="DS44" s="3">
        <v>0.504749</v>
      </c>
      <c r="DT44" s="3">
        <v>0.280756</v>
      </c>
      <c r="DU44" s="3">
        <v>0.878289</v>
      </c>
      <c r="DV44" s="3">
        <v>0.675023</v>
      </c>
      <c r="DW44" s="14">
        <v>3.27E-7</v>
      </c>
      <c r="DX44" s="3">
        <v>0.0</v>
      </c>
      <c r="DY44" s="3">
        <v>2.16E-4</v>
      </c>
      <c r="DZ44" s="14">
        <v>1.13E-5</v>
      </c>
      <c r="EA44" s="14">
        <v>2.41E-6</v>
      </c>
      <c r="EB44" s="3">
        <v>2.69E-4</v>
      </c>
      <c r="EC44" s="3">
        <v>9.69E-4</v>
      </c>
      <c r="ED44" s="3">
        <v>3.24E-4</v>
      </c>
      <c r="EE44" s="14">
        <v>7.37E-5</v>
      </c>
      <c r="EF44" s="3" t="s">
        <v>563</v>
      </c>
      <c r="EG44" s="14">
        <v>5.42E-7</v>
      </c>
      <c r="EH44" s="3">
        <v>0.005992</v>
      </c>
    </row>
    <row r="45">
      <c r="A45" s="3" t="s">
        <v>552</v>
      </c>
      <c r="B45" s="11" t="str">
        <f t="shared" ref="B45:AT45" si="44">IF(CP45&lt;0.05,AV45," ")</f>
        <v> </v>
      </c>
      <c r="C45" s="11" t="str">
        <f t="shared" si="44"/>
        <v> </v>
      </c>
      <c r="D45" s="11" t="str">
        <f t="shared" si="44"/>
        <v> </v>
      </c>
      <c r="E45" s="11" t="str">
        <f t="shared" si="44"/>
        <v> </v>
      </c>
      <c r="F45" s="11" t="str">
        <f t="shared" si="44"/>
        <v> </v>
      </c>
      <c r="G45" s="11" t="str">
        <f t="shared" si="44"/>
        <v> </v>
      </c>
      <c r="H45" s="11" t="str">
        <f t="shared" si="44"/>
        <v> </v>
      </c>
      <c r="I45" s="11" t="str">
        <f t="shared" si="44"/>
        <v> </v>
      </c>
      <c r="J45" s="11" t="str">
        <f t="shared" si="44"/>
        <v> </v>
      </c>
      <c r="K45" s="11" t="str">
        <f t="shared" si="44"/>
        <v> </v>
      </c>
      <c r="L45" s="11" t="str">
        <f t="shared" si="44"/>
        <v> </v>
      </c>
      <c r="M45" s="11" t="str">
        <f t="shared" si="44"/>
        <v> </v>
      </c>
      <c r="N45" s="11" t="str">
        <f t="shared" si="44"/>
        <v> </v>
      </c>
      <c r="O45" s="11" t="str">
        <f t="shared" si="44"/>
        <v> </v>
      </c>
      <c r="P45" s="11" t="str">
        <f t="shared" si="44"/>
        <v> </v>
      </c>
      <c r="Q45" s="11" t="str">
        <f t="shared" si="44"/>
        <v> </v>
      </c>
      <c r="R45" s="11" t="str">
        <f t="shared" si="44"/>
        <v> </v>
      </c>
      <c r="S45" s="11" t="str">
        <f t="shared" si="44"/>
        <v> </v>
      </c>
      <c r="T45" s="11" t="str">
        <f t="shared" si="44"/>
        <v> </v>
      </c>
      <c r="U45" s="11" t="str">
        <f t="shared" si="44"/>
        <v> </v>
      </c>
      <c r="V45" s="11" t="str">
        <f t="shared" si="44"/>
        <v> </v>
      </c>
      <c r="W45" s="29" t="str">
        <f t="shared" si="44"/>
        <v> </v>
      </c>
      <c r="X45" s="29" t="str">
        <f t="shared" si="44"/>
        <v> </v>
      </c>
      <c r="Y45" s="29" t="str">
        <f t="shared" si="44"/>
        <v> </v>
      </c>
      <c r="Z45" s="29" t="str">
        <f t="shared" si="44"/>
        <v> </v>
      </c>
      <c r="AA45" s="29" t="str">
        <f t="shared" si="44"/>
        <v> </v>
      </c>
      <c r="AB45" s="29" t="str">
        <f t="shared" si="44"/>
        <v> </v>
      </c>
      <c r="AC45" s="29" t="str">
        <f t="shared" si="44"/>
        <v> </v>
      </c>
      <c r="AD45" s="29" t="str">
        <f t="shared" si="44"/>
        <v> </v>
      </c>
      <c r="AE45" s="29" t="str">
        <f t="shared" si="44"/>
        <v> </v>
      </c>
      <c r="AF45" s="29" t="str">
        <f t="shared" si="44"/>
        <v> </v>
      </c>
      <c r="AG45" s="29" t="str">
        <f t="shared" si="44"/>
        <v> </v>
      </c>
      <c r="AH45" s="29" t="str">
        <f t="shared" si="44"/>
        <v> </v>
      </c>
      <c r="AI45" s="9" t="str">
        <f t="shared" si="44"/>
        <v>0.840283</v>
      </c>
      <c r="AJ45" s="9" t="str">
        <f t="shared" si="44"/>
        <v>0.859544</v>
      </c>
      <c r="AK45" s="9" t="str">
        <f t="shared" si="44"/>
        <v>0.650861</v>
      </c>
      <c r="AL45" s="9" t="str">
        <f t="shared" si="44"/>
        <v>0.70892</v>
      </c>
      <c r="AM45" s="9" t="str">
        <f t="shared" si="44"/>
        <v>0.843859</v>
      </c>
      <c r="AN45" s="9" t="str">
        <f t="shared" si="44"/>
        <v>0.652073</v>
      </c>
      <c r="AO45" s="9" t="str">
        <f t="shared" si="44"/>
        <v>0.51558</v>
      </c>
      <c r="AP45" s="9" t="str">
        <f t="shared" si="44"/>
        <v>0.659722</v>
      </c>
      <c r="AQ45" s="9" t="str">
        <f t="shared" si="44"/>
        <v>0.68385</v>
      </c>
      <c r="AR45" s="9" t="str">
        <f t="shared" si="44"/>
        <v>0.839752</v>
      </c>
      <c r="AS45" s="11" t="str">
        <f t="shared" si="44"/>
        <v> </v>
      </c>
      <c r="AT45" s="9" t="str">
        <f t="shared" si="44"/>
        <v>0.592739</v>
      </c>
      <c r="AV45" s="3">
        <v>0.087445</v>
      </c>
      <c r="AW45" s="3">
        <v>-0.18589</v>
      </c>
      <c r="AX45" s="3">
        <v>-0.16236</v>
      </c>
      <c r="AY45" s="3">
        <v>-0.13981</v>
      </c>
      <c r="AZ45" s="3">
        <v>0.294275</v>
      </c>
      <c r="BA45" s="3">
        <v>0.076972</v>
      </c>
      <c r="BB45" s="3">
        <v>0.076972</v>
      </c>
      <c r="BC45" s="3">
        <v>-0.16236</v>
      </c>
      <c r="BD45" s="3">
        <v>-0.16236</v>
      </c>
      <c r="BE45" s="3">
        <v>-0.13981</v>
      </c>
      <c r="BF45" s="3">
        <v>-0.13981</v>
      </c>
      <c r="BG45" s="3">
        <v>-0.09111</v>
      </c>
      <c r="BH45" s="3">
        <v>-0.09111</v>
      </c>
      <c r="BI45" s="3">
        <v>-0.20107</v>
      </c>
      <c r="BJ45" s="3">
        <v>-0.20107</v>
      </c>
      <c r="BK45" s="3">
        <v>0.038786</v>
      </c>
      <c r="BL45" s="3">
        <v>0.038786</v>
      </c>
      <c r="BM45" s="3">
        <v>-0.13618</v>
      </c>
      <c r="BN45" s="3">
        <v>0.143196</v>
      </c>
      <c r="BO45" s="3">
        <v>-0.08704</v>
      </c>
      <c r="BP45" s="3">
        <v>-0.0466</v>
      </c>
      <c r="BQ45" s="3">
        <v>0.235196</v>
      </c>
      <c r="BR45" s="3">
        <v>0.340416</v>
      </c>
      <c r="BS45" s="3">
        <v>0.282648</v>
      </c>
      <c r="BT45" s="3">
        <v>0.282648</v>
      </c>
      <c r="BU45" s="3">
        <v>0.083213</v>
      </c>
      <c r="BV45" s="3">
        <v>0.090495</v>
      </c>
      <c r="BW45" s="3">
        <v>0.227859</v>
      </c>
      <c r="BX45" s="3">
        <v>0.225465</v>
      </c>
      <c r="BY45" s="3">
        <v>0.191587</v>
      </c>
      <c r="BZ45" s="3">
        <v>0.427206</v>
      </c>
      <c r="CA45" s="3">
        <v>0.162219</v>
      </c>
      <c r="CB45" s="3">
        <v>0.24231</v>
      </c>
      <c r="CC45" s="3">
        <v>0.840283</v>
      </c>
      <c r="CD45" s="3">
        <v>0.859544</v>
      </c>
      <c r="CE45" s="3">
        <v>0.650861</v>
      </c>
      <c r="CF45" s="3">
        <v>0.70892</v>
      </c>
      <c r="CG45" s="3">
        <v>0.843859</v>
      </c>
      <c r="CH45" s="3">
        <v>0.652073</v>
      </c>
      <c r="CI45" s="3">
        <v>0.51558</v>
      </c>
      <c r="CJ45" s="3">
        <v>0.659722</v>
      </c>
      <c r="CK45" s="3">
        <v>0.68385</v>
      </c>
      <c r="CL45" s="3">
        <v>0.839752</v>
      </c>
      <c r="CM45" s="3">
        <v>1.0</v>
      </c>
      <c r="CN45" s="3">
        <v>0.592739</v>
      </c>
      <c r="CO45" s="3" t="s">
        <v>552</v>
      </c>
      <c r="CP45" s="3">
        <v>0.691555</v>
      </c>
      <c r="CQ45" s="3">
        <v>0.395771</v>
      </c>
      <c r="CR45" s="3">
        <v>0.459195</v>
      </c>
      <c r="CS45" s="3">
        <v>0.524622</v>
      </c>
      <c r="CT45" s="3">
        <v>0.172883</v>
      </c>
      <c r="CU45" s="3">
        <v>0.72703</v>
      </c>
      <c r="CV45" s="3">
        <v>0.72703</v>
      </c>
      <c r="CW45" s="3">
        <v>0.459195</v>
      </c>
      <c r="CX45" s="3">
        <v>0.459195</v>
      </c>
      <c r="CY45" s="3">
        <v>0.524622</v>
      </c>
      <c r="CZ45" s="3">
        <v>0.524622</v>
      </c>
      <c r="DA45" s="3">
        <v>0.679282</v>
      </c>
      <c r="DB45" s="3">
        <v>0.679282</v>
      </c>
      <c r="DC45" s="3">
        <v>0.357589</v>
      </c>
      <c r="DD45" s="3">
        <v>0.357589</v>
      </c>
      <c r="DE45" s="3">
        <v>0.860526</v>
      </c>
      <c r="DF45" s="3">
        <v>0.860526</v>
      </c>
      <c r="DG45" s="3">
        <v>0.535554</v>
      </c>
      <c r="DH45" s="3">
        <v>0.514517</v>
      </c>
      <c r="DI45" s="3">
        <v>0.707554</v>
      </c>
      <c r="DJ45" s="3">
        <v>0.832772</v>
      </c>
      <c r="DK45" s="3">
        <v>0.304752</v>
      </c>
      <c r="DL45" s="3">
        <v>0.13105</v>
      </c>
      <c r="DM45" s="3">
        <v>0.21444</v>
      </c>
      <c r="DN45" s="3">
        <v>0.21444</v>
      </c>
      <c r="DO45" s="3">
        <v>0.719893</v>
      </c>
      <c r="DP45" s="3">
        <v>0.696457</v>
      </c>
      <c r="DQ45" s="3">
        <v>0.320519</v>
      </c>
      <c r="DR45" s="3">
        <v>0.325767</v>
      </c>
      <c r="DS45" s="3">
        <v>0.405438</v>
      </c>
      <c r="DT45" s="3">
        <v>0.053412</v>
      </c>
      <c r="DU45" s="3">
        <v>0.482345</v>
      </c>
      <c r="DV45" s="3">
        <v>0.289927</v>
      </c>
      <c r="DW45" s="14">
        <v>5.25E-7</v>
      </c>
      <c r="DX45" s="14">
        <v>1.49E-7</v>
      </c>
      <c r="DY45" s="3">
        <v>7.7E-4</v>
      </c>
      <c r="DZ45" s="3">
        <v>1.53E-4</v>
      </c>
      <c r="EA45" s="14">
        <v>4.21E-7</v>
      </c>
      <c r="EB45" s="3">
        <v>7.47E-4</v>
      </c>
      <c r="EC45" s="3">
        <v>0.011801</v>
      </c>
      <c r="ED45" s="3">
        <v>6.15E-4</v>
      </c>
      <c r="EE45" s="3">
        <v>3.21E-4</v>
      </c>
      <c r="EF45" s="14">
        <v>5.42E-7</v>
      </c>
      <c r="EG45" s="3" t="s">
        <v>563</v>
      </c>
      <c r="EH45" s="3">
        <v>0.002877</v>
      </c>
    </row>
    <row r="46">
      <c r="A46" s="3" t="s">
        <v>553</v>
      </c>
      <c r="B46" s="11" t="str">
        <f t="shared" ref="B46:AT46" si="45">IF(CP46&lt;0.05,AV46," ")</f>
        <v> </v>
      </c>
      <c r="C46" s="11" t="str">
        <f t="shared" si="45"/>
        <v> </v>
      </c>
      <c r="D46" s="11" t="str">
        <f t="shared" si="45"/>
        <v> </v>
      </c>
      <c r="E46" s="11" t="str">
        <f t="shared" si="45"/>
        <v> </v>
      </c>
      <c r="F46" s="9" t="str">
        <f t="shared" si="45"/>
        <v>0.494071</v>
      </c>
      <c r="G46" s="11" t="str">
        <f t="shared" si="45"/>
        <v> </v>
      </c>
      <c r="H46" s="11" t="str">
        <f t="shared" si="45"/>
        <v> </v>
      </c>
      <c r="I46" s="11" t="str">
        <f t="shared" si="45"/>
        <v> </v>
      </c>
      <c r="J46" s="11" t="str">
        <f t="shared" si="45"/>
        <v> </v>
      </c>
      <c r="K46" s="11" t="str">
        <f t="shared" si="45"/>
        <v> </v>
      </c>
      <c r="L46" s="11" t="str">
        <f t="shared" si="45"/>
        <v> </v>
      </c>
      <c r="M46" s="11" t="str">
        <f t="shared" si="45"/>
        <v> </v>
      </c>
      <c r="N46" s="11" t="str">
        <f t="shared" si="45"/>
        <v> </v>
      </c>
      <c r="O46" s="11" t="str">
        <f t="shared" si="45"/>
        <v> </v>
      </c>
      <c r="P46" s="11" t="str">
        <f t="shared" si="45"/>
        <v> </v>
      </c>
      <c r="Q46" s="11" t="str">
        <f t="shared" si="45"/>
        <v> </v>
      </c>
      <c r="R46" s="11" t="str">
        <f t="shared" si="45"/>
        <v> </v>
      </c>
      <c r="S46" s="11" t="str">
        <f t="shared" si="45"/>
        <v> </v>
      </c>
      <c r="T46" s="9" t="str">
        <f t="shared" si="45"/>
        <v>0.423658</v>
      </c>
      <c r="U46" s="11" t="str">
        <f t="shared" si="45"/>
        <v> </v>
      </c>
      <c r="V46" s="11" t="str">
        <f t="shared" si="45"/>
        <v> </v>
      </c>
      <c r="W46" s="29" t="str">
        <f t="shared" si="45"/>
        <v> </v>
      </c>
      <c r="X46" s="29" t="str">
        <f t="shared" si="45"/>
        <v> </v>
      </c>
      <c r="Y46" s="30" t="str">
        <f t="shared" si="45"/>
        <v>0.797403</v>
      </c>
      <c r="Z46" s="30" t="str">
        <f t="shared" si="45"/>
        <v>0.797403</v>
      </c>
      <c r="AA46" s="29" t="str">
        <f t="shared" si="45"/>
        <v> </v>
      </c>
      <c r="AB46" s="29" t="str">
        <f t="shared" si="45"/>
        <v> </v>
      </c>
      <c r="AC46" s="29" t="str">
        <f t="shared" si="45"/>
        <v> </v>
      </c>
      <c r="AD46" s="29" t="str">
        <f t="shared" si="45"/>
        <v> </v>
      </c>
      <c r="AE46" s="29" t="str">
        <f t="shared" si="45"/>
        <v> </v>
      </c>
      <c r="AF46" s="30" t="str">
        <f t="shared" si="45"/>
        <v>0.438454</v>
      </c>
      <c r="AG46" s="29" t="str">
        <f t="shared" si="45"/>
        <v> </v>
      </c>
      <c r="AH46" s="29" t="str">
        <f t="shared" si="45"/>
        <v> </v>
      </c>
      <c r="AI46" s="9" t="str">
        <f t="shared" si="45"/>
        <v>0.683707</v>
      </c>
      <c r="AJ46" s="9" t="str">
        <f t="shared" si="45"/>
        <v>0.587542</v>
      </c>
      <c r="AK46" s="9" t="str">
        <f t="shared" si="45"/>
        <v>0.588933</v>
      </c>
      <c r="AL46" s="9" t="str">
        <f t="shared" si="45"/>
        <v>0.492408</v>
      </c>
      <c r="AM46" s="9" t="str">
        <f t="shared" si="45"/>
        <v>0.702415</v>
      </c>
      <c r="AN46" s="9" t="str">
        <f t="shared" si="45"/>
        <v>0.527306</v>
      </c>
      <c r="AO46" s="9" t="str">
        <f t="shared" si="45"/>
        <v>0.566301</v>
      </c>
      <c r="AP46" s="9" t="str">
        <f t="shared" si="45"/>
        <v>0.645957</v>
      </c>
      <c r="AQ46" s="9" t="str">
        <f t="shared" si="45"/>
        <v>0.910079</v>
      </c>
      <c r="AR46" s="9" t="str">
        <f t="shared" si="45"/>
        <v>0.554901</v>
      </c>
      <c r="AS46" s="9" t="str">
        <f t="shared" si="45"/>
        <v>0.592739</v>
      </c>
      <c r="AT46" s="11" t="str">
        <f t="shared" si="45"/>
        <v> </v>
      </c>
      <c r="AV46" s="3">
        <v>0.151186</v>
      </c>
      <c r="AW46" s="3">
        <v>0.068182</v>
      </c>
      <c r="AX46" s="3">
        <v>-0.18087</v>
      </c>
      <c r="AY46" s="3">
        <v>-0.16107</v>
      </c>
      <c r="AZ46" s="3">
        <v>0.494071</v>
      </c>
      <c r="BA46" s="3">
        <v>0.139328</v>
      </c>
      <c r="BB46" s="3">
        <v>0.139328</v>
      </c>
      <c r="BC46" s="3">
        <v>-0.18087</v>
      </c>
      <c r="BD46" s="3">
        <v>-0.18087</v>
      </c>
      <c r="BE46" s="3">
        <v>-0.16107</v>
      </c>
      <c r="BF46" s="3">
        <v>-0.16107</v>
      </c>
      <c r="BG46" s="3">
        <v>-0.22431</v>
      </c>
      <c r="BH46" s="3">
        <v>-0.22431</v>
      </c>
      <c r="BI46" s="3">
        <v>0.039526</v>
      </c>
      <c r="BJ46" s="3">
        <v>0.039526</v>
      </c>
      <c r="BK46" s="3">
        <v>0.379822</v>
      </c>
      <c r="BL46" s="3">
        <v>0.379822</v>
      </c>
      <c r="BM46" s="3">
        <v>0.182851</v>
      </c>
      <c r="BN46" s="3">
        <v>0.423658</v>
      </c>
      <c r="BO46" s="3">
        <v>0.249351</v>
      </c>
      <c r="BP46" s="3">
        <v>-0.24704</v>
      </c>
      <c r="BQ46" s="3">
        <v>0.335065</v>
      </c>
      <c r="BR46" s="3">
        <v>0.322078</v>
      </c>
      <c r="BS46" s="3">
        <v>0.797403</v>
      </c>
      <c r="BT46" s="3">
        <v>0.797403</v>
      </c>
      <c r="BU46" s="3">
        <v>0.280519</v>
      </c>
      <c r="BV46" s="3">
        <v>0.148374</v>
      </c>
      <c r="BW46" s="3">
        <v>0.354636</v>
      </c>
      <c r="BX46" s="3">
        <v>0.295626</v>
      </c>
      <c r="BY46" s="3">
        <v>0.04824</v>
      </c>
      <c r="BZ46" s="3">
        <v>0.438454</v>
      </c>
      <c r="CA46" s="3">
        <v>0.206179</v>
      </c>
      <c r="CB46" s="3">
        <v>0.41014</v>
      </c>
      <c r="CC46" s="3">
        <v>0.683707</v>
      </c>
      <c r="CD46" s="3">
        <v>0.587542</v>
      </c>
      <c r="CE46" s="3">
        <v>0.588933</v>
      </c>
      <c r="CF46" s="3">
        <v>0.492408</v>
      </c>
      <c r="CG46" s="3">
        <v>0.702415</v>
      </c>
      <c r="CH46" s="3">
        <v>0.527306</v>
      </c>
      <c r="CI46" s="3">
        <v>0.566301</v>
      </c>
      <c r="CJ46" s="3">
        <v>0.645957</v>
      </c>
      <c r="CK46" s="3">
        <v>0.910079</v>
      </c>
      <c r="CL46" s="3">
        <v>0.554901</v>
      </c>
      <c r="CM46" s="3">
        <v>0.592739</v>
      </c>
      <c r="CN46" s="3">
        <v>1.0</v>
      </c>
      <c r="CO46" s="3" t="s">
        <v>553</v>
      </c>
      <c r="CP46" s="3">
        <v>0.491074</v>
      </c>
      <c r="CQ46" s="3">
        <v>0.757235</v>
      </c>
      <c r="CR46" s="3">
        <v>0.408852</v>
      </c>
      <c r="CS46" s="3">
        <v>0.462834</v>
      </c>
      <c r="CT46" s="3">
        <v>0.016564</v>
      </c>
      <c r="CU46" s="3">
        <v>0.526058</v>
      </c>
      <c r="CV46" s="3">
        <v>0.526058</v>
      </c>
      <c r="CW46" s="3">
        <v>0.408852</v>
      </c>
      <c r="CX46" s="3">
        <v>0.408852</v>
      </c>
      <c r="CY46" s="3">
        <v>0.462834</v>
      </c>
      <c r="CZ46" s="3">
        <v>0.462834</v>
      </c>
      <c r="DA46" s="3">
        <v>0.303507</v>
      </c>
      <c r="DB46" s="3">
        <v>0.303507</v>
      </c>
      <c r="DC46" s="3">
        <v>0.857893</v>
      </c>
      <c r="DD46" s="3">
        <v>0.857893</v>
      </c>
      <c r="DE46" s="3">
        <v>0.07383</v>
      </c>
      <c r="DF46" s="3">
        <v>0.07383</v>
      </c>
      <c r="DG46" s="3">
        <v>0.403663</v>
      </c>
      <c r="DH46" s="3">
        <v>0.043956</v>
      </c>
      <c r="DI46" s="3">
        <v>0.275699</v>
      </c>
      <c r="DJ46" s="3">
        <v>0.255791</v>
      </c>
      <c r="DK46" s="3">
        <v>0.13761</v>
      </c>
      <c r="DL46" s="3">
        <v>0.154492</v>
      </c>
      <c r="DM46" s="14">
        <v>1.5E-5</v>
      </c>
      <c r="DN46" s="14">
        <v>1.5E-5</v>
      </c>
      <c r="DO46" s="3">
        <v>0.21806</v>
      </c>
      <c r="DP46" s="3">
        <v>0.520959</v>
      </c>
      <c r="DQ46" s="3">
        <v>0.114702</v>
      </c>
      <c r="DR46" s="3">
        <v>0.19323</v>
      </c>
      <c r="DS46" s="3">
        <v>0.835503</v>
      </c>
      <c r="DT46" s="3">
        <v>0.046789</v>
      </c>
      <c r="DU46" s="3">
        <v>0.369898</v>
      </c>
      <c r="DV46" s="3">
        <v>0.064802</v>
      </c>
      <c r="DW46" s="3">
        <v>3.22E-4</v>
      </c>
      <c r="DX46" s="3">
        <v>0.003199</v>
      </c>
      <c r="DY46" s="3">
        <v>0.00311</v>
      </c>
      <c r="DZ46" s="3">
        <v>0.016989</v>
      </c>
      <c r="EA46" s="3">
        <v>1.86E-4</v>
      </c>
      <c r="EB46" s="3">
        <v>0.009721</v>
      </c>
      <c r="EC46" s="3">
        <v>0.004847</v>
      </c>
      <c r="ED46" s="3">
        <v>8.7E-4</v>
      </c>
      <c r="EE46" s="14">
        <v>1.74E-9</v>
      </c>
      <c r="EF46" s="3">
        <v>0.005992</v>
      </c>
      <c r="EG46" s="3">
        <v>0.002877</v>
      </c>
      <c r="EH46" s="3" t="s">
        <v>563</v>
      </c>
    </row>
    <row r="47"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</row>
    <row r="48"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</row>
    <row r="49"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</row>
    <row r="50"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</row>
    <row r="51"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</row>
    <row r="52"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</row>
    <row r="53"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</row>
    <row r="54"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</row>
    <row r="55"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</row>
    <row r="56"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</row>
    <row r="57"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</row>
    <row r="58"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</row>
    <row r="59"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</row>
    <row r="60"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</row>
    <row r="61"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</row>
    <row r="62"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</row>
    <row r="63"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</row>
    <row r="64"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</row>
    <row r="65"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</row>
    <row r="66"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</row>
    <row r="67"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</row>
    <row r="68"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</row>
    <row r="69"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</row>
    <row r="70"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</row>
    <row r="71"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</row>
    <row r="72"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</row>
    <row r="73"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</row>
    <row r="74"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</row>
    <row r="75"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</row>
    <row r="76"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</row>
    <row r="77"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</row>
    <row r="78"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</row>
    <row r="79"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</row>
    <row r="80"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</row>
    <row r="81"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</row>
    <row r="82"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</row>
    <row r="83"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</row>
    <row r="84"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</row>
    <row r="85"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</row>
    <row r="86"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</row>
    <row r="87"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</row>
    <row r="88"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</row>
    <row r="89"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</row>
    <row r="90"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</row>
    <row r="91"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</row>
    <row r="92"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</row>
    <row r="93"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</row>
    <row r="94"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</row>
    <row r="95"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</row>
    <row r="96"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</row>
    <row r="97"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</row>
    <row r="98"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</row>
    <row r="99"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</row>
    <row r="100"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</row>
    <row r="101"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</row>
    <row r="102"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</row>
    <row r="103"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</row>
    <row r="104"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</row>
    <row r="105"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</row>
    <row r="106"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</row>
    <row r="107"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</row>
    <row r="108"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</row>
    <row r="109"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</row>
    <row r="110"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</row>
    <row r="111"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</row>
    <row r="112"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</row>
    <row r="113"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</row>
    <row r="114"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</row>
    <row r="115"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</row>
    <row r="116"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</row>
    <row r="117"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</row>
    <row r="118"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</row>
    <row r="119"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</row>
    <row r="120"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</row>
    <row r="121"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</row>
    <row r="122"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</row>
    <row r="123"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</row>
    <row r="124"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</row>
    <row r="125"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</row>
    <row r="126"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</row>
    <row r="127"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</row>
    <row r="128"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</row>
    <row r="129"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</row>
    <row r="130"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</row>
    <row r="131"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</row>
    <row r="132"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</row>
    <row r="133"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</row>
    <row r="134"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</row>
    <row r="135"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</row>
    <row r="136"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</row>
    <row r="137"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</row>
    <row r="138"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</row>
    <row r="139"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</row>
    <row r="140"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</row>
    <row r="141"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</row>
    <row r="142"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</row>
    <row r="143"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</row>
    <row r="144"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</row>
    <row r="145"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</row>
    <row r="146"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</row>
    <row r="147"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</row>
    <row r="148"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</row>
    <row r="149"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</row>
    <row r="150"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</row>
    <row r="151"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</row>
    <row r="152"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</row>
    <row r="153"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</row>
    <row r="154"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</row>
    <row r="155"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</row>
    <row r="156"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</row>
    <row r="157"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</row>
    <row r="158"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</row>
    <row r="159"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</row>
    <row r="160"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</row>
    <row r="161"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</row>
    <row r="162"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</row>
    <row r="163"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</row>
    <row r="164"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</row>
    <row r="165"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</row>
    <row r="166"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</row>
    <row r="167"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</row>
    <row r="168"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</row>
    <row r="169"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</row>
    <row r="170"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</row>
    <row r="171"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</row>
    <row r="172"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</row>
    <row r="173"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</row>
    <row r="174"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</row>
    <row r="175"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</row>
    <row r="176"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</row>
    <row r="177"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</row>
    <row r="178"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</row>
    <row r="179"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</row>
    <row r="180"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</row>
    <row r="181"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</row>
    <row r="182"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</row>
    <row r="183"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</row>
    <row r="184"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</row>
    <row r="185"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</row>
    <row r="186"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</row>
    <row r="187"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</row>
    <row r="188"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</row>
    <row r="189"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</row>
    <row r="190"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</row>
    <row r="191"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</row>
    <row r="192"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</row>
    <row r="193"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</row>
    <row r="194"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</row>
    <row r="195"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</row>
    <row r="196"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</row>
    <row r="197"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</row>
    <row r="198"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</row>
    <row r="199"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</row>
    <row r="200"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</row>
    <row r="201"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</row>
    <row r="202"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</row>
    <row r="203"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</row>
    <row r="204"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</row>
    <row r="205"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</row>
    <row r="206"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</row>
    <row r="207"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</row>
    <row r="208"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</row>
    <row r="209"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</row>
    <row r="210"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</row>
    <row r="211"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</row>
    <row r="212"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</row>
    <row r="213"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</row>
    <row r="214"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</row>
    <row r="215"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</row>
    <row r="216"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</row>
    <row r="217"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</row>
    <row r="218"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</row>
    <row r="219"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</row>
    <row r="220"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</row>
    <row r="221"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</row>
    <row r="222"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</row>
    <row r="223"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</row>
    <row r="224"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</row>
    <row r="225"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</row>
    <row r="226"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</row>
    <row r="227"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</row>
    <row r="228"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</row>
    <row r="229"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</row>
    <row r="230"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</row>
    <row r="231"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</row>
    <row r="232"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</row>
    <row r="233"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</row>
    <row r="234"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</row>
    <row r="235"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</row>
    <row r="236"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</row>
    <row r="237"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</row>
    <row r="238"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</row>
    <row r="239"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</row>
    <row r="240"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</row>
    <row r="241"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</row>
    <row r="242"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</row>
    <row r="243"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</row>
    <row r="244"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</row>
    <row r="245"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</row>
    <row r="246"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</row>
    <row r="247"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</row>
    <row r="248"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</row>
    <row r="249"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</row>
    <row r="250"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</row>
    <row r="251"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</row>
    <row r="252"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</row>
    <row r="253"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</row>
    <row r="254"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</row>
    <row r="255"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</row>
    <row r="256"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</row>
    <row r="257"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</row>
    <row r="258"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</row>
    <row r="259"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</row>
    <row r="260"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</row>
    <row r="261"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</row>
    <row r="262"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</row>
    <row r="263"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</row>
    <row r="264"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</row>
    <row r="265"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</row>
    <row r="266"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</row>
    <row r="267"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</row>
    <row r="268"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</row>
    <row r="269"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</row>
    <row r="270"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</row>
    <row r="271"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</row>
    <row r="272"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</row>
    <row r="273"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</row>
    <row r="274"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</row>
    <row r="275"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</row>
    <row r="276"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</row>
    <row r="277"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</row>
    <row r="278"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</row>
    <row r="279"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</row>
    <row r="280"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</row>
    <row r="281"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</row>
    <row r="282"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</row>
    <row r="283"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</row>
    <row r="284"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</row>
    <row r="285"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</row>
    <row r="286"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</row>
    <row r="287"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</row>
    <row r="288"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</row>
    <row r="289"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</row>
    <row r="290"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</row>
    <row r="291"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</row>
    <row r="292"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</row>
    <row r="293"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</row>
    <row r="294"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</row>
    <row r="295"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</row>
    <row r="296"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</row>
    <row r="297"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</row>
    <row r="298"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</row>
    <row r="299"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</row>
    <row r="300"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</row>
    <row r="301"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</row>
    <row r="302"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</row>
    <row r="303"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</row>
    <row r="304"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</row>
    <row r="305"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</row>
    <row r="306"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</row>
    <row r="307"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</row>
    <row r="308"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</row>
    <row r="309"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</row>
    <row r="310"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</row>
    <row r="311"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</row>
    <row r="312"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</row>
    <row r="313"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</row>
    <row r="314"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</row>
    <row r="315"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</row>
    <row r="316"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</row>
    <row r="317"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</row>
    <row r="318"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</row>
    <row r="319"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</row>
    <row r="320"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</row>
    <row r="321"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</row>
    <row r="322"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</row>
    <row r="323"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</row>
    <row r="324"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</row>
    <row r="325"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</row>
    <row r="326"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</row>
    <row r="327"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</row>
    <row r="328"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</row>
    <row r="329"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</row>
    <row r="330"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</row>
    <row r="331"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</row>
    <row r="332"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</row>
    <row r="333"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</row>
    <row r="334"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</row>
    <row r="335"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</row>
    <row r="336"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</row>
    <row r="337"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</row>
    <row r="338"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</row>
    <row r="339"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</row>
    <row r="340"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</row>
    <row r="341"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</row>
    <row r="342"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</row>
    <row r="343"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</row>
    <row r="344"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</row>
    <row r="345"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</row>
    <row r="346"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</row>
    <row r="347"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</row>
    <row r="348"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</row>
    <row r="349"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</row>
    <row r="350"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</row>
    <row r="351"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</row>
    <row r="352"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</row>
    <row r="353"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</row>
    <row r="354"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</row>
    <row r="355"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</row>
    <row r="356"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</row>
    <row r="357"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</row>
    <row r="358"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</row>
    <row r="359"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</row>
    <row r="360"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</row>
    <row r="361"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</row>
    <row r="362"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</row>
    <row r="363"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</row>
    <row r="364"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</row>
    <row r="365"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</row>
    <row r="366"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</row>
    <row r="367"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</row>
    <row r="368"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</row>
    <row r="369"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</row>
    <row r="370"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</row>
    <row r="371"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</row>
    <row r="372"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</row>
    <row r="373"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</row>
    <row r="374"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</row>
    <row r="375"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</row>
    <row r="376"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</row>
    <row r="377"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</row>
    <row r="378"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</row>
    <row r="379"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</row>
    <row r="380"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</row>
    <row r="381"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</row>
    <row r="382"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</row>
    <row r="383"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</row>
    <row r="384"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</row>
    <row r="385"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</row>
    <row r="386"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</row>
    <row r="387"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</row>
    <row r="388"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</row>
    <row r="389"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</row>
    <row r="390"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</row>
    <row r="391"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</row>
    <row r="392"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</row>
    <row r="393"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</row>
    <row r="394"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</row>
    <row r="395"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</row>
    <row r="396"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</row>
    <row r="397"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</row>
    <row r="398"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</row>
    <row r="399"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</row>
    <row r="400"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</row>
    <row r="401"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</row>
    <row r="402"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</row>
    <row r="403"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</row>
    <row r="404"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</row>
    <row r="405"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</row>
    <row r="406"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</row>
    <row r="407"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</row>
    <row r="408"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</row>
    <row r="409"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</row>
    <row r="410"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</row>
    <row r="411"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</row>
    <row r="412"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</row>
    <row r="413"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</row>
    <row r="414"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</row>
    <row r="415"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</row>
    <row r="416"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</row>
    <row r="417"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</row>
    <row r="418"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</row>
    <row r="419"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</row>
    <row r="420"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</row>
    <row r="421"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</row>
    <row r="422"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</row>
    <row r="423"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</row>
    <row r="424"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</row>
    <row r="425"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</row>
    <row r="426"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</row>
    <row r="427"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</row>
    <row r="428"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</row>
    <row r="429"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</row>
    <row r="430"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</row>
    <row r="431"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</row>
    <row r="432"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</row>
    <row r="433"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</row>
    <row r="434"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</row>
    <row r="435"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</row>
    <row r="436"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</row>
    <row r="437"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</row>
    <row r="438"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</row>
    <row r="439"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</row>
    <row r="440"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</row>
    <row r="441"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</row>
    <row r="442"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</row>
    <row r="443"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</row>
    <row r="444"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</row>
    <row r="445"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</row>
    <row r="446"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</row>
    <row r="447"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</row>
    <row r="448"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</row>
    <row r="449"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</row>
    <row r="450"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</row>
    <row r="451"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</row>
    <row r="452"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</row>
    <row r="453"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</row>
    <row r="454"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</row>
    <row r="455"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</row>
    <row r="456"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</row>
    <row r="457"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</row>
    <row r="458"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</row>
    <row r="459"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</row>
    <row r="460"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</row>
    <row r="461"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</row>
    <row r="462"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</row>
    <row r="463"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</row>
    <row r="464"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</row>
    <row r="465"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</row>
    <row r="466"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</row>
    <row r="467"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</row>
    <row r="468"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</row>
    <row r="469"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</row>
    <row r="470"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</row>
    <row r="471"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</row>
    <row r="472"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</row>
    <row r="473"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</row>
    <row r="474"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</row>
    <row r="475"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</row>
    <row r="476"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</row>
    <row r="477"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</row>
    <row r="478"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</row>
    <row r="479"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</row>
    <row r="480"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</row>
    <row r="481"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</row>
    <row r="482"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</row>
    <row r="483"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</row>
    <row r="484"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</row>
    <row r="485"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</row>
    <row r="486"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</row>
    <row r="487"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</row>
    <row r="488"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</row>
    <row r="489"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</row>
    <row r="490"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</row>
    <row r="491"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</row>
    <row r="492"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</row>
    <row r="493"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</row>
    <row r="494"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</row>
    <row r="495"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</row>
    <row r="496"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</row>
    <row r="497"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</row>
    <row r="498"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</row>
    <row r="499"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</row>
    <row r="500"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</row>
    <row r="501"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</row>
    <row r="502"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</row>
    <row r="503"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</row>
    <row r="504"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</row>
    <row r="505"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</row>
    <row r="506"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</row>
    <row r="507"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</row>
    <row r="508"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</row>
    <row r="509"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</row>
    <row r="510"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</row>
    <row r="511"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</row>
    <row r="512"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</row>
    <row r="513"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</row>
    <row r="514"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</row>
    <row r="515"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</row>
    <row r="516"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</row>
    <row r="517"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</row>
    <row r="518"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</row>
    <row r="519"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</row>
    <row r="520"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</row>
    <row r="521"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</row>
    <row r="522"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</row>
    <row r="523"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</row>
    <row r="524"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</row>
    <row r="525"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</row>
    <row r="526"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</row>
    <row r="527"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</row>
    <row r="528"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</row>
    <row r="529"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</row>
    <row r="530"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</row>
    <row r="531"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</row>
    <row r="532"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</row>
    <row r="533"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</row>
    <row r="534"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</row>
    <row r="535"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</row>
    <row r="536"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</row>
    <row r="537"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</row>
    <row r="538"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</row>
    <row r="539"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</row>
    <row r="540"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</row>
    <row r="541"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</row>
    <row r="542"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</row>
    <row r="543"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</row>
    <row r="544"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</row>
    <row r="545"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</row>
    <row r="546"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</row>
    <row r="547"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</row>
    <row r="548"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</row>
    <row r="549"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</row>
    <row r="550"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</row>
    <row r="551"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</row>
    <row r="552"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</row>
    <row r="553"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</row>
    <row r="554"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</row>
    <row r="555"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</row>
    <row r="556"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</row>
    <row r="557"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</row>
    <row r="558"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</row>
    <row r="559"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</row>
    <row r="560"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</row>
    <row r="561"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</row>
    <row r="562"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</row>
    <row r="563"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</row>
    <row r="564"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</row>
    <row r="565"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</row>
    <row r="566"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</row>
    <row r="567"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</row>
    <row r="568"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</row>
    <row r="569"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</row>
    <row r="570"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</row>
    <row r="571"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</row>
    <row r="572"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</row>
    <row r="573"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</row>
    <row r="574"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</row>
    <row r="575"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</row>
    <row r="576"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</row>
    <row r="577"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</row>
    <row r="578"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</row>
    <row r="579"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</row>
    <row r="580"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</row>
    <row r="581"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</row>
    <row r="582"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</row>
    <row r="583"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</row>
    <row r="584"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</row>
    <row r="585"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</row>
    <row r="586"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</row>
    <row r="587"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</row>
    <row r="588"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</row>
    <row r="589"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</row>
    <row r="590"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</row>
    <row r="591"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</row>
    <row r="592"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</row>
    <row r="593"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</row>
    <row r="594"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</row>
    <row r="595"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</row>
    <row r="596"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</row>
    <row r="597"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</row>
    <row r="598"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</row>
    <row r="599"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</row>
    <row r="600"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</row>
    <row r="601"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</row>
    <row r="602"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</row>
    <row r="603"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</row>
    <row r="604"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</row>
    <row r="605"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</row>
    <row r="606"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</row>
    <row r="607"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</row>
    <row r="608"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</row>
    <row r="609"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</row>
    <row r="610"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</row>
    <row r="611"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</row>
    <row r="612"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</row>
    <row r="613"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</row>
    <row r="614"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</row>
    <row r="615"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</row>
    <row r="616"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</row>
    <row r="617"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</row>
    <row r="618"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</row>
    <row r="619"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</row>
    <row r="620"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</row>
    <row r="621"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</row>
    <row r="622"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</row>
    <row r="623"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</row>
    <row r="624"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</row>
    <row r="625"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</row>
    <row r="626"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</row>
    <row r="627"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</row>
    <row r="628"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</row>
    <row r="629"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</row>
    <row r="630"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</row>
    <row r="631"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</row>
    <row r="632"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</row>
    <row r="633"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</row>
    <row r="634"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</row>
    <row r="635"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</row>
    <row r="636"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</row>
    <row r="637"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</row>
    <row r="638"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</row>
    <row r="639"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</row>
    <row r="640"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</row>
    <row r="641"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</row>
    <row r="642"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</row>
    <row r="643"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</row>
    <row r="644"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</row>
    <row r="645"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</row>
    <row r="646"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</row>
    <row r="647"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</row>
    <row r="648"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</row>
    <row r="649"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</row>
    <row r="650"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</row>
    <row r="651"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</row>
    <row r="652"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</row>
    <row r="653"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</row>
    <row r="654"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</row>
    <row r="655"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</row>
    <row r="656"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</row>
    <row r="657"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</row>
    <row r="658"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</row>
    <row r="659"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</row>
    <row r="660"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</row>
    <row r="661"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</row>
    <row r="662"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</row>
    <row r="663"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</row>
    <row r="664"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</row>
    <row r="665"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</row>
    <row r="666"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</row>
    <row r="667"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</row>
    <row r="668"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</row>
    <row r="669"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</row>
    <row r="672"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</row>
    <row r="673"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</row>
    <row r="674"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</row>
    <row r="675"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</row>
    <row r="676"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</row>
    <row r="677"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</row>
    <row r="678"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</row>
    <row r="679"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</row>
    <row r="680"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</row>
    <row r="681"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</row>
    <row r="682"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</row>
    <row r="683"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</row>
    <row r="684"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</row>
    <row r="685"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</row>
    <row r="686"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</row>
    <row r="687"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</row>
    <row r="688"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</row>
    <row r="689"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</row>
    <row r="690"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</row>
    <row r="691"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</row>
    <row r="692"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</row>
    <row r="693"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</row>
    <row r="694"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</row>
    <row r="695"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</row>
    <row r="696"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</row>
    <row r="697"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</row>
    <row r="698"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</row>
    <row r="699"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</row>
    <row r="700"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</row>
    <row r="701"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</row>
    <row r="702"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</row>
    <row r="703"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</row>
    <row r="704"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</row>
    <row r="705"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</row>
    <row r="706"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</row>
    <row r="707"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</row>
    <row r="708"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</row>
    <row r="709"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</row>
    <row r="710"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</row>
    <row r="711"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</row>
    <row r="712"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</row>
    <row r="713"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</row>
    <row r="714"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</row>
    <row r="715"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</row>
    <row r="716"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</row>
    <row r="717"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</row>
    <row r="718"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</row>
    <row r="719"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</row>
    <row r="720"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</row>
    <row r="721"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</row>
    <row r="722"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</row>
    <row r="723"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</row>
    <row r="724"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</row>
    <row r="725"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</row>
    <row r="726"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</row>
    <row r="727"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</row>
    <row r="728"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</row>
    <row r="729"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</row>
    <row r="730"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</row>
    <row r="731"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</row>
    <row r="732"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</row>
    <row r="733"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</row>
    <row r="734"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</row>
    <row r="735"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</row>
    <row r="736"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</row>
    <row r="737"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</row>
    <row r="738"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</row>
    <row r="739"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</row>
    <row r="740"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</row>
    <row r="741"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</row>
    <row r="742"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</row>
    <row r="743"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</row>
    <row r="744"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</row>
    <row r="745"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</row>
    <row r="746"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</row>
    <row r="747"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</row>
    <row r="748"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</row>
    <row r="749"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</row>
    <row r="750"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</row>
    <row r="751"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</row>
    <row r="752"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</row>
    <row r="753"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</row>
    <row r="754"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</row>
    <row r="755"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</row>
    <row r="756"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</row>
    <row r="757"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</row>
    <row r="758"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</row>
    <row r="759"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</row>
    <row r="760"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</row>
    <row r="761"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</row>
    <row r="762"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</row>
    <row r="763"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</row>
    <row r="764"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</row>
    <row r="765"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</row>
    <row r="766"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</row>
    <row r="767"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</row>
    <row r="768"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</row>
    <row r="769"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</row>
    <row r="770"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</row>
    <row r="771"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</row>
    <row r="772"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</row>
    <row r="773"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</row>
    <row r="774"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</row>
    <row r="775"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</row>
    <row r="776"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</row>
    <row r="777"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</row>
    <row r="778"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</row>
    <row r="779"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</row>
    <row r="780"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</row>
    <row r="781"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</row>
    <row r="782"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</row>
    <row r="783"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</row>
    <row r="784"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</row>
    <row r="785"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</row>
    <row r="786"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</row>
    <row r="787"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</row>
    <row r="788"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</row>
    <row r="789"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</row>
    <row r="790"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</row>
    <row r="791"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</row>
    <row r="792"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</row>
    <row r="793"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</row>
    <row r="794"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</row>
    <row r="795"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</row>
    <row r="796"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</row>
    <row r="797"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</row>
    <row r="798"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</row>
    <row r="799"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</row>
    <row r="800"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</row>
    <row r="801"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</row>
    <row r="802"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</row>
    <row r="803"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</row>
    <row r="804"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</row>
    <row r="805"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</row>
    <row r="806"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</row>
    <row r="807"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</row>
    <row r="808"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</row>
    <row r="809"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</row>
    <row r="810"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</row>
    <row r="811"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</row>
    <row r="812"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</row>
    <row r="813"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</row>
    <row r="814"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</row>
    <row r="815"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</row>
    <row r="816"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</row>
    <row r="817"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</row>
    <row r="818"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</row>
    <row r="819"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</row>
    <row r="820"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</row>
    <row r="821"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</row>
    <row r="822"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</row>
    <row r="823"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</row>
    <row r="824"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</row>
    <row r="825"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</row>
    <row r="826"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</row>
    <row r="827"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</row>
    <row r="828"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</row>
    <row r="829"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</row>
    <row r="830"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</row>
    <row r="831"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</row>
    <row r="832"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</row>
    <row r="833"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</row>
    <row r="834"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</row>
    <row r="835"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</row>
    <row r="836"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</row>
    <row r="837"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</row>
    <row r="838"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</row>
    <row r="839"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</row>
    <row r="840"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</row>
    <row r="841"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</row>
    <row r="842"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</row>
    <row r="843"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</row>
    <row r="844"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</row>
    <row r="845"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</row>
    <row r="846"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</row>
    <row r="847"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</row>
    <row r="848"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</row>
    <row r="849"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</row>
    <row r="850"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</row>
    <row r="851"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</row>
    <row r="852"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</row>
    <row r="853"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</row>
    <row r="854"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</row>
    <row r="855"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</row>
    <row r="856"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</row>
    <row r="857"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</row>
    <row r="858"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</row>
    <row r="859"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</row>
    <row r="860"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</row>
    <row r="861"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</row>
    <row r="862"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</row>
    <row r="863"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</row>
    <row r="864"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</row>
    <row r="865"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</row>
    <row r="866"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</row>
    <row r="867"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</row>
    <row r="868"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</row>
    <row r="869"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</row>
    <row r="870"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</row>
    <row r="871"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</row>
    <row r="872"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</row>
    <row r="873"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</row>
    <row r="874"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</row>
    <row r="875"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</row>
    <row r="876"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</row>
    <row r="877"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</row>
    <row r="878"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</row>
    <row r="879"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</row>
    <row r="880"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</row>
    <row r="881"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</row>
    <row r="882"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</row>
    <row r="883"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</row>
    <row r="884"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</row>
    <row r="885"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</row>
    <row r="886"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</row>
    <row r="887"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</row>
    <row r="888"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</row>
    <row r="889"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</row>
    <row r="890"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</row>
    <row r="891"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</row>
    <row r="892"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</row>
    <row r="893"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</row>
    <row r="894"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</row>
    <row r="895"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</row>
    <row r="896"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</row>
    <row r="897"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</row>
    <row r="898"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</row>
    <row r="899"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</row>
    <row r="900"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</row>
    <row r="901"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</row>
    <row r="902"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</row>
    <row r="903"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</row>
    <row r="904"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</row>
    <row r="905"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</row>
    <row r="906"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</row>
    <row r="907"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</row>
    <row r="908"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</row>
    <row r="909"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</row>
    <row r="910"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</row>
    <row r="911"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</row>
    <row r="912"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</row>
    <row r="913"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</row>
    <row r="914"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</row>
    <row r="915"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</row>
    <row r="916"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</row>
    <row r="917"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</row>
    <row r="918"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</row>
    <row r="919"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</row>
    <row r="920"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</row>
    <row r="921"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</row>
    <row r="922"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</row>
    <row r="923"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</row>
    <row r="924"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</row>
    <row r="925"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</row>
    <row r="926"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</row>
    <row r="927"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</row>
    <row r="928"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</row>
    <row r="929"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</row>
    <row r="930"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</row>
    <row r="931"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</row>
    <row r="932"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</row>
    <row r="933"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</row>
    <row r="934"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</row>
    <row r="935"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</row>
    <row r="936"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</row>
    <row r="937"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</row>
    <row r="938"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</row>
    <row r="939"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</row>
    <row r="940"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</row>
    <row r="941"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</row>
    <row r="942"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</row>
    <row r="943"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</row>
    <row r="944"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</row>
    <row r="945"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</row>
    <row r="946"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</row>
    <row r="947"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</row>
    <row r="948"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</row>
    <row r="949"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</row>
    <row r="950"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</row>
    <row r="951"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</row>
    <row r="952"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</row>
    <row r="953"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</row>
    <row r="954"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</row>
    <row r="955"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</row>
    <row r="956"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</row>
    <row r="957"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</row>
    <row r="958"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</row>
    <row r="959"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</row>
    <row r="960"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</row>
    <row r="961"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</row>
    <row r="962"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</row>
    <row r="963"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</row>
    <row r="964"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</row>
    <row r="965"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</row>
    <row r="966"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</row>
    <row r="967"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</row>
    <row r="968"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</row>
    <row r="969"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</row>
    <row r="970"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</row>
    <row r="971"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</row>
    <row r="972"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</row>
    <row r="973"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</row>
    <row r="974"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</row>
    <row r="975"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</row>
    <row r="976"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</row>
    <row r="977"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</row>
    <row r="978"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</row>
    <row r="979"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</row>
    <row r="980"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</row>
    <row r="981"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</row>
    <row r="982"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</row>
    <row r="983"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</row>
    <row r="984"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</row>
    <row r="985"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</row>
    <row r="986"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</row>
    <row r="987"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</row>
    <row r="988"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</row>
    <row r="989"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</row>
    <row r="990"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</row>
    <row r="991"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</row>
    <row r="992"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</row>
    <row r="993"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</row>
    <row r="994"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</row>
    <row r="995"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</row>
    <row r="996"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</row>
    <row r="997"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</row>
    <row r="998"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</row>
    <row r="999"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</row>
    <row r="1000"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</row>
  </sheetData>
  <hyperlinks>
    <hyperlink r:id="rId1" ref="I1"/>
    <hyperlink r:id="rId2" ref="BC1"/>
    <hyperlink r:id="rId3" ref="CW1"/>
    <hyperlink r:id="rId4" ref="A9"/>
    <hyperlink r:id="rId5" ref="CO9"/>
  </hyperlinks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7" max="58" width="17.43"/>
    <col customWidth="1" min="75" max="75" width="29.14"/>
  </cols>
  <sheetData>
    <row r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G1" s="7"/>
      <c r="BH1" s="7"/>
      <c r="BI1" s="7"/>
      <c r="BJ1" s="7"/>
      <c r="BK1" s="7"/>
      <c r="BL1" s="7"/>
      <c r="BM1" s="7"/>
      <c r="BN1" s="7"/>
      <c r="BO1" s="7"/>
      <c r="BQ1" s="4"/>
      <c r="BR1" s="4"/>
      <c r="BT1" s="8"/>
      <c r="BU1" s="8"/>
      <c r="BV1" s="8"/>
      <c r="BW1" s="5"/>
      <c r="BX1" s="6"/>
      <c r="BY1" s="6"/>
      <c r="BZ1" s="8"/>
      <c r="CA1" s="8"/>
      <c r="CB1" s="8"/>
      <c r="CC1" s="8"/>
      <c r="CD1" s="4">
        <v>0.0</v>
      </c>
      <c r="CE1" s="4"/>
      <c r="CF1" s="4">
        <v>1.0</v>
      </c>
    </row>
    <row r="2">
      <c r="D2" s="7"/>
      <c r="E2" t="str">
        <f t="shared" ref="E2:BD2" si="1">AVERAGE(E4:E203)</f>
        <v>7.25</v>
      </c>
      <c r="F2" t="str">
        <f t="shared" si="1"/>
        <v>33.1</v>
      </c>
      <c r="G2" t="str">
        <f t="shared" si="1"/>
        <v>26.11111111</v>
      </c>
      <c r="H2" t="str">
        <f t="shared" si="1"/>
        <v>27.7</v>
      </c>
      <c r="I2" t="str">
        <f t="shared" si="1"/>
        <v>2.75</v>
      </c>
      <c r="J2" t="str">
        <f t="shared" si="1"/>
        <v>2.9</v>
      </c>
      <c r="K2" t="str">
        <f t="shared" si="1"/>
        <v>2.777777778</v>
      </c>
      <c r="L2" t="str">
        <f t="shared" si="1"/>
        <v>3.2</v>
      </c>
      <c r="M2" t="str">
        <f t="shared" si="1"/>
        <v>2111.601551</v>
      </c>
      <c r="N2" t="str">
        <f t="shared" si="1"/>
        <v>34611.58908</v>
      </c>
      <c r="O2" t="str">
        <f t="shared" si="1"/>
        <v>41261.17838</v>
      </c>
      <c r="P2" t="str">
        <f t="shared" si="1"/>
        <v>81383.58143</v>
      </c>
      <c r="Q2" t="str">
        <f t="shared" si="1"/>
        <v>59.5</v>
      </c>
      <c r="R2" t="str">
        <f t="shared" si="1"/>
        <v>117.6</v>
      </c>
      <c r="S2" t="str">
        <f t="shared" si="1"/>
        <v>89.55555556</v>
      </c>
      <c r="T2" t="str">
        <f t="shared" si="1"/>
        <v>488.2</v>
      </c>
      <c r="U2" t="str">
        <f t="shared" si="1"/>
        <v>10</v>
      </c>
      <c r="V2" t="str">
        <f t="shared" si="1"/>
        <v>36</v>
      </c>
      <c r="W2" t="str">
        <f t="shared" si="1"/>
        <v>28.88888889</v>
      </c>
      <c r="X2" t="str">
        <f t="shared" si="1"/>
        <v>30.9</v>
      </c>
      <c r="Y2" t="str">
        <f t="shared" si="1"/>
        <v>414.5</v>
      </c>
      <c r="Z2" t="str">
        <f t="shared" si="1"/>
        <v>456.7727273</v>
      </c>
      <c r="AA2" t="str">
        <f t="shared" si="1"/>
        <v>1097.962963</v>
      </c>
      <c r="AB2" t="str">
        <f t="shared" si="1"/>
        <v>398.9473684</v>
      </c>
      <c r="AC2" t="str">
        <f t="shared" si="1"/>
        <v>114.7142857</v>
      </c>
      <c r="AD2" t="str">
        <f t="shared" si="1"/>
        <v>569</v>
      </c>
      <c r="AE2" t="str">
        <f t="shared" si="1"/>
        <v>1581.888889</v>
      </c>
      <c r="AF2" t="str">
        <f t="shared" si="1"/>
        <v>600.9473684</v>
      </c>
      <c r="AG2" t="str">
        <f t="shared" si="1"/>
        <v>71.42857143</v>
      </c>
      <c r="AH2" t="str">
        <f t="shared" si="1"/>
        <v>152.1818182</v>
      </c>
      <c r="AI2" t="str">
        <f t="shared" si="1"/>
        <v>1439.518519</v>
      </c>
      <c r="AJ2" t="str">
        <f t="shared" si="1"/>
        <v>314.1052632</v>
      </c>
      <c r="AK2" t="str">
        <f t="shared" si="1"/>
        <v>113.1710064</v>
      </c>
      <c r="AL2" t="str">
        <f t="shared" si="1"/>
        <v>41.00363796</v>
      </c>
      <c r="AM2" t="str">
        <f t="shared" si="1"/>
        <v>281.4641349</v>
      </c>
      <c r="AN2" t="str">
        <f t="shared" si="1"/>
        <v>91.11488915</v>
      </c>
      <c r="AO2" t="str">
        <f t="shared" si="1"/>
        <v>50.34564063</v>
      </c>
      <c r="AP2" t="str">
        <f t="shared" si="1"/>
        <v>78.72073438</v>
      </c>
      <c r="AQ2" t="str">
        <f t="shared" si="1"/>
        <v>122.1369635</v>
      </c>
      <c r="AR2" t="str">
        <f t="shared" si="1"/>
        <v>196.7452109</v>
      </c>
      <c r="AS2" t="str">
        <f t="shared" si="1"/>
        <v>241.4769453</v>
      </c>
      <c r="AT2" t="str">
        <f t="shared" si="1"/>
        <v>511.542401</v>
      </c>
      <c r="AU2" t="str">
        <f t="shared" si="1"/>
        <v>1314.216672</v>
      </c>
      <c r="AV2" t="str">
        <f t="shared" si="1"/>
        <v>3591.051391</v>
      </c>
      <c r="AW2" t="str">
        <f t="shared" si="1"/>
        <v>0.005402018637</v>
      </c>
      <c r="AX2" t="str">
        <f t="shared" si="1"/>
        <v>0.005451121841</v>
      </c>
      <c r="AY2" t="str">
        <f t="shared" si="1"/>
        <v>0.004169376295</v>
      </c>
      <c r="AZ2" t="str">
        <f t="shared" si="1"/>
        <v>0.005175201758</v>
      </c>
      <c r="BA2" t="str">
        <f t="shared" si="1"/>
        <v>921848.05</v>
      </c>
      <c r="BB2" t="str">
        <f t="shared" si="1"/>
        <v>453494.1667</v>
      </c>
      <c r="BC2" t="str">
        <f t="shared" si="1"/>
        <v>303313.3</v>
      </c>
      <c r="BD2" t="str">
        <f t="shared" si="1"/>
        <v>360079.175</v>
      </c>
      <c r="BE2" t="str">
        <f>countif(BE4:BE203,"&lt;2500")</f>
        <v>37</v>
      </c>
      <c r="BF2" t="str">
        <f>AVERAGE(BF4:BF203)</f>
        <v>483427.685</v>
      </c>
      <c r="BG2" s="7"/>
      <c r="BH2" s="7"/>
      <c r="BI2" s="7"/>
      <c r="BJ2" s="7"/>
      <c r="BK2" s="7"/>
      <c r="BL2" s="7"/>
      <c r="BM2" s="7"/>
      <c r="BN2" s="7"/>
      <c r="BO2" s="7"/>
      <c r="BQ2" s="4"/>
      <c r="BR2" s="4"/>
      <c r="BT2" s="8"/>
      <c r="BU2" s="8"/>
      <c r="BV2" s="8"/>
      <c r="BW2" s="5"/>
      <c r="BX2" s="6"/>
      <c r="BY2" s="6"/>
      <c r="BZ2" s="8"/>
      <c r="CA2" s="8"/>
      <c r="CB2" s="8"/>
      <c r="CC2" s="8"/>
      <c r="CD2" s="4">
        <v>0.0</v>
      </c>
      <c r="CE2" s="4"/>
      <c r="CF2" s="4">
        <v>19.0</v>
      </c>
    </row>
    <row r="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2" t="s">
        <v>120</v>
      </c>
      <c r="BF3" s="2" t="s">
        <v>117</v>
      </c>
      <c r="BG3" s="2" t="s">
        <v>188</v>
      </c>
      <c r="BH3" s="2" t="s">
        <v>127</v>
      </c>
      <c r="BI3" s="2" t="s">
        <v>91</v>
      </c>
      <c r="BJ3" s="2" t="s">
        <v>143</v>
      </c>
      <c r="BK3" s="2" t="s">
        <v>144</v>
      </c>
      <c r="BL3" s="2" t="s">
        <v>145</v>
      </c>
      <c r="BM3" s="13" t="s">
        <v>148</v>
      </c>
      <c r="BN3" s="13" t="s">
        <v>159</v>
      </c>
      <c r="BO3" s="13" t="s">
        <v>160</v>
      </c>
      <c r="BP3" s="13" t="s">
        <v>161</v>
      </c>
      <c r="BQ3" s="2" t="s">
        <v>162</v>
      </c>
      <c r="BR3" s="2" t="s">
        <v>163</v>
      </c>
      <c r="BS3" s="13"/>
      <c r="BT3" s="8"/>
      <c r="BU3" s="8"/>
      <c r="BV3" s="8"/>
      <c r="BW3" s="12" t="s">
        <v>137</v>
      </c>
      <c r="BX3" s="6" t="s">
        <v>146</v>
      </c>
      <c r="BY3" s="6" t="s">
        <v>146</v>
      </c>
      <c r="BZ3" s="8"/>
      <c r="CA3" s="8"/>
      <c r="CB3" s="8"/>
      <c r="CC3" s="8"/>
      <c r="CD3" s="4">
        <v>0.0</v>
      </c>
      <c r="CE3" s="4"/>
      <c r="CF3" s="4">
        <v>21.0</v>
      </c>
    </row>
    <row r="4">
      <c r="A4" s="4"/>
      <c r="B4" s="4"/>
      <c r="C4" s="4"/>
      <c r="D4" s="4" t="str">
        <f t="shared" ref="D4:D203" si="2">IF(ISBLANK(BE4),"",IF(BE4&lt;2625,1,IF(BE4&lt;8822,2,IF(BE4&lt;26601,3,4))))</f>
        <v>1</v>
      </c>
      <c r="E4" s="4" t="str">
        <f t="shared" ref="E4:E203" si="3">IF(D4=1,BR4,"")</f>
        <v/>
      </c>
      <c r="F4" s="4" t="str">
        <f t="shared" ref="F4:F203" si="4">IF(D4=2,BR4,"")</f>
        <v/>
      </c>
      <c r="G4" s="4" t="str">
        <f t="shared" ref="G4:G203" si="5">IF(D4=3,BR4,"")</f>
        <v/>
      </c>
      <c r="H4" s="4" t="str">
        <f t="shared" ref="H4:H203" si="6">IF(D4=4,BR4,"")</f>
        <v/>
      </c>
      <c r="I4" s="4" t="str">
        <f t="shared" ref="I4:I203" si="7">IF(D4=1,BQ4,"")</f>
        <v/>
      </c>
      <c r="J4" s="4" t="str">
        <f t="shared" ref="J4:J203" si="8">IF(D4=2,BQ4,"")</f>
        <v/>
      </c>
      <c r="K4" s="4" t="str">
        <f t="shared" ref="K4:K203" si="9">IF(D4=3,BQ4,"")</f>
        <v/>
      </c>
      <c r="L4" s="4" t="str">
        <f t="shared" ref="L4:L203" si="10">IF(D4=4,BQ4,"")</f>
        <v/>
      </c>
      <c r="M4" s="4" t="str">
        <f t="shared" ref="M4:M203" si="11">IF(D4=1,BP4,"")</f>
        <v/>
      </c>
      <c r="N4" s="4" t="str">
        <f t="shared" ref="N4:N203" si="12">IF(D4=2,BP4,"")</f>
        <v/>
      </c>
      <c r="O4" s="4" t="str">
        <f t="shared" ref="O4:O203" si="13">IF(D4=3,BP4,"")</f>
        <v/>
      </c>
      <c r="P4" s="4" t="str">
        <f t="shared" ref="P4:P203" si="14">IF(D4=4,BP4,"")</f>
        <v/>
      </c>
      <c r="Q4" s="4" t="str">
        <f t="shared" ref="Q4:Q203" si="15">IF(D4=1,BO4,"")</f>
        <v/>
      </c>
      <c r="R4" s="4" t="str">
        <f t="shared" ref="R4:R203" si="16">IF(D4=2,BO4,"")</f>
        <v/>
      </c>
      <c r="S4" s="4" t="str">
        <f t="shared" ref="S4:S203" si="17">IF(D4=3,BO4,"")</f>
        <v/>
      </c>
      <c r="T4" s="4" t="str">
        <f t="shared" ref="T4:T203" si="18">IF(D4=4,BO4,"")</f>
        <v/>
      </c>
      <c r="U4" s="4" t="str">
        <f t="shared" ref="U4:U203" si="19">IF(D4=1,BN4,"")</f>
        <v/>
      </c>
      <c r="V4" s="4" t="str">
        <f t="shared" ref="V4:V203" si="20">IF(D4=2,BN4,"")</f>
        <v/>
      </c>
      <c r="W4" s="4" t="str">
        <f t="shared" ref="W4:W203" si="21">IF(D4=3,BN4,"")</f>
        <v/>
      </c>
      <c r="X4" s="4" t="str">
        <f t="shared" ref="X4:X203" si="22">IF(D4=4,BN4,"")</f>
        <v/>
      </c>
      <c r="Y4" s="4" t="str">
        <f t="shared" ref="Y4:Y203" si="23">IF(D4=1,BM4,"")</f>
        <v/>
      </c>
      <c r="Z4" s="4" t="str">
        <f t="shared" ref="Z4:Z203" si="24">IF(D4=2,BM4,"")</f>
        <v/>
      </c>
      <c r="AA4" s="4" t="str">
        <f t="shared" ref="AA4:AA203" si="25">IF(D4=3,BM4,"")</f>
        <v/>
      </c>
      <c r="AB4" s="4" t="str">
        <f t="shared" ref="AB4:AB203" si="26">IF(D4=4,BM4,"")</f>
        <v/>
      </c>
      <c r="AC4" s="4" t="str">
        <f t="shared" ref="AC4:AC203" si="27">IF(D4=1,BL4,"")</f>
        <v/>
      </c>
      <c r="AD4" s="4" t="str">
        <f t="shared" ref="AD4:AD203" si="28">IF(D4=2,BL4,"")</f>
        <v/>
      </c>
      <c r="AE4" s="4" t="str">
        <f t="shared" ref="AE4:AE203" si="29">IF(D4=3,BL4,"")</f>
        <v/>
      </c>
      <c r="AF4" s="4" t="str">
        <f t="shared" ref="AF4:AF203" si="30">IF(D4=4,BL4,"")</f>
        <v/>
      </c>
      <c r="AG4" s="4" t="str">
        <f t="shared" ref="AG4:AG203" si="31">IF(D4=1,BK4,"")</f>
        <v/>
      </c>
      <c r="AH4" s="4" t="str">
        <f t="shared" ref="AH4:AH203" si="32">IF(D4=2,BK4,"")</f>
        <v/>
      </c>
      <c r="AI4" s="4" t="str">
        <f t="shared" ref="AI4:AI203" si="33">IF(D4=3,BK4,"")</f>
        <v/>
      </c>
      <c r="AJ4" s="4" t="str">
        <f t="shared" ref="AJ4:AJ203" si="34">IF(D4=4,BK4,"")</f>
        <v/>
      </c>
      <c r="AK4" s="4" t="str">
        <f t="shared" ref="AK4:AK203" si="35">IF(D4=1,BJ4,"")</f>
        <v/>
      </c>
      <c r="AL4" s="4" t="str">
        <f t="shared" ref="AL4:AL203" si="36">IF(D4=2,BJ4,"")</f>
        <v/>
      </c>
      <c r="AM4" s="4" t="str">
        <f t="shared" ref="AM4:AM203" si="37">IF(D4=3,BJ4,"")</f>
        <v/>
      </c>
      <c r="AN4" s="4" t="str">
        <f t="shared" ref="AN4:AN203" si="38">IF(D4=4,BJ4,"")</f>
        <v/>
      </c>
      <c r="AO4" s="4" t="str">
        <f t="shared" ref="AO4:AO203" si="39">IF(D4=1,BI4,"")</f>
        <v>226.309375</v>
      </c>
      <c r="AP4" s="4" t="str">
        <f t="shared" ref="AP4:AP203" si="40">IF(D4=2,BI4,"")</f>
        <v/>
      </c>
      <c r="AQ4" s="4" t="str">
        <f t="shared" ref="AQ4:AQ203" si="41">if(D4=3,BI4,"")</f>
        <v/>
      </c>
      <c r="AR4" s="4" t="str">
        <f t="shared" ref="AR4:AR203" si="42">if(D4=4,BI4,"")</f>
        <v/>
      </c>
      <c r="AS4" s="4" t="str">
        <f t="shared" ref="AS4:AS203" si="43">IF(D4=1,BH4,"")</f>
        <v>449.859375</v>
      </c>
      <c r="AT4" s="4" t="str">
        <f t="shared" ref="AT4:AT203" si="44">IF(D4=2,BH4,"")</f>
        <v/>
      </c>
      <c r="AU4" s="4" t="str">
        <f t="shared" ref="AU4:AU203" si="45">if(D4=3,BH4,"")</f>
        <v/>
      </c>
      <c r="AV4" s="4" t="str">
        <f t="shared" ref="AV4:AV203" si="46">if(D4=4,BH4,"")</f>
        <v/>
      </c>
      <c r="AW4" s="4" t="str">
        <f t="shared" ref="AW4:AW203" si="47">IF(D4=1,BG4,"")</f>
        <v>0.01432109057</v>
      </c>
      <c r="AX4" s="4" t="str">
        <f t="shared" ref="AX4:AX203" si="48">IF(D4=2,BG4,"")</f>
        <v/>
      </c>
      <c r="AY4" s="4" t="str">
        <f t="shared" ref="AY4:AY203" si="49">if(D4=3,BG4,"")</f>
        <v/>
      </c>
      <c r="AZ4" s="4" t="str">
        <f t="shared" ref="AZ4:AZ203" si="50">if(D4=4,BG4,"")</f>
        <v/>
      </c>
      <c r="BA4" s="4" t="str">
        <f t="shared" ref="BA4:BA203" si="51">IF(D4=1,BF4,"")</f>
        <v>22227136</v>
      </c>
      <c r="BB4" s="4" t="str">
        <f t="shared" ref="BB4:BB203" si="52">IF(D4=2,BF4,"")</f>
        <v/>
      </c>
      <c r="BC4" s="4" t="str">
        <f t="shared" ref="BC4:BC203" si="53">if(D4=3,BF4,"")</f>
        <v/>
      </c>
      <c r="BD4" s="4" t="str">
        <f t="shared" ref="BD4:BD203" si="54">if(D4=4,BF4,"")</f>
        <v/>
      </c>
      <c r="BE4" s="4">
        <v>1708.0</v>
      </c>
      <c r="BF4" s="4">
        <v>2.2227136E7</v>
      </c>
      <c r="BG4" s="4">
        <v>0.0143210905712</v>
      </c>
      <c r="BH4" s="4">
        <v>449.859375</v>
      </c>
      <c r="BI4" s="4">
        <v>226.309375</v>
      </c>
      <c r="BQ4" s="4"/>
      <c r="BR4" s="18"/>
      <c r="BS4" s="7"/>
      <c r="BT4" s="8"/>
      <c r="BU4" s="8"/>
      <c r="BV4" s="8"/>
      <c r="BW4" s="15">
        <v>39988.0</v>
      </c>
      <c r="BX4" s="16"/>
      <c r="BY4" s="17"/>
      <c r="BZ4" s="19" t="str">
        <f t="shared" ref="BZ4:BZ203" si="55">(YEAR(BW4)-2006)*12+MONTH(BW4)-3</f>
        <v>39</v>
      </c>
      <c r="CA4" s="19" t="str">
        <f t="shared" ref="CA4:CA203" si="56">IF(ISBLANK(BX4),"",(YEAR(BX4)-2008)*12+MONTH(BX4)-1)</f>
        <v/>
      </c>
      <c r="CB4" s="19" t="str">
        <f t="shared" ref="CB4:CB203" si="57">IF(ISBLANK(BY4),"",(YEAR(BY4)-2008)*12+MONTH(BY4)-7)</f>
        <v/>
      </c>
      <c r="CC4" s="19"/>
      <c r="CD4" s="4">
        <v>0.0</v>
      </c>
      <c r="CE4" s="4"/>
      <c r="CF4" s="4">
        <v>89.0</v>
      </c>
    </row>
    <row r="5">
      <c r="A5" s="4"/>
      <c r="B5" s="4"/>
      <c r="C5" s="4"/>
      <c r="D5" s="4" t="str">
        <f t="shared" si="2"/>
        <v>4</v>
      </c>
      <c r="E5" s="4" t="str">
        <f t="shared" si="3"/>
        <v/>
      </c>
      <c r="F5" s="4" t="str">
        <f t="shared" si="4"/>
        <v/>
      </c>
      <c r="G5" s="4" t="str">
        <f t="shared" si="5"/>
        <v/>
      </c>
      <c r="H5" s="4" t="str">
        <f t="shared" si="6"/>
        <v/>
      </c>
      <c r="I5" s="4" t="str">
        <f t="shared" si="7"/>
        <v/>
      </c>
      <c r="J5" s="4" t="str">
        <f t="shared" si="8"/>
        <v/>
      </c>
      <c r="K5" s="4" t="str">
        <f t="shared" si="9"/>
        <v/>
      </c>
      <c r="L5" s="4" t="str">
        <f t="shared" si="10"/>
        <v/>
      </c>
      <c r="M5" s="4" t="str">
        <f t="shared" si="11"/>
        <v/>
      </c>
      <c r="N5" s="4" t="str">
        <f t="shared" si="12"/>
        <v/>
      </c>
      <c r="O5" s="4" t="str">
        <f t="shared" si="13"/>
        <v/>
      </c>
      <c r="P5" s="4" t="str">
        <f t="shared" si="14"/>
        <v/>
      </c>
      <c r="Q5" s="4" t="str">
        <f t="shared" si="15"/>
        <v/>
      </c>
      <c r="R5" s="4" t="str">
        <f t="shared" si="16"/>
        <v/>
      </c>
      <c r="S5" s="4" t="str">
        <f t="shared" si="17"/>
        <v/>
      </c>
      <c r="T5" s="4" t="str">
        <f t="shared" si="18"/>
        <v/>
      </c>
      <c r="U5" s="4" t="str">
        <f t="shared" si="19"/>
        <v/>
      </c>
      <c r="V5" s="4" t="str">
        <f t="shared" si="20"/>
        <v/>
      </c>
      <c r="W5" s="4" t="str">
        <f t="shared" si="21"/>
        <v/>
      </c>
      <c r="X5" s="4" t="str">
        <f t="shared" si="22"/>
        <v/>
      </c>
      <c r="Y5" s="4" t="str">
        <f t="shared" si="23"/>
        <v/>
      </c>
      <c r="Z5" s="4" t="str">
        <f t="shared" si="24"/>
        <v/>
      </c>
      <c r="AA5" s="4" t="str">
        <f t="shared" si="25"/>
        <v/>
      </c>
      <c r="AB5" s="4" t="str">
        <f t="shared" si="26"/>
        <v/>
      </c>
      <c r="AC5" s="4" t="str">
        <f t="shared" si="27"/>
        <v/>
      </c>
      <c r="AD5" s="4" t="str">
        <f t="shared" si="28"/>
        <v/>
      </c>
      <c r="AE5" s="4" t="str">
        <f t="shared" si="29"/>
        <v/>
      </c>
      <c r="AF5" s="4" t="str">
        <f t="shared" si="30"/>
        <v/>
      </c>
      <c r="AG5" s="4" t="str">
        <f t="shared" si="31"/>
        <v/>
      </c>
      <c r="AH5" s="4" t="str">
        <f t="shared" si="32"/>
        <v/>
      </c>
      <c r="AI5" s="4" t="str">
        <f t="shared" si="33"/>
        <v/>
      </c>
      <c r="AJ5" s="4" t="str">
        <f t="shared" si="34"/>
        <v/>
      </c>
      <c r="AK5" s="4" t="str">
        <f t="shared" si="35"/>
        <v/>
      </c>
      <c r="AL5" s="4" t="str">
        <f t="shared" si="36"/>
        <v/>
      </c>
      <c r="AM5" s="4" t="str">
        <f t="shared" si="37"/>
        <v/>
      </c>
      <c r="AN5" s="4" t="str">
        <f t="shared" si="38"/>
        <v/>
      </c>
      <c r="AO5" s="4" t="str">
        <f t="shared" si="39"/>
        <v/>
      </c>
      <c r="AP5" s="4" t="str">
        <f t="shared" si="40"/>
        <v/>
      </c>
      <c r="AQ5" s="4" t="str">
        <f t="shared" si="41"/>
        <v/>
      </c>
      <c r="AR5" s="4" t="str">
        <f t="shared" si="42"/>
        <v>213.335625</v>
      </c>
      <c r="AS5" s="4" t="str">
        <f t="shared" si="43"/>
        <v/>
      </c>
      <c r="AT5" s="4" t="str">
        <f t="shared" si="44"/>
        <v/>
      </c>
      <c r="AU5" s="4" t="str">
        <f t="shared" si="45"/>
        <v/>
      </c>
      <c r="AV5" s="4" t="str">
        <f t="shared" si="46"/>
        <v>2582.900938</v>
      </c>
      <c r="AW5" s="4" t="str">
        <f t="shared" si="47"/>
        <v/>
      </c>
      <c r="AX5" s="4" t="str">
        <f t="shared" si="48"/>
        <v/>
      </c>
      <c r="AY5" s="4" t="str">
        <f t="shared" si="49"/>
        <v/>
      </c>
      <c r="AZ5" s="4" t="str">
        <f t="shared" si="50"/>
        <v>0.01314266596</v>
      </c>
      <c r="BA5" s="4" t="str">
        <f t="shared" si="51"/>
        <v/>
      </c>
      <c r="BB5" s="4" t="str">
        <f t="shared" si="52"/>
        <v/>
      </c>
      <c r="BC5" s="4" t="str">
        <f t="shared" si="53"/>
        <v/>
      </c>
      <c r="BD5" s="4" t="str">
        <f t="shared" si="54"/>
        <v>1927647</v>
      </c>
      <c r="BE5" s="4">
        <v>34200.0</v>
      </c>
      <c r="BF5" s="4">
        <v>1927647.0</v>
      </c>
      <c r="BG5" s="4">
        <v>0.0131426659603</v>
      </c>
      <c r="BH5" s="4">
        <v>2582.9009375</v>
      </c>
      <c r="BI5" s="4">
        <v>213.335625</v>
      </c>
      <c r="BQ5" s="4"/>
      <c r="BR5" s="4"/>
      <c r="BT5" s="8"/>
      <c r="BU5" s="8"/>
      <c r="BV5" s="8"/>
      <c r="BW5" s="15">
        <v>39168.0</v>
      </c>
      <c r="BX5" s="16"/>
      <c r="BY5" s="17"/>
      <c r="BZ5" s="19" t="str">
        <f t="shared" si="55"/>
        <v>12</v>
      </c>
      <c r="CA5" s="19" t="str">
        <f t="shared" si="56"/>
        <v/>
      </c>
      <c r="CB5" s="19" t="str">
        <f t="shared" si="57"/>
        <v/>
      </c>
      <c r="CC5" s="19"/>
      <c r="CD5" s="4">
        <v>0.0</v>
      </c>
      <c r="CE5" s="4"/>
      <c r="CF5" s="4">
        <v>158.0</v>
      </c>
    </row>
    <row r="6">
      <c r="A6" s="4"/>
      <c r="B6" s="4"/>
      <c r="C6" s="4"/>
      <c r="D6" s="4" t="str">
        <f t="shared" si="2"/>
        <v>2</v>
      </c>
      <c r="E6" s="4" t="str">
        <f t="shared" si="3"/>
        <v/>
      </c>
      <c r="F6" s="4" t="str">
        <f t="shared" si="4"/>
        <v/>
      </c>
      <c r="G6" s="4" t="str">
        <f t="shared" si="5"/>
        <v/>
      </c>
      <c r="H6" s="4" t="str">
        <f t="shared" si="6"/>
        <v/>
      </c>
      <c r="I6" s="4" t="str">
        <f t="shared" si="7"/>
        <v/>
      </c>
      <c r="J6" s="4" t="str">
        <f t="shared" si="8"/>
        <v/>
      </c>
      <c r="K6" s="4" t="str">
        <f t="shared" si="9"/>
        <v/>
      </c>
      <c r="L6" s="4" t="str">
        <f t="shared" si="10"/>
        <v/>
      </c>
      <c r="M6" s="4" t="str">
        <f t="shared" si="11"/>
        <v/>
      </c>
      <c r="N6" s="4" t="str">
        <f t="shared" si="12"/>
        <v/>
      </c>
      <c r="O6" s="4" t="str">
        <f t="shared" si="13"/>
        <v/>
      </c>
      <c r="P6" s="4" t="str">
        <f t="shared" si="14"/>
        <v/>
      </c>
      <c r="Q6" s="4" t="str">
        <f t="shared" si="15"/>
        <v/>
      </c>
      <c r="R6" s="4" t="str">
        <f t="shared" si="16"/>
        <v/>
      </c>
      <c r="S6" s="4" t="str">
        <f t="shared" si="17"/>
        <v/>
      </c>
      <c r="T6" s="4" t="str">
        <f t="shared" si="18"/>
        <v/>
      </c>
      <c r="U6" s="4" t="str">
        <f t="shared" si="19"/>
        <v/>
      </c>
      <c r="V6" s="4" t="str">
        <f t="shared" si="20"/>
        <v/>
      </c>
      <c r="W6" s="4" t="str">
        <f t="shared" si="21"/>
        <v/>
      </c>
      <c r="X6" s="4" t="str">
        <f t="shared" si="22"/>
        <v/>
      </c>
      <c r="Y6" s="4" t="str">
        <f t="shared" si="23"/>
        <v/>
      </c>
      <c r="Z6" s="4" t="str">
        <f t="shared" si="24"/>
        <v/>
      </c>
      <c r="AA6" s="4" t="str">
        <f t="shared" si="25"/>
        <v/>
      </c>
      <c r="AB6" s="4" t="str">
        <f t="shared" si="26"/>
        <v/>
      </c>
      <c r="AC6" s="4" t="str">
        <f t="shared" si="27"/>
        <v/>
      </c>
      <c r="AD6" s="4" t="str">
        <f t="shared" si="28"/>
        <v/>
      </c>
      <c r="AE6" s="4" t="str">
        <f t="shared" si="29"/>
        <v/>
      </c>
      <c r="AF6" s="4" t="str">
        <f t="shared" si="30"/>
        <v/>
      </c>
      <c r="AG6" s="4" t="str">
        <f t="shared" si="31"/>
        <v/>
      </c>
      <c r="AH6" s="4" t="str">
        <f t="shared" si="32"/>
        <v/>
      </c>
      <c r="AI6" s="4" t="str">
        <f t="shared" si="33"/>
        <v/>
      </c>
      <c r="AJ6" s="4" t="str">
        <f t="shared" si="34"/>
        <v/>
      </c>
      <c r="AK6" s="4" t="str">
        <f t="shared" si="35"/>
        <v/>
      </c>
      <c r="AL6" s="4" t="str">
        <f t="shared" si="36"/>
        <v/>
      </c>
      <c r="AM6" s="4" t="str">
        <f t="shared" si="37"/>
        <v/>
      </c>
      <c r="AN6" s="4" t="str">
        <f t="shared" si="38"/>
        <v/>
      </c>
      <c r="AO6" s="4" t="str">
        <f t="shared" si="39"/>
        <v/>
      </c>
      <c r="AP6" s="4" t="str">
        <f t="shared" si="40"/>
        <v>142.423125</v>
      </c>
      <c r="AQ6" s="4" t="str">
        <f t="shared" si="41"/>
        <v/>
      </c>
      <c r="AR6" s="4" t="str">
        <f t="shared" si="42"/>
        <v/>
      </c>
      <c r="AS6" s="4" t="str">
        <f t="shared" si="43"/>
        <v/>
      </c>
      <c r="AT6" s="4" t="str">
        <f t="shared" si="44"/>
        <v>401.42875</v>
      </c>
      <c r="AU6" s="4" t="str">
        <f t="shared" si="45"/>
        <v/>
      </c>
      <c r="AV6" s="4" t="str">
        <f t="shared" si="46"/>
        <v/>
      </c>
      <c r="AW6" s="4" t="str">
        <f t="shared" si="47"/>
        <v/>
      </c>
      <c r="AX6" s="4" t="str">
        <f t="shared" si="48"/>
        <v>0.01298178322</v>
      </c>
      <c r="AY6" s="4" t="str">
        <f t="shared" si="49"/>
        <v/>
      </c>
      <c r="AZ6" s="4" t="str">
        <f t="shared" si="50"/>
        <v/>
      </c>
      <c r="BA6" s="4" t="str">
        <f t="shared" si="51"/>
        <v/>
      </c>
      <c r="BB6" s="4" t="str">
        <f t="shared" si="52"/>
        <v>1561648</v>
      </c>
      <c r="BC6" s="4" t="str">
        <f t="shared" si="53"/>
        <v/>
      </c>
      <c r="BD6" s="4" t="str">
        <f t="shared" si="54"/>
        <v/>
      </c>
      <c r="BE6" s="4">
        <v>7086.0</v>
      </c>
      <c r="BF6" s="4">
        <v>1561648.0</v>
      </c>
      <c r="BG6" s="4">
        <v>0.0129817832225</v>
      </c>
      <c r="BH6" s="4">
        <v>401.42875</v>
      </c>
      <c r="BI6" s="4">
        <v>142.423125</v>
      </c>
      <c r="BQ6" s="18"/>
      <c r="BR6" s="4"/>
      <c r="BT6" s="8"/>
      <c r="BU6" s="8"/>
      <c r="BV6" s="8"/>
      <c r="BW6" s="15">
        <v>39374.0</v>
      </c>
      <c r="BX6" s="16"/>
      <c r="BY6" s="17"/>
      <c r="BZ6" s="19" t="str">
        <f t="shared" si="55"/>
        <v>19</v>
      </c>
      <c r="CA6" s="19" t="str">
        <f t="shared" si="56"/>
        <v/>
      </c>
      <c r="CB6" s="19" t="str">
        <f t="shared" si="57"/>
        <v/>
      </c>
      <c r="CC6" s="19"/>
      <c r="CD6" s="4">
        <v>0.0</v>
      </c>
      <c r="CE6" s="4"/>
      <c r="CF6" s="4">
        <v>284.0</v>
      </c>
    </row>
    <row r="7">
      <c r="A7" s="4"/>
      <c r="B7" s="4"/>
      <c r="C7" s="4"/>
      <c r="D7" s="4" t="str">
        <f t="shared" si="2"/>
        <v>1</v>
      </c>
      <c r="E7" s="4" t="str">
        <f t="shared" si="3"/>
        <v/>
      </c>
      <c r="F7" s="4" t="str">
        <f t="shared" si="4"/>
        <v/>
      </c>
      <c r="G7" s="4" t="str">
        <f t="shared" si="5"/>
        <v/>
      </c>
      <c r="H7" s="4" t="str">
        <f t="shared" si="6"/>
        <v/>
      </c>
      <c r="I7" s="4" t="str">
        <f t="shared" si="7"/>
        <v/>
      </c>
      <c r="J7" s="4" t="str">
        <f t="shared" si="8"/>
        <v/>
      </c>
      <c r="K7" s="4" t="str">
        <f t="shared" si="9"/>
        <v/>
      </c>
      <c r="L7" s="4" t="str">
        <f t="shared" si="10"/>
        <v/>
      </c>
      <c r="M7" s="4" t="str">
        <f t="shared" si="11"/>
        <v/>
      </c>
      <c r="N7" s="4" t="str">
        <f t="shared" si="12"/>
        <v/>
      </c>
      <c r="O7" s="4" t="str">
        <f t="shared" si="13"/>
        <v/>
      </c>
      <c r="P7" s="4" t="str">
        <f t="shared" si="14"/>
        <v/>
      </c>
      <c r="Q7" s="4" t="str">
        <f t="shared" si="15"/>
        <v/>
      </c>
      <c r="R7" s="4" t="str">
        <f t="shared" si="16"/>
        <v/>
      </c>
      <c r="S7" s="4" t="str">
        <f t="shared" si="17"/>
        <v/>
      </c>
      <c r="T7" s="4" t="str">
        <f t="shared" si="18"/>
        <v/>
      </c>
      <c r="U7" s="4" t="str">
        <f t="shared" si="19"/>
        <v/>
      </c>
      <c r="V7" s="4" t="str">
        <f t="shared" si="20"/>
        <v/>
      </c>
      <c r="W7" s="4" t="str">
        <f t="shared" si="21"/>
        <v/>
      </c>
      <c r="X7" s="4" t="str">
        <f t="shared" si="22"/>
        <v/>
      </c>
      <c r="Y7" s="4" t="str">
        <f t="shared" si="23"/>
        <v/>
      </c>
      <c r="Z7" s="4" t="str">
        <f t="shared" si="24"/>
        <v/>
      </c>
      <c r="AA7" s="4" t="str">
        <f t="shared" si="25"/>
        <v/>
      </c>
      <c r="AB7" s="4" t="str">
        <f t="shared" si="26"/>
        <v/>
      </c>
      <c r="AC7" s="4" t="str">
        <f t="shared" si="27"/>
        <v/>
      </c>
      <c r="AD7" s="4" t="str">
        <f t="shared" si="28"/>
        <v/>
      </c>
      <c r="AE7" s="4" t="str">
        <f t="shared" si="29"/>
        <v/>
      </c>
      <c r="AF7" s="4" t="str">
        <f t="shared" si="30"/>
        <v/>
      </c>
      <c r="AG7" s="4" t="str">
        <f t="shared" si="31"/>
        <v/>
      </c>
      <c r="AH7" s="4" t="str">
        <f t="shared" si="32"/>
        <v/>
      </c>
      <c r="AI7" s="4" t="str">
        <f t="shared" si="33"/>
        <v/>
      </c>
      <c r="AJ7" s="4" t="str">
        <f t="shared" si="34"/>
        <v/>
      </c>
      <c r="AK7" s="4" t="str">
        <f t="shared" si="35"/>
        <v/>
      </c>
      <c r="AL7" s="4" t="str">
        <f t="shared" si="36"/>
        <v/>
      </c>
      <c r="AM7" s="4" t="str">
        <f t="shared" si="37"/>
        <v/>
      </c>
      <c r="AN7" s="4" t="str">
        <f t="shared" si="38"/>
        <v/>
      </c>
      <c r="AO7" s="4" t="str">
        <f t="shared" si="39"/>
        <v>49.585625</v>
      </c>
      <c r="AP7" s="4" t="str">
        <f t="shared" si="40"/>
        <v/>
      </c>
      <c r="AQ7" s="4" t="str">
        <f t="shared" si="41"/>
        <v/>
      </c>
      <c r="AR7" s="4" t="str">
        <f t="shared" si="42"/>
        <v/>
      </c>
      <c r="AS7" s="4" t="str">
        <f t="shared" si="43"/>
        <v>91.154375</v>
      </c>
      <c r="AT7" s="4" t="str">
        <f t="shared" si="44"/>
        <v/>
      </c>
      <c r="AU7" s="4" t="str">
        <f t="shared" si="45"/>
        <v/>
      </c>
      <c r="AV7" s="4" t="str">
        <f t="shared" si="46"/>
        <v/>
      </c>
      <c r="AW7" s="4" t="str">
        <f t="shared" si="47"/>
        <v>0.01274437385</v>
      </c>
      <c r="AX7" s="4" t="str">
        <f t="shared" si="48"/>
        <v/>
      </c>
      <c r="AY7" s="4" t="str">
        <f t="shared" si="49"/>
        <v/>
      </c>
      <c r="AZ7" s="4" t="str">
        <f t="shared" si="50"/>
        <v/>
      </c>
      <c r="BA7" s="4" t="str">
        <f t="shared" si="51"/>
        <v>1101439</v>
      </c>
      <c r="BB7" s="4" t="str">
        <f t="shared" si="52"/>
        <v/>
      </c>
      <c r="BC7" s="4" t="str">
        <f t="shared" si="53"/>
        <v/>
      </c>
      <c r="BD7" s="4" t="str">
        <f t="shared" si="54"/>
        <v/>
      </c>
      <c r="BE7" s="4">
        <v>318.0</v>
      </c>
      <c r="BF7" s="4">
        <v>1101439.0</v>
      </c>
      <c r="BG7" s="4">
        <v>0.0127443738476</v>
      </c>
      <c r="BH7" s="4">
        <v>91.154375</v>
      </c>
      <c r="BI7" s="4">
        <v>49.585625</v>
      </c>
      <c r="BQ7" s="4"/>
      <c r="BR7" s="18"/>
      <c r="BS7" s="7"/>
      <c r="BT7" s="8"/>
      <c r="BU7" s="8"/>
      <c r="BV7" s="8"/>
      <c r="BW7" s="15">
        <v>40148.0</v>
      </c>
      <c r="BX7" s="16"/>
      <c r="BY7" s="17"/>
      <c r="BZ7" s="19" t="str">
        <f t="shared" si="55"/>
        <v>45</v>
      </c>
      <c r="CA7" s="19" t="str">
        <f t="shared" si="56"/>
        <v/>
      </c>
      <c r="CB7" s="19" t="str">
        <f t="shared" si="57"/>
        <v/>
      </c>
      <c r="CC7" s="19"/>
      <c r="CD7" s="4">
        <v>0.0</v>
      </c>
      <c r="CE7" s="4"/>
      <c r="CF7" s="4">
        <v>318.0</v>
      </c>
    </row>
    <row r="8">
      <c r="A8" s="4"/>
      <c r="B8" s="4"/>
      <c r="C8" s="4"/>
      <c r="D8" s="4" t="str">
        <f t="shared" si="2"/>
        <v>3</v>
      </c>
      <c r="E8" s="4" t="str">
        <f t="shared" si="3"/>
        <v/>
      </c>
      <c r="F8" s="4" t="str">
        <f t="shared" si="4"/>
        <v/>
      </c>
      <c r="G8" s="4" t="str">
        <f t="shared" si="5"/>
        <v/>
      </c>
      <c r="H8" s="4" t="str">
        <f t="shared" si="6"/>
        <v/>
      </c>
      <c r="I8" s="4" t="str">
        <f t="shared" si="7"/>
        <v/>
      </c>
      <c r="J8" s="4" t="str">
        <f t="shared" si="8"/>
        <v/>
      </c>
      <c r="K8" s="4" t="str">
        <f t="shared" si="9"/>
        <v/>
      </c>
      <c r="L8" s="4" t="str">
        <f t="shared" si="10"/>
        <v/>
      </c>
      <c r="M8" s="4" t="str">
        <f t="shared" si="11"/>
        <v/>
      </c>
      <c r="N8" s="4" t="str">
        <f t="shared" si="12"/>
        <v/>
      </c>
      <c r="O8" s="4" t="str">
        <f t="shared" si="13"/>
        <v/>
      </c>
      <c r="P8" s="4" t="str">
        <f t="shared" si="14"/>
        <v/>
      </c>
      <c r="Q8" s="4" t="str">
        <f t="shared" si="15"/>
        <v/>
      </c>
      <c r="R8" s="4" t="str">
        <f t="shared" si="16"/>
        <v/>
      </c>
      <c r="S8" s="4" t="str">
        <f t="shared" si="17"/>
        <v/>
      </c>
      <c r="T8" s="4" t="str">
        <f t="shared" si="18"/>
        <v/>
      </c>
      <c r="U8" s="4" t="str">
        <f t="shared" si="19"/>
        <v/>
      </c>
      <c r="V8" s="4" t="str">
        <f t="shared" si="20"/>
        <v/>
      </c>
      <c r="W8" s="4" t="str">
        <f t="shared" si="21"/>
        <v/>
      </c>
      <c r="X8" s="4" t="str">
        <f t="shared" si="22"/>
        <v/>
      </c>
      <c r="Y8" s="4" t="str">
        <f t="shared" si="23"/>
        <v/>
      </c>
      <c r="Z8" s="4" t="str">
        <f t="shared" si="24"/>
        <v/>
      </c>
      <c r="AA8" s="4" t="str">
        <f t="shared" si="25"/>
        <v/>
      </c>
      <c r="AB8" s="4" t="str">
        <f t="shared" si="26"/>
        <v/>
      </c>
      <c r="AC8" s="4" t="str">
        <f t="shared" si="27"/>
        <v/>
      </c>
      <c r="AD8" s="4" t="str">
        <f t="shared" si="28"/>
        <v/>
      </c>
      <c r="AE8" s="4" t="str">
        <f t="shared" si="29"/>
        <v/>
      </c>
      <c r="AF8" s="4" t="str">
        <f t="shared" si="30"/>
        <v/>
      </c>
      <c r="AG8" s="4" t="str">
        <f t="shared" si="31"/>
        <v/>
      </c>
      <c r="AH8" s="4" t="str">
        <f t="shared" si="32"/>
        <v/>
      </c>
      <c r="AI8" s="4" t="str">
        <f t="shared" si="33"/>
        <v/>
      </c>
      <c r="AJ8" s="4" t="str">
        <f t="shared" si="34"/>
        <v/>
      </c>
      <c r="AK8" s="4" t="str">
        <f t="shared" si="35"/>
        <v/>
      </c>
      <c r="AL8" s="4" t="str">
        <f t="shared" si="36"/>
        <v/>
      </c>
      <c r="AM8" s="4" t="str">
        <f t="shared" si="37"/>
        <v/>
      </c>
      <c r="AN8" s="4" t="str">
        <f t="shared" si="38"/>
        <v/>
      </c>
      <c r="AO8" s="4" t="str">
        <f t="shared" si="39"/>
        <v/>
      </c>
      <c r="AP8" s="4" t="str">
        <f t="shared" si="40"/>
        <v/>
      </c>
      <c r="AQ8" s="4" t="str">
        <f t="shared" si="41"/>
        <v>194.7865625</v>
      </c>
      <c r="AR8" s="4" t="str">
        <f t="shared" si="42"/>
        <v/>
      </c>
      <c r="AS8" s="4" t="str">
        <f t="shared" si="43"/>
        <v/>
      </c>
      <c r="AT8" s="4" t="str">
        <f t="shared" si="44"/>
        <v/>
      </c>
      <c r="AU8" s="4" t="str">
        <f t="shared" si="45"/>
        <v>4383.995</v>
      </c>
      <c r="AV8" s="4" t="str">
        <f t="shared" si="46"/>
        <v/>
      </c>
      <c r="AW8" s="4" t="str">
        <f t="shared" si="47"/>
        <v/>
      </c>
      <c r="AX8" s="4" t="str">
        <f t="shared" si="48"/>
        <v/>
      </c>
      <c r="AY8" s="4" t="str">
        <f t="shared" si="49"/>
        <v>0.01254265326</v>
      </c>
      <c r="AZ8" s="4" t="str">
        <f t="shared" si="50"/>
        <v/>
      </c>
      <c r="BA8" s="4" t="str">
        <f t="shared" si="51"/>
        <v/>
      </c>
      <c r="BB8" s="4" t="str">
        <f t="shared" si="52"/>
        <v/>
      </c>
      <c r="BC8" s="4" t="str">
        <f t="shared" si="53"/>
        <v>718470</v>
      </c>
      <c r="BD8" s="4" t="str">
        <f t="shared" si="54"/>
        <v/>
      </c>
      <c r="BE8" s="4">
        <v>9907.0</v>
      </c>
      <c r="BF8" s="4">
        <v>718470.0</v>
      </c>
      <c r="BG8" s="4">
        <v>0.0125426532594</v>
      </c>
      <c r="BH8" s="4">
        <v>4383.995</v>
      </c>
      <c r="BI8" s="4">
        <v>194.7865625</v>
      </c>
      <c r="BQ8" s="18"/>
      <c r="BR8" s="18"/>
      <c r="BT8" s="8"/>
      <c r="BU8" s="8"/>
      <c r="BV8" s="8"/>
      <c r="BW8" s="15">
        <v>39205.0</v>
      </c>
      <c r="BX8" s="16"/>
      <c r="BY8" s="17"/>
      <c r="BZ8" s="19" t="str">
        <f t="shared" si="55"/>
        <v>14</v>
      </c>
      <c r="CA8" s="19" t="str">
        <f t="shared" si="56"/>
        <v/>
      </c>
      <c r="CB8" s="19" t="str">
        <f t="shared" si="57"/>
        <v/>
      </c>
      <c r="CC8" s="19"/>
      <c r="CD8" s="4">
        <v>0.0</v>
      </c>
      <c r="CE8" s="4"/>
      <c r="CF8" s="4">
        <v>323.0</v>
      </c>
    </row>
    <row r="9">
      <c r="A9" s="4"/>
      <c r="B9" s="4"/>
      <c r="C9" s="4"/>
      <c r="D9" s="4" t="str">
        <f t="shared" si="2"/>
        <v>4</v>
      </c>
      <c r="E9" s="4" t="str">
        <f t="shared" si="3"/>
        <v/>
      </c>
      <c r="F9" s="4" t="str">
        <f t="shared" si="4"/>
        <v/>
      </c>
      <c r="G9" s="4" t="str">
        <f t="shared" si="5"/>
        <v/>
      </c>
      <c r="H9" s="4" t="str">
        <f t="shared" si="6"/>
        <v>133</v>
      </c>
      <c r="I9" s="4" t="str">
        <f t="shared" si="7"/>
        <v/>
      </c>
      <c r="J9" s="4" t="str">
        <f t="shared" si="8"/>
        <v/>
      </c>
      <c r="K9" s="4" t="str">
        <f t="shared" si="9"/>
        <v/>
      </c>
      <c r="L9" s="4" t="str">
        <f t="shared" si="10"/>
        <v>15</v>
      </c>
      <c r="M9" s="4" t="str">
        <f t="shared" si="11"/>
        <v/>
      </c>
      <c r="N9" s="4" t="str">
        <f t="shared" si="12"/>
        <v/>
      </c>
      <c r="O9" s="4" t="str">
        <f t="shared" si="13"/>
        <v/>
      </c>
      <c r="P9" s="4" t="str">
        <f t="shared" si="14"/>
        <v>786697.5008</v>
      </c>
      <c r="Q9" s="4" t="str">
        <f t="shared" si="15"/>
        <v/>
      </c>
      <c r="R9" s="4" t="str">
        <f t="shared" si="16"/>
        <v/>
      </c>
      <c r="S9" s="4" t="str">
        <f t="shared" si="17"/>
        <v/>
      </c>
      <c r="T9" s="4" t="str">
        <f t="shared" si="18"/>
        <v>4544</v>
      </c>
      <c r="U9" s="4" t="str">
        <f t="shared" si="19"/>
        <v/>
      </c>
      <c r="V9" s="4" t="str">
        <f t="shared" si="20"/>
        <v/>
      </c>
      <c r="W9" s="4" t="str">
        <f t="shared" si="21"/>
        <v/>
      </c>
      <c r="X9" s="4" t="str">
        <f t="shared" si="22"/>
        <v>148</v>
      </c>
      <c r="Y9" s="4" t="str">
        <f t="shared" si="23"/>
        <v/>
      </c>
      <c r="Z9" s="4" t="str">
        <f t="shared" si="24"/>
        <v/>
      </c>
      <c r="AA9" s="4" t="str">
        <f t="shared" si="25"/>
        <v/>
      </c>
      <c r="AB9" s="4" t="str">
        <f t="shared" si="26"/>
        <v>1283</v>
      </c>
      <c r="AC9" s="4" t="str">
        <f t="shared" si="27"/>
        <v/>
      </c>
      <c r="AD9" s="4" t="str">
        <f t="shared" si="28"/>
        <v/>
      </c>
      <c r="AE9" s="4" t="str">
        <f t="shared" si="29"/>
        <v/>
      </c>
      <c r="AF9" s="4" t="str">
        <f t="shared" si="30"/>
        <v>730</v>
      </c>
      <c r="AG9" s="4" t="str">
        <f t="shared" si="31"/>
        <v/>
      </c>
      <c r="AH9" s="4" t="str">
        <f t="shared" si="32"/>
        <v/>
      </c>
      <c r="AI9" s="4" t="str">
        <f t="shared" si="33"/>
        <v/>
      </c>
      <c r="AJ9" s="4" t="str">
        <f t="shared" si="34"/>
        <v>808</v>
      </c>
      <c r="AK9" s="4" t="str">
        <f t="shared" si="35"/>
        <v/>
      </c>
      <c r="AL9" s="4" t="str">
        <f t="shared" si="36"/>
        <v/>
      </c>
      <c r="AM9" s="4" t="str">
        <f t="shared" si="37"/>
        <v/>
      </c>
      <c r="AN9" s="4" t="str">
        <f t="shared" si="38"/>
        <v>361.3253055</v>
      </c>
      <c r="AO9" s="4" t="str">
        <f t="shared" si="39"/>
        <v/>
      </c>
      <c r="AP9" s="4" t="str">
        <f t="shared" si="40"/>
        <v/>
      </c>
      <c r="AQ9" s="4" t="str">
        <f t="shared" si="41"/>
        <v/>
      </c>
      <c r="AR9" s="4" t="str">
        <f t="shared" si="42"/>
        <v>118.95875</v>
      </c>
      <c r="AS9" s="4" t="str">
        <f t="shared" si="43"/>
        <v/>
      </c>
      <c r="AT9" s="4" t="str">
        <f t="shared" si="44"/>
        <v/>
      </c>
      <c r="AU9" s="4" t="str">
        <f t="shared" si="45"/>
        <v/>
      </c>
      <c r="AV9" s="4" t="str">
        <f t="shared" si="46"/>
        <v>1509.91875</v>
      </c>
      <c r="AW9" s="4" t="str">
        <f t="shared" si="47"/>
        <v/>
      </c>
      <c r="AX9" s="4" t="str">
        <f t="shared" si="48"/>
        <v/>
      </c>
      <c r="AY9" s="4" t="str">
        <f t="shared" si="49"/>
        <v/>
      </c>
      <c r="AZ9" s="4" t="str">
        <f t="shared" si="50"/>
        <v>0.01248472844</v>
      </c>
      <c r="BA9" s="4" t="str">
        <f t="shared" si="51"/>
        <v/>
      </c>
      <c r="BB9" s="4" t="str">
        <f t="shared" si="52"/>
        <v/>
      </c>
      <c r="BC9" s="4" t="str">
        <f t="shared" si="53"/>
        <v/>
      </c>
      <c r="BD9" s="4" t="str">
        <f t="shared" si="54"/>
        <v>166729</v>
      </c>
      <c r="BE9" s="4">
        <v>43800.0</v>
      </c>
      <c r="BF9" s="4">
        <v>166729.0</v>
      </c>
      <c r="BG9" s="4">
        <v>0.0124847284436</v>
      </c>
      <c r="BH9" s="4">
        <v>1509.91875</v>
      </c>
      <c r="BI9" s="4">
        <v>118.95875</v>
      </c>
      <c r="BJ9">
        <v>361.3253054550897</v>
      </c>
      <c r="BK9" s="4">
        <v>808.0</v>
      </c>
      <c r="BL9" s="4">
        <v>730.0</v>
      </c>
      <c r="BM9" s="7">
        <v>1283.0</v>
      </c>
      <c r="BN9" s="7">
        <v>148.0</v>
      </c>
      <c r="BO9" s="7">
        <v>4544.0</v>
      </c>
      <c r="BP9" s="7">
        <v>786697.500787429</v>
      </c>
      <c r="BQ9" s="4">
        <v>15.0</v>
      </c>
      <c r="BR9" s="4">
        <v>133.0</v>
      </c>
      <c r="BS9" s="7"/>
      <c r="BT9" s="8"/>
      <c r="BU9" s="8"/>
      <c r="BV9" s="8"/>
      <c r="BW9" s="15">
        <v>39201.0</v>
      </c>
      <c r="BX9" s="20">
        <v>40978.0</v>
      </c>
      <c r="BY9" s="22">
        <v>39660.0</v>
      </c>
      <c r="BZ9" s="19" t="str">
        <f t="shared" si="55"/>
        <v>13</v>
      </c>
      <c r="CA9" s="19" t="str">
        <f t="shared" si="56"/>
        <v>50</v>
      </c>
      <c r="CB9" s="19" t="str">
        <f t="shared" si="57"/>
        <v>0</v>
      </c>
      <c r="CC9" s="19"/>
      <c r="CD9" s="4">
        <v>0.0</v>
      </c>
      <c r="CE9" s="4"/>
      <c r="CF9" s="4">
        <v>351.0</v>
      </c>
    </row>
    <row r="10">
      <c r="A10" s="4"/>
      <c r="B10" s="4"/>
      <c r="C10" s="4"/>
      <c r="D10" s="4" t="str">
        <f t="shared" si="2"/>
        <v>2</v>
      </c>
      <c r="E10" s="4" t="str">
        <f t="shared" si="3"/>
        <v/>
      </c>
      <c r="F10" s="4" t="str">
        <f t="shared" si="4"/>
        <v/>
      </c>
      <c r="G10" s="4" t="str">
        <f t="shared" si="5"/>
        <v/>
      </c>
      <c r="H10" s="4" t="str">
        <f t="shared" si="6"/>
        <v/>
      </c>
      <c r="I10" s="4" t="str">
        <f t="shared" si="7"/>
        <v/>
      </c>
      <c r="J10" s="4" t="str">
        <f t="shared" si="8"/>
        <v/>
      </c>
      <c r="K10" s="4" t="str">
        <f t="shared" si="9"/>
        <v/>
      </c>
      <c r="L10" s="4" t="str">
        <f t="shared" si="10"/>
        <v/>
      </c>
      <c r="M10" s="4" t="str">
        <f t="shared" si="11"/>
        <v/>
      </c>
      <c r="N10" s="4" t="str">
        <f t="shared" si="12"/>
        <v/>
      </c>
      <c r="O10" s="4" t="str">
        <f t="shared" si="13"/>
        <v/>
      </c>
      <c r="P10" s="4" t="str">
        <f t="shared" si="14"/>
        <v/>
      </c>
      <c r="Q10" s="4" t="str">
        <f t="shared" si="15"/>
        <v/>
      </c>
      <c r="R10" s="4" t="str">
        <f t="shared" si="16"/>
        <v/>
      </c>
      <c r="S10" s="4" t="str">
        <f t="shared" si="17"/>
        <v/>
      </c>
      <c r="T10" s="4" t="str">
        <f t="shared" si="18"/>
        <v/>
      </c>
      <c r="U10" s="4" t="str">
        <f t="shared" si="19"/>
        <v/>
      </c>
      <c r="V10" s="4" t="str">
        <f t="shared" si="20"/>
        <v/>
      </c>
      <c r="W10" s="4" t="str">
        <f t="shared" si="21"/>
        <v/>
      </c>
      <c r="X10" s="4" t="str">
        <f t="shared" si="22"/>
        <v/>
      </c>
      <c r="Y10" s="4" t="str">
        <f t="shared" si="23"/>
        <v/>
      </c>
      <c r="Z10" s="4" t="str">
        <f t="shared" si="24"/>
        <v/>
      </c>
      <c r="AA10" s="4" t="str">
        <f t="shared" si="25"/>
        <v/>
      </c>
      <c r="AB10" s="4" t="str">
        <f t="shared" si="26"/>
        <v/>
      </c>
      <c r="AC10" s="4" t="str">
        <f t="shared" si="27"/>
        <v/>
      </c>
      <c r="AD10" s="4" t="str">
        <f t="shared" si="28"/>
        <v/>
      </c>
      <c r="AE10" s="4" t="str">
        <f t="shared" si="29"/>
        <v/>
      </c>
      <c r="AF10" s="4" t="str">
        <f t="shared" si="30"/>
        <v/>
      </c>
      <c r="AG10" s="4" t="str">
        <f t="shared" si="31"/>
        <v/>
      </c>
      <c r="AH10" s="4" t="str">
        <f t="shared" si="32"/>
        <v/>
      </c>
      <c r="AI10" s="4" t="str">
        <f t="shared" si="33"/>
        <v/>
      </c>
      <c r="AJ10" s="4" t="str">
        <f t="shared" si="34"/>
        <v/>
      </c>
      <c r="AK10" s="4" t="str">
        <f t="shared" si="35"/>
        <v/>
      </c>
      <c r="AL10" s="4" t="str">
        <f t="shared" si="36"/>
        <v/>
      </c>
      <c r="AM10" s="4" t="str">
        <f t="shared" si="37"/>
        <v/>
      </c>
      <c r="AN10" s="4" t="str">
        <f t="shared" si="38"/>
        <v/>
      </c>
      <c r="AO10" s="4" t="str">
        <f t="shared" si="39"/>
        <v/>
      </c>
      <c r="AP10" s="4" t="str">
        <f t="shared" si="40"/>
        <v>61.40875</v>
      </c>
      <c r="AQ10" s="4" t="str">
        <f t="shared" si="41"/>
        <v/>
      </c>
      <c r="AR10" s="4" t="str">
        <f t="shared" si="42"/>
        <v/>
      </c>
      <c r="AS10" s="4" t="str">
        <f t="shared" si="43"/>
        <v/>
      </c>
      <c r="AT10" s="4" t="str">
        <f t="shared" si="44"/>
        <v>283.8353125</v>
      </c>
      <c r="AU10" s="4" t="str">
        <f t="shared" si="45"/>
        <v/>
      </c>
      <c r="AV10" s="4" t="str">
        <f t="shared" si="46"/>
        <v/>
      </c>
      <c r="AW10" s="4" t="str">
        <f t="shared" si="47"/>
        <v/>
      </c>
      <c r="AX10" s="4" t="str">
        <f t="shared" si="48"/>
        <v>0.01153848383</v>
      </c>
      <c r="AY10" s="4" t="str">
        <f t="shared" si="49"/>
        <v/>
      </c>
      <c r="AZ10" s="4" t="str">
        <f t="shared" si="50"/>
        <v/>
      </c>
      <c r="BA10" s="4" t="str">
        <f t="shared" si="51"/>
        <v/>
      </c>
      <c r="BB10" s="4" t="str">
        <f t="shared" si="52"/>
        <v>135640</v>
      </c>
      <c r="BC10" s="4" t="str">
        <f t="shared" si="53"/>
        <v/>
      </c>
      <c r="BD10" s="4" t="str">
        <f t="shared" si="54"/>
        <v/>
      </c>
      <c r="BE10" s="4">
        <v>5181.0</v>
      </c>
      <c r="BF10" s="4">
        <v>135640.0</v>
      </c>
      <c r="BG10" s="4">
        <v>0.0115384838253</v>
      </c>
      <c r="BH10" s="4">
        <v>283.8353125</v>
      </c>
      <c r="BI10" s="4">
        <v>61.40875</v>
      </c>
      <c r="BQ10" s="18"/>
      <c r="BR10" s="18"/>
      <c r="BT10" s="8"/>
      <c r="BU10" s="8"/>
      <c r="BV10" s="8"/>
      <c r="BW10" s="15">
        <v>39730.0</v>
      </c>
      <c r="BX10" s="17"/>
      <c r="BY10" s="17"/>
      <c r="BZ10" s="19" t="str">
        <f t="shared" si="55"/>
        <v>31</v>
      </c>
      <c r="CA10" s="19" t="str">
        <f t="shared" si="56"/>
        <v/>
      </c>
      <c r="CB10" s="19" t="str">
        <f t="shared" si="57"/>
        <v/>
      </c>
      <c r="CC10" s="19"/>
      <c r="CD10" s="4">
        <v>0.0</v>
      </c>
      <c r="CE10" s="4"/>
      <c r="CF10" s="4">
        <v>573.0</v>
      </c>
    </row>
    <row r="11">
      <c r="A11" s="4"/>
      <c r="B11" s="4"/>
      <c r="C11" s="4"/>
      <c r="D11" s="4" t="str">
        <f t="shared" si="2"/>
        <v>4</v>
      </c>
      <c r="E11" s="4" t="str">
        <f t="shared" si="3"/>
        <v/>
      </c>
      <c r="F11" s="4" t="str">
        <f t="shared" si="4"/>
        <v/>
      </c>
      <c r="G11" s="4" t="str">
        <f t="shared" si="5"/>
        <v/>
      </c>
      <c r="H11" s="4" t="str">
        <f t="shared" si="6"/>
        <v>110</v>
      </c>
      <c r="I11" s="4" t="str">
        <f t="shared" si="7"/>
        <v/>
      </c>
      <c r="J11" s="4" t="str">
        <f t="shared" si="8"/>
        <v/>
      </c>
      <c r="K11" s="4" t="str">
        <f t="shared" si="9"/>
        <v/>
      </c>
      <c r="L11" s="4" t="str">
        <f t="shared" si="10"/>
        <v>7</v>
      </c>
      <c r="M11" s="4" t="str">
        <f t="shared" si="11"/>
        <v/>
      </c>
      <c r="N11" s="4" t="str">
        <f t="shared" si="12"/>
        <v/>
      </c>
      <c r="O11" s="4" t="str">
        <f t="shared" si="13"/>
        <v/>
      </c>
      <c r="P11" s="4" t="str">
        <f t="shared" si="14"/>
        <v>14321.9082</v>
      </c>
      <c r="Q11" s="4" t="str">
        <f t="shared" si="15"/>
        <v/>
      </c>
      <c r="R11" s="4" t="str">
        <f t="shared" si="16"/>
        <v/>
      </c>
      <c r="S11" s="4" t="str">
        <f t="shared" si="17"/>
        <v/>
      </c>
      <c r="T11" s="4" t="str">
        <f t="shared" si="18"/>
        <v>255</v>
      </c>
      <c r="U11" s="4" t="str">
        <f t="shared" si="19"/>
        <v/>
      </c>
      <c r="V11" s="4" t="str">
        <f t="shared" si="20"/>
        <v/>
      </c>
      <c r="W11" s="4" t="str">
        <f t="shared" si="21"/>
        <v/>
      </c>
      <c r="X11" s="4" t="str">
        <f t="shared" si="22"/>
        <v>117</v>
      </c>
      <c r="Y11" s="4" t="str">
        <f t="shared" si="23"/>
        <v/>
      </c>
      <c r="Z11" s="4" t="str">
        <f t="shared" si="24"/>
        <v/>
      </c>
      <c r="AA11" s="4" t="str">
        <f t="shared" si="25"/>
        <v/>
      </c>
      <c r="AB11" s="4" t="str">
        <f t="shared" si="26"/>
        <v>584</v>
      </c>
      <c r="AC11" s="4" t="str">
        <f t="shared" si="27"/>
        <v/>
      </c>
      <c r="AD11" s="4" t="str">
        <f t="shared" si="28"/>
        <v/>
      </c>
      <c r="AE11" s="4" t="str">
        <f t="shared" si="29"/>
        <v/>
      </c>
      <c r="AF11" s="4" t="str">
        <f t="shared" si="30"/>
        <v>2111</v>
      </c>
      <c r="AG11" s="4" t="str">
        <f t="shared" si="31"/>
        <v/>
      </c>
      <c r="AH11" s="4" t="str">
        <f t="shared" si="32"/>
        <v/>
      </c>
      <c r="AI11" s="4" t="str">
        <f t="shared" si="33"/>
        <v/>
      </c>
      <c r="AJ11" s="4" t="str">
        <f t="shared" si="34"/>
        <v>1040</v>
      </c>
      <c r="AK11" s="4" t="str">
        <f t="shared" si="35"/>
        <v/>
      </c>
      <c r="AL11" s="4" t="str">
        <f t="shared" si="36"/>
        <v/>
      </c>
      <c r="AM11" s="4" t="str">
        <f t="shared" si="37"/>
        <v/>
      </c>
      <c r="AN11" s="4" t="str">
        <f t="shared" si="38"/>
        <v>224.1898246</v>
      </c>
      <c r="AO11" s="4" t="str">
        <f t="shared" si="39"/>
        <v/>
      </c>
      <c r="AP11" s="4" t="str">
        <f t="shared" si="40"/>
        <v/>
      </c>
      <c r="AQ11" s="4" t="str">
        <f t="shared" si="41"/>
        <v/>
      </c>
      <c r="AR11" s="4" t="str">
        <f t="shared" si="42"/>
        <v>311.4415625</v>
      </c>
      <c r="AS11" s="4" t="str">
        <f t="shared" si="43"/>
        <v/>
      </c>
      <c r="AT11" s="4" t="str">
        <f t="shared" si="44"/>
        <v/>
      </c>
      <c r="AU11" s="4" t="str">
        <f t="shared" si="45"/>
        <v/>
      </c>
      <c r="AV11" s="4" t="str">
        <f t="shared" si="46"/>
        <v>4736.360625</v>
      </c>
      <c r="AW11" s="4" t="str">
        <f t="shared" si="47"/>
        <v/>
      </c>
      <c r="AX11" s="4" t="str">
        <f t="shared" si="48"/>
        <v/>
      </c>
      <c r="AY11" s="4" t="str">
        <f t="shared" si="49"/>
        <v/>
      </c>
      <c r="AZ11" s="4" t="str">
        <f t="shared" si="50"/>
        <v>0.01113821861</v>
      </c>
      <c r="BA11" s="4" t="str">
        <f t="shared" si="51"/>
        <v/>
      </c>
      <c r="BB11" s="4" t="str">
        <f t="shared" si="52"/>
        <v/>
      </c>
      <c r="BC11" s="4" t="str">
        <f t="shared" si="53"/>
        <v/>
      </c>
      <c r="BD11" s="4" t="str">
        <f t="shared" si="54"/>
        <v>133730</v>
      </c>
      <c r="BE11" s="4">
        <v>128000.0</v>
      </c>
      <c r="BF11" s="4">
        <v>133730.0</v>
      </c>
      <c r="BG11" s="4">
        <v>0.0111382186081</v>
      </c>
      <c r="BH11" s="4">
        <v>4736.360625</v>
      </c>
      <c r="BI11" s="4">
        <v>311.4415625</v>
      </c>
      <c r="BJ11">
        <v>224.18982455888002</v>
      </c>
      <c r="BK11" s="4">
        <v>1040.0</v>
      </c>
      <c r="BL11" s="4">
        <v>2111.0</v>
      </c>
      <c r="BM11" s="7">
        <v>584.0</v>
      </c>
      <c r="BN11" s="7">
        <v>117.0</v>
      </c>
      <c r="BO11" s="7">
        <v>255.0</v>
      </c>
      <c r="BP11" s="7">
        <v>14321.908204953126</v>
      </c>
      <c r="BQ11" s="4">
        <v>7.0</v>
      </c>
      <c r="BR11" s="4">
        <v>110.0</v>
      </c>
      <c r="BS11" s="7"/>
      <c r="BT11" s="8"/>
      <c r="BU11" s="8"/>
      <c r="BV11" s="8"/>
      <c r="BW11" s="15">
        <v>39203.0</v>
      </c>
      <c r="BX11" s="20">
        <v>39518.0</v>
      </c>
      <c r="BY11" s="22">
        <v>39706.0</v>
      </c>
      <c r="BZ11" s="19" t="str">
        <f t="shared" si="55"/>
        <v>14</v>
      </c>
      <c r="CA11" s="19" t="str">
        <f t="shared" si="56"/>
        <v>2</v>
      </c>
      <c r="CB11" s="19" t="str">
        <f t="shared" si="57"/>
        <v>2</v>
      </c>
      <c r="CC11" s="19"/>
      <c r="CD11" s="4">
        <v>0.0</v>
      </c>
      <c r="CE11" s="4"/>
      <c r="CF11" s="4">
        <v>594.0</v>
      </c>
    </row>
    <row r="12">
      <c r="A12" s="4"/>
      <c r="B12" s="4"/>
      <c r="C12" s="4"/>
      <c r="D12" s="4" t="str">
        <f t="shared" si="2"/>
        <v>2</v>
      </c>
      <c r="E12" s="4" t="str">
        <f t="shared" si="3"/>
        <v/>
      </c>
      <c r="F12" s="4" t="str">
        <f t="shared" si="4"/>
        <v>176</v>
      </c>
      <c r="G12" s="4" t="str">
        <f t="shared" si="5"/>
        <v/>
      </c>
      <c r="H12" s="4" t="str">
        <f t="shared" si="6"/>
        <v/>
      </c>
      <c r="I12" s="4" t="str">
        <f t="shared" si="7"/>
        <v/>
      </c>
      <c r="J12" s="4" t="str">
        <f t="shared" si="8"/>
        <v>12</v>
      </c>
      <c r="K12" s="4" t="str">
        <f t="shared" si="9"/>
        <v/>
      </c>
      <c r="L12" s="4" t="str">
        <f t="shared" si="10"/>
        <v/>
      </c>
      <c r="M12" s="4" t="str">
        <f t="shared" si="11"/>
        <v/>
      </c>
      <c r="N12" s="4" t="str">
        <f t="shared" si="12"/>
        <v>276776.8802</v>
      </c>
      <c r="O12" s="4" t="str">
        <f t="shared" si="13"/>
        <v/>
      </c>
      <c r="P12" s="4" t="str">
        <f t="shared" si="14"/>
        <v/>
      </c>
      <c r="Q12" s="4" t="str">
        <f t="shared" si="15"/>
        <v/>
      </c>
      <c r="R12" s="4" t="str">
        <f t="shared" si="16"/>
        <v>864</v>
      </c>
      <c r="S12" s="4" t="str">
        <f t="shared" si="17"/>
        <v/>
      </c>
      <c r="T12" s="4" t="str">
        <f t="shared" si="18"/>
        <v/>
      </c>
      <c r="U12" s="4" t="str">
        <f t="shared" si="19"/>
        <v/>
      </c>
      <c r="V12" s="4" t="str">
        <f t="shared" si="20"/>
        <v>188</v>
      </c>
      <c r="W12" s="4" t="str">
        <f t="shared" si="21"/>
        <v/>
      </c>
      <c r="X12" s="4" t="str">
        <f t="shared" si="22"/>
        <v/>
      </c>
      <c r="Y12" s="4" t="str">
        <f t="shared" si="23"/>
        <v/>
      </c>
      <c r="Z12" s="4" t="str">
        <f t="shared" si="24"/>
        <v/>
      </c>
      <c r="AA12" s="4" t="str">
        <f t="shared" si="25"/>
        <v/>
      </c>
      <c r="AB12" s="4" t="str">
        <f t="shared" si="26"/>
        <v/>
      </c>
      <c r="AC12" s="4" t="str">
        <f t="shared" si="27"/>
        <v/>
      </c>
      <c r="AD12" s="4" t="str">
        <f t="shared" si="28"/>
        <v/>
      </c>
      <c r="AE12" s="4" t="str">
        <f t="shared" si="29"/>
        <v/>
      </c>
      <c r="AF12" s="4" t="str">
        <f t="shared" si="30"/>
        <v/>
      </c>
      <c r="AG12" s="4" t="str">
        <f t="shared" si="31"/>
        <v/>
      </c>
      <c r="AH12" s="4" t="str">
        <f t="shared" si="32"/>
        <v/>
      </c>
      <c r="AI12" s="4" t="str">
        <f t="shared" si="33"/>
        <v/>
      </c>
      <c r="AJ12" s="4" t="str">
        <f t="shared" si="34"/>
        <v/>
      </c>
      <c r="AK12" s="4" t="str">
        <f t="shared" si="35"/>
        <v/>
      </c>
      <c r="AL12" s="4" t="str">
        <f t="shared" si="36"/>
        <v/>
      </c>
      <c r="AM12" s="4" t="str">
        <f t="shared" si="37"/>
        <v/>
      </c>
      <c r="AN12" s="4" t="str">
        <f t="shared" si="38"/>
        <v/>
      </c>
      <c r="AO12" s="4" t="str">
        <f t="shared" si="39"/>
        <v/>
      </c>
      <c r="AP12" s="4" t="str">
        <f t="shared" si="40"/>
        <v>34.8403125</v>
      </c>
      <c r="AQ12" s="4" t="str">
        <f t="shared" si="41"/>
        <v/>
      </c>
      <c r="AR12" s="4" t="str">
        <f t="shared" si="42"/>
        <v/>
      </c>
      <c r="AS12" s="4" t="str">
        <f t="shared" si="43"/>
        <v/>
      </c>
      <c r="AT12" s="4" t="str">
        <f t="shared" si="44"/>
        <v>281.5353125</v>
      </c>
      <c r="AU12" s="4" t="str">
        <f t="shared" si="45"/>
        <v/>
      </c>
      <c r="AV12" s="4" t="str">
        <f t="shared" si="46"/>
        <v/>
      </c>
      <c r="AW12" s="4" t="str">
        <f t="shared" si="47"/>
        <v/>
      </c>
      <c r="AX12" s="4" t="str">
        <f t="shared" si="48"/>
        <v>0.01100968976</v>
      </c>
      <c r="AY12" s="4" t="str">
        <f t="shared" si="49"/>
        <v/>
      </c>
      <c r="AZ12" s="4" t="str">
        <f t="shared" si="50"/>
        <v/>
      </c>
      <c r="BA12" s="4" t="str">
        <f t="shared" si="51"/>
        <v/>
      </c>
      <c r="BB12" s="4" t="str">
        <f t="shared" si="52"/>
        <v>106310</v>
      </c>
      <c r="BC12" s="4" t="str">
        <f t="shared" si="53"/>
        <v/>
      </c>
      <c r="BD12" s="4" t="str">
        <f t="shared" si="54"/>
        <v/>
      </c>
      <c r="BE12" s="4">
        <v>6277.0</v>
      </c>
      <c r="BF12" s="4">
        <v>106310.0</v>
      </c>
      <c r="BG12" s="4">
        <v>0.0110096897644</v>
      </c>
      <c r="BH12" s="4">
        <v>281.5353125</v>
      </c>
      <c r="BI12" s="4">
        <v>34.8403125</v>
      </c>
      <c r="BN12" s="7">
        <v>188.0</v>
      </c>
      <c r="BO12" s="7">
        <v>864.0</v>
      </c>
      <c r="BP12" s="7">
        <v>276776.88018137694</v>
      </c>
      <c r="BQ12" s="4">
        <v>12.0</v>
      </c>
      <c r="BR12" s="4">
        <v>176.0</v>
      </c>
      <c r="BT12" s="8"/>
      <c r="BU12" s="8"/>
      <c r="BV12" s="8"/>
      <c r="BW12" s="15">
        <v>39682.0</v>
      </c>
      <c r="BX12" s="17"/>
      <c r="BY12" s="22">
        <v>39660.0</v>
      </c>
      <c r="BZ12" s="19" t="str">
        <f t="shared" si="55"/>
        <v>29</v>
      </c>
      <c r="CA12" s="19" t="str">
        <f t="shared" si="56"/>
        <v/>
      </c>
      <c r="CB12" s="19" t="str">
        <f t="shared" si="57"/>
        <v>0</v>
      </c>
      <c r="CC12" s="19"/>
      <c r="CD12" s="4">
        <v>0.0</v>
      </c>
      <c r="CE12" s="4"/>
      <c r="CF12" s="4">
        <v>622.0</v>
      </c>
    </row>
    <row r="13">
      <c r="A13" s="4"/>
      <c r="B13" s="4"/>
      <c r="C13" s="4"/>
      <c r="D13" s="4" t="str">
        <f t="shared" si="2"/>
        <v>2</v>
      </c>
      <c r="E13" s="4" t="str">
        <f t="shared" si="3"/>
        <v/>
      </c>
      <c r="F13" s="4" t="str">
        <f t="shared" si="4"/>
        <v>17</v>
      </c>
      <c r="G13" s="4" t="str">
        <f t="shared" si="5"/>
        <v/>
      </c>
      <c r="H13" s="4" t="str">
        <f t="shared" si="6"/>
        <v/>
      </c>
      <c r="I13" s="4" t="str">
        <f t="shared" si="7"/>
        <v/>
      </c>
      <c r="J13" s="4" t="str">
        <f t="shared" si="8"/>
        <v>9</v>
      </c>
      <c r="K13" s="4" t="str">
        <f t="shared" si="9"/>
        <v/>
      </c>
      <c r="L13" s="4" t="str">
        <f t="shared" si="10"/>
        <v/>
      </c>
      <c r="M13" s="4" t="str">
        <f t="shared" si="11"/>
        <v/>
      </c>
      <c r="N13" s="4" t="str">
        <f t="shared" si="12"/>
        <v>15518.74714</v>
      </c>
      <c r="O13" s="4" t="str">
        <f t="shared" si="13"/>
        <v/>
      </c>
      <c r="P13" s="4" t="str">
        <f t="shared" si="14"/>
        <v/>
      </c>
      <c r="Q13" s="4" t="str">
        <f t="shared" si="15"/>
        <v/>
      </c>
      <c r="R13" s="4" t="str">
        <f t="shared" si="16"/>
        <v>47</v>
      </c>
      <c r="S13" s="4" t="str">
        <f t="shared" si="17"/>
        <v/>
      </c>
      <c r="T13" s="4" t="str">
        <f t="shared" si="18"/>
        <v/>
      </c>
      <c r="U13" s="4" t="str">
        <f t="shared" si="19"/>
        <v/>
      </c>
      <c r="V13" s="4" t="str">
        <f t="shared" si="20"/>
        <v>26</v>
      </c>
      <c r="W13" s="4" t="str">
        <f t="shared" si="21"/>
        <v/>
      </c>
      <c r="X13" s="4" t="str">
        <f t="shared" si="22"/>
        <v/>
      </c>
      <c r="Y13" s="4" t="str">
        <f t="shared" si="23"/>
        <v/>
      </c>
      <c r="Z13" s="4" t="str">
        <f t="shared" si="24"/>
        <v>94</v>
      </c>
      <c r="AA13" s="4" t="str">
        <f t="shared" si="25"/>
        <v/>
      </c>
      <c r="AB13" s="4" t="str">
        <f t="shared" si="26"/>
        <v/>
      </c>
      <c r="AC13" s="4" t="str">
        <f t="shared" si="27"/>
        <v/>
      </c>
      <c r="AD13" s="4" t="str">
        <f t="shared" si="28"/>
        <v>970</v>
      </c>
      <c r="AE13" s="4" t="str">
        <f t="shared" si="29"/>
        <v/>
      </c>
      <c r="AF13" s="4" t="str">
        <f t="shared" si="30"/>
        <v/>
      </c>
      <c r="AG13" s="4" t="str">
        <f t="shared" si="31"/>
        <v/>
      </c>
      <c r="AH13" s="4" t="str">
        <f t="shared" si="32"/>
        <v>52</v>
      </c>
      <c r="AI13" s="4" t="str">
        <f t="shared" si="33"/>
        <v/>
      </c>
      <c r="AJ13" s="4" t="str">
        <f t="shared" si="34"/>
        <v/>
      </c>
      <c r="AK13" s="4" t="str">
        <f t="shared" si="35"/>
        <v/>
      </c>
      <c r="AL13" s="4" t="str">
        <f t="shared" si="36"/>
        <v>6.554588852</v>
      </c>
      <c r="AM13" s="4" t="str">
        <f t="shared" si="37"/>
        <v/>
      </c>
      <c r="AN13" s="4" t="str">
        <f t="shared" si="38"/>
        <v/>
      </c>
      <c r="AO13" s="4" t="str">
        <f t="shared" si="39"/>
        <v/>
      </c>
      <c r="AP13" s="4" t="str">
        <f t="shared" si="40"/>
        <v>109.5984375</v>
      </c>
      <c r="AQ13" s="4" t="str">
        <f t="shared" si="41"/>
        <v/>
      </c>
      <c r="AR13" s="4" t="str">
        <f t="shared" si="42"/>
        <v/>
      </c>
      <c r="AS13" s="4" t="str">
        <f t="shared" si="43"/>
        <v/>
      </c>
      <c r="AT13" s="4" t="str">
        <f t="shared" si="44"/>
        <v>431.561875</v>
      </c>
      <c r="AU13" s="4" t="str">
        <f t="shared" si="45"/>
        <v/>
      </c>
      <c r="AV13" s="4" t="str">
        <f t="shared" si="46"/>
        <v/>
      </c>
      <c r="AW13" s="4" t="str">
        <f t="shared" si="47"/>
        <v/>
      </c>
      <c r="AX13" s="4" t="str">
        <f t="shared" si="48"/>
        <v>0.01095754343</v>
      </c>
      <c r="AY13" s="4" t="str">
        <f t="shared" si="49"/>
        <v/>
      </c>
      <c r="AZ13" s="4" t="str">
        <f t="shared" si="50"/>
        <v/>
      </c>
      <c r="BA13" s="4" t="str">
        <f t="shared" si="51"/>
        <v/>
      </c>
      <c r="BB13" s="4" t="str">
        <f t="shared" si="52"/>
        <v>79417</v>
      </c>
      <c r="BC13" s="4" t="str">
        <f t="shared" si="53"/>
        <v/>
      </c>
      <c r="BD13" s="4" t="str">
        <f t="shared" si="54"/>
        <v/>
      </c>
      <c r="BE13" s="4">
        <v>8821.0</v>
      </c>
      <c r="BF13" s="4">
        <v>79417.0</v>
      </c>
      <c r="BG13" s="4">
        <v>0.0109575434302</v>
      </c>
      <c r="BH13" s="4">
        <v>431.561875</v>
      </c>
      <c r="BI13" s="4">
        <v>109.5984375</v>
      </c>
      <c r="BJ13">
        <v>6.554588851677638</v>
      </c>
      <c r="BK13" s="4">
        <v>52.0</v>
      </c>
      <c r="BL13" s="4">
        <v>970.0</v>
      </c>
      <c r="BM13" s="7">
        <v>94.0</v>
      </c>
      <c r="BN13" s="7">
        <v>26.0</v>
      </c>
      <c r="BO13" s="7">
        <v>47.0</v>
      </c>
      <c r="BP13" s="7">
        <v>15518.747143998187</v>
      </c>
      <c r="BQ13" s="4">
        <v>9.0</v>
      </c>
      <c r="BR13" s="4">
        <v>17.0</v>
      </c>
      <c r="BS13" s="7"/>
      <c r="BT13" s="8"/>
      <c r="BU13" s="8"/>
      <c r="BV13" s="8"/>
      <c r="BW13" s="15">
        <v>39742.0</v>
      </c>
      <c r="BX13" s="20">
        <v>39825.0</v>
      </c>
      <c r="BY13" s="22">
        <v>39707.0</v>
      </c>
      <c r="BZ13" s="19" t="str">
        <f t="shared" si="55"/>
        <v>31</v>
      </c>
      <c r="CA13" s="19" t="str">
        <f t="shared" si="56"/>
        <v>12</v>
      </c>
      <c r="CB13" s="19" t="str">
        <f t="shared" si="57"/>
        <v>2</v>
      </c>
      <c r="CC13" s="19"/>
      <c r="CD13" s="4">
        <v>0.0</v>
      </c>
      <c r="CE13" s="4"/>
      <c r="CF13" s="4">
        <v>688.0</v>
      </c>
    </row>
    <row r="14">
      <c r="A14" s="4"/>
      <c r="B14" s="4"/>
      <c r="C14" s="4"/>
      <c r="D14" s="4" t="str">
        <f t="shared" si="2"/>
        <v>3</v>
      </c>
      <c r="E14" s="4" t="str">
        <f t="shared" si="3"/>
        <v/>
      </c>
      <c r="F14" s="4" t="str">
        <f t="shared" si="4"/>
        <v/>
      </c>
      <c r="G14" s="4" t="str">
        <f t="shared" si="5"/>
        <v/>
      </c>
      <c r="H14" s="4" t="str">
        <f t="shared" si="6"/>
        <v/>
      </c>
      <c r="I14" s="4" t="str">
        <f t="shared" si="7"/>
        <v/>
      </c>
      <c r="J14" s="4" t="str">
        <f t="shared" si="8"/>
        <v/>
      </c>
      <c r="K14" s="4" t="str">
        <f t="shared" si="9"/>
        <v/>
      </c>
      <c r="L14" s="4" t="str">
        <f t="shared" si="10"/>
        <v/>
      </c>
      <c r="M14" s="4" t="str">
        <f t="shared" si="11"/>
        <v/>
      </c>
      <c r="N14" s="4" t="str">
        <f t="shared" si="12"/>
        <v/>
      </c>
      <c r="O14" s="4" t="str">
        <f t="shared" si="13"/>
        <v/>
      </c>
      <c r="P14" s="4" t="str">
        <f t="shared" si="14"/>
        <v/>
      </c>
      <c r="Q14" s="4" t="str">
        <f t="shared" si="15"/>
        <v/>
      </c>
      <c r="R14" s="4" t="str">
        <f t="shared" si="16"/>
        <v/>
      </c>
      <c r="S14" s="4" t="str">
        <f t="shared" si="17"/>
        <v/>
      </c>
      <c r="T14" s="4" t="str">
        <f t="shared" si="18"/>
        <v/>
      </c>
      <c r="U14" s="4" t="str">
        <f t="shared" si="19"/>
        <v/>
      </c>
      <c r="V14" s="4" t="str">
        <f t="shared" si="20"/>
        <v/>
      </c>
      <c r="W14" s="4" t="str">
        <f t="shared" si="21"/>
        <v/>
      </c>
      <c r="X14" s="4" t="str">
        <f t="shared" si="22"/>
        <v/>
      </c>
      <c r="Y14" s="4" t="str">
        <f t="shared" si="23"/>
        <v/>
      </c>
      <c r="Z14" s="4" t="str">
        <f t="shared" si="24"/>
        <v/>
      </c>
      <c r="AA14" s="4" t="str">
        <f t="shared" si="25"/>
        <v>0</v>
      </c>
      <c r="AB14" s="4" t="str">
        <f t="shared" si="26"/>
        <v/>
      </c>
      <c r="AC14" s="4" t="str">
        <f t="shared" si="27"/>
        <v/>
      </c>
      <c r="AD14" s="4" t="str">
        <f t="shared" si="28"/>
        <v/>
      </c>
      <c r="AE14" s="4" t="str">
        <f t="shared" si="29"/>
        <v>126</v>
      </c>
      <c r="AF14" s="4" t="str">
        <f t="shared" si="30"/>
        <v/>
      </c>
      <c r="AG14" s="4" t="str">
        <f t="shared" si="31"/>
        <v/>
      </c>
      <c r="AH14" s="4" t="str">
        <f t="shared" si="32"/>
        <v/>
      </c>
      <c r="AI14" s="4" t="str">
        <f t="shared" si="33"/>
        <v>0</v>
      </c>
      <c r="AJ14" s="4" t="str">
        <f t="shared" si="34"/>
        <v/>
      </c>
      <c r="AK14" s="4" t="str">
        <f t="shared" si="35"/>
        <v/>
      </c>
      <c r="AL14" s="4" t="str">
        <f t="shared" si="36"/>
        <v/>
      </c>
      <c r="AM14" s="4" t="str">
        <f t="shared" si="37"/>
        <v>0</v>
      </c>
      <c r="AN14" s="4" t="str">
        <f t="shared" si="38"/>
        <v/>
      </c>
      <c r="AO14" s="4" t="str">
        <f t="shared" si="39"/>
        <v/>
      </c>
      <c r="AP14" s="4" t="str">
        <f t="shared" si="40"/>
        <v/>
      </c>
      <c r="AQ14" s="4" t="str">
        <f t="shared" si="41"/>
        <v>208.6653125</v>
      </c>
      <c r="AR14" s="4" t="str">
        <f t="shared" si="42"/>
        <v/>
      </c>
      <c r="AS14" s="4" t="str">
        <f t="shared" si="43"/>
        <v/>
      </c>
      <c r="AT14" s="4" t="str">
        <f t="shared" si="44"/>
        <v/>
      </c>
      <c r="AU14" s="4" t="str">
        <f t="shared" si="45"/>
        <v>1551.8925</v>
      </c>
      <c r="AV14" s="4" t="str">
        <f t="shared" si="46"/>
        <v/>
      </c>
      <c r="AW14" s="4" t="str">
        <f t="shared" si="47"/>
        <v/>
      </c>
      <c r="AX14" s="4" t="str">
        <f t="shared" si="48"/>
        <v/>
      </c>
      <c r="AY14" s="4" t="str">
        <f t="shared" si="49"/>
        <v>0.01055402702</v>
      </c>
      <c r="AZ14" s="4" t="str">
        <f t="shared" si="50"/>
        <v/>
      </c>
      <c r="BA14" s="4" t="str">
        <f t="shared" si="51"/>
        <v/>
      </c>
      <c r="BB14" s="4" t="str">
        <f t="shared" si="52"/>
        <v/>
      </c>
      <c r="BC14" s="4" t="str">
        <f t="shared" si="53"/>
        <v>2983032</v>
      </c>
      <c r="BD14" s="4" t="str">
        <f t="shared" si="54"/>
        <v/>
      </c>
      <c r="BE14" s="4">
        <v>16800.0</v>
      </c>
      <c r="BF14" s="4">
        <v>2983032.0</v>
      </c>
      <c r="BG14" s="4">
        <v>0.0105540270215</v>
      </c>
      <c r="BH14" s="4">
        <v>1551.8925</v>
      </c>
      <c r="BI14" s="4">
        <v>208.6653125</v>
      </c>
      <c r="BJ14" s="4">
        <v>0.0</v>
      </c>
      <c r="BK14" s="4">
        <v>0.0</v>
      </c>
      <c r="BL14" s="4">
        <v>126.0</v>
      </c>
      <c r="BM14" s="7">
        <v>0.0</v>
      </c>
      <c r="BN14" s="7"/>
      <c r="BO14" s="7"/>
      <c r="BP14" s="7"/>
      <c r="BQ14" s="18"/>
      <c r="BR14" s="18"/>
      <c r="BS14" s="7"/>
      <c r="BT14" s="8"/>
      <c r="BU14" s="8"/>
      <c r="BV14" s="8"/>
      <c r="BW14" s="15">
        <v>38797.0</v>
      </c>
      <c r="BX14" s="20">
        <v>39946.0</v>
      </c>
      <c r="BY14" s="17"/>
      <c r="BZ14" s="19" t="str">
        <f t="shared" si="55"/>
        <v>0</v>
      </c>
      <c r="CA14" s="19" t="str">
        <f t="shared" si="56"/>
        <v>16</v>
      </c>
      <c r="CB14" s="19" t="str">
        <f t="shared" si="57"/>
        <v/>
      </c>
      <c r="CC14" s="19"/>
      <c r="CD14" s="4">
        <v>0.0</v>
      </c>
      <c r="CE14" s="4"/>
      <c r="CF14" s="4">
        <v>966.0</v>
      </c>
    </row>
    <row r="15">
      <c r="A15" s="4"/>
      <c r="B15" s="4"/>
      <c r="C15" s="4"/>
      <c r="D15" s="4" t="str">
        <f t="shared" si="2"/>
        <v>2</v>
      </c>
      <c r="E15" s="4" t="str">
        <f t="shared" si="3"/>
        <v/>
      </c>
      <c r="F15" s="4" t="str">
        <f t="shared" si="4"/>
        <v/>
      </c>
      <c r="G15" s="4" t="str">
        <f t="shared" si="5"/>
        <v/>
      </c>
      <c r="H15" s="4" t="str">
        <f t="shared" si="6"/>
        <v/>
      </c>
      <c r="I15" s="4" t="str">
        <f t="shared" si="7"/>
        <v/>
      </c>
      <c r="J15" s="4" t="str">
        <f t="shared" si="8"/>
        <v/>
      </c>
      <c r="K15" s="4" t="str">
        <f t="shared" si="9"/>
        <v/>
      </c>
      <c r="L15" s="4" t="str">
        <f t="shared" si="10"/>
        <v/>
      </c>
      <c r="M15" s="4" t="str">
        <f t="shared" si="11"/>
        <v/>
      </c>
      <c r="N15" s="4" t="str">
        <f t="shared" si="12"/>
        <v/>
      </c>
      <c r="O15" s="4" t="str">
        <f t="shared" si="13"/>
        <v/>
      </c>
      <c r="P15" s="4" t="str">
        <f t="shared" si="14"/>
        <v/>
      </c>
      <c r="Q15" s="4" t="str">
        <f t="shared" si="15"/>
        <v/>
      </c>
      <c r="R15" s="4" t="str">
        <f t="shared" si="16"/>
        <v/>
      </c>
      <c r="S15" s="4" t="str">
        <f t="shared" si="17"/>
        <v/>
      </c>
      <c r="T15" s="4" t="str">
        <f t="shared" si="18"/>
        <v/>
      </c>
      <c r="U15" s="4" t="str">
        <f t="shared" si="19"/>
        <v/>
      </c>
      <c r="V15" s="4" t="str">
        <f t="shared" si="20"/>
        <v/>
      </c>
      <c r="W15" s="4" t="str">
        <f t="shared" si="21"/>
        <v/>
      </c>
      <c r="X15" s="4" t="str">
        <f t="shared" si="22"/>
        <v/>
      </c>
      <c r="Y15" s="4" t="str">
        <f t="shared" si="23"/>
        <v/>
      </c>
      <c r="Z15" s="4" t="str">
        <f t="shared" si="24"/>
        <v/>
      </c>
      <c r="AA15" s="4" t="str">
        <f t="shared" si="25"/>
        <v/>
      </c>
      <c r="AB15" s="4" t="str">
        <f t="shared" si="26"/>
        <v/>
      </c>
      <c r="AC15" s="4" t="str">
        <f t="shared" si="27"/>
        <v/>
      </c>
      <c r="AD15" s="4" t="str">
        <f t="shared" si="28"/>
        <v/>
      </c>
      <c r="AE15" s="4" t="str">
        <f t="shared" si="29"/>
        <v/>
      </c>
      <c r="AF15" s="4" t="str">
        <f t="shared" si="30"/>
        <v/>
      </c>
      <c r="AG15" s="4" t="str">
        <f t="shared" si="31"/>
        <v/>
      </c>
      <c r="AH15" s="4" t="str">
        <f t="shared" si="32"/>
        <v/>
      </c>
      <c r="AI15" s="4" t="str">
        <f t="shared" si="33"/>
        <v/>
      </c>
      <c r="AJ15" s="4" t="str">
        <f t="shared" si="34"/>
        <v/>
      </c>
      <c r="AK15" s="4" t="str">
        <f t="shared" si="35"/>
        <v/>
      </c>
      <c r="AL15" s="4" t="str">
        <f t="shared" si="36"/>
        <v/>
      </c>
      <c r="AM15" s="4" t="str">
        <f t="shared" si="37"/>
        <v/>
      </c>
      <c r="AN15" s="4" t="str">
        <f t="shared" si="38"/>
        <v/>
      </c>
      <c r="AO15" s="4" t="str">
        <f t="shared" si="39"/>
        <v/>
      </c>
      <c r="AP15" s="4" t="str">
        <f t="shared" si="40"/>
        <v>360.2040625</v>
      </c>
      <c r="AQ15" s="4" t="str">
        <f t="shared" si="41"/>
        <v/>
      </c>
      <c r="AR15" s="4" t="str">
        <f t="shared" si="42"/>
        <v/>
      </c>
      <c r="AS15" s="4" t="str">
        <f t="shared" si="43"/>
        <v/>
      </c>
      <c r="AT15" s="4" t="str">
        <f t="shared" si="44"/>
        <v>389.505625</v>
      </c>
      <c r="AU15" s="4" t="str">
        <f t="shared" si="45"/>
        <v/>
      </c>
      <c r="AV15" s="4" t="str">
        <f t="shared" si="46"/>
        <v/>
      </c>
      <c r="AW15" s="4" t="str">
        <f t="shared" si="47"/>
        <v/>
      </c>
      <c r="AX15" s="4" t="str">
        <f t="shared" si="48"/>
        <v>0.01053152831</v>
      </c>
      <c r="AY15" s="4" t="str">
        <f t="shared" si="49"/>
        <v/>
      </c>
      <c r="AZ15" s="4" t="str">
        <f t="shared" si="50"/>
        <v/>
      </c>
      <c r="BA15" s="4" t="str">
        <f t="shared" si="51"/>
        <v/>
      </c>
      <c r="BB15" s="4" t="str">
        <f t="shared" si="52"/>
        <v>2472756</v>
      </c>
      <c r="BC15" s="4" t="str">
        <f t="shared" si="53"/>
        <v/>
      </c>
      <c r="BD15" s="4" t="str">
        <f t="shared" si="54"/>
        <v/>
      </c>
      <c r="BE15" s="4">
        <v>5977.0</v>
      </c>
      <c r="BF15" s="4">
        <v>2472756.0</v>
      </c>
      <c r="BG15" s="4">
        <v>0.0105315283086</v>
      </c>
      <c r="BH15" s="4">
        <v>389.505625</v>
      </c>
      <c r="BI15" s="4">
        <v>360.2040625</v>
      </c>
      <c r="BQ15" s="18"/>
      <c r="BR15" s="18"/>
      <c r="BT15" s="8"/>
      <c r="BU15" s="8"/>
      <c r="BV15" s="8"/>
      <c r="BW15" s="15">
        <v>40171.0</v>
      </c>
      <c r="BX15" s="17"/>
      <c r="BY15" s="17"/>
      <c r="BZ15" s="19" t="str">
        <f t="shared" si="55"/>
        <v>45</v>
      </c>
      <c r="CA15" s="19" t="str">
        <f t="shared" si="56"/>
        <v/>
      </c>
      <c r="CB15" s="19" t="str">
        <f t="shared" si="57"/>
        <v/>
      </c>
      <c r="CC15" s="19"/>
      <c r="CD15" s="4">
        <v>0.0</v>
      </c>
      <c r="CE15" s="4"/>
      <c r="CF15" s="4">
        <v>1010.0</v>
      </c>
    </row>
    <row r="16">
      <c r="A16" s="4"/>
      <c r="B16" s="4"/>
      <c r="C16" s="4"/>
      <c r="D16" s="4" t="str">
        <f t="shared" si="2"/>
        <v>2</v>
      </c>
      <c r="E16" s="4" t="str">
        <f t="shared" si="3"/>
        <v/>
      </c>
      <c r="F16" s="4" t="str">
        <f t="shared" si="4"/>
        <v/>
      </c>
      <c r="G16" s="4" t="str">
        <f t="shared" si="5"/>
        <v/>
      </c>
      <c r="H16" s="4" t="str">
        <f t="shared" si="6"/>
        <v/>
      </c>
      <c r="I16" s="4" t="str">
        <f t="shared" si="7"/>
        <v/>
      </c>
      <c r="J16" s="4" t="str">
        <f t="shared" si="8"/>
        <v/>
      </c>
      <c r="K16" s="4" t="str">
        <f t="shared" si="9"/>
        <v/>
      </c>
      <c r="L16" s="4" t="str">
        <f t="shared" si="10"/>
        <v/>
      </c>
      <c r="M16" s="4" t="str">
        <f t="shared" si="11"/>
        <v/>
      </c>
      <c r="N16" s="4" t="str">
        <f t="shared" si="12"/>
        <v/>
      </c>
      <c r="O16" s="4" t="str">
        <f t="shared" si="13"/>
        <v/>
      </c>
      <c r="P16" s="4" t="str">
        <f t="shared" si="14"/>
        <v/>
      </c>
      <c r="Q16" s="4" t="str">
        <f t="shared" si="15"/>
        <v/>
      </c>
      <c r="R16" s="4" t="str">
        <f t="shared" si="16"/>
        <v/>
      </c>
      <c r="S16" s="4" t="str">
        <f t="shared" si="17"/>
        <v/>
      </c>
      <c r="T16" s="4" t="str">
        <f t="shared" si="18"/>
        <v/>
      </c>
      <c r="U16" s="4" t="str">
        <f t="shared" si="19"/>
        <v/>
      </c>
      <c r="V16" s="4" t="str">
        <f t="shared" si="20"/>
        <v/>
      </c>
      <c r="W16" s="4" t="str">
        <f t="shared" si="21"/>
        <v/>
      </c>
      <c r="X16" s="4" t="str">
        <f t="shared" si="22"/>
        <v/>
      </c>
      <c r="Y16" s="4" t="str">
        <f t="shared" si="23"/>
        <v/>
      </c>
      <c r="Z16" s="4" t="str">
        <f t="shared" si="24"/>
        <v>0</v>
      </c>
      <c r="AA16" s="4" t="str">
        <f t="shared" si="25"/>
        <v/>
      </c>
      <c r="AB16" s="4" t="str">
        <f t="shared" si="26"/>
        <v/>
      </c>
      <c r="AC16" s="4" t="str">
        <f t="shared" si="27"/>
        <v/>
      </c>
      <c r="AD16" s="4" t="str">
        <f t="shared" si="28"/>
        <v>0</v>
      </c>
      <c r="AE16" s="4" t="str">
        <f t="shared" si="29"/>
        <v/>
      </c>
      <c r="AF16" s="4" t="str">
        <f t="shared" si="30"/>
        <v/>
      </c>
      <c r="AG16" s="4" t="str">
        <f t="shared" si="31"/>
        <v/>
      </c>
      <c r="AH16" s="4" t="str">
        <f t="shared" si="32"/>
        <v>0</v>
      </c>
      <c r="AI16" s="4" t="str">
        <f t="shared" si="33"/>
        <v/>
      </c>
      <c r="AJ16" s="4" t="str">
        <f t="shared" si="34"/>
        <v/>
      </c>
      <c r="AK16" s="4" t="str">
        <f t="shared" si="35"/>
        <v/>
      </c>
      <c r="AL16" s="4" t="str">
        <f t="shared" si="36"/>
        <v>0</v>
      </c>
      <c r="AM16" s="4" t="str">
        <f t="shared" si="37"/>
        <v/>
      </c>
      <c r="AN16" s="4" t="str">
        <f t="shared" si="38"/>
        <v/>
      </c>
      <c r="AO16" s="4" t="str">
        <f t="shared" si="39"/>
        <v/>
      </c>
      <c r="AP16" s="4" t="str">
        <f t="shared" si="40"/>
        <v>61.87875</v>
      </c>
      <c r="AQ16" s="4" t="str">
        <f t="shared" si="41"/>
        <v/>
      </c>
      <c r="AR16" s="4" t="str">
        <f t="shared" si="42"/>
        <v/>
      </c>
      <c r="AS16" s="4" t="str">
        <f t="shared" si="43"/>
        <v/>
      </c>
      <c r="AT16" s="4" t="str">
        <f t="shared" si="44"/>
        <v>516.6184375</v>
      </c>
      <c r="AU16" s="4" t="str">
        <f t="shared" si="45"/>
        <v/>
      </c>
      <c r="AV16" s="4" t="str">
        <f t="shared" si="46"/>
        <v/>
      </c>
      <c r="AW16" s="4" t="str">
        <f t="shared" si="47"/>
        <v/>
      </c>
      <c r="AX16" s="4" t="str">
        <f t="shared" si="48"/>
        <v>0.01042729706</v>
      </c>
      <c r="AY16" s="4" t="str">
        <f t="shared" si="49"/>
        <v/>
      </c>
      <c r="AZ16" s="4" t="str">
        <f t="shared" si="50"/>
        <v/>
      </c>
      <c r="BA16" s="4" t="str">
        <f t="shared" si="51"/>
        <v/>
      </c>
      <c r="BB16" s="4" t="str">
        <f t="shared" si="52"/>
        <v>2452739</v>
      </c>
      <c r="BC16" s="4" t="str">
        <f t="shared" si="53"/>
        <v/>
      </c>
      <c r="BD16" s="4" t="str">
        <f t="shared" si="54"/>
        <v/>
      </c>
      <c r="BE16" s="4">
        <v>6004.0</v>
      </c>
      <c r="BF16" s="4">
        <v>2452739.0</v>
      </c>
      <c r="BG16" s="4">
        <v>0.0104272970625</v>
      </c>
      <c r="BH16" s="4">
        <v>516.6184375</v>
      </c>
      <c r="BI16" s="4">
        <v>61.87875</v>
      </c>
      <c r="BJ16" s="4">
        <v>0.0</v>
      </c>
      <c r="BK16" s="4">
        <v>0.0</v>
      </c>
      <c r="BL16" s="4">
        <v>0.0</v>
      </c>
      <c r="BM16" s="7">
        <v>0.0</v>
      </c>
      <c r="BN16" s="7"/>
      <c r="BO16" s="7"/>
      <c r="BP16" s="7"/>
      <c r="BQ16" s="18"/>
      <c r="BR16" s="18"/>
      <c r="BS16" s="7"/>
      <c r="BT16" s="8"/>
      <c r="BU16" s="8"/>
      <c r="BV16" s="8"/>
      <c r="BW16" s="15">
        <v>38797.0</v>
      </c>
      <c r="BX16" s="20">
        <v>41697.0</v>
      </c>
      <c r="BY16" s="17"/>
      <c r="BZ16" s="19" t="str">
        <f t="shared" si="55"/>
        <v>0</v>
      </c>
      <c r="CA16" s="19" t="str">
        <f t="shared" si="56"/>
        <v>73</v>
      </c>
      <c r="CB16" s="19" t="str">
        <f t="shared" si="57"/>
        <v/>
      </c>
      <c r="CC16" s="19"/>
      <c r="CD16" s="4">
        <v>0.0</v>
      </c>
      <c r="CE16" s="4"/>
      <c r="CF16" s="4">
        <v>1021.0</v>
      </c>
    </row>
    <row r="17">
      <c r="A17" s="4"/>
      <c r="B17" s="4"/>
      <c r="C17" s="4"/>
      <c r="D17" s="4" t="str">
        <f t="shared" si="2"/>
        <v>4</v>
      </c>
      <c r="E17" s="4" t="str">
        <f t="shared" si="3"/>
        <v/>
      </c>
      <c r="F17" s="4" t="str">
        <f t="shared" si="4"/>
        <v/>
      </c>
      <c r="G17" s="4" t="str">
        <f t="shared" si="5"/>
        <v/>
      </c>
      <c r="H17" s="4" t="str">
        <f t="shared" si="6"/>
        <v>1</v>
      </c>
      <c r="I17" s="4" t="str">
        <f t="shared" si="7"/>
        <v/>
      </c>
      <c r="J17" s="4" t="str">
        <f t="shared" si="8"/>
        <v/>
      </c>
      <c r="K17" s="4" t="str">
        <f t="shared" si="9"/>
        <v/>
      </c>
      <c r="L17" s="4" t="str">
        <f t="shared" si="10"/>
        <v>0</v>
      </c>
      <c r="M17" s="4" t="str">
        <f t="shared" si="11"/>
        <v/>
      </c>
      <c r="N17" s="4" t="str">
        <f t="shared" si="12"/>
        <v/>
      </c>
      <c r="O17" s="4" t="str">
        <f t="shared" si="13"/>
        <v/>
      </c>
      <c r="P17" s="4" t="str">
        <f t="shared" si="14"/>
        <v>6.794415866</v>
      </c>
      <c r="Q17" s="4" t="str">
        <f t="shared" si="15"/>
        <v/>
      </c>
      <c r="R17" s="4" t="str">
        <f t="shared" si="16"/>
        <v/>
      </c>
      <c r="S17" s="4" t="str">
        <f t="shared" si="17"/>
        <v/>
      </c>
      <c r="T17" s="4" t="str">
        <f t="shared" si="18"/>
        <v>0</v>
      </c>
      <c r="U17" s="4" t="str">
        <f t="shared" si="19"/>
        <v/>
      </c>
      <c r="V17" s="4" t="str">
        <f t="shared" si="20"/>
        <v/>
      </c>
      <c r="W17" s="4" t="str">
        <f t="shared" si="21"/>
        <v/>
      </c>
      <c r="X17" s="4" t="str">
        <f t="shared" si="22"/>
        <v>1</v>
      </c>
      <c r="Y17" s="4" t="str">
        <f t="shared" si="23"/>
        <v/>
      </c>
      <c r="Z17" s="4" t="str">
        <f t="shared" si="24"/>
        <v/>
      </c>
      <c r="AA17" s="4" t="str">
        <f t="shared" si="25"/>
        <v/>
      </c>
      <c r="AB17" s="4" t="str">
        <f t="shared" si="26"/>
        <v>111</v>
      </c>
      <c r="AC17" s="4" t="str">
        <f t="shared" si="27"/>
        <v/>
      </c>
      <c r="AD17" s="4" t="str">
        <f t="shared" si="28"/>
        <v/>
      </c>
      <c r="AE17" s="4" t="str">
        <f t="shared" si="29"/>
        <v/>
      </c>
      <c r="AF17" s="4" t="str">
        <f t="shared" si="30"/>
        <v>685</v>
      </c>
      <c r="AG17" s="4" t="str">
        <f t="shared" si="31"/>
        <v/>
      </c>
      <c r="AH17" s="4" t="str">
        <f t="shared" si="32"/>
        <v/>
      </c>
      <c r="AI17" s="4" t="str">
        <f t="shared" si="33"/>
        <v/>
      </c>
      <c r="AJ17" s="4" t="str">
        <f t="shared" si="34"/>
        <v>17</v>
      </c>
      <c r="AK17" s="4" t="str">
        <f t="shared" si="35"/>
        <v/>
      </c>
      <c r="AL17" s="4" t="str">
        <f t="shared" si="36"/>
        <v/>
      </c>
      <c r="AM17" s="4" t="str">
        <f t="shared" si="37"/>
        <v/>
      </c>
      <c r="AN17" s="4" t="str">
        <f t="shared" si="38"/>
        <v>8.794415866</v>
      </c>
      <c r="AO17" s="4" t="str">
        <f t="shared" si="39"/>
        <v/>
      </c>
      <c r="AP17" s="4" t="str">
        <f t="shared" si="40"/>
        <v/>
      </c>
      <c r="AQ17" s="4" t="str">
        <f t="shared" si="41"/>
        <v/>
      </c>
      <c r="AR17" s="4" t="str">
        <f t="shared" si="42"/>
        <v>388.991875</v>
      </c>
      <c r="AS17" s="4" t="str">
        <f t="shared" si="43"/>
        <v/>
      </c>
      <c r="AT17" s="4" t="str">
        <f t="shared" si="44"/>
        <v/>
      </c>
      <c r="AU17" s="4" t="str">
        <f t="shared" si="45"/>
        <v/>
      </c>
      <c r="AV17" s="4" t="str">
        <f t="shared" si="46"/>
        <v>4138.514688</v>
      </c>
      <c r="AW17" s="4" t="str">
        <f t="shared" si="47"/>
        <v/>
      </c>
      <c r="AX17" s="4" t="str">
        <f t="shared" si="48"/>
        <v/>
      </c>
      <c r="AY17" s="4" t="str">
        <f t="shared" si="49"/>
        <v/>
      </c>
      <c r="AZ17" s="4" t="str">
        <f t="shared" si="50"/>
        <v>0.01039340364</v>
      </c>
      <c r="BA17" s="4" t="str">
        <f t="shared" si="51"/>
        <v/>
      </c>
      <c r="BB17" s="4" t="str">
        <f t="shared" si="52"/>
        <v/>
      </c>
      <c r="BC17" s="4" t="str">
        <f t="shared" si="53"/>
        <v/>
      </c>
      <c r="BD17" s="4" t="str">
        <f t="shared" si="54"/>
        <v>2219625</v>
      </c>
      <c r="BE17" s="4">
        <v>34600.0</v>
      </c>
      <c r="BF17" s="4">
        <v>2219625.0</v>
      </c>
      <c r="BG17" s="4">
        <v>0.0103934036398</v>
      </c>
      <c r="BH17" s="4">
        <v>4138.5146875</v>
      </c>
      <c r="BI17" s="4">
        <v>388.991875</v>
      </c>
      <c r="BJ17">
        <v>8.794415866350107</v>
      </c>
      <c r="BK17" s="4">
        <v>17.0</v>
      </c>
      <c r="BL17" s="4">
        <v>685.0</v>
      </c>
      <c r="BM17" s="7">
        <v>111.0</v>
      </c>
      <c r="BN17" s="7">
        <v>1.0</v>
      </c>
      <c r="BO17" s="7">
        <v>0.0</v>
      </c>
      <c r="BP17" s="7">
        <v>6.794415866350106</v>
      </c>
      <c r="BQ17" s="4">
        <v>0.0</v>
      </c>
      <c r="BR17" s="4">
        <v>1.0</v>
      </c>
      <c r="BS17" s="7"/>
      <c r="BT17" s="8"/>
      <c r="BU17" s="8"/>
      <c r="BV17" s="8"/>
      <c r="BW17" s="15">
        <v>40031.0</v>
      </c>
      <c r="BX17" s="20">
        <v>41073.0</v>
      </c>
      <c r="BY17" s="22">
        <v>41643.0</v>
      </c>
      <c r="BZ17" s="19" t="str">
        <f t="shared" si="55"/>
        <v>41</v>
      </c>
      <c r="CA17" s="19" t="str">
        <f t="shared" si="56"/>
        <v>53</v>
      </c>
      <c r="CB17" s="19" t="str">
        <f t="shared" si="57"/>
        <v>66</v>
      </c>
      <c r="CC17" s="19"/>
      <c r="CD17" s="4">
        <v>0.0</v>
      </c>
      <c r="CE17" s="4"/>
      <c r="CF17" s="4">
        <v>1043.0</v>
      </c>
    </row>
    <row r="18">
      <c r="A18" s="4"/>
      <c r="B18" s="4"/>
      <c r="C18" s="4"/>
      <c r="D18" s="4" t="str">
        <f t="shared" si="2"/>
        <v>1</v>
      </c>
      <c r="E18" s="4" t="str">
        <f t="shared" si="3"/>
        <v/>
      </c>
      <c r="F18" s="4" t="str">
        <f t="shared" si="4"/>
        <v/>
      </c>
      <c r="G18" s="4" t="str">
        <f t="shared" si="5"/>
        <v/>
      </c>
      <c r="H18" s="4" t="str">
        <f t="shared" si="6"/>
        <v/>
      </c>
      <c r="I18" s="4" t="str">
        <f t="shared" si="7"/>
        <v/>
      </c>
      <c r="J18" s="4" t="str">
        <f t="shared" si="8"/>
        <v/>
      </c>
      <c r="K18" s="4" t="str">
        <f t="shared" si="9"/>
        <v/>
      </c>
      <c r="L18" s="4" t="str">
        <f t="shared" si="10"/>
        <v/>
      </c>
      <c r="M18" s="4" t="str">
        <f t="shared" si="11"/>
        <v/>
      </c>
      <c r="N18" s="4" t="str">
        <f t="shared" si="12"/>
        <v/>
      </c>
      <c r="O18" s="4" t="str">
        <f t="shared" si="13"/>
        <v/>
      </c>
      <c r="P18" s="4" t="str">
        <f t="shared" si="14"/>
        <v/>
      </c>
      <c r="Q18" s="4" t="str">
        <f t="shared" si="15"/>
        <v/>
      </c>
      <c r="R18" s="4" t="str">
        <f t="shared" si="16"/>
        <v/>
      </c>
      <c r="S18" s="4" t="str">
        <f t="shared" si="17"/>
        <v/>
      </c>
      <c r="T18" s="4" t="str">
        <f t="shared" si="18"/>
        <v/>
      </c>
      <c r="U18" s="4" t="str">
        <f t="shared" si="19"/>
        <v/>
      </c>
      <c r="V18" s="4" t="str">
        <f t="shared" si="20"/>
        <v/>
      </c>
      <c r="W18" s="4" t="str">
        <f t="shared" si="21"/>
        <v/>
      </c>
      <c r="X18" s="4" t="str">
        <f t="shared" si="22"/>
        <v/>
      </c>
      <c r="Y18" s="4" t="str">
        <f t="shared" si="23"/>
        <v/>
      </c>
      <c r="Z18" s="4" t="str">
        <f t="shared" si="24"/>
        <v/>
      </c>
      <c r="AA18" s="4" t="str">
        <f t="shared" si="25"/>
        <v/>
      </c>
      <c r="AB18" s="4" t="str">
        <f t="shared" si="26"/>
        <v/>
      </c>
      <c r="AC18" s="4" t="str">
        <f t="shared" si="27"/>
        <v/>
      </c>
      <c r="AD18" s="4" t="str">
        <f t="shared" si="28"/>
        <v/>
      </c>
      <c r="AE18" s="4" t="str">
        <f t="shared" si="29"/>
        <v/>
      </c>
      <c r="AF18" s="4" t="str">
        <f t="shared" si="30"/>
        <v/>
      </c>
      <c r="AG18" s="4" t="str">
        <f t="shared" si="31"/>
        <v/>
      </c>
      <c r="AH18" s="4" t="str">
        <f t="shared" si="32"/>
        <v/>
      </c>
      <c r="AI18" s="4" t="str">
        <f t="shared" si="33"/>
        <v/>
      </c>
      <c r="AJ18" s="4" t="str">
        <f t="shared" si="34"/>
        <v/>
      </c>
      <c r="AK18" s="4" t="str">
        <f t="shared" si="35"/>
        <v/>
      </c>
      <c r="AL18" s="4" t="str">
        <f t="shared" si="36"/>
        <v/>
      </c>
      <c r="AM18" s="4" t="str">
        <f t="shared" si="37"/>
        <v/>
      </c>
      <c r="AN18" s="4" t="str">
        <f t="shared" si="38"/>
        <v/>
      </c>
      <c r="AO18" s="4" t="str">
        <f t="shared" si="39"/>
        <v>312.8278125</v>
      </c>
      <c r="AP18" s="4" t="str">
        <f t="shared" si="40"/>
        <v/>
      </c>
      <c r="AQ18" s="4" t="str">
        <f t="shared" si="41"/>
        <v/>
      </c>
      <c r="AR18" s="4" t="str">
        <f t="shared" si="42"/>
        <v/>
      </c>
      <c r="AS18" s="4" t="str">
        <f t="shared" si="43"/>
        <v>1262.706875</v>
      </c>
      <c r="AT18" s="4" t="str">
        <f t="shared" si="44"/>
        <v/>
      </c>
      <c r="AU18" s="4" t="str">
        <f t="shared" si="45"/>
        <v/>
      </c>
      <c r="AV18" s="4" t="str">
        <f t="shared" si="46"/>
        <v/>
      </c>
      <c r="AW18" s="4" t="str">
        <f t="shared" si="47"/>
        <v>0.0103893092</v>
      </c>
      <c r="AX18" s="4" t="str">
        <f t="shared" si="48"/>
        <v/>
      </c>
      <c r="AY18" s="4" t="str">
        <f t="shared" si="49"/>
        <v/>
      </c>
      <c r="AZ18" s="4" t="str">
        <f t="shared" si="50"/>
        <v/>
      </c>
      <c r="BA18" s="4" t="str">
        <f t="shared" si="51"/>
        <v>2142030</v>
      </c>
      <c r="BB18" s="4" t="str">
        <f t="shared" si="52"/>
        <v/>
      </c>
      <c r="BC18" s="4" t="str">
        <f t="shared" si="53"/>
        <v/>
      </c>
      <c r="BD18" s="4" t="str">
        <f t="shared" si="54"/>
        <v/>
      </c>
      <c r="BE18" s="4">
        <v>1285.0</v>
      </c>
      <c r="BF18" s="4">
        <v>2142030.0</v>
      </c>
      <c r="BG18" s="4">
        <v>0.0103893091956</v>
      </c>
      <c r="BH18" s="4">
        <v>1262.706875</v>
      </c>
      <c r="BI18" s="4">
        <v>312.8278125</v>
      </c>
      <c r="BQ18" s="18"/>
      <c r="BR18" s="18"/>
      <c r="BT18" s="8"/>
      <c r="BU18" s="8"/>
      <c r="BV18" s="8"/>
      <c r="BW18" s="15">
        <v>39966.0</v>
      </c>
      <c r="BX18" s="17"/>
      <c r="BY18" s="17"/>
      <c r="BZ18" s="19" t="str">
        <f t="shared" si="55"/>
        <v>39</v>
      </c>
      <c r="CA18" s="19" t="str">
        <f t="shared" si="56"/>
        <v/>
      </c>
      <c r="CB18" s="19" t="str">
        <f t="shared" si="57"/>
        <v/>
      </c>
      <c r="CC18" s="19"/>
      <c r="CD18" s="4">
        <v>0.0</v>
      </c>
      <c r="CE18" s="4"/>
      <c r="CF18" s="4">
        <v>1102.0</v>
      </c>
    </row>
    <row r="19">
      <c r="A19" s="4"/>
      <c r="B19" s="4"/>
      <c r="C19" s="4"/>
      <c r="D19" s="4" t="str">
        <f t="shared" si="2"/>
        <v>2</v>
      </c>
      <c r="E19" s="4" t="str">
        <f t="shared" si="3"/>
        <v/>
      </c>
      <c r="F19" s="4" t="str">
        <f t="shared" si="4"/>
        <v/>
      </c>
      <c r="G19" s="4" t="str">
        <f t="shared" si="5"/>
        <v/>
      </c>
      <c r="H19" s="4" t="str">
        <f t="shared" si="6"/>
        <v/>
      </c>
      <c r="I19" s="4" t="str">
        <f t="shared" si="7"/>
        <v/>
      </c>
      <c r="J19" s="4" t="str">
        <f t="shared" si="8"/>
        <v/>
      </c>
      <c r="K19" s="4" t="str">
        <f t="shared" si="9"/>
        <v/>
      </c>
      <c r="L19" s="4" t="str">
        <f t="shared" si="10"/>
        <v/>
      </c>
      <c r="M19" s="4" t="str">
        <f t="shared" si="11"/>
        <v/>
      </c>
      <c r="N19" s="4" t="str">
        <f t="shared" si="12"/>
        <v/>
      </c>
      <c r="O19" s="4" t="str">
        <f t="shared" si="13"/>
        <v/>
      </c>
      <c r="P19" s="4" t="str">
        <f t="shared" si="14"/>
        <v/>
      </c>
      <c r="Q19" s="4" t="str">
        <f t="shared" si="15"/>
        <v/>
      </c>
      <c r="R19" s="4" t="str">
        <f t="shared" si="16"/>
        <v/>
      </c>
      <c r="S19" s="4" t="str">
        <f t="shared" si="17"/>
        <v/>
      </c>
      <c r="T19" s="4" t="str">
        <f t="shared" si="18"/>
        <v/>
      </c>
      <c r="U19" s="4" t="str">
        <f t="shared" si="19"/>
        <v/>
      </c>
      <c r="V19" s="4" t="str">
        <f t="shared" si="20"/>
        <v/>
      </c>
      <c r="W19" s="4" t="str">
        <f t="shared" si="21"/>
        <v/>
      </c>
      <c r="X19" s="4" t="str">
        <f t="shared" si="22"/>
        <v/>
      </c>
      <c r="Y19" s="4" t="str">
        <f t="shared" si="23"/>
        <v/>
      </c>
      <c r="Z19" s="4" t="str">
        <f t="shared" si="24"/>
        <v/>
      </c>
      <c r="AA19" s="4" t="str">
        <f t="shared" si="25"/>
        <v/>
      </c>
      <c r="AB19" s="4" t="str">
        <f t="shared" si="26"/>
        <v/>
      </c>
      <c r="AC19" s="4" t="str">
        <f t="shared" si="27"/>
        <v/>
      </c>
      <c r="AD19" s="4" t="str">
        <f t="shared" si="28"/>
        <v/>
      </c>
      <c r="AE19" s="4" t="str">
        <f t="shared" si="29"/>
        <v/>
      </c>
      <c r="AF19" s="4" t="str">
        <f t="shared" si="30"/>
        <v/>
      </c>
      <c r="AG19" s="4" t="str">
        <f t="shared" si="31"/>
        <v/>
      </c>
      <c r="AH19" s="4" t="str">
        <f t="shared" si="32"/>
        <v/>
      </c>
      <c r="AI19" s="4" t="str">
        <f t="shared" si="33"/>
        <v/>
      </c>
      <c r="AJ19" s="4" t="str">
        <f t="shared" si="34"/>
        <v/>
      </c>
      <c r="AK19" s="4" t="str">
        <f t="shared" si="35"/>
        <v/>
      </c>
      <c r="AL19" s="4" t="str">
        <f t="shared" si="36"/>
        <v/>
      </c>
      <c r="AM19" s="4" t="str">
        <f t="shared" si="37"/>
        <v/>
      </c>
      <c r="AN19" s="4" t="str">
        <f t="shared" si="38"/>
        <v/>
      </c>
      <c r="AO19" s="4" t="str">
        <f t="shared" si="39"/>
        <v/>
      </c>
      <c r="AP19" s="4" t="str">
        <f t="shared" si="40"/>
        <v>162.0496875</v>
      </c>
      <c r="AQ19" s="4" t="str">
        <f t="shared" si="41"/>
        <v/>
      </c>
      <c r="AR19" s="4" t="str">
        <f t="shared" si="42"/>
        <v/>
      </c>
      <c r="AS19" s="4" t="str">
        <f t="shared" si="43"/>
        <v/>
      </c>
      <c r="AT19" s="4" t="str">
        <f t="shared" si="44"/>
        <v>1652.049063</v>
      </c>
      <c r="AU19" s="4" t="str">
        <f t="shared" si="45"/>
        <v/>
      </c>
      <c r="AV19" s="4" t="str">
        <f t="shared" si="46"/>
        <v/>
      </c>
      <c r="AW19" s="4" t="str">
        <f t="shared" si="47"/>
        <v/>
      </c>
      <c r="AX19" s="4" t="str">
        <f t="shared" si="48"/>
        <v>0.01011698938</v>
      </c>
      <c r="AY19" s="4" t="str">
        <f t="shared" si="49"/>
        <v/>
      </c>
      <c r="AZ19" s="4" t="str">
        <f t="shared" si="50"/>
        <v/>
      </c>
      <c r="BA19" s="4" t="str">
        <f t="shared" si="51"/>
        <v/>
      </c>
      <c r="BB19" s="4" t="str">
        <f t="shared" si="52"/>
        <v>1807162</v>
      </c>
      <c r="BC19" s="4" t="str">
        <f t="shared" si="53"/>
        <v/>
      </c>
      <c r="BD19" s="4" t="str">
        <f t="shared" si="54"/>
        <v/>
      </c>
      <c r="BE19" s="4">
        <v>7684.0</v>
      </c>
      <c r="BF19" s="4">
        <v>1807162.0</v>
      </c>
      <c r="BG19" s="4">
        <v>0.0101169893831</v>
      </c>
      <c r="BH19" s="4">
        <v>1652.0490625</v>
      </c>
      <c r="BI19" s="4">
        <v>162.0496875</v>
      </c>
      <c r="BQ19" s="18"/>
      <c r="BR19" s="18"/>
      <c r="BT19" s="8"/>
      <c r="BU19" s="8"/>
      <c r="BV19" s="8"/>
      <c r="BW19" s="15">
        <v>38797.0</v>
      </c>
      <c r="BX19" s="17"/>
      <c r="BY19" s="17"/>
      <c r="BZ19" s="19" t="str">
        <f t="shared" si="55"/>
        <v>0</v>
      </c>
      <c r="CA19" s="19" t="str">
        <f t="shared" si="56"/>
        <v/>
      </c>
      <c r="CB19" s="19" t="str">
        <f t="shared" si="57"/>
        <v/>
      </c>
      <c r="CC19" s="19"/>
      <c r="CD19" s="4">
        <v>0.0</v>
      </c>
      <c r="CE19" s="4"/>
      <c r="CF19" s="4">
        <v>1116.0</v>
      </c>
    </row>
    <row r="20">
      <c r="A20" s="4"/>
      <c r="B20" s="4"/>
      <c r="C20" s="4"/>
      <c r="D20" s="4" t="str">
        <f t="shared" si="2"/>
        <v>2</v>
      </c>
      <c r="E20" s="4" t="str">
        <f t="shared" si="3"/>
        <v/>
      </c>
      <c r="F20" s="4" t="str">
        <f t="shared" si="4"/>
        <v/>
      </c>
      <c r="G20" s="4" t="str">
        <f t="shared" si="5"/>
        <v/>
      </c>
      <c r="H20" s="4" t="str">
        <f t="shared" si="6"/>
        <v/>
      </c>
      <c r="I20" s="4" t="str">
        <f t="shared" si="7"/>
        <v/>
      </c>
      <c r="J20" s="4" t="str">
        <f t="shared" si="8"/>
        <v/>
      </c>
      <c r="K20" s="4" t="str">
        <f t="shared" si="9"/>
        <v/>
      </c>
      <c r="L20" s="4" t="str">
        <f t="shared" si="10"/>
        <v/>
      </c>
      <c r="M20" s="4" t="str">
        <f t="shared" si="11"/>
        <v/>
      </c>
      <c r="N20" s="4" t="str">
        <f t="shared" si="12"/>
        <v/>
      </c>
      <c r="O20" s="4" t="str">
        <f t="shared" si="13"/>
        <v/>
      </c>
      <c r="P20" s="4" t="str">
        <f t="shared" si="14"/>
        <v/>
      </c>
      <c r="Q20" s="4" t="str">
        <f t="shared" si="15"/>
        <v/>
      </c>
      <c r="R20" s="4" t="str">
        <f t="shared" si="16"/>
        <v/>
      </c>
      <c r="S20" s="4" t="str">
        <f t="shared" si="17"/>
        <v/>
      </c>
      <c r="T20" s="4" t="str">
        <f t="shared" si="18"/>
        <v/>
      </c>
      <c r="U20" s="4" t="str">
        <f t="shared" si="19"/>
        <v/>
      </c>
      <c r="V20" s="4" t="str">
        <f t="shared" si="20"/>
        <v/>
      </c>
      <c r="W20" s="4" t="str">
        <f t="shared" si="21"/>
        <v/>
      </c>
      <c r="X20" s="4" t="str">
        <f t="shared" si="22"/>
        <v/>
      </c>
      <c r="Y20" s="4" t="str">
        <f t="shared" si="23"/>
        <v/>
      </c>
      <c r="Z20" s="4" t="str">
        <f t="shared" si="24"/>
        <v/>
      </c>
      <c r="AA20" s="4" t="str">
        <f t="shared" si="25"/>
        <v/>
      </c>
      <c r="AB20" s="4" t="str">
        <f t="shared" si="26"/>
        <v/>
      </c>
      <c r="AC20" s="4" t="str">
        <f t="shared" si="27"/>
        <v/>
      </c>
      <c r="AD20" s="4" t="str">
        <f t="shared" si="28"/>
        <v/>
      </c>
      <c r="AE20" s="4" t="str">
        <f t="shared" si="29"/>
        <v/>
      </c>
      <c r="AF20" s="4" t="str">
        <f t="shared" si="30"/>
        <v/>
      </c>
      <c r="AG20" s="4" t="str">
        <f t="shared" si="31"/>
        <v/>
      </c>
      <c r="AH20" s="4" t="str">
        <f t="shared" si="32"/>
        <v/>
      </c>
      <c r="AI20" s="4" t="str">
        <f t="shared" si="33"/>
        <v/>
      </c>
      <c r="AJ20" s="4" t="str">
        <f t="shared" si="34"/>
        <v/>
      </c>
      <c r="AK20" s="4" t="str">
        <f t="shared" si="35"/>
        <v/>
      </c>
      <c r="AL20" s="4" t="str">
        <f t="shared" si="36"/>
        <v/>
      </c>
      <c r="AM20" s="4" t="str">
        <f t="shared" si="37"/>
        <v/>
      </c>
      <c r="AN20" s="4" t="str">
        <f t="shared" si="38"/>
        <v/>
      </c>
      <c r="AO20" s="4" t="str">
        <f t="shared" si="39"/>
        <v/>
      </c>
      <c r="AP20" s="4" t="str">
        <f t="shared" si="40"/>
        <v>42.774375</v>
      </c>
      <c r="AQ20" s="4" t="str">
        <f t="shared" si="41"/>
        <v/>
      </c>
      <c r="AR20" s="4" t="str">
        <f t="shared" si="42"/>
        <v/>
      </c>
      <c r="AS20" s="4" t="str">
        <f t="shared" si="43"/>
        <v/>
      </c>
      <c r="AT20" s="4" t="str">
        <f t="shared" si="44"/>
        <v>97.700625</v>
      </c>
      <c r="AU20" s="4" t="str">
        <f t="shared" si="45"/>
        <v/>
      </c>
      <c r="AV20" s="4" t="str">
        <f t="shared" si="46"/>
        <v/>
      </c>
      <c r="AW20" s="4" t="str">
        <f t="shared" si="47"/>
        <v/>
      </c>
      <c r="AX20" s="4" t="str">
        <f t="shared" si="48"/>
        <v>0.01004125028</v>
      </c>
      <c r="AY20" s="4" t="str">
        <f t="shared" si="49"/>
        <v/>
      </c>
      <c r="AZ20" s="4" t="str">
        <f t="shared" si="50"/>
        <v/>
      </c>
      <c r="BA20" s="4" t="str">
        <f t="shared" si="51"/>
        <v/>
      </c>
      <c r="BB20" s="4" t="str">
        <f t="shared" si="52"/>
        <v>1702975</v>
      </c>
      <c r="BC20" s="4" t="str">
        <f t="shared" si="53"/>
        <v/>
      </c>
      <c r="BD20" s="4" t="str">
        <f t="shared" si="54"/>
        <v/>
      </c>
      <c r="BE20" s="4">
        <v>4087.0</v>
      </c>
      <c r="BF20" s="4">
        <v>1702975.0</v>
      </c>
      <c r="BG20" s="4">
        <v>0.0100412502767</v>
      </c>
      <c r="BH20" s="4">
        <v>97.700625</v>
      </c>
      <c r="BI20" s="4">
        <v>42.774375</v>
      </c>
      <c r="BQ20" s="18"/>
      <c r="BR20" s="18"/>
      <c r="BT20" s="8"/>
      <c r="BU20" s="8"/>
      <c r="BV20" s="8"/>
      <c r="BW20" s="15">
        <v>39581.0</v>
      </c>
      <c r="BX20" s="17"/>
      <c r="BY20" s="17"/>
      <c r="BZ20" s="19" t="str">
        <f t="shared" si="55"/>
        <v>26</v>
      </c>
      <c r="CA20" s="19" t="str">
        <f t="shared" si="56"/>
        <v/>
      </c>
      <c r="CB20" s="19" t="str">
        <f t="shared" si="57"/>
        <v/>
      </c>
      <c r="CC20" s="19"/>
      <c r="CD20" s="4">
        <v>0.0</v>
      </c>
      <c r="CE20" s="4"/>
      <c r="CF20" s="4">
        <v>1196.0</v>
      </c>
    </row>
    <row r="21">
      <c r="A21" s="4"/>
      <c r="B21" s="4"/>
      <c r="C21" s="4"/>
      <c r="D21" s="4" t="str">
        <f t="shared" si="2"/>
        <v>3</v>
      </c>
      <c r="E21" s="4" t="str">
        <f t="shared" si="3"/>
        <v/>
      </c>
      <c r="F21" s="4" t="str">
        <f t="shared" si="4"/>
        <v/>
      </c>
      <c r="G21" s="4" t="str">
        <f t="shared" si="5"/>
        <v/>
      </c>
      <c r="H21" s="4" t="str">
        <f t="shared" si="6"/>
        <v/>
      </c>
      <c r="I21" s="4" t="str">
        <f t="shared" si="7"/>
        <v/>
      </c>
      <c r="J21" s="4" t="str">
        <f t="shared" si="8"/>
        <v/>
      </c>
      <c r="K21" s="4" t="str">
        <f t="shared" si="9"/>
        <v/>
      </c>
      <c r="L21" s="4" t="str">
        <f t="shared" si="10"/>
        <v/>
      </c>
      <c r="M21" s="4" t="str">
        <f t="shared" si="11"/>
        <v/>
      </c>
      <c r="N21" s="4" t="str">
        <f t="shared" si="12"/>
        <v/>
      </c>
      <c r="O21" s="4" t="str">
        <f t="shared" si="13"/>
        <v/>
      </c>
      <c r="P21" s="4" t="str">
        <f t="shared" si="14"/>
        <v/>
      </c>
      <c r="Q21" s="4" t="str">
        <f t="shared" si="15"/>
        <v/>
      </c>
      <c r="R21" s="4" t="str">
        <f t="shared" si="16"/>
        <v/>
      </c>
      <c r="S21" s="4" t="str">
        <f t="shared" si="17"/>
        <v/>
      </c>
      <c r="T21" s="4" t="str">
        <f t="shared" si="18"/>
        <v/>
      </c>
      <c r="U21" s="4" t="str">
        <f t="shared" si="19"/>
        <v/>
      </c>
      <c r="V21" s="4" t="str">
        <f t="shared" si="20"/>
        <v/>
      </c>
      <c r="W21" s="4" t="str">
        <f t="shared" si="21"/>
        <v/>
      </c>
      <c r="X21" s="4" t="str">
        <f t="shared" si="22"/>
        <v/>
      </c>
      <c r="Y21" s="4" t="str">
        <f t="shared" si="23"/>
        <v/>
      </c>
      <c r="Z21" s="4" t="str">
        <f t="shared" si="24"/>
        <v/>
      </c>
      <c r="AA21" s="4" t="str">
        <f t="shared" si="25"/>
        <v/>
      </c>
      <c r="AB21" s="4" t="str">
        <f t="shared" si="26"/>
        <v/>
      </c>
      <c r="AC21" s="4" t="str">
        <f t="shared" si="27"/>
        <v/>
      </c>
      <c r="AD21" s="4" t="str">
        <f t="shared" si="28"/>
        <v/>
      </c>
      <c r="AE21" s="4" t="str">
        <f t="shared" si="29"/>
        <v/>
      </c>
      <c r="AF21" s="4" t="str">
        <f t="shared" si="30"/>
        <v/>
      </c>
      <c r="AG21" s="4" t="str">
        <f t="shared" si="31"/>
        <v/>
      </c>
      <c r="AH21" s="4" t="str">
        <f t="shared" si="32"/>
        <v/>
      </c>
      <c r="AI21" s="4" t="str">
        <f t="shared" si="33"/>
        <v/>
      </c>
      <c r="AJ21" s="4" t="str">
        <f t="shared" si="34"/>
        <v/>
      </c>
      <c r="AK21" s="4" t="str">
        <f t="shared" si="35"/>
        <v/>
      </c>
      <c r="AL21" s="4" t="str">
        <f t="shared" si="36"/>
        <v/>
      </c>
      <c r="AM21" s="4" t="str">
        <f t="shared" si="37"/>
        <v/>
      </c>
      <c r="AN21" s="4" t="str">
        <f t="shared" si="38"/>
        <v/>
      </c>
      <c r="AO21" s="4" t="str">
        <f t="shared" si="39"/>
        <v/>
      </c>
      <c r="AP21" s="4" t="str">
        <f t="shared" si="40"/>
        <v/>
      </c>
      <c r="AQ21" s="4" t="str">
        <f t="shared" si="41"/>
        <v>44.53125</v>
      </c>
      <c r="AR21" s="4" t="str">
        <f t="shared" si="42"/>
        <v/>
      </c>
      <c r="AS21" s="4" t="str">
        <f t="shared" si="43"/>
        <v/>
      </c>
      <c r="AT21" s="4" t="str">
        <f t="shared" si="44"/>
        <v/>
      </c>
      <c r="AU21" s="4" t="str">
        <f t="shared" si="45"/>
        <v>2682.09875</v>
      </c>
      <c r="AV21" s="4" t="str">
        <f t="shared" si="46"/>
        <v/>
      </c>
      <c r="AW21" s="4" t="str">
        <f t="shared" si="47"/>
        <v/>
      </c>
      <c r="AX21" s="4" t="str">
        <f t="shared" si="48"/>
        <v/>
      </c>
      <c r="AY21" s="4" t="str">
        <f t="shared" si="49"/>
        <v>0.009656854435</v>
      </c>
      <c r="AZ21" s="4" t="str">
        <f t="shared" si="50"/>
        <v/>
      </c>
      <c r="BA21" s="4" t="str">
        <f t="shared" si="51"/>
        <v/>
      </c>
      <c r="BB21" s="4" t="str">
        <f t="shared" si="52"/>
        <v/>
      </c>
      <c r="BC21" s="4" t="str">
        <f t="shared" si="53"/>
        <v>1600981</v>
      </c>
      <c r="BD21" s="4" t="str">
        <f t="shared" si="54"/>
        <v/>
      </c>
      <c r="BE21" s="4">
        <v>15900.0</v>
      </c>
      <c r="BF21" s="4">
        <v>1600981.0</v>
      </c>
      <c r="BG21" s="4">
        <v>0.00965685443539</v>
      </c>
      <c r="BH21" s="4">
        <v>2682.09875</v>
      </c>
      <c r="BI21" s="4">
        <v>44.53125</v>
      </c>
      <c r="BQ21" s="18"/>
      <c r="BR21" s="18"/>
      <c r="BT21" s="8"/>
      <c r="BU21" s="8"/>
      <c r="BV21" s="8"/>
      <c r="BW21" s="15">
        <v>39609.0</v>
      </c>
      <c r="BX21" s="17"/>
      <c r="BY21" s="17"/>
      <c r="BZ21" s="19" t="str">
        <f t="shared" si="55"/>
        <v>27</v>
      </c>
      <c r="CA21" s="19" t="str">
        <f t="shared" si="56"/>
        <v/>
      </c>
      <c r="CB21" s="19" t="str">
        <f t="shared" si="57"/>
        <v/>
      </c>
      <c r="CC21" s="19"/>
      <c r="CD21" s="4">
        <v>0.0</v>
      </c>
      <c r="CE21" s="4"/>
      <c r="CF21" s="4">
        <v>1211.0</v>
      </c>
    </row>
    <row r="22">
      <c r="A22" s="4"/>
      <c r="B22" s="4"/>
      <c r="C22" s="4"/>
      <c r="D22" s="4" t="str">
        <f t="shared" si="2"/>
        <v>3</v>
      </c>
      <c r="E22" s="4" t="str">
        <f t="shared" si="3"/>
        <v/>
      </c>
      <c r="F22" s="4" t="str">
        <f t="shared" si="4"/>
        <v/>
      </c>
      <c r="G22" s="4" t="str">
        <f t="shared" si="5"/>
        <v/>
      </c>
      <c r="H22" s="4" t="str">
        <f t="shared" si="6"/>
        <v/>
      </c>
      <c r="I22" s="4" t="str">
        <f t="shared" si="7"/>
        <v/>
      </c>
      <c r="J22" s="4" t="str">
        <f t="shared" si="8"/>
        <v/>
      </c>
      <c r="K22" s="4" t="str">
        <f t="shared" si="9"/>
        <v/>
      </c>
      <c r="L22" s="4" t="str">
        <f t="shared" si="10"/>
        <v/>
      </c>
      <c r="M22" s="4" t="str">
        <f t="shared" si="11"/>
        <v/>
      </c>
      <c r="N22" s="4" t="str">
        <f t="shared" si="12"/>
        <v/>
      </c>
      <c r="O22" s="4" t="str">
        <f t="shared" si="13"/>
        <v/>
      </c>
      <c r="P22" s="4" t="str">
        <f t="shared" si="14"/>
        <v/>
      </c>
      <c r="Q22" s="4" t="str">
        <f t="shared" si="15"/>
        <v/>
      </c>
      <c r="R22" s="4" t="str">
        <f t="shared" si="16"/>
        <v/>
      </c>
      <c r="S22" s="4" t="str">
        <f t="shared" si="17"/>
        <v/>
      </c>
      <c r="T22" s="4" t="str">
        <f t="shared" si="18"/>
        <v/>
      </c>
      <c r="U22" s="4" t="str">
        <f t="shared" si="19"/>
        <v/>
      </c>
      <c r="V22" s="4" t="str">
        <f t="shared" si="20"/>
        <v/>
      </c>
      <c r="W22" s="4" t="str">
        <f t="shared" si="21"/>
        <v/>
      </c>
      <c r="X22" s="4" t="str">
        <f t="shared" si="22"/>
        <v/>
      </c>
      <c r="Y22" s="4" t="str">
        <f t="shared" si="23"/>
        <v/>
      </c>
      <c r="Z22" s="4" t="str">
        <f t="shared" si="24"/>
        <v/>
      </c>
      <c r="AA22" s="4" t="str">
        <f t="shared" si="25"/>
        <v/>
      </c>
      <c r="AB22" s="4" t="str">
        <f t="shared" si="26"/>
        <v/>
      </c>
      <c r="AC22" s="4" t="str">
        <f t="shared" si="27"/>
        <v/>
      </c>
      <c r="AD22" s="4" t="str">
        <f t="shared" si="28"/>
        <v/>
      </c>
      <c r="AE22" s="4" t="str">
        <f t="shared" si="29"/>
        <v/>
      </c>
      <c r="AF22" s="4" t="str">
        <f t="shared" si="30"/>
        <v/>
      </c>
      <c r="AG22" s="4" t="str">
        <f t="shared" si="31"/>
        <v/>
      </c>
      <c r="AH22" s="4" t="str">
        <f t="shared" si="32"/>
        <v/>
      </c>
      <c r="AI22" s="4" t="str">
        <f t="shared" si="33"/>
        <v/>
      </c>
      <c r="AJ22" s="4" t="str">
        <f t="shared" si="34"/>
        <v/>
      </c>
      <c r="AK22" s="4" t="str">
        <f t="shared" si="35"/>
        <v/>
      </c>
      <c r="AL22" s="4" t="str">
        <f t="shared" si="36"/>
        <v/>
      </c>
      <c r="AM22" s="4" t="str">
        <f t="shared" si="37"/>
        <v/>
      </c>
      <c r="AN22" s="4" t="str">
        <f t="shared" si="38"/>
        <v/>
      </c>
      <c r="AO22" s="4" t="str">
        <f t="shared" si="39"/>
        <v/>
      </c>
      <c r="AP22" s="4" t="str">
        <f t="shared" si="40"/>
        <v/>
      </c>
      <c r="AQ22" s="4" t="str">
        <f t="shared" si="41"/>
        <v>108.2034375</v>
      </c>
      <c r="AR22" s="4" t="str">
        <f t="shared" si="42"/>
        <v/>
      </c>
      <c r="AS22" s="4" t="str">
        <f t="shared" si="43"/>
        <v/>
      </c>
      <c r="AT22" s="4" t="str">
        <f t="shared" si="44"/>
        <v/>
      </c>
      <c r="AU22" s="4" t="str">
        <f t="shared" si="45"/>
        <v>928.4484375</v>
      </c>
      <c r="AV22" s="4" t="str">
        <f t="shared" si="46"/>
        <v/>
      </c>
      <c r="AW22" s="4" t="str">
        <f t="shared" si="47"/>
        <v/>
      </c>
      <c r="AX22" s="4" t="str">
        <f t="shared" si="48"/>
        <v/>
      </c>
      <c r="AY22" s="4" t="str">
        <f t="shared" si="49"/>
        <v>0.009591534306</v>
      </c>
      <c r="AZ22" s="4" t="str">
        <f t="shared" si="50"/>
        <v/>
      </c>
      <c r="BA22" s="4" t="str">
        <f t="shared" si="51"/>
        <v/>
      </c>
      <c r="BB22" s="4" t="str">
        <f t="shared" si="52"/>
        <v/>
      </c>
      <c r="BC22" s="4" t="str">
        <f t="shared" si="53"/>
        <v>1570882</v>
      </c>
      <c r="BD22" s="4" t="str">
        <f t="shared" si="54"/>
        <v/>
      </c>
      <c r="BE22" s="4">
        <v>10400.0</v>
      </c>
      <c r="BF22" s="4">
        <v>1570882.0</v>
      </c>
      <c r="BG22" s="4">
        <v>0.00959153430614</v>
      </c>
      <c r="BH22" s="4">
        <v>928.4484375</v>
      </c>
      <c r="BI22" s="4">
        <v>108.2034375</v>
      </c>
      <c r="BQ22" s="18"/>
      <c r="BR22" s="18"/>
      <c r="BT22" s="8"/>
      <c r="BU22" s="8"/>
      <c r="BV22" s="8"/>
      <c r="BW22" s="15">
        <v>39100.0</v>
      </c>
      <c r="BX22" s="17"/>
      <c r="BY22" s="17"/>
      <c r="BZ22" s="19" t="str">
        <f t="shared" si="55"/>
        <v>10</v>
      </c>
      <c r="CA22" s="19" t="str">
        <f t="shared" si="56"/>
        <v/>
      </c>
      <c r="CB22" s="19" t="str">
        <f t="shared" si="57"/>
        <v/>
      </c>
      <c r="CC22" s="19"/>
      <c r="CD22" s="4">
        <v>0.0</v>
      </c>
      <c r="CE22" s="4"/>
      <c r="CF22" s="4">
        <v>1275.0</v>
      </c>
    </row>
    <row r="23">
      <c r="A23" s="4"/>
      <c r="B23" s="4"/>
      <c r="C23" s="4"/>
      <c r="D23" s="4" t="str">
        <f t="shared" si="2"/>
        <v>3</v>
      </c>
      <c r="E23" s="4" t="str">
        <f t="shared" si="3"/>
        <v/>
      </c>
      <c r="F23" s="4" t="str">
        <f t="shared" si="4"/>
        <v/>
      </c>
      <c r="G23" s="4" t="str">
        <f t="shared" si="5"/>
        <v/>
      </c>
      <c r="H23" s="4" t="str">
        <f t="shared" si="6"/>
        <v/>
      </c>
      <c r="I23" s="4" t="str">
        <f t="shared" si="7"/>
        <v/>
      </c>
      <c r="J23" s="4" t="str">
        <f t="shared" si="8"/>
        <v/>
      </c>
      <c r="K23" s="4" t="str">
        <f t="shared" si="9"/>
        <v/>
      </c>
      <c r="L23" s="4" t="str">
        <f t="shared" si="10"/>
        <v/>
      </c>
      <c r="M23" s="4" t="str">
        <f t="shared" si="11"/>
        <v/>
      </c>
      <c r="N23" s="4" t="str">
        <f t="shared" si="12"/>
        <v/>
      </c>
      <c r="O23" s="4" t="str">
        <f t="shared" si="13"/>
        <v/>
      </c>
      <c r="P23" s="4" t="str">
        <f t="shared" si="14"/>
        <v/>
      </c>
      <c r="Q23" s="4" t="str">
        <f t="shared" si="15"/>
        <v/>
      </c>
      <c r="R23" s="4" t="str">
        <f t="shared" si="16"/>
        <v/>
      </c>
      <c r="S23" s="4" t="str">
        <f t="shared" si="17"/>
        <v/>
      </c>
      <c r="T23" s="4" t="str">
        <f t="shared" si="18"/>
        <v/>
      </c>
      <c r="U23" s="4" t="str">
        <f t="shared" si="19"/>
        <v/>
      </c>
      <c r="V23" s="4" t="str">
        <f t="shared" si="20"/>
        <v/>
      </c>
      <c r="W23" s="4" t="str">
        <f t="shared" si="21"/>
        <v/>
      </c>
      <c r="X23" s="4" t="str">
        <f t="shared" si="22"/>
        <v/>
      </c>
      <c r="Y23" s="4" t="str">
        <f t="shared" si="23"/>
        <v/>
      </c>
      <c r="Z23" s="4" t="str">
        <f t="shared" si="24"/>
        <v/>
      </c>
      <c r="AA23" s="4" t="str">
        <f t="shared" si="25"/>
        <v/>
      </c>
      <c r="AB23" s="4" t="str">
        <f t="shared" si="26"/>
        <v/>
      </c>
      <c r="AC23" s="4" t="str">
        <f t="shared" si="27"/>
        <v/>
      </c>
      <c r="AD23" s="4" t="str">
        <f t="shared" si="28"/>
        <v/>
      </c>
      <c r="AE23" s="4" t="str">
        <f t="shared" si="29"/>
        <v/>
      </c>
      <c r="AF23" s="4" t="str">
        <f t="shared" si="30"/>
        <v/>
      </c>
      <c r="AG23" s="4" t="str">
        <f t="shared" si="31"/>
        <v/>
      </c>
      <c r="AH23" s="4" t="str">
        <f t="shared" si="32"/>
        <v/>
      </c>
      <c r="AI23" s="4" t="str">
        <f t="shared" si="33"/>
        <v/>
      </c>
      <c r="AJ23" s="4" t="str">
        <f t="shared" si="34"/>
        <v/>
      </c>
      <c r="AK23" s="4" t="str">
        <f t="shared" si="35"/>
        <v/>
      </c>
      <c r="AL23" s="4" t="str">
        <f t="shared" si="36"/>
        <v/>
      </c>
      <c r="AM23" s="4" t="str">
        <f t="shared" si="37"/>
        <v/>
      </c>
      <c r="AN23" s="4" t="str">
        <f t="shared" si="38"/>
        <v/>
      </c>
      <c r="AO23" s="4" t="str">
        <f t="shared" si="39"/>
        <v/>
      </c>
      <c r="AP23" s="4" t="str">
        <f t="shared" si="40"/>
        <v/>
      </c>
      <c r="AQ23" s="4" t="str">
        <f t="shared" si="41"/>
        <v>223.1315625</v>
      </c>
      <c r="AR23" s="4" t="str">
        <f t="shared" si="42"/>
        <v/>
      </c>
      <c r="AS23" s="4" t="str">
        <f t="shared" si="43"/>
        <v/>
      </c>
      <c r="AT23" s="4" t="str">
        <f t="shared" si="44"/>
        <v/>
      </c>
      <c r="AU23" s="4" t="str">
        <f t="shared" si="45"/>
        <v>1800.872188</v>
      </c>
      <c r="AV23" s="4" t="str">
        <f t="shared" si="46"/>
        <v/>
      </c>
      <c r="AW23" s="4" t="str">
        <f t="shared" si="47"/>
        <v/>
      </c>
      <c r="AX23" s="4" t="str">
        <f t="shared" si="48"/>
        <v/>
      </c>
      <c r="AY23" s="4" t="str">
        <f t="shared" si="49"/>
        <v>0.009352429533</v>
      </c>
      <c r="AZ23" s="4" t="str">
        <f t="shared" si="50"/>
        <v/>
      </c>
      <c r="BA23" s="4" t="str">
        <f t="shared" si="51"/>
        <v/>
      </c>
      <c r="BB23" s="4" t="str">
        <f t="shared" si="52"/>
        <v/>
      </c>
      <c r="BC23" s="4" t="str">
        <f t="shared" si="53"/>
        <v>1495747</v>
      </c>
      <c r="BD23" s="4" t="str">
        <f t="shared" si="54"/>
        <v/>
      </c>
      <c r="BE23" s="4">
        <v>9153.0</v>
      </c>
      <c r="BF23" s="4">
        <v>1495747.0</v>
      </c>
      <c r="BG23" s="4">
        <v>0.00935242953328</v>
      </c>
      <c r="BH23" s="4">
        <v>1800.8721875</v>
      </c>
      <c r="BI23" s="4">
        <v>223.1315625</v>
      </c>
      <c r="BQ23" s="18"/>
      <c r="BR23" s="18"/>
      <c r="BT23" s="8"/>
      <c r="BU23" s="8"/>
      <c r="BV23" s="8"/>
      <c r="BW23" s="15">
        <v>39230.0</v>
      </c>
      <c r="BX23" s="17"/>
      <c r="BY23" s="17"/>
      <c r="BZ23" s="19" t="str">
        <f t="shared" si="55"/>
        <v>14</v>
      </c>
      <c r="CA23" s="19" t="str">
        <f t="shared" si="56"/>
        <v/>
      </c>
      <c r="CB23" s="19" t="str">
        <f t="shared" si="57"/>
        <v/>
      </c>
      <c r="CC23" s="19"/>
      <c r="CD23" s="4">
        <v>2.0</v>
      </c>
      <c r="CE23" s="4"/>
      <c r="CF23" s="4">
        <v>1285.0</v>
      </c>
    </row>
    <row r="24">
      <c r="A24" s="4"/>
      <c r="B24" s="4"/>
      <c r="C24" s="4"/>
      <c r="D24" s="4" t="str">
        <f t="shared" si="2"/>
        <v>2</v>
      </c>
      <c r="E24" s="4" t="str">
        <f t="shared" si="3"/>
        <v/>
      </c>
      <c r="F24" s="4" t="str">
        <f t="shared" si="4"/>
        <v/>
      </c>
      <c r="G24" s="4" t="str">
        <f t="shared" si="5"/>
        <v/>
      </c>
      <c r="H24" s="4" t="str">
        <f t="shared" si="6"/>
        <v/>
      </c>
      <c r="I24" s="4" t="str">
        <f t="shared" si="7"/>
        <v/>
      </c>
      <c r="J24" s="4" t="str">
        <f t="shared" si="8"/>
        <v/>
      </c>
      <c r="K24" s="4" t="str">
        <f t="shared" si="9"/>
        <v/>
      </c>
      <c r="L24" s="4" t="str">
        <f t="shared" si="10"/>
        <v/>
      </c>
      <c r="M24" s="4" t="str">
        <f t="shared" si="11"/>
        <v/>
      </c>
      <c r="N24" s="4" t="str">
        <f t="shared" si="12"/>
        <v/>
      </c>
      <c r="O24" s="4" t="str">
        <f t="shared" si="13"/>
        <v/>
      </c>
      <c r="P24" s="4" t="str">
        <f t="shared" si="14"/>
        <v/>
      </c>
      <c r="Q24" s="4" t="str">
        <f t="shared" si="15"/>
        <v/>
      </c>
      <c r="R24" s="4" t="str">
        <f t="shared" si="16"/>
        <v/>
      </c>
      <c r="S24" s="4" t="str">
        <f t="shared" si="17"/>
        <v/>
      </c>
      <c r="T24" s="4" t="str">
        <f t="shared" si="18"/>
        <v/>
      </c>
      <c r="U24" s="4" t="str">
        <f t="shared" si="19"/>
        <v/>
      </c>
      <c r="V24" s="4" t="str">
        <f t="shared" si="20"/>
        <v/>
      </c>
      <c r="W24" s="4" t="str">
        <f t="shared" si="21"/>
        <v/>
      </c>
      <c r="X24" s="4" t="str">
        <f t="shared" si="22"/>
        <v/>
      </c>
      <c r="Y24" s="4" t="str">
        <f t="shared" si="23"/>
        <v/>
      </c>
      <c r="Z24" s="4" t="str">
        <f t="shared" si="24"/>
        <v>0</v>
      </c>
      <c r="AA24" s="4" t="str">
        <f t="shared" si="25"/>
        <v/>
      </c>
      <c r="AB24" s="4" t="str">
        <f t="shared" si="26"/>
        <v/>
      </c>
      <c r="AC24" s="4" t="str">
        <f t="shared" si="27"/>
        <v/>
      </c>
      <c r="AD24" s="4" t="str">
        <f t="shared" si="28"/>
        <v>9</v>
      </c>
      <c r="AE24" s="4" t="str">
        <f t="shared" si="29"/>
        <v/>
      </c>
      <c r="AF24" s="4" t="str">
        <f t="shared" si="30"/>
        <v/>
      </c>
      <c r="AG24" s="4" t="str">
        <f t="shared" si="31"/>
        <v/>
      </c>
      <c r="AH24" s="4" t="str">
        <f t="shared" si="32"/>
        <v>62</v>
      </c>
      <c r="AI24" s="4" t="str">
        <f t="shared" si="33"/>
        <v/>
      </c>
      <c r="AJ24" s="4" t="str">
        <f t="shared" si="34"/>
        <v/>
      </c>
      <c r="AK24" s="4" t="str">
        <f t="shared" si="35"/>
        <v/>
      </c>
      <c r="AL24" s="4" t="str">
        <f t="shared" si="36"/>
        <v>0</v>
      </c>
      <c r="AM24" s="4" t="str">
        <f t="shared" si="37"/>
        <v/>
      </c>
      <c r="AN24" s="4" t="str">
        <f t="shared" si="38"/>
        <v/>
      </c>
      <c r="AO24" s="4" t="str">
        <f t="shared" si="39"/>
        <v/>
      </c>
      <c r="AP24" s="4" t="str">
        <f t="shared" si="40"/>
        <v>0</v>
      </c>
      <c r="AQ24" s="4" t="str">
        <f t="shared" si="41"/>
        <v/>
      </c>
      <c r="AR24" s="4" t="str">
        <f t="shared" si="42"/>
        <v/>
      </c>
      <c r="AS24" s="4" t="str">
        <f t="shared" si="43"/>
        <v/>
      </c>
      <c r="AT24" s="4" t="str">
        <f t="shared" si="44"/>
        <v>33.3096875</v>
      </c>
      <c r="AU24" s="4" t="str">
        <f t="shared" si="45"/>
        <v/>
      </c>
      <c r="AV24" s="4" t="str">
        <f t="shared" si="46"/>
        <v/>
      </c>
      <c r="AW24" s="4" t="str">
        <f t="shared" si="47"/>
        <v/>
      </c>
      <c r="AX24" s="4" t="str">
        <f t="shared" si="48"/>
        <v>0.009323404389</v>
      </c>
      <c r="AY24" s="4" t="str">
        <f t="shared" si="49"/>
        <v/>
      </c>
      <c r="AZ24" s="4" t="str">
        <f t="shared" si="50"/>
        <v/>
      </c>
      <c r="BA24" s="4" t="str">
        <f t="shared" si="51"/>
        <v/>
      </c>
      <c r="BB24" s="4" t="str">
        <f t="shared" si="52"/>
        <v>4158471</v>
      </c>
      <c r="BC24" s="4" t="str">
        <f t="shared" si="53"/>
        <v/>
      </c>
      <c r="BD24" s="4" t="str">
        <f t="shared" si="54"/>
        <v/>
      </c>
      <c r="BE24" s="4">
        <v>6071.0</v>
      </c>
      <c r="BF24" s="4">
        <v>4158471.0</v>
      </c>
      <c r="BG24" s="4">
        <v>0.00932340438884</v>
      </c>
      <c r="BH24" s="4">
        <v>33.3096875</v>
      </c>
      <c r="BI24" s="4">
        <v>0.0</v>
      </c>
      <c r="BJ24" s="4">
        <v>0.0</v>
      </c>
      <c r="BK24" s="4">
        <v>62.0</v>
      </c>
      <c r="BL24" s="4">
        <v>9.0</v>
      </c>
      <c r="BM24" s="7">
        <v>0.0</v>
      </c>
      <c r="BN24" s="7"/>
      <c r="BO24" s="7"/>
      <c r="BP24" s="7"/>
      <c r="BQ24" s="18"/>
      <c r="BR24" s="18"/>
      <c r="BS24" s="7"/>
      <c r="BT24" s="8"/>
      <c r="BU24" s="8"/>
      <c r="BV24" s="8"/>
      <c r="BW24" s="15">
        <v>39482.0</v>
      </c>
      <c r="BX24" s="20">
        <v>40039.0</v>
      </c>
      <c r="BY24" s="17"/>
      <c r="BZ24" s="19" t="str">
        <f t="shared" si="55"/>
        <v>23</v>
      </c>
      <c r="CA24" s="19" t="str">
        <f t="shared" si="56"/>
        <v>19</v>
      </c>
      <c r="CB24" s="19" t="str">
        <f t="shared" si="57"/>
        <v/>
      </c>
      <c r="CC24" s="19"/>
      <c r="CD24" s="4">
        <v>2.0</v>
      </c>
      <c r="CE24" s="4"/>
      <c r="CF24" s="4">
        <v>1464.0</v>
      </c>
    </row>
    <row r="25">
      <c r="A25" s="4"/>
      <c r="B25" s="4"/>
      <c r="C25" s="4"/>
      <c r="D25" s="4" t="str">
        <f t="shared" si="2"/>
        <v>2</v>
      </c>
      <c r="E25" s="4" t="str">
        <f t="shared" si="3"/>
        <v/>
      </c>
      <c r="F25" s="4" t="str">
        <f t="shared" si="4"/>
        <v>0</v>
      </c>
      <c r="G25" s="4" t="str">
        <f t="shared" si="5"/>
        <v/>
      </c>
      <c r="H25" s="4" t="str">
        <f t="shared" si="6"/>
        <v/>
      </c>
      <c r="I25" s="4" t="str">
        <f t="shared" si="7"/>
        <v/>
      </c>
      <c r="J25" s="4" t="str">
        <f t="shared" si="8"/>
        <v>0</v>
      </c>
      <c r="K25" s="4" t="str">
        <f t="shared" si="9"/>
        <v/>
      </c>
      <c r="L25" s="4" t="str">
        <f t="shared" si="10"/>
        <v/>
      </c>
      <c r="M25" s="4" t="str">
        <f t="shared" si="11"/>
        <v/>
      </c>
      <c r="N25" s="4" t="str">
        <f t="shared" si="12"/>
        <v>0</v>
      </c>
      <c r="O25" s="4" t="str">
        <f t="shared" si="13"/>
        <v/>
      </c>
      <c r="P25" s="4" t="str">
        <f t="shared" si="14"/>
        <v/>
      </c>
      <c r="Q25" s="4" t="str">
        <f t="shared" si="15"/>
        <v/>
      </c>
      <c r="R25" s="4" t="str">
        <f t="shared" si="16"/>
        <v>0</v>
      </c>
      <c r="S25" s="4" t="str">
        <f t="shared" si="17"/>
        <v/>
      </c>
      <c r="T25" s="4" t="str">
        <f t="shared" si="18"/>
        <v/>
      </c>
      <c r="U25" s="4" t="str">
        <f t="shared" si="19"/>
        <v/>
      </c>
      <c r="V25" s="4" t="str">
        <f t="shared" si="20"/>
        <v>0</v>
      </c>
      <c r="W25" s="4" t="str">
        <f t="shared" si="21"/>
        <v/>
      </c>
      <c r="X25" s="4" t="str">
        <f t="shared" si="22"/>
        <v/>
      </c>
      <c r="Y25" s="4" t="str">
        <f t="shared" si="23"/>
        <v/>
      </c>
      <c r="Z25" s="4" t="str">
        <f t="shared" si="24"/>
        <v/>
      </c>
      <c r="AA25" s="4" t="str">
        <f t="shared" si="25"/>
        <v/>
      </c>
      <c r="AB25" s="4" t="str">
        <f t="shared" si="26"/>
        <v/>
      </c>
      <c r="AC25" s="4" t="str">
        <f t="shared" si="27"/>
        <v/>
      </c>
      <c r="AD25" s="4" t="str">
        <f t="shared" si="28"/>
        <v/>
      </c>
      <c r="AE25" s="4" t="str">
        <f t="shared" si="29"/>
        <v/>
      </c>
      <c r="AF25" s="4" t="str">
        <f t="shared" si="30"/>
        <v/>
      </c>
      <c r="AG25" s="4" t="str">
        <f t="shared" si="31"/>
        <v/>
      </c>
      <c r="AH25" s="4" t="str">
        <f t="shared" si="32"/>
        <v/>
      </c>
      <c r="AI25" s="4" t="str">
        <f t="shared" si="33"/>
        <v/>
      </c>
      <c r="AJ25" s="4" t="str">
        <f t="shared" si="34"/>
        <v/>
      </c>
      <c r="AK25" s="4" t="str">
        <f t="shared" si="35"/>
        <v/>
      </c>
      <c r="AL25" s="4" t="str">
        <f t="shared" si="36"/>
        <v/>
      </c>
      <c r="AM25" s="4" t="str">
        <f t="shared" si="37"/>
        <v/>
      </c>
      <c r="AN25" s="4" t="str">
        <f t="shared" si="38"/>
        <v/>
      </c>
      <c r="AO25" s="4" t="str">
        <f t="shared" si="39"/>
        <v/>
      </c>
      <c r="AP25" s="4" t="str">
        <f t="shared" si="40"/>
        <v>8.1409375</v>
      </c>
      <c r="AQ25" s="4" t="str">
        <f t="shared" si="41"/>
        <v/>
      </c>
      <c r="AR25" s="4" t="str">
        <f t="shared" si="42"/>
        <v/>
      </c>
      <c r="AS25" s="4" t="str">
        <f t="shared" si="43"/>
        <v/>
      </c>
      <c r="AT25" s="4" t="str">
        <f t="shared" si="44"/>
        <v>562.763125</v>
      </c>
      <c r="AU25" s="4" t="str">
        <f t="shared" si="45"/>
        <v/>
      </c>
      <c r="AV25" s="4" t="str">
        <f t="shared" si="46"/>
        <v/>
      </c>
      <c r="AW25" s="4" t="str">
        <f t="shared" si="47"/>
        <v/>
      </c>
      <c r="AX25" s="4" t="str">
        <f t="shared" si="48"/>
        <v>0.009290052924</v>
      </c>
      <c r="AY25" s="4" t="str">
        <f t="shared" si="49"/>
        <v/>
      </c>
      <c r="AZ25" s="4" t="str">
        <f t="shared" si="50"/>
        <v/>
      </c>
      <c r="BA25" s="4" t="str">
        <f t="shared" si="51"/>
        <v/>
      </c>
      <c r="BB25" s="4" t="str">
        <f t="shared" si="52"/>
        <v>1510101</v>
      </c>
      <c r="BC25" s="4" t="str">
        <f t="shared" si="53"/>
        <v/>
      </c>
      <c r="BD25" s="4" t="str">
        <f t="shared" si="54"/>
        <v/>
      </c>
      <c r="BE25" s="4">
        <v>7880.0</v>
      </c>
      <c r="BF25" s="4">
        <v>1510101.0</v>
      </c>
      <c r="BG25" s="4">
        <v>0.00929005292351</v>
      </c>
      <c r="BH25" s="4">
        <v>562.763125</v>
      </c>
      <c r="BI25" s="4">
        <v>8.1409375</v>
      </c>
      <c r="BN25" s="7">
        <v>0.0</v>
      </c>
      <c r="BO25" s="7">
        <v>0.0</v>
      </c>
      <c r="BP25" s="7">
        <v>0.0</v>
      </c>
      <c r="BQ25" s="4">
        <v>0.0</v>
      </c>
      <c r="BR25" s="4">
        <v>0.0</v>
      </c>
      <c r="BT25" s="8"/>
      <c r="BU25" s="8"/>
      <c r="BV25" s="8"/>
      <c r="BW25" s="15">
        <v>39879.0</v>
      </c>
      <c r="BX25" s="17"/>
      <c r="BY25" s="22">
        <v>41955.0</v>
      </c>
      <c r="BZ25" s="19" t="str">
        <f t="shared" si="55"/>
        <v>36</v>
      </c>
      <c r="CA25" s="19" t="str">
        <f t="shared" si="56"/>
        <v/>
      </c>
      <c r="CB25" s="19" t="str">
        <f t="shared" si="57"/>
        <v>76</v>
      </c>
      <c r="CC25" s="19"/>
      <c r="CD25" s="4">
        <v>3.0</v>
      </c>
      <c r="CE25" s="4"/>
      <c r="CF25" s="4">
        <v>1465.0</v>
      </c>
    </row>
    <row r="26">
      <c r="A26" s="4"/>
      <c r="B26" s="4"/>
      <c r="C26" s="4"/>
      <c r="D26" s="4" t="str">
        <f t="shared" si="2"/>
        <v>4</v>
      </c>
      <c r="E26" s="4" t="str">
        <f t="shared" si="3"/>
        <v/>
      </c>
      <c r="F26" s="4" t="str">
        <f t="shared" si="4"/>
        <v/>
      </c>
      <c r="G26" s="4" t="str">
        <f t="shared" si="5"/>
        <v/>
      </c>
      <c r="H26" s="4" t="str">
        <f t="shared" si="6"/>
        <v/>
      </c>
      <c r="I26" s="4" t="str">
        <f t="shared" si="7"/>
        <v/>
      </c>
      <c r="J26" s="4" t="str">
        <f t="shared" si="8"/>
        <v/>
      </c>
      <c r="K26" s="4" t="str">
        <f t="shared" si="9"/>
        <v/>
      </c>
      <c r="L26" s="4" t="str">
        <f t="shared" si="10"/>
        <v/>
      </c>
      <c r="M26" s="4" t="str">
        <f t="shared" si="11"/>
        <v/>
      </c>
      <c r="N26" s="4" t="str">
        <f t="shared" si="12"/>
        <v/>
      </c>
      <c r="O26" s="4" t="str">
        <f t="shared" si="13"/>
        <v/>
      </c>
      <c r="P26" s="4" t="str">
        <f t="shared" si="14"/>
        <v/>
      </c>
      <c r="Q26" s="4" t="str">
        <f t="shared" si="15"/>
        <v/>
      </c>
      <c r="R26" s="4" t="str">
        <f t="shared" si="16"/>
        <v/>
      </c>
      <c r="S26" s="4" t="str">
        <f t="shared" si="17"/>
        <v/>
      </c>
      <c r="T26" s="4" t="str">
        <f t="shared" si="18"/>
        <v/>
      </c>
      <c r="U26" s="4" t="str">
        <f t="shared" si="19"/>
        <v/>
      </c>
      <c r="V26" s="4" t="str">
        <f t="shared" si="20"/>
        <v/>
      </c>
      <c r="W26" s="4" t="str">
        <f t="shared" si="21"/>
        <v/>
      </c>
      <c r="X26" s="4" t="str">
        <f t="shared" si="22"/>
        <v/>
      </c>
      <c r="Y26" s="4" t="str">
        <f t="shared" si="23"/>
        <v/>
      </c>
      <c r="Z26" s="4" t="str">
        <f t="shared" si="24"/>
        <v/>
      </c>
      <c r="AA26" s="4" t="str">
        <f t="shared" si="25"/>
        <v/>
      </c>
      <c r="AB26" s="4" t="str">
        <f t="shared" si="26"/>
        <v/>
      </c>
      <c r="AC26" s="4" t="str">
        <f t="shared" si="27"/>
        <v/>
      </c>
      <c r="AD26" s="4" t="str">
        <f t="shared" si="28"/>
        <v/>
      </c>
      <c r="AE26" s="4" t="str">
        <f t="shared" si="29"/>
        <v/>
      </c>
      <c r="AF26" s="4" t="str">
        <f t="shared" si="30"/>
        <v/>
      </c>
      <c r="AG26" s="4" t="str">
        <f t="shared" si="31"/>
        <v/>
      </c>
      <c r="AH26" s="4" t="str">
        <f t="shared" si="32"/>
        <v/>
      </c>
      <c r="AI26" s="4" t="str">
        <f t="shared" si="33"/>
        <v/>
      </c>
      <c r="AJ26" s="4" t="str">
        <f t="shared" si="34"/>
        <v/>
      </c>
      <c r="AK26" s="4" t="str">
        <f t="shared" si="35"/>
        <v/>
      </c>
      <c r="AL26" s="4" t="str">
        <f t="shared" si="36"/>
        <v/>
      </c>
      <c r="AM26" s="4" t="str">
        <f t="shared" si="37"/>
        <v/>
      </c>
      <c r="AN26" s="4" t="str">
        <f t="shared" si="38"/>
        <v/>
      </c>
      <c r="AO26" s="4" t="str">
        <f t="shared" si="39"/>
        <v/>
      </c>
      <c r="AP26" s="4" t="str">
        <f t="shared" si="40"/>
        <v/>
      </c>
      <c r="AQ26" s="4" t="str">
        <f t="shared" si="41"/>
        <v/>
      </c>
      <c r="AR26" s="4" t="str">
        <f t="shared" si="42"/>
        <v>327.1915625</v>
      </c>
      <c r="AS26" s="4" t="str">
        <f t="shared" si="43"/>
        <v/>
      </c>
      <c r="AT26" s="4" t="str">
        <f t="shared" si="44"/>
        <v/>
      </c>
      <c r="AU26" s="4" t="str">
        <f t="shared" si="45"/>
        <v/>
      </c>
      <c r="AV26" s="4" t="str">
        <f t="shared" si="46"/>
        <v>2521.6825</v>
      </c>
      <c r="AW26" s="4" t="str">
        <f t="shared" si="47"/>
        <v/>
      </c>
      <c r="AX26" s="4" t="str">
        <f t="shared" si="48"/>
        <v/>
      </c>
      <c r="AY26" s="4" t="str">
        <f t="shared" si="49"/>
        <v/>
      </c>
      <c r="AZ26" s="4" t="str">
        <f t="shared" si="50"/>
        <v>0.00927604464</v>
      </c>
      <c r="BA26" s="4" t="str">
        <f t="shared" si="51"/>
        <v/>
      </c>
      <c r="BB26" s="4" t="str">
        <f t="shared" si="52"/>
        <v/>
      </c>
      <c r="BC26" s="4" t="str">
        <f t="shared" si="53"/>
        <v/>
      </c>
      <c r="BD26" s="4" t="str">
        <f t="shared" si="54"/>
        <v>1479185</v>
      </c>
      <c r="BE26" s="4">
        <v>41500.0</v>
      </c>
      <c r="BF26" s="4">
        <v>1479185.0</v>
      </c>
      <c r="BG26" s="4">
        <v>0.00927604464025</v>
      </c>
      <c r="BH26" s="4">
        <v>2521.6825</v>
      </c>
      <c r="BI26" s="4">
        <v>327.1915625</v>
      </c>
      <c r="BQ26" s="18"/>
      <c r="BR26" s="18"/>
      <c r="BT26" s="8"/>
      <c r="BU26" s="8"/>
      <c r="BV26" s="8"/>
      <c r="BW26" s="15">
        <v>38913.0</v>
      </c>
      <c r="BX26" s="17"/>
      <c r="BY26" s="17"/>
      <c r="BZ26" s="19" t="str">
        <f t="shared" si="55"/>
        <v>4</v>
      </c>
      <c r="CA26" s="19" t="str">
        <f t="shared" si="56"/>
        <v/>
      </c>
      <c r="CB26" s="19" t="str">
        <f t="shared" si="57"/>
        <v/>
      </c>
      <c r="CC26" s="19"/>
      <c r="CD26" s="4">
        <v>5.0</v>
      </c>
      <c r="CE26" s="4"/>
      <c r="CF26" s="4">
        <v>1487.0</v>
      </c>
    </row>
    <row r="27">
      <c r="A27" s="4"/>
      <c r="B27" s="4"/>
      <c r="C27" s="4"/>
      <c r="D27" s="4" t="str">
        <f t="shared" si="2"/>
        <v>1</v>
      </c>
      <c r="E27" s="4" t="str">
        <f t="shared" si="3"/>
        <v/>
      </c>
      <c r="F27" s="4" t="str">
        <f t="shared" si="4"/>
        <v/>
      </c>
      <c r="G27" s="4" t="str">
        <f t="shared" si="5"/>
        <v/>
      </c>
      <c r="H27" s="4" t="str">
        <f t="shared" si="6"/>
        <v/>
      </c>
      <c r="I27" s="4" t="str">
        <f t="shared" si="7"/>
        <v/>
      </c>
      <c r="J27" s="4" t="str">
        <f t="shared" si="8"/>
        <v/>
      </c>
      <c r="K27" s="4" t="str">
        <f t="shared" si="9"/>
        <v/>
      </c>
      <c r="L27" s="4" t="str">
        <f t="shared" si="10"/>
        <v/>
      </c>
      <c r="M27" s="4" t="str">
        <f t="shared" si="11"/>
        <v/>
      </c>
      <c r="N27" s="4" t="str">
        <f t="shared" si="12"/>
        <v/>
      </c>
      <c r="O27" s="4" t="str">
        <f t="shared" si="13"/>
        <v/>
      </c>
      <c r="P27" s="4" t="str">
        <f t="shared" si="14"/>
        <v/>
      </c>
      <c r="Q27" s="4" t="str">
        <f t="shared" si="15"/>
        <v/>
      </c>
      <c r="R27" s="4" t="str">
        <f t="shared" si="16"/>
        <v/>
      </c>
      <c r="S27" s="4" t="str">
        <f t="shared" si="17"/>
        <v/>
      </c>
      <c r="T27" s="4" t="str">
        <f t="shared" si="18"/>
        <v/>
      </c>
      <c r="U27" s="4" t="str">
        <f t="shared" si="19"/>
        <v/>
      </c>
      <c r="V27" s="4" t="str">
        <f t="shared" si="20"/>
        <v/>
      </c>
      <c r="W27" s="4" t="str">
        <f t="shared" si="21"/>
        <v/>
      </c>
      <c r="X27" s="4" t="str">
        <f t="shared" si="22"/>
        <v/>
      </c>
      <c r="Y27" s="4" t="str">
        <f t="shared" si="23"/>
        <v/>
      </c>
      <c r="Z27" s="4" t="str">
        <f t="shared" si="24"/>
        <v/>
      </c>
      <c r="AA27" s="4" t="str">
        <f t="shared" si="25"/>
        <v/>
      </c>
      <c r="AB27" s="4" t="str">
        <f t="shared" si="26"/>
        <v/>
      </c>
      <c r="AC27" s="4" t="str">
        <f t="shared" si="27"/>
        <v/>
      </c>
      <c r="AD27" s="4" t="str">
        <f t="shared" si="28"/>
        <v/>
      </c>
      <c r="AE27" s="4" t="str">
        <f t="shared" si="29"/>
        <v/>
      </c>
      <c r="AF27" s="4" t="str">
        <f t="shared" si="30"/>
        <v/>
      </c>
      <c r="AG27" s="4" t="str">
        <f t="shared" si="31"/>
        <v/>
      </c>
      <c r="AH27" s="4" t="str">
        <f t="shared" si="32"/>
        <v/>
      </c>
      <c r="AI27" s="4" t="str">
        <f t="shared" si="33"/>
        <v/>
      </c>
      <c r="AJ27" s="4" t="str">
        <f t="shared" si="34"/>
        <v/>
      </c>
      <c r="AK27" s="4" t="str">
        <f t="shared" si="35"/>
        <v/>
      </c>
      <c r="AL27" s="4" t="str">
        <f t="shared" si="36"/>
        <v/>
      </c>
      <c r="AM27" s="4" t="str">
        <f t="shared" si="37"/>
        <v/>
      </c>
      <c r="AN27" s="4" t="str">
        <f t="shared" si="38"/>
        <v/>
      </c>
      <c r="AO27" s="4" t="str">
        <f t="shared" si="39"/>
        <v>0</v>
      </c>
      <c r="AP27" s="4" t="str">
        <f t="shared" si="40"/>
        <v/>
      </c>
      <c r="AQ27" s="4" t="str">
        <f t="shared" si="41"/>
        <v/>
      </c>
      <c r="AR27" s="4" t="str">
        <f t="shared" si="42"/>
        <v/>
      </c>
      <c r="AS27" s="4" t="str">
        <f t="shared" si="43"/>
        <v>19</v>
      </c>
      <c r="AT27" s="4" t="str">
        <f t="shared" si="44"/>
        <v/>
      </c>
      <c r="AU27" s="4" t="str">
        <f t="shared" si="45"/>
        <v/>
      </c>
      <c r="AV27" s="4" t="str">
        <f t="shared" si="46"/>
        <v/>
      </c>
      <c r="AW27" s="4" t="str">
        <f t="shared" si="47"/>
        <v>0.009153676266</v>
      </c>
      <c r="AX27" s="4" t="str">
        <f t="shared" si="48"/>
        <v/>
      </c>
      <c r="AY27" s="4" t="str">
        <f t="shared" si="49"/>
        <v/>
      </c>
      <c r="AZ27" s="4" t="str">
        <f t="shared" si="50"/>
        <v/>
      </c>
      <c r="BA27" s="4" t="str">
        <f t="shared" si="51"/>
        <v>1368095</v>
      </c>
      <c r="BB27" s="4" t="str">
        <f t="shared" si="52"/>
        <v/>
      </c>
      <c r="BC27" s="4" t="str">
        <f t="shared" si="53"/>
        <v/>
      </c>
      <c r="BD27" s="4" t="str">
        <f t="shared" si="54"/>
        <v/>
      </c>
      <c r="BE27" s="4">
        <v>1211.0</v>
      </c>
      <c r="BF27" s="4">
        <v>1368095.0</v>
      </c>
      <c r="BG27" s="4">
        <v>0.00915367626574</v>
      </c>
      <c r="BH27" s="4">
        <v>19.0</v>
      </c>
      <c r="BI27" s="4">
        <v>0.0</v>
      </c>
      <c r="BQ27" s="4"/>
      <c r="BR27" s="18"/>
      <c r="BT27" s="8"/>
      <c r="BU27" s="8"/>
      <c r="BV27" s="8"/>
      <c r="BW27" s="15">
        <v>39990.0</v>
      </c>
      <c r="BX27" s="17"/>
      <c r="BY27" s="17"/>
      <c r="BZ27" s="19" t="str">
        <f t="shared" si="55"/>
        <v>39</v>
      </c>
      <c r="CA27" s="19" t="str">
        <f t="shared" si="56"/>
        <v/>
      </c>
      <c r="CB27" s="19" t="str">
        <f t="shared" si="57"/>
        <v/>
      </c>
      <c r="CC27" s="19"/>
      <c r="CD27" s="4">
        <v>6.0</v>
      </c>
      <c r="CE27" s="4"/>
      <c r="CF27" s="4">
        <v>1564.0</v>
      </c>
    </row>
    <row r="28">
      <c r="A28" s="4"/>
      <c r="B28" s="4"/>
      <c r="C28" s="4"/>
      <c r="D28" s="4" t="str">
        <f t="shared" si="2"/>
        <v>3</v>
      </c>
      <c r="E28" s="4" t="str">
        <f t="shared" si="3"/>
        <v/>
      </c>
      <c r="F28" s="4" t="str">
        <f t="shared" si="4"/>
        <v/>
      </c>
      <c r="G28" s="4" t="str">
        <f t="shared" si="5"/>
        <v/>
      </c>
      <c r="H28" s="4" t="str">
        <f t="shared" si="6"/>
        <v/>
      </c>
      <c r="I28" s="4" t="str">
        <f t="shared" si="7"/>
        <v/>
      </c>
      <c r="J28" s="4" t="str">
        <f t="shared" si="8"/>
        <v/>
      </c>
      <c r="K28" s="4" t="str">
        <f t="shared" si="9"/>
        <v/>
      </c>
      <c r="L28" s="4" t="str">
        <f t="shared" si="10"/>
        <v/>
      </c>
      <c r="M28" s="4" t="str">
        <f t="shared" si="11"/>
        <v/>
      </c>
      <c r="N28" s="4" t="str">
        <f t="shared" si="12"/>
        <v/>
      </c>
      <c r="O28" s="4" t="str">
        <f t="shared" si="13"/>
        <v/>
      </c>
      <c r="P28" s="4" t="str">
        <f t="shared" si="14"/>
        <v/>
      </c>
      <c r="Q28" s="4" t="str">
        <f t="shared" si="15"/>
        <v/>
      </c>
      <c r="R28" s="4" t="str">
        <f t="shared" si="16"/>
        <v/>
      </c>
      <c r="S28" s="4" t="str">
        <f t="shared" si="17"/>
        <v/>
      </c>
      <c r="T28" s="4" t="str">
        <f t="shared" si="18"/>
        <v/>
      </c>
      <c r="U28" s="4" t="str">
        <f t="shared" si="19"/>
        <v/>
      </c>
      <c r="V28" s="4" t="str">
        <f t="shared" si="20"/>
        <v/>
      </c>
      <c r="W28" s="4" t="str">
        <f t="shared" si="21"/>
        <v/>
      </c>
      <c r="X28" s="4" t="str">
        <f t="shared" si="22"/>
        <v/>
      </c>
      <c r="Y28" s="4" t="str">
        <f t="shared" si="23"/>
        <v/>
      </c>
      <c r="Z28" s="4" t="str">
        <f t="shared" si="24"/>
        <v/>
      </c>
      <c r="AA28" s="4" t="str">
        <f t="shared" si="25"/>
        <v>9</v>
      </c>
      <c r="AB28" s="4" t="str">
        <f t="shared" si="26"/>
        <v/>
      </c>
      <c r="AC28" s="4" t="str">
        <f t="shared" si="27"/>
        <v/>
      </c>
      <c r="AD28" s="4" t="str">
        <f t="shared" si="28"/>
        <v/>
      </c>
      <c r="AE28" s="4" t="str">
        <f t="shared" si="29"/>
        <v>278</v>
      </c>
      <c r="AF28" s="4" t="str">
        <f t="shared" si="30"/>
        <v/>
      </c>
      <c r="AG28" s="4" t="str">
        <f t="shared" si="31"/>
        <v/>
      </c>
      <c r="AH28" s="4" t="str">
        <f t="shared" si="32"/>
        <v/>
      </c>
      <c r="AI28" s="4" t="str">
        <f t="shared" si="33"/>
        <v>2</v>
      </c>
      <c r="AJ28" s="4" t="str">
        <f t="shared" si="34"/>
        <v/>
      </c>
      <c r="AK28" s="4" t="str">
        <f t="shared" si="35"/>
        <v/>
      </c>
      <c r="AL28" s="4" t="str">
        <f t="shared" si="36"/>
        <v/>
      </c>
      <c r="AM28" s="4" t="str">
        <f t="shared" si="37"/>
        <v>3.169925001</v>
      </c>
      <c r="AN28" s="4" t="str">
        <f t="shared" si="38"/>
        <v/>
      </c>
      <c r="AO28" s="4" t="str">
        <f t="shared" si="39"/>
        <v/>
      </c>
      <c r="AP28" s="4" t="str">
        <f t="shared" si="40"/>
        <v/>
      </c>
      <c r="AQ28" s="4" t="str">
        <f t="shared" si="41"/>
        <v>498.940625</v>
      </c>
      <c r="AR28" s="4" t="str">
        <f t="shared" si="42"/>
        <v/>
      </c>
      <c r="AS28" s="4" t="str">
        <f t="shared" si="43"/>
        <v/>
      </c>
      <c r="AT28" s="4" t="str">
        <f t="shared" si="44"/>
        <v/>
      </c>
      <c r="AU28" s="4" t="str">
        <f t="shared" si="45"/>
        <v>1372.894375</v>
      </c>
      <c r="AV28" s="4" t="str">
        <f t="shared" si="46"/>
        <v/>
      </c>
      <c r="AW28" s="4" t="str">
        <f t="shared" si="47"/>
        <v/>
      </c>
      <c r="AX28" s="4" t="str">
        <f t="shared" si="48"/>
        <v/>
      </c>
      <c r="AY28" s="4" t="str">
        <f t="shared" si="49"/>
        <v>0.00913615515</v>
      </c>
      <c r="AZ28" s="4" t="str">
        <f t="shared" si="50"/>
        <v/>
      </c>
      <c r="BA28" s="4" t="str">
        <f t="shared" si="51"/>
        <v/>
      </c>
      <c r="BB28" s="4" t="str">
        <f t="shared" si="52"/>
        <v/>
      </c>
      <c r="BC28" s="4" t="str">
        <f t="shared" si="53"/>
        <v>1346623</v>
      </c>
      <c r="BD28" s="4" t="str">
        <f t="shared" si="54"/>
        <v/>
      </c>
      <c r="BE28" s="4">
        <v>10500.0</v>
      </c>
      <c r="BF28" s="4">
        <v>1346623.0</v>
      </c>
      <c r="BG28" s="4">
        <v>0.0091361551498</v>
      </c>
      <c r="BH28" s="4">
        <v>1372.894375</v>
      </c>
      <c r="BI28" s="4">
        <v>498.940625</v>
      </c>
      <c r="BJ28">
        <v>3.1699250014423126</v>
      </c>
      <c r="BK28" s="4">
        <v>2.0</v>
      </c>
      <c r="BL28" s="4">
        <v>278.0</v>
      </c>
      <c r="BM28" s="7">
        <v>9.0</v>
      </c>
      <c r="BN28" s="7"/>
      <c r="BO28" s="7"/>
      <c r="BP28" s="7"/>
      <c r="BQ28" s="18"/>
      <c r="BR28" s="18"/>
      <c r="BS28" s="7"/>
      <c r="BT28" s="8"/>
      <c r="BU28" s="8"/>
      <c r="BV28" s="8"/>
      <c r="BW28" s="15">
        <v>39885.0</v>
      </c>
      <c r="BX28" s="20">
        <v>40997.0</v>
      </c>
      <c r="BY28" s="17"/>
      <c r="BZ28" s="19" t="str">
        <f t="shared" si="55"/>
        <v>36</v>
      </c>
      <c r="CA28" s="19" t="str">
        <f t="shared" si="56"/>
        <v>50</v>
      </c>
      <c r="CB28" s="19" t="str">
        <f t="shared" si="57"/>
        <v/>
      </c>
      <c r="CC28" s="19"/>
      <c r="CD28" s="4">
        <v>6.0</v>
      </c>
      <c r="CE28" s="4"/>
      <c r="CF28" s="4">
        <v>1575.0</v>
      </c>
    </row>
    <row r="29">
      <c r="A29" s="4"/>
      <c r="B29" s="4"/>
      <c r="C29" s="4"/>
      <c r="D29" s="4" t="str">
        <f t="shared" si="2"/>
        <v>1</v>
      </c>
      <c r="E29" s="4" t="str">
        <f t="shared" si="3"/>
        <v/>
      </c>
      <c r="F29" s="4" t="str">
        <f t="shared" si="4"/>
        <v/>
      </c>
      <c r="G29" s="4" t="str">
        <f t="shared" si="5"/>
        <v/>
      </c>
      <c r="H29" s="4" t="str">
        <f t="shared" si="6"/>
        <v/>
      </c>
      <c r="I29" s="4" t="str">
        <f t="shared" si="7"/>
        <v/>
      </c>
      <c r="J29" s="4" t="str">
        <f t="shared" si="8"/>
        <v/>
      </c>
      <c r="K29" s="4" t="str">
        <f t="shared" si="9"/>
        <v/>
      </c>
      <c r="L29" s="4" t="str">
        <f t="shared" si="10"/>
        <v/>
      </c>
      <c r="M29" s="4" t="str">
        <f t="shared" si="11"/>
        <v/>
      </c>
      <c r="N29" s="4" t="str">
        <f t="shared" si="12"/>
        <v/>
      </c>
      <c r="O29" s="4" t="str">
        <f t="shared" si="13"/>
        <v/>
      </c>
      <c r="P29" s="4" t="str">
        <f t="shared" si="14"/>
        <v/>
      </c>
      <c r="Q29" s="4" t="str">
        <f t="shared" si="15"/>
        <v/>
      </c>
      <c r="R29" s="4" t="str">
        <f t="shared" si="16"/>
        <v/>
      </c>
      <c r="S29" s="4" t="str">
        <f t="shared" si="17"/>
        <v/>
      </c>
      <c r="T29" s="4" t="str">
        <f t="shared" si="18"/>
        <v/>
      </c>
      <c r="U29" s="4" t="str">
        <f t="shared" si="19"/>
        <v/>
      </c>
      <c r="V29" s="4" t="str">
        <f t="shared" si="20"/>
        <v/>
      </c>
      <c r="W29" s="4" t="str">
        <f t="shared" si="21"/>
        <v/>
      </c>
      <c r="X29" s="4" t="str">
        <f t="shared" si="22"/>
        <v/>
      </c>
      <c r="Y29" s="4" t="str">
        <f t="shared" si="23"/>
        <v/>
      </c>
      <c r="Z29" s="4" t="str">
        <f t="shared" si="24"/>
        <v/>
      </c>
      <c r="AA29" s="4" t="str">
        <f t="shared" si="25"/>
        <v/>
      </c>
      <c r="AB29" s="4" t="str">
        <f t="shared" si="26"/>
        <v/>
      </c>
      <c r="AC29" s="4" t="str">
        <f t="shared" si="27"/>
        <v/>
      </c>
      <c r="AD29" s="4" t="str">
        <f t="shared" si="28"/>
        <v/>
      </c>
      <c r="AE29" s="4" t="str">
        <f t="shared" si="29"/>
        <v/>
      </c>
      <c r="AF29" s="4" t="str">
        <f t="shared" si="30"/>
        <v/>
      </c>
      <c r="AG29" s="4" t="str">
        <f t="shared" si="31"/>
        <v/>
      </c>
      <c r="AH29" s="4" t="str">
        <f t="shared" si="32"/>
        <v/>
      </c>
      <c r="AI29" s="4" t="str">
        <f t="shared" si="33"/>
        <v/>
      </c>
      <c r="AJ29" s="4" t="str">
        <f t="shared" si="34"/>
        <v/>
      </c>
      <c r="AK29" s="4" t="str">
        <f t="shared" si="35"/>
        <v/>
      </c>
      <c r="AL29" s="4" t="str">
        <f t="shared" si="36"/>
        <v/>
      </c>
      <c r="AM29" s="4" t="str">
        <f t="shared" si="37"/>
        <v/>
      </c>
      <c r="AN29" s="4" t="str">
        <f t="shared" si="38"/>
        <v/>
      </c>
      <c r="AO29" s="4" t="str">
        <f t="shared" si="39"/>
        <v>286.5909375</v>
      </c>
      <c r="AP29" s="4" t="str">
        <f t="shared" si="40"/>
        <v/>
      </c>
      <c r="AQ29" s="4" t="str">
        <f t="shared" si="41"/>
        <v/>
      </c>
      <c r="AR29" s="4" t="str">
        <f t="shared" si="42"/>
        <v/>
      </c>
      <c r="AS29" s="4" t="str">
        <f t="shared" si="43"/>
        <v>831.515</v>
      </c>
      <c r="AT29" s="4" t="str">
        <f t="shared" si="44"/>
        <v/>
      </c>
      <c r="AU29" s="4" t="str">
        <f t="shared" si="45"/>
        <v/>
      </c>
      <c r="AV29" s="4" t="str">
        <f t="shared" si="46"/>
        <v/>
      </c>
      <c r="AW29" s="4" t="str">
        <f t="shared" si="47"/>
        <v>0.008987570222</v>
      </c>
      <c r="AX29" s="4" t="str">
        <f t="shared" si="48"/>
        <v/>
      </c>
      <c r="AY29" s="4" t="str">
        <f t="shared" si="49"/>
        <v/>
      </c>
      <c r="AZ29" s="4" t="str">
        <f t="shared" si="50"/>
        <v/>
      </c>
      <c r="BA29" s="4" t="str">
        <f t="shared" si="51"/>
        <v>1199664</v>
      </c>
      <c r="BB29" s="4" t="str">
        <f t="shared" si="52"/>
        <v/>
      </c>
      <c r="BC29" s="4" t="str">
        <f t="shared" si="53"/>
        <v/>
      </c>
      <c r="BD29" s="4" t="str">
        <f t="shared" si="54"/>
        <v/>
      </c>
      <c r="BE29" s="4">
        <v>158.0</v>
      </c>
      <c r="BF29" s="4">
        <v>1199664.0</v>
      </c>
      <c r="BG29" s="4">
        <v>0.00898757022203</v>
      </c>
      <c r="BH29" s="4">
        <v>831.515</v>
      </c>
      <c r="BI29" s="4">
        <v>286.5909375</v>
      </c>
      <c r="BQ29" s="4"/>
      <c r="BR29" s="18"/>
      <c r="BT29" s="8"/>
      <c r="BU29" s="8"/>
      <c r="BV29" s="8"/>
      <c r="BW29" s="15">
        <v>41486.0</v>
      </c>
      <c r="BX29" s="17"/>
      <c r="BY29" s="17"/>
      <c r="BZ29" s="19" t="str">
        <f t="shared" si="55"/>
        <v>88</v>
      </c>
      <c r="CA29" s="19" t="str">
        <f t="shared" si="56"/>
        <v/>
      </c>
      <c r="CB29" s="19" t="str">
        <f t="shared" si="57"/>
        <v/>
      </c>
      <c r="CC29" s="19"/>
      <c r="CD29" s="4">
        <v>6.0</v>
      </c>
      <c r="CE29" s="4"/>
      <c r="CF29" s="4">
        <v>1583.0</v>
      </c>
    </row>
    <row r="30">
      <c r="A30" s="4"/>
      <c r="B30" s="4"/>
      <c r="C30" s="4"/>
      <c r="D30" s="4" t="str">
        <f t="shared" si="2"/>
        <v>4</v>
      </c>
      <c r="E30" s="4" t="str">
        <f t="shared" si="3"/>
        <v/>
      </c>
      <c r="F30" s="4" t="str">
        <f t="shared" si="4"/>
        <v/>
      </c>
      <c r="G30" s="4" t="str">
        <f t="shared" si="5"/>
        <v/>
      </c>
      <c r="H30" s="4" t="str">
        <f t="shared" si="6"/>
        <v/>
      </c>
      <c r="I30" s="4" t="str">
        <f t="shared" si="7"/>
        <v/>
      </c>
      <c r="J30" s="4" t="str">
        <f t="shared" si="8"/>
        <v/>
      </c>
      <c r="K30" s="4" t="str">
        <f t="shared" si="9"/>
        <v/>
      </c>
      <c r="L30" s="4" t="str">
        <f t="shared" si="10"/>
        <v/>
      </c>
      <c r="M30" s="4" t="str">
        <f t="shared" si="11"/>
        <v/>
      </c>
      <c r="N30" s="4" t="str">
        <f t="shared" si="12"/>
        <v/>
      </c>
      <c r="O30" s="4" t="str">
        <f t="shared" si="13"/>
        <v/>
      </c>
      <c r="P30" s="4" t="str">
        <f t="shared" si="14"/>
        <v/>
      </c>
      <c r="Q30" s="4" t="str">
        <f t="shared" si="15"/>
        <v/>
      </c>
      <c r="R30" s="4" t="str">
        <f t="shared" si="16"/>
        <v/>
      </c>
      <c r="S30" s="4" t="str">
        <f t="shared" si="17"/>
        <v/>
      </c>
      <c r="T30" s="4" t="str">
        <f t="shared" si="18"/>
        <v/>
      </c>
      <c r="U30" s="4" t="str">
        <f t="shared" si="19"/>
        <v/>
      </c>
      <c r="V30" s="4" t="str">
        <f t="shared" si="20"/>
        <v/>
      </c>
      <c r="W30" s="4" t="str">
        <f t="shared" si="21"/>
        <v/>
      </c>
      <c r="X30" s="4" t="str">
        <f t="shared" si="22"/>
        <v/>
      </c>
      <c r="Y30" s="4" t="str">
        <f t="shared" si="23"/>
        <v/>
      </c>
      <c r="Z30" s="4" t="str">
        <f t="shared" si="24"/>
        <v/>
      </c>
      <c r="AA30" s="4" t="str">
        <f t="shared" si="25"/>
        <v/>
      </c>
      <c r="AB30" s="4" t="str">
        <f t="shared" si="26"/>
        <v/>
      </c>
      <c r="AC30" s="4" t="str">
        <f t="shared" si="27"/>
        <v/>
      </c>
      <c r="AD30" s="4" t="str">
        <f t="shared" si="28"/>
        <v/>
      </c>
      <c r="AE30" s="4" t="str">
        <f t="shared" si="29"/>
        <v/>
      </c>
      <c r="AF30" s="4" t="str">
        <f t="shared" si="30"/>
        <v/>
      </c>
      <c r="AG30" s="4" t="str">
        <f t="shared" si="31"/>
        <v/>
      </c>
      <c r="AH30" s="4" t="str">
        <f t="shared" si="32"/>
        <v/>
      </c>
      <c r="AI30" s="4" t="str">
        <f t="shared" si="33"/>
        <v/>
      </c>
      <c r="AJ30" s="4" t="str">
        <f t="shared" si="34"/>
        <v/>
      </c>
      <c r="AK30" s="4" t="str">
        <f t="shared" si="35"/>
        <v/>
      </c>
      <c r="AL30" s="4" t="str">
        <f t="shared" si="36"/>
        <v/>
      </c>
      <c r="AM30" s="4" t="str">
        <f t="shared" si="37"/>
        <v/>
      </c>
      <c r="AN30" s="4" t="str">
        <f t="shared" si="38"/>
        <v/>
      </c>
      <c r="AO30" s="4" t="str">
        <f t="shared" si="39"/>
        <v/>
      </c>
      <c r="AP30" s="4" t="str">
        <f t="shared" si="40"/>
        <v/>
      </c>
      <c r="AQ30" s="4" t="str">
        <f t="shared" si="41"/>
        <v/>
      </c>
      <c r="AR30" s="4" t="str">
        <f t="shared" si="42"/>
        <v>281.7815625</v>
      </c>
      <c r="AS30" s="4" t="str">
        <f t="shared" si="43"/>
        <v/>
      </c>
      <c r="AT30" s="4" t="str">
        <f t="shared" si="44"/>
        <v/>
      </c>
      <c r="AU30" s="4" t="str">
        <f t="shared" si="45"/>
        <v/>
      </c>
      <c r="AV30" s="4" t="str">
        <f t="shared" si="46"/>
        <v>7287.195313</v>
      </c>
      <c r="AW30" s="4" t="str">
        <f t="shared" si="47"/>
        <v/>
      </c>
      <c r="AX30" s="4" t="str">
        <f t="shared" si="48"/>
        <v/>
      </c>
      <c r="AY30" s="4" t="str">
        <f t="shared" si="49"/>
        <v/>
      </c>
      <c r="AZ30" s="4" t="str">
        <f t="shared" si="50"/>
        <v>0.008958617778</v>
      </c>
      <c r="BA30" s="4" t="str">
        <f t="shared" si="51"/>
        <v/>
      </c>
      <c r="BB30" s="4" t="str">
        <f t="shared" si="52"/>
        <v/>
      </c>
      <c r="BC30" s="4" t="str">
        <f t="shared" si="53"/>
        <v/>
      </c>
      <c r="BD30" s="4" t="str">
        <f t="shared" si="54"/>
        <v>1035119</v>
      </c>
      <c r="BE30" s="4">
        <v>66000.0</v>
      </c>
      <c r="BF30" s="4">
        <v>1035119.0</v>
      </c>
      <c r="BG30" s="4">
        <v>0.00895861777812</v>
      </c>
      <c r="BH30" s="4">
        <v>7287.1953125</v>
      </c>
      <c r="BI30" s="4">
        <v>281.7815625</v>
      </c>
      <c r="BQ30" s="18"/>
      <c r="BR30" s="4"/>
      <c r="BT30" s="8"/>
      <c r="BU30" s="8"/>
      <c r="BV30" s="8"/>
      <c r="BW30" s="15">
        <v>39206.0</v>
      </c>
      <c r="BX30" s="17"/>
      <c r="BY30" s="17"/>
      <c r="BZ30" s="19" t="str">
        <f t="shared" si="55"/>
        <v>14</v>
      </c>
      <c r="CA30" s="19" t="str">
        <f t="shared" si="56"/>
        <v/>
      </c>
      <c r="CB30" s="19" t="str">
        <f t="shared" si="57"/>
        <v/>
      </c>
      <c r="CC30" s="19"/>
      <c r="CD30" s="4">
        <v>8.0</v>
      </c>
      <c r="CE30" s="4"/>
      <c r="CF30" s="4">
        <v>1708.0</v>
      </c>
    </row>
    <row r="31">
      <c r="A31" s="4"/>
      <c r="B31" s="4"/>
      <c r="C31" s="4"/>
      <c r="D31" s="4" t="str">
        <f t="shared" si="2"/>
        <v>1</v>
      </c>
      <c r="E31" s="4" t="str">
        <f t="shared" si="3"/>
        <v/>
      </c>
      <c r="F31" s="4" t="str">
        <f t="shared" si="4"/>
        <v/>
      </c>
      <c r="G31" s="4" t="str">
        <f t="shared" si="5"/>
        <v/>
      </c>
      <c r="H31" s="4" t="str">
        <f t="shared" si="6"/>
        <v/>
      </c>
      <c r="I31" s="4" t="str">
        <f t="shared" si="7"/>
        <v/>
      </c>
      <c r="J31" s="4" t="str">
        <f t="shared" si="8"/>
        <v/>
      </c>
      <c r="K31" s="4" t="str">
        <f t="shared" si="9"/>
        <v/>
      </c>
      <c r="L31" s="4" t="str">
        <f t="shared" si="10"/>
        <v/>
      </c>
      <c r="M31" s="4" t="str">
        <f t="shared" si="11"/>
        <v/>
      </c>
      <c r="N31" s="4" t="str">
        <f t="shared" si="12"/>
        <v/>
      </c>
      <c r="O31" s="4" t="str">
        <f t="shared" si="13"/>
        <v/>
      </c>
      <c r="P31" s="4" t="str">
        <f t="shared" si="14"/>
        <v/>
      </c>
      <c r="Q31" s="4" t="str">
        <f t="shared" si="15"/>
        <v/>
      </c>
      <c r="R31" s="4" t="str">
        <f t="shared" si="16"/>
        <v/>
      </c>
      <c r="S31" s="4" t="str">
        <f t="shared" si="17"/>
        <v/>
      </c>
      <c r="T31" s="4" t="str">
        <f t="shared" si="18"/>
        <v/>
      </c>
      <c r="U31" s="4" t="str">
        <f t="shared" si="19"/>
        <v/>
      </c>
      <c r="V31" s="4" t="str">
        <f t="shared" si="20"/>
        <v/>
      </c>
      <c r="W31" s="4" t="str">
        <f t="shared" si="21"/>
        <v/>
      </c>
      <c r="X31" s="4" t="str">
        <f t="shared" si="22"/>
        <v/>
      </c>
      <c r="Y31" s="4" t="str">
        <f t="shared" si="23"/>
        <v/>
      </c>
      <c r="Z31" s="4" t="str">
        <f t="shared" si="24"/>
        <v/>
      </c>
      <c r="AA31" s="4" t="str">
        <f t="shared" si="25"/>
        <v/>
      </c>
      <c r="AB31" s="4" t="str">
        <f t="shared" si="26"/>
        <v/>
      </c>
      <c r="AC31" s="4" t="str">
        <f t="shared" si="27"/>
        <v/>
      </c>
      <c r="AD31" s="4" t="str">
        <f t="shared" si="28"/>
        <v/>
      </c>
      <c r="AE31" s="4" t="str">
        <f t="shared" si="29"/>
        <v/>
      </c>
      <c r="AF31" s="4" t="str">
        <f t="shared" si="30"/>
        <v/>
      </c>
      <c r="AG31" s="4" t="str">
        <f t="shared" si="31"/>
        <v/>
      </c>
      <c r="AH31" s="4" t="str">
        <f t="shared" si="32"/>
        <v/>
      </c>
      <c r="AI31" s="4" t="str">
        <f t="shared" si="33"/>
        <v/>
      </c>
      <c r="AJ31" s="4" t="str">
        <f t="shared" si="34"/>
        <v/>
      </c>
      <c r="AK31" s="4" t="str">
        <f t="shared" si="35"/>
        <v/>
      </c>
      <c r="AL31" s="4" t="str">
        <f t="shared" si="36"/>
        <v/>
      </c>
      <c r="AM31" s="4" t="str">
        <f t="shared" si="37"/>
        <v/>
      </c>
      <c r="AN31" s="4" t="str">
        <f t="shared" si="38"/>
        <v/>
      </c>
      <c r="AO31" s="4" t="str">
        <f t="shared" si="39"/>
        <v>47.02875</v>
      </c>
      <c r="AP31" s="4" t="str">
        <f t="shared" si="40"/>
        <v/>
      </c>
      <c r="AQ31" s="4" t="str">
        <f t="shared" si="41"/>
        <v/>
      </c>
      <c r="AR31" s="4" t="str">
        <f t="shared" si="42"/>
        <v/>
      </c>
      <c r="AS31" s="4" t="str">
        <f t="shared" si="43"/>
        <v>461.9940625</v>
      </c>
      <c r="AT31" s="4" t="str">
        <f t="shared" si="44"/>
        <v/>
      </c>
      <c r="AU31" s="4" t="str">
        <f t="shared" si="45"/>
        <v/>
      </c>
      <c r="AV31" s="4" t="str">
        <f t="shared" si="46"/>
        <v/>
      </c>
      <c r="AW31" s="4" t="str">
        <f t="shared" si="47"/>
        <v>0.008892269133</v>
      </c>
      <c r="AX31" s="4" t="str">
        <f t="shared" si="48"/>
        <v/>
      </c>
      <c r="AY31" s="4" t="str">
        <f t="shared" si="49"/>
        <v/>
      </c>
      <c r="AZ31" s="4" t="str">
        <f t="shared" si="50"/>
        <v/>
      </c>
      <c r="BA31" s="4" t="str">
        <f t="shared" si="51"/>
        <v>999678</v>
      </c>
      <c r="BB31" s="4" t="str">
        <f t="shared" si="52"/>
        <v/>
      </c>
      <c r="BC31" s="4" t="str">
        <f t="shared" si="53"/>
        <v/>
      </c>
      <c r="BD31" s="4" t="str">
        <f t="shared" si="54"/>
        <v/>
      </c>
      <c r="BE31" s="4">
        <v>1275.0</v>
      </c>
      <c r="BF31" s="4">
        <v>999678.0</v>
      </c>
      <c r="BG31" s="4">
        <v>0.00889226913252</v>
      </c>
      <c r="BH31" s="4">
        <v>461.9940625</v>
      </c>
      <c r="BI31" s="4">
        <v>47.02875</v>
      </c>
      <c r="BQ31" s="4"/>
      <c r="BR31" s="18"/>
      <c r="BT31" s="8"/>
      <c r="BU31" s="8"/>
      <c r="BV31" s="8"/>
      <c r="BW31" s="15">
        <v>39772.0</v>
      </c>
      <c r="BX31" s="17"/>
      <c r="BY31" s="17"/>
      <c r="BZ31" s="19" t="str">
        <f t="shared" si="55"/>
        <v>32</v>
      </c>
      <c r="CA31" s="19" t="str">
        <f t="shared" si="56"/>
        <v/>
      </c>
      <c r="CB31" s="19" t="str">
        <f t="shared" si="57"/>
        <v/>
      </c>
      <c r="CC31" s="19"/>
      <c r="CD31" s="4">
        <v>9.0</v>
      </c>
      <c r="CE31" s="4"/>
      <c r="CF31" s="4">
        <v>1841.0</v>
      </c>
    </row>
    <row r="32">
      <c r="A32" s="4"/>
      <c r="B32" s="4"/>
      <c r="C32" s="4"/>
      <c r="D32" s="4" t="str">
        <f t="shared" si="2"/>
        <v>2</v>
      </c>
      <c r="E32" s="4" t="str">
        <f t="shared" si="3"/>
        <v/>
      </c>
      <c r="F32" s="4" t="str">
        <f t="shared" si="4"/>
        <v/>
      </c>
      <c r="G32" s="4" t="str">
        <f t="shared" si="5"/>
        <v/>
      </c>
      <c r="H32" s="4" t="str">
        <f t="shared" si="6"/>
        <v/>
      </c>
      <c r="I32" s="4" t="str">
        <f t="shared" si="7"/>
        <v/>
      </c>
      <c r="J32" s="4" t="str">
        <f t="shared" si="8"/>
        <v/>
      </c>
      <c r="K32" s="4" t="str">
        <f t="shared" si="9"/>
        <v/>
      </c>
      <c r="L32" s="4" t="str">
        <f t="shared" si="10"/>
        <v/>
      </c>
      <c r="M32" s="4" t="str">
        <f t="shared" si="11"/>
        <v/>
      </c>
      <c r="N32" s="4" t="str">
        <f t="shared" si="12"/>
        <v/>
      </c>
      <c r="O32" s="4" t="str">
        <f t="shared" si="13"/>
        <v/>
      </c>
      <c r="P32" s="4" t="str">
        <f t="shared" si="14"/>
        <v/>
      </c>
      <c r="Q32" s="4" t="str">
        <f t="shared" si="15"/>
        <v/>
      </c>
      <c r="R32" s="4" t="str">
        <f t="shared" si="16"/>
        <v/>
      </c>
      <c r="S32" s="4" t="str">
        <f t="shared" si="17"/>
        <v/>
      </c>
      <c r="T32" s="4" t="str">
        <f t="shared" si="18"/>
        <v/>
      </c>
      <c r="U32" s="4" t="str">
        <f t="shared" si="19"/>
        <v/>
      </c>
      <c r="V32" s="4" t="str">
        <f t="shared" si="20"/>
        <v/>
      </c>
      <c r="W32" s="4" t="str">
        <f t="shared" si="21"/>
        <v/>
      </c>
      <c r="X32" s="4" t="str">
        <f t="shared" si="22"/>
        <v/>
      </c>
      <c r="Y32" s="4" t="str">
        <f t="shared" si="23"/>
        <v/>
      </c>
      <c r="Z32" s="4" t="str">
        <f t="shared" si="24"/>
        <v/>
      </c>
      <c r="AA32" s="4" t="str">
        <f t="shared" si="25"/>
        <v/>
      </c>
      <c r="AB32" s="4" t="str">
        <f t="shared" si="26"/>
        <v/>
      </c>
      <c r="AC32" s="4" t="str">
        <f t="shared" si="27"/>
        <v/>
      </c>
      <c r="AD32" s="4" t="str">
        <f t="shared" si="28"/>
        <v/>
      </c>
      <c r="AE32" s="4" t="str">
        <f t="shared" si="29"/>
        <v/>
      </c>
      <c r="AF32" s="4" t="str">
        <f t="shared" si="30"/>
        <v/>
      </c>
      <c r="AG32" s="4" t="str">
        <f t="shared" si="31"/>
        <v/>
      </c>
      <c r="AH32" s="4" t="str">
        <f t="shared" si="32"/>
        <v/>
      </c>
      <c r="AI32" s="4" t="str">
        <f t="shared" si="33"/>
        <v/>
      </c>
      <c r="AJ32" s="4" t="str">
        <f t="shared" si="34"/>
        <v/>
      </c>
      <c r="AK32" s="4" t="str">
        <f t="shared" si="35"/>
        <v/>
      </c>
      <c r="AL32" s="4" t="str">
        <f t="shared" si="36"/>
        <v/>
      </c>
      <c r="AM32" s="4" t="str">
        <f t="shared" si="37"/>
        <v/>
      </c>
      <c r="AN32" s="4" t="str">
        <f t="shared" si="38"/>
        <v/>
      </c>
      <c r="AO32" s="4" t="str">
        <f t="shared" si="39"/>
        <v/>
      </c>
      <c r="AP32" s="4" t="str">
        <f t="shared" si="40"/>
        <v>18.030625</v>
      </c>
      <c r="AQ32" s="4" t="str">
        <f t="shared" si="41"/>
        <v/>
      </c>
      <c r="AR32" s="4" t="str">
        <f t="shared" si="42"/>
        <v/>
      </c>
      <c r="AS32" s="4" t="str">
        <f t="shared" si="43"/>
        <v/>
      </c>
      <c r="AT32" s="4" t="str">
        <f t="shared" si="44"/>
        <v>218.9696875</v>
      </c>
      <c r="AU32" s="4" t="str">
        <f t="shared" si="45"/>
        <v/>
      </c>
      <c r="AV32" s="4" t="str">
        <f t="shared" si="46"/>
        <v/>
      </c>
      <c r="AW32" s="4" t="str">
        <f t="shared" si="47"/>
        <v/>
      </c>
      <c r="AX32" s="4" t="str">
        <f t="shared" si="48"/>
        <v>0.008885514561</v>
      </c>
      <c r="AY32" s="4" t="str">
        <f t="shared" si="49"/>
        <v/>
      </c>
      <c r="AZ32" s="4" t="str">
        <f t="shared" si="50"/>
        <v/>
      </c>
      <c r="BA32" s="4" t="str">
        <f t="shared" si="51"/>
        <v/>
      </c>
      <c r="BB32" s="4" t="str">
        <f t="shared" si="52"/>
        <v>864107</v>
      </c>
      <c r="BC32" s="4" t="str">
        <f t="shared" si="53"/>
        <v/>
      </c>
      <c r="BD32" s="4" t="str">
        <f t="shared" si="54"/>
        <v/>
      </c>
      <c r="BE32" s="4">
        <v>2714.0</v>
      </c>
      <c r="BF32" s="4">
        <v>864107.0</v>
      </c>
      <c r="BG32" s="4">
        <v>0.00888551456121</v>
      </c>
      <c r="BH32" s="4">
        <v>218.9696875</v>
      </c>
      <c r="BI32" s="4">
        <v>18.030625</v>
      </c>
      <c r="BQ32" s="18"/>
      <c r="BR32" s="18"/>
      <c r="BT32" s="8"/>
      <c r="BU32" s="8"/>
      <c r="BV32" s="8"/>
      <c r="BW32" s="15">
        <v>40014.0</v>
      </c>
      <c r="BX32" s="17"/>
      <c r="BY32" s="17"/>
      <c r="BZ32" s="19" t="str">
        <f t="shared" si="55"/>
        <v>40</v>
      </c>
      <c r="CA32" s="19" t="str">
        <f t="shared" si="56"/>
        <v/>
      </c>
      <c r="CB32" s="19" t="str">
        <f t="shared" si="57"/>
        <v/>
      </c>
      <c r="CC32" s="19"/>
      <c r="CD32" s="4">
        <v>13.0</v>
      </c>
      <c r="CE32" s="4"/>
      <c r="CF32" s="4">
        <v>2062.0</v>
      </c>
    </row>
    <row r="33">
      <c r="A33" s="4"/>
      <c r="B33" s="4"/>
      <c r="C33" s="4"/>
      <c r="D33" s="4" t="str">
        <f t="shared" si="2"/>
        <v>4</v>
      </c>
      <c r="E33" s="4" t="str">
        <f t="shared" si="3"/>
        <v/>
      </c>
      <c r="F33" s="4" t="str">
        <f t="shared" si="4"/>
        <v/>
      </c>
      <c r="G33" s="4" t="str">
        <f t="shared" si="5"/>
        <v/>
      </c>
      <c r="H33" s="4" t="str">
        <f t="shared" si="6"/>
        <v/>
      </c>
      <c r="I33" s="4" t="str">
        <f t="shared" si="7"/>
        <v/>
      </c>
      <c r="J33" s="4" t="str">
        <f t="shared" si="8"/>
        <v/>
      </c>
      <c r="K33" s="4" t="str">
        <f t="shared" si="9"/>
        <v/>
      </c>
      <c r="L33" s="4" t="str">
        <f t="shared" si="10"/>
        <v/>
      </c>
      <c r="M33" s="4" t="str">
        <f t="shared" si="11"/>
        <v/>
      </c>
      <c r="N33" s="4" t="str">
        <f t="shared" si="12"/>
        <v/>
      </c>
      <c r="O33" s="4" t="str">
        <f t="shared" si="13"/>
        <v/>
      </c>
      <c r="P33" s="4" t="str">
        <f t="shared" si="14"/>
        <v/>
      </c>
      <c r="Q33" s="4" t="str">
        <f t="shared" si="15"/>
        <v/>
      </c>
      <c r="R33" s="4" t="str">
        <f t="shared" si="16"/>
        <v/>
      </c>
      <c r="S33" s="4" t="str">
        <f t="shared" si="17"/>
        <v/>
      </c>
      <c r="T33" s="4" t="str">
        <f t="shared" si="18"/>
        <v/>
      </c>
      <c r="U33" s="4" t="str">
        <f t="shared" si="19"/>
        <v/>
      </c>
      <c r="V33" s="4" t="str">
        <f t="shared" si="20"/>
        <v/>
      </c>
      <c r="W33" s="4" t="str">
        <f t="shared" si="21"/>
        <v/>
      </c>
      <c r="X33" s="4" t="str">
        <f t="shared" si="22"/>
        <v/>
      </c>
      <c r="Y33" s="4" t="str">
        <f t="shared" si="23"/>
        <v/>
      </c>
      <c r="Z33" s="4" t="str">
        <f t="shared" si="24"/>
        <v/>
      </c>
      <c r="AA33" s="4" t="str">
        <f t="shared" si="25"/>
        <v/>
      </c>
      <c r="AB33" s="4" t="str">
        <f t="shared" si="26"/>
        <v/>
      </c>
      <c r="AC33" s="4" t="str">
        <f t="shared" si="27"/>
        <v/>
      </c>
      <c r="AD33" s="4" t="str">
        <f t="shared" si="28"/>
        <v/>
      </c>
      <c r="AE33" s="4" t="str">
        <f t="shared" si="29"/>
        <v/>
      </c>
      <c r="AF33" s="4" t="str">
        <f t="shared" si="30"/>
        <v/>
      </c>
      <c r="AG33" s="4" t="str">
        <f t="shared" si="31"/>
        <v/>
      </c>
      <c r="AH33" s="4" t="str">
        <f t="shared" si="32"/>
        <v/>
      </c>
      <c r="AI33" s="4" t="str">
        <f t="shared" si="33"/>
        <v/>
      </c>
      <c r="AJ33" s="4" t="str">
        <f t="shared" si="34"/>
        <v/>
      </c>
      <c r="AK33" s="4" t="str">
        <f t="shared" si="35"/>
        <v/>
      </c>
      <c r="AL33" s="4" t="str">
        <f t="shared" si="36"/>
        <v/>
      </c>
      <c r="AM33" s="4" t="str">
        <f t="shared" si="37"/>
        <v/>
      </c>
      <c r="AN33" s="4" t="str">
        <f t="shared" si="38"/>
        <v/>
      </c>
      <c r="AO33" s="4" t="str">
        <f t="shared" si="39"/>
        <v/>
      </c>
      <c r="AP33" s="4" t="str">
        <f t="shared" si="40"/>
        <v/>
      </c>
      <c r="AQ33" s="4" t="str">
        <f t="shared" si="41"/>
        <v/>
      </c>
      <c r="AR33" s="4" t="str">
        <f t="shared" si="42"/>
        <v>37.39625</v>
      </c>
      <c r="AS33" s="4" t="str">
        <f t="shared" si="43"/>
        <v/>
      </c>
      <c r="AT33" s="4" t="str">
        <f t="shared" si="44"/>
        <v/>
      </c>
      <c r="AU33" s="4" t="str">
        <f t="shared" si="45"/>
        <v/>
      </c>
      <c r="AV33" s="4" t="str">
        <f t="shared" si="46"/>
        <v>352.4753125</v>
      </c>
      <c r="AW33" s="4" t="str">
        <f t="shared" si="47"/>
        <v/>
      </c>
      <c r="AX33" s="4" t="str">
        <f t="shared" si="48"/>
        <v/>
      </c>
      <c r="AY33" s="4" t="str">
        <f t="shared" si="49"/>
        <v/>
      </c>
      <c r="AZ33" s="4" t="str">
        <f t="shared" si="50"/>
        <v>0.008736483216</v>
      </c>
      <c r="BA33" s="4" t="str">
        <f t="shared" si="51"/>
        <v/>
      </c>
      <c r="BB33" s="4" t="str">
        <f t="shared" si="52"/>
        <v/>
      </c>
      <c r="BC33" s="4" t="str">
        <f t="shared" si="53"/>
        <v/>
      </c>
      <c r="BD33" s="4" t="str">
        <f t="shared" si="54"/>
        <v>810664</v>
      </c>
      <c r="BE33" s="4">
        <v>38300.0</v>
      </c>
      <c r="BF33" s="4">
        <v>810664.0</v>
      </c>
      <c r="BG33" s="4">
        <v>0.00873648321574</v>
      </c>
      <c r="BH33" s="4">
        <v>352.4753125</v>
      </c>
      <c r="BI33" s="4">
        <v>37.39625</v>
      </c>
      <c r="BQ33" s="18"/>
      <c r="BR33" s="18"/>
      <c r="BT33" s="8"/>
      <c r="BU33" s="8"/>
      <c r="BV33" s="8"/>
      <c r="BW33" s="15">
        <v>39043.0</v>
      </c>
      <c r="BX33" s="17"/>
      <c r="BY33" s="17"/>
      <c r="BZ33" s="19" t="str">
        <f t="shared" si="55"/>
        <v>8</v>
      </c>
      <c r="CA33" s="19" t="str">
        <f t="shared" si="56"/>
        <v/>
      </c>
      <c r="CB33" s="19" t="str">
        <f t="shared" si="57"/>
        <v/>
      </c>
      <c r="CC33" s="19"/>
      <c r="CD33" s="4">
        <v>17.0</v>
      </c>
      <c r="CE33" s="4"/>
      <c r="CF33" s="4">
        <v>2152.0</v>
      </c>
    </row>
    <row r="34">
      <c r="A34" s="4"/>
      <c r="B34" s="4"/>
      <c r="C34" s="4"/>
      <c r="D34" s="4" t="str">
        <f t="shared" si="2"/>
        <v>4</v>
      </c>
      <c r="E34" s="4" t="str">
        <f t="shared" si="3"/>
        <v/>
      </c>
      <c r="F34" s="4" t="str">
        <f t="shared" si="4"/>
        <v/>
      </c>
      <c r="G34" s="4" t="str">
        <f t="shared" si="5"/>
        <v/>
      </c>
      <c r="H34" s="4" t="str">
        <f t="shared" si="6"/>
        <v/>
      </c>
      <c r="I34" s="4" t="str">
        <f t="shared" si="7"/>
        <v/>
      </c>
      <c r="J34" s="4" t="str">
        <f t="shared" si="8"/>
        <v/>
      </c>
      <c r="K34" s="4" t="str">
        <f t="shared" si="9"/>
        <v/>
      </c>
      <c r="L34" s="4" t="str">
        <f t="shared" si="10"/>
        <v/>
      </c>
      <c r="M34" s="4" t="str">
        <f t="shared" si="11"/>
        <v/>
      </c>
      <c r="N34" s="4" t="str">
        <f t="shared" si="12"/>
        <v/>
      </c>
      <c r="O34" s="4" t="str">
        <f t="shared" si="13"/>
        <v/>
      </c>
      <c r="P34" s="4" t="str">
        <f t="shared" si="14"/>
        <v/>
      </c>
      <c r="Q34" s="4" t="str">
        <f t="shared" si="15"/>
        <v/>
      </c>
      <c r="R34" s="4" t="str">
        <f t="shared" si="16"/>
        <v/>
      </c>
      <c r="S34" s="4" t="str">
        <f t="shared" si="17"/>
        <v/>
      </c>
      <c r="T34" s="4" t="str">
        <f t="shared" si="18"/>
        <v/>
      </c>
      <c r="U34" s="4" t="str">
        <f t="shared" si="19"/>
        <v/>
      </c>
      <c r="V34" s="4" t="str">
        <f t="shared" si="20"/>
        <v/>
      </c>
      <c r="W34" s="4" t="str">
        <f t="shared" si="21"/>
        <v/>
      </c>
      <c r="X34" s="4" t="str">
        <f t="shared" si="22"/>
        <v/>
      </c>
      <c r="Y34" s="4" t="str">
        <f t="shared" si="23"/>
        <v/>
      </c>
      <c r="Z34" s="4" t="str">
        <f t="shared" si="24"/>
        <v/>
      </c>
      <c r="AA34" s="4" t="str">
        <f t="shared" si="25"/>
        <v/>
      </c>
      <c r="AB34" s="4" t="str">
        <f t="shared" si="26"/>
        <v/>
      </c>
      <c r="AC34" s="4" t="str">
        <f t="shared" si="27"/>
        <v/>
      </c>
      <c r="AD34" s="4" t="str">
        <f t="shared" si="28"/>
        <v/>
      </c>
      <c r="AE34" s="4" t="str">
        <f t="shared" si="29"/>
        <v/>
      </c>
      <c r="AF34" s="4" t="str">
        <f t="shared" si="30"/>
        <v/>
      </c>
      <c r="AG34" s="4" t="str">
        <f t="shared" si="31"/>
        <v/>
      </c>
      <c r="AH34" s="4" t="str">
        <f t="shared" si="32"/>
        <v/>
      </c>
      <c r="AI34" s="4" t="str">
        <f t="shared" si="33"/>
        <v/>
      </c>
      <c r="AJ34" s="4" t="str">
        <f t="shared" si="34"/>
        <v/>
      </c>
      <c r="AK34" s="4" t="str">
        <f t="shared" si="35"/>
        <v/>
      </c>
      <c r="AL34" s="4" t="str">
        <f t="shared" si="36"/>
        <v/>
      </c>
      <c r="AM34" s="4" t="str">
        <f t="shared" si="37"/>
        <v/>
      </c>
      <c r="AN34" s="4" t="str">
        <f t="shared" si="38"/>
        <v/>
      </c>
      <c r="AO34" s="4" t="str">
        <f t="shared" si="39"/>
        <v/>
      </c>
      <c r="AP34" s="4" t="str">
        <f t="shared" si="40"/>
        <v/>
      </c>
      <c r="AQ34" s="4" t="str">
        <f t="shared" si="41"/>
        <v/>
      </c>
      <c r="AR34" s="4" t="str">
        <f t="shared" si="42"/>
        <v>1101.924375</v>
      </c>
      <c r="AS34" s="4" t="str">
        <f t="shared" si="43"/>
        <v/>
      </c>
      <c r="AT34" s="4" t="str">
        <f t="shared" si="44"/>
        <v/>
      </c>
      <c r="AU34" s="4" t="str">
        <f t="shared" si="45"/>
        <v/>
      </c>
      <c r="AV34" s="4" t="str">
        <f t="shared" si="46"/>
        <v>10476.83563</v>
      </c>
      <c r="AW34" s="4" t="str">
        <f t="shared" si="47"/>
        <v/>
      </c>
      <c r="AX34" s="4" t="str">
        <f t="shared" si="48"/>
        <v/>
      </c>
      <c r="AY34" s="4" t="str">
        <f t="shared" si="49"/>
        <v/>
      </c>
      <c r="AZ34" s="4" t="str">
        <f t="shared" si="50"/>
        <v>0.008532923379</v>
      </c>
      <c r="BA34" s="4" t="str">
        <f t="shared" si="51"/>
        <v/>
      </c>
      <c r="BB34" s="4" t="str">
        <f t="shared" si="52"/>
        <v/>
      </c>
      <c r="BC34" s="4" t="str">
        <f t="shared" si="53"/>
        <v/>
      </c>
      <c r="BD34" s="4" t="str">
        <f t="shared" si="54"/>
        <v>759736</v>
      </c>
      <c r="BE34" s="4">
        <v>69800.0</v>
      </c>
      <c r="BF34" s="4">
        <v>759736.0</v>
      </c>
      <c r="BG34" s="4">
        <v>0.00853292337914</v>
      </c>
      <c r="BH34" s="4">
        <v>10476.835625</v>
      </c>
      <c r="BI34" s="4">
        <v>1101.924375</v>
      </c>
      <c r="BQ34" s="18"/>
      <c r="BR34" s="18"/>
      <c r="BT34" s="8"/>
      <c r="BU34" s="8"/>
      <c r="BV34" s="8"/>
      <c r="BW34" s="15">
        <v>40143.0</v>
      </c>
      <c r="BX34" s="17"/>
      <c r="BY34" s="17"/>
      <c r="BZ34" s="19" t="str">
        <f t="shared" si="55"/>
        <v>44</v>
      </c>
      <c r="CA34" s="19" t="str">
        <f t="shared" si="56"/>
        <v/>
      </c>
      <c r="CB34" s="19" t="str">
        <f t="shared" si="57"/>
        <v/>
      </c>
      <c r="CC34" s="19"/>
      <c r="CD34" s="4">
        <v>17.0</v>
      </c>
      <c r="CE34" s="4"/>
      <c r="CF34" s="4">
        <v>2222.0</v>
      </c>
    </row>
    <row r="35">
      <c r="A35" s="4"/>
      <c r="B35" s="4"/>
      <c r="C35" s="4"/>
      <c r="D35" s="4" t="str">
        <f t="shared" si="2"/>
        <v>4</v>
      </c>
      <c r="E35" s="4" t="str">
        <f t="shared" si="3"/>
        <v/>
      </c>
      <c r="F35" s="4" t="str">
        <f t="shared" si="4"/>
        <v/>
      </c>
      <c r="G35" s="4" t="str">
        <f t="shared" si="5"/>
        <v/>
      </c>
      <c r="H35" s="4" t="str">
        <f t="shared" si="6"/>
        <v/>
      </c>
      <c r="I35" s="4" t="str">
        <f t="shared" si="7"/>
        <v/>
      </c>
      <c r="J35" s="4" t="str">
        <f t="shared" si="8"/>
        <v/>
      </c>
      <c r="K35" s="4" t="str">
        <f t="shared" si="9"/>
        <v/>
      </c>
      <c r="L35" s="4" t="str">
        <f t="shared" si="10"/>
        <v/>
      </c>
      <c r="M35" s="4" t="str">
        <f t="shared" si="11"/>
        <v/>
      </c>
      <c r="N35" s="4" t="str">
        <f t="shared" si="12"/>
        <v/>
      </c>
      <c r="O35" s="4" t="str">
        <f t="shared" si="13"/>
        <v/>
      </c>
      <c r="P35" s="4" t="str">
        <f t="shared" si="14"/>
        <v/>
      </c>
      <c r="Q35" s="4" t="str">
        <f t="shared" si="15"/>
        <v/>
      </c>
      <c r="R35" s="4" t="str">
        <f t="shared" si="16"/>
        <v/>
      </c>
      <c r="S35" s="4" t="str">
        <f t="shared" si="17"/>
        <v/>
      </c>
      <c r="T35" s="4" t="str">
        <f t="shared" si="18"/>
        <v/>
      </c>
      <c r="U35" s="4" t="str">
        <f t="shared" si="19"/>
        <v/>
      </c>
      <c r="V35" s="4" t="str">
        <f t="shared" si="20"/>
        <v/>
      </c>
      <c r="W35" s="4" t="str">
        <f t="shared" si="21"/>
        <v/>
      </c>
      <c r="X35" s="4" t="str">
        <f t="shared" si="22"/>
        <v/>
      </c>
      <c r="Y35" s="4" t="str">
        <f t="shared" si="23"/>
        <v/>
      </c>
      <c r="Z35" s="4" t="str">
        <f t="shared" si="24"/>
        <v/>
      </c>
      <c r="AA35" s="4" t="str">
        <f t="shared" si="25"/>
        <v/>
      </c>
      <c r="AB35" s="4" t="str">
        <f t="shared" si="26"/>
        <v/>
      </c>
      <c r="AC35" s="4" t="str">
        <f t="shared" si="27"/>
        <v/>
      </c>
      <c r="AD35" s="4" t="str">
        <f t="shared" si="28"/>
        <v/>
      </c>
      <c r="AE35" s="4" t="str">
        <f t="shared" si="29"/>
        <v/>
      </c>
      <c r="AF35" s="4" t="str">
        <f t="shared" si="30"/>
        <v/>
      </c>
      <c r="AG35" s="4" t="str">
        <f t="shared" si="31"/>
        <v/>
      </c>
      <c r="AH35" s="4" t="str">
        <f t="shared" si="32"/>
        <v/>
      </c>
      <c r="AI35" s="4" t="str">
        <f t="shared" si="33"/>
        <v/>
      </c>
      <c r="AJ35" s="4" t="str">
        <f t="shared" si="34"/>
        <v/>
      </c>
      <c r="AK35" s="4" t="str">
        <f t="shared" si="35"/>
        <v/>
      </c>
      <c r="AL35" s="4" t="str">
        <f t="shared" si="36"/>
        <v/>
      </c>
      <c r="AM35" s="4" t="str">
        <f t="shared" si="37"/>
        <v/>
      </c>
      <c r="AN35" s="4" t="str">
        <f t="shared" si="38"/>
        <v/>
      </c>
      <c r="AO35" s="4" t="str">
        <f t="shared" si="39"/>
        <v/>
      </c>
      <c r="AP35" s="4" t="str">
        <f t="shared" si="40"/>
        <v/>
      </c>
      <c r="AQ35" s="4" t="str">
        <f t="shared" si="41"/>
        <v/>
      </c>
      <c r="AR35" s="4" t="str">
        <f t="shared" si="42"/>
        <v>186.75</v>
      </c>
      <c r="AS35" s="4" t="str">
        <f t="shared" si="43"/>
        <v/>
      </c>
      <c r="AT35" s="4" t="str">
        <f t="shared" si="44"/>
        <v/>
      </c>
      <c r="AU35" s="4" t="str">
        <f t="shared" si="45"/>
        <v/>
      </c>
      <c r="AV35" s="4" t="str">
        <f t="shared" si="46"/>
        <v>27676.64375</v>
      </c>
      <c r="AW35" s="4" t="str">
        <f t="shared" si="47"/>
        <v/>
      </c>
      <c r="AX35" s="4" t="str">
        <f t="shared" si="48"/>
        <v/>
      </c>
      <c r="AY35" s="4" t="str">
        <f t="shared" si="49"/>
        <v/>
      </c>
      <c r="AZ35" s="4" t="str">
        <f t="shared" si="50"/>
        <v>0.008394539239</v>
      </c>
      <c r="BA35" s="4" t="str">
        <f t="shared" si="51"/>
        <v/>
      </c>
      <c r="BB35" s="4" t="str">
        <f t="shared" si="52"/>
        <v/>
      </c>
      <c r="BC35" s="4" t="str">
        <f t="shared" si="53"/>
        <v/>
      </c>
      <c r="BD35" s="4" t="str">
        <f t="shared" si="54"/>
        <v>697609</v>
      </c>
      <c r="BE35" s="4">
        <v>302000.0</v>
      </c>
      <c r="BF35" s="4">
        <v>697609.0</v>
      </c>
      <c r="BG35" s="4">
        <v>0.00839453923863</v>
      </c>
      <c r="BH35" s="4">
        <v>27676.64375</v>
      </c>
      <c r="BI35" s="4">
        <v>186.75</v>
      </c>
      <c r="BQ35" s="18"/>
      <c r="BR35" s="18"/>
      <c r="BT35" s="8"/>
      <c r="BU35" s="8"/>
      <c r="BV35" s="8"/>
      <c r="BW35" s="15">
        <v>39163.0</v>
      </c>
      <c r="BX35" s="17"/>
      <c r="BY35" s="17"/>
      <c r="BZ35" s="19" t="str">
        <f t="shared" si="55"/>
        <v>12</v>
      </c>
      <c r="CA35" s="19" t="str">
        <f t="shared" si="56"/>
        <v/>
      </c>
      <c r="CB35" s="19" t="str">
        <f t="shared" si="57"/>
        <v/>
      </c>
      <c r="CC35" s="19"/>
      <c r="CD35" s="4">
        <v>18.0</v>
      </c>
      <c r="CE35" s="4"/>
      <c r="CF35" s="4">
        <v>2312.0</v>
      </c>
    </row>
    <row r="36">
      <c r="A36" s="4"/>
      <c r="B36" s="4"/>
      <c r="C36" s="4"/>
      <c r="D36" s="4" t="str">
        <f t="shared" si="2"/>
        <v>1</v>
      </c>
      <c r="E36" s="4" t="str">
        <f t="shared" si="3"/>
        <v/>
      </c>
      <c r="F36" s="4" t="str">
        <f t="shared" si="4"/>
        <v/>
      </c>
      <c r="G36" s="4" t="str">
        <f t="shared" si="5"/>
        <v/>
      </c>
      <c r="H36" s="4" t="str">
        <f t="shared" si="6"/>
        <v/>
      </c>
      <c r="I36" s="4" t="str">
        <f t="shared" si="7"/>
        <v/>
      </c>
      <c r="J36" s="4" t="str">
        <f t="shared" si="8"/>
        <v/>
      </c>
      <c r="K36" s="4" t="str">
        <f t="shared" si="9"/>
        <v/>
      </c>
      <c r="L36" s="4" t="str">
        <f t="shared" si="10"/>
        <v/>
      </c>
      <c r="M36" s="4" t="str">
        <f t="shared" si="11"/>
        <v/>
      </c>
      <c r="N36" s="4" t="str">
        <f t="shared" si="12"/>
        <v/>
      </c>
      <c r="O36" s="4" t="str">
        <f t="shared" si="13"/>
        <v/>
      </c>
      <c r="P36" s="4" t="str">
        <f t="shared" si="14"/>
        <v/>
      </c>
      <c r="Q36" s="4" t="str">
        <f t="shared" si="15"/>
        <v/>
      </c>
      <c r="R36" s="4" t="str">
        <f t="shared" si="16"/>
        <v/>
      </c>
      <c r="S36" s="4" t="str">
        <f t="shared" si="17"/>
        <v/>
      </c>
      <c r="T36" s="4" t="str">
        <f t="shared" si="18"/>
        <v/>
      </c>
      <c r="U36" s="4" t="str">
        <f t="shared" si="19"/>
        <v/>
      </c>
      <c r="V36" s="4" t="str">
        <f t="shared" si="20"/>
        <v/>
      </c>
      <c r="W36" s="4" t="str">
        <f t="shared" si="21"/>
        <v/>
      </c>
      <c r="X36" s="4" t="str">
        <f t="shared" si="22"/>
        <v/>
      </c>
      <c r="Y36" s="4" t="str">
        <f t="shared" si="23"/>
        <v/>
      </c>
      <c r="Z36" s="4" t="str">
        <f t="shared" si="24"/>
        <v/>
      </c>
      <c r="AA36" s="4" t="str">
        <f t="shared" si="25"/>
        <v/>
      </c>
      <c r="AB36" s="4" t="str">
        <f t="shared" si="26"/>
        <v/>
      </c>
      <c r="AC36" s="4" t="str">
        <f t="shared" si="27"/>
        <v/>
      </c>
      <c r="AD36" s="4" t="str">
        <f t="shared" si="28"/>
        <v/>
      </c>
      <c r="AE36" s="4" t="str">
        <f t="shared" si="29"/>
        <v/>
      </c>
      <c r="AF36" s="4" t="str">
        <f t="shared" si="30"/>
        <v/>
      </c>
      <c r="AG36" s="4" t="str">
        <f t="shared" si="31"/>
        <v/>
      </c>
      <c r="AH36" s="4" t="str">
        <f t="shared" si="32"/>
        <v/>
      </c>
      <c r="AI36" s="4" t="str">
        <f t="shared" si="33"/>
        <v/>
      </c>
      <c r="AJ36" s="4" t="str">
        <f t="shared" si="34"/>
        <v/>
      </c>
      <c r="AK36" s="4" t="str">
        <f t="shared" si="35"/>
        <v/>
      </c>
      <c r="AL36" s="4" t="str">
        <f t="shared" si="36"/>
        <v/>
      </c>
      <c r="AM36" s="4" t="str">
        <f t="shared" si="37"/>
        <v/>
      </c>
      <c r="AN36" s="4" t="str">
        <f t="shared" si="38"/>
        <v/>
      </c>
      <c r="AO36" s="4" t="str">
        <f t="shared" si="39"/>
        <v>1</v>
      </c>
      <c r="AP36" s="4" t="str">
        <f t="shared" si="40"/>
        <v/>
      </c>
      <c r="AQ36" s="4" t="str">
        <f t="shared" si="41"/>
        <v/>
      </c>
      <c r="AR36" s="4" t="str">
        <f t="shared" si="42"/>
        <v/>
      </c>
      <c r="AS36" s="4" t="str">
        <f t="shared" si="43"/>
        <v>25.625</v>
      </c>
      <c r="AT36" s="4" t="str">
        <f t="shared" si="44"/>
        <v/>
      </c>
      <c r="AU36" s="4" t="str">
        <f t="shared" si="45"/>
        <v/>
      </c>
      <c r="AV36" s="4" t="str">
        <f t="shared" si="46"/>
        <v/>
      </c>
      <c r="AW36" s="4" t="str">
        <f t="shared" si="47"/>
        <v>0.008322902323</v>
      </c>
      <c r="AX36" s="4" t="str">
        <f t="shared" si="48"/>
        <v/>
      </c>
      <c r="AY36" s="4" t="str">
        <f t="shared" si="49"/>
        <v/>
      </c>
      <c r="AZ36" s="4" t="str">
        <f t="shared" si="50"/>
        <v/>
      </c>
      <c r="BA36" s="4" t="str">
        <f t="shared" si="51"/>
        <v>674975</v>
      </c>
      <c r="BB36" s="4" t="str">
        <f t="shared" si="52"/>
        <v/>
      </c>
      <c r="BC36" s="4" t="str">
        <f t="shared" si="53"/>
        <v/>
      </c>
      <c r="BD36" s="4" t="str">
        <f t="shared" si="54"/>
        <v/>
      </c>
      <c r="BE36" s="4">
        <v>2222.0</v>
      </c>
      <c r="BF36" s="4">
        <v>674975.0</v>
      </c>
      <c r="BG36" s="4">
        <v>0.00832290232269</v>
      </c>
      <c r="BH36" s="4">
        <v>25.625</v>
      </c>
      <c r="BI36" s="4">
        <v>1.0</v>
      </c>
      <c r="BQ36" s="18"/>
      <c r="BR36" s="18"/>
      <c r="BT36" s="8"/>
      <c r="BU36" s="8"/>
      <c r="BV36" s="8"/>
      <c r="BW36" s="15">
        <v>39757.0</v>
      </c>
      <c r="BX36" s="17"/>
      <c r="BY36" s="17"/>
      <c r="BZ36" s="19" t="str">
        <f t="shared" si="55"/>
        <v>32</v>
      </c>
      <c r="CA36" s="19" t="str">
        <f t="shared" si="56"/>
        <v/>
      </c>
      <c r="CB36" s="19" t="str">
        <f t="shared" si="57"/>
        <v/>
      </c>
      <c r="CC36" s="19"/>
      <c r="CD36" s="4">
        <v>19.0</v>
      </c>
      <c r="CE36" s="4"/>
      <c r="CF36" s="4">
        <v>2387.0</v>
      </c>
    </row>
    <row r="37">
      <c r="A37" s="4"/>
      <c r="B37" s="4"/>
      <c r="C37" s="4"/>
      <c r="D37" s="4" t="str">
        <f t="shared" si="2"/>
        <v>1</v>
      </c>
      <c r="E37" s="4" t="str">
        <f t="shared" si="3"/>
        <v/>
      </c>
      <c r="F37" s="4" t="str">
        <f t="shared" si="4"/>
        <v/>
      </c>
      <c r="G37" s="4" t="str">
        <f t="shared" si="5"/>
        <v/>
      </c>
      <c r="H37" s="4" t="str">
        <f t="shared" si="6"/>
        <v/>
      </c>
      <c r="I37" s="4" t="str">
        <f t="shared" si="7"/>
        <v/>
      </c>
      <c r="J37" s="4" t="str">
        <f t="shared" si="8"/>
        <v/>
      </c>
      <c r="K37" s="4" t="str">
        <f t="shared" si="9"/>
        <v/>
      </c>
      <c r="L37" s="4" t="str">
        <f t="shared" si="10"/>
        <v/>
      </c>
      <c r="M37" s="4" t="str">
        <f t="shared" si="11"/>
        <v/>
      </c>
      <c r="N37" s="4" t="str">
        <f t="shared" si="12"/>
        <v/>
      </c>
      <c r="O37" s="4" t="str">
        <f t="shared" si="13"/>
        <v/>
      </c>
      <c r="P37" s="4" t="str">
        <f t="shared" si="14"/>
        <v/>
      </c>
      <c r="Q37" s="4" t="str">
        <f t="shared" si="15"/>
        <v/>
      </c>
      <c r="R37" s="4" t="str">
        <f t="shared" si="16"/>
        <v/>
      </c>
      <c r="S37" s="4" t="str">
        <f t="shared" si="17"/>
        <v/>
      </c>
      <c r="T37" s="4" t="str">
        <f t="shared" si="18"/>
        <v/>
      </c>
      <c r="U37" s="4" t="str">
        <f t="shared" si="19"/>
        <v/>
      </c>
      <c r="V37" s="4" t="str">
        <f t="shared" si="20"/>
        <v/>
      </c>
      <c r="W37" s="4" t="str">
        <f t="shared" si="21"/>
        <v/>
      </c>
      <c r="X37" s="4" t="str">
        <f t="shared" si="22"/>
        <v/>
      </c>
      <c r="Y37" s="4" t="str">
        <f t="shared" si="23"/>
        <v>0</v>
      </c>
      <c r="Z37" s="4" t="str">
        <f t="shared" si="24"/>
        <v/>
      </c>
      <c r="AA37" s="4" t="str">
        <f t="shared" si="25"/>
        <v/>
      </c>
      <c r="AB37" s="4" t="str">
        <f t="shared" si="26"/>
        <v/>
      </c>
      <c r="AC37" s="4" t="str">
        <f t="shared" si="27"/>
        <v>0</v>
      </c>
      <c r="AD37" s="4" t="str">
        <f t="shared" si="28"/>
        <v/>
      </c>
      <c r="AE37" s="4" t="str">
        <f t="shared" si="29"/>
        <v/>
      </c>
      <c r="AF37" s="4" t="str">
        <f t="shared" si="30"/>
        <v/>
      </c>
      <c r="AG37" s="4" t="str">
        <f t="shared" si="31"/>
        <v>0</v>
      </c>
      <c r="AH37" s="4" t="str">
        <f t="shared" si="32"/>
        <v/>
      </c>
      <c r="AI37" s="4" t="str">
        <f t="shared" si="33"/>
        <v/>
      </c>
      <c r="AJ37" s="4" t="str">
        <f t="shared" si="34"/>
        <v/>
      </c>
      <c r="AK37" s="4" t="str">
        <f t="shared" si="35"/>
        <v>0</v>
      </c>
      <c r="AL37" s="4" t="str">
        <f t="shared" si="36"/>
        <v/>
      </c>
      <c r="AM37" s="4" t="str">
        <f t="shared" si="37"/>
        <v/>
      </c>
      <c r="AN37" s="4" t="str">
        <f t="shared" si="38"/>
        <v/>
      </c>
      <c r="AO37" s="4" t="str">
        <f t="shared" si="39"/>
        <v>42.9375</v>
      </c>
      <c r="AP37" s="4" t="str">
        <f t="shared" si="40"/>
        <v/>
      </c>
      <c r="AQ37" s="4" t="str">
        <f t="shared" si="41"/>
        <v/>
      </c>
      <c r="AR37" s="4" t="str">
        <f t="shared" si="42"/>
        <v/>
      </c>
      <c r="AS37" s="4" t="str">
        <f t="shared" si="43"/>
        <v>75.405</v>
      </c>
      <c r="AT37" s="4" t="str">
        <f t="shared" si="44"/>
        <v/>
      </c>
      <c r="AU37" s="4" t="str">
        <f t="shared" si="45"/>
        <v/>
      </c>
      <c r="AV37" s="4" t="str">
        <f t="shared" si="46"/>
        <v/>
      </c>
      <c r="AW37" s="4" t="str">
        <f t="shared" si="47"/>
        <v>0.00829035607</v>
      </c>
      <c r="AX37" s="4" t="str">
        <f t="shared" si="48"/>
        <v/>
      </c>
      <c r="AY37" s="4" t="str">
        <f t="shared" si="49"/>
        <v/>
      </c>
      <c r="AZ37" s="4" t="str">
        <f t="shared" si="50"/>
        <v/>
      </c>
      <c r="BA37" s="4" t="str">
        <f t="shared" si="51"/>
        <v>651894</v>
      </c>
      <c r="BB37" s="4" t="str">
        <f t="shared" si="52"/>
        <v/>
      </c>
      <c r="BC37" s="4" t="str">
        <f t="shared" si="53"/>
        <v/>
      </c>
      <c r="BD37" s="4" t="str">
        <f t="shared" si="54"/>
        <v/>
      </c>
      <c r="BE37" s="4">
        <v>688.0</v>
      </c>
      <c r="BF37" s="4">
        <v>651894.0</v>
      </c>
      <c r="BG37" s="4">
        <v>0.00829035607004</v>
      </c>
      <c r="BH37" s="4">
        <v>75.405</v>
      </c>
      <c r="BI37" s="4">
        <v>42.9375</v>
      </c>
      <c r="BJ37" s="4">
        <v>0.0</v>
      </c>
      <c r="BK37" s="4">
        <v>0.0</v>
      </c>
      <c r="BL37" s="4">
        <v>0.0</v>
      </c>
      <c r="BM37" s="7">
        <v>0.0</v>
      </c>
      <c r="BN37" s="7"/>
      <c r="BO37" s="7"/>
      <c r="BP37" s="7"/>
      <c r="BQ37" s="18"/>
      <c r="BR37" s="18"/>
      <c r="BS37" s="7"/>
      <c r="BT37" s="8"/>
      <c r="BU37" s="8"/>
      <c r="BV37" s="8"/>
      <c r="BW37" s="15">
        <v>39580.0</v>
      </c>
      <c r="BX37" s="20">
        <v>40493.0</v>
      </c>
      <c r="BY37" s="17"/>
      <c r="BZ37" s="19" t="str">
        <f t="shared" si="55"/>
        <v>26</v>
      </c>
      <c r="CA37" s="19" t="str">
        <f t="shared" si="56"/>
        <v>34</v>
      </c>
      <c r="CB37" s="19" t="str">
        <f t="shared" si="57"/>
        <v/>
      </c>
      <c r="CC37" s="19"/>
      <c r="CD37" s="4">
        <v>20.0</v>
      </c>
      <c r="CE37" s="4"/>
      <c r="CF37" s="4">
        <v>2498.0</v>
      </c>
    </row>
    <row r="38">
      <c r="A38" s="4"/>
      <c r="B38" s="4"/>
      <c r="C38" s="4"/>
      <c r="D38" s="4" t="str">
        <f t="shared" si="2"/>
        <v>2</v>
      </c>
      <c r="E38" s="4" t="str">
        <f t="shared" si="3"/>
        <v/>
      </c>
      <c r="F38" s="4" t="str">
        <f t="shared" si="4"/>
        <v/>
      </c>
      <c r="G38" s="4" t="str">
        <f t="shared" si="5"/>
        <v/>
      </c>
      <c r="H38" s="4" t="str">
        <f t="shared" si="6"/>
        <v/>
      </c>
      <c r="I38" s="4" t="str">
        <f t="shared" si="7"/>
        <v/>
      </c>
      <c r="J38" s="4" t="str">
        <f t="shared" si="8"/>
        <v/>
      </c>
      <c r="K38" s="4" t="str">
        <f t="shared" si="9"/>
        <v/>
      </c>
      <c r="L38" s="4" t="str">
        <f t="shared" si="10"/>
        <v/>
      </c>
      <c r="M38" s="4" t="str">
        <f t="shared" si="11"/>
        <v/>
      </c>
      <c r="N38" s="4" t="str">
        <f t="shared" si="12"/>
        <v/>
      </c>
      <c r="O38" s="4" t="str">
        <f t="shared" si="13"/>
        <v/>
      </c>
      <c r="P38" s="4" t="str">
        <f t="shared" si="14"/>
        <v/>
      </c>
      <c r="Q38" s="4" t="str">
        <f t="shared" si="15"/>
        <v/>
      </c>
      <c r="R38" s="4" t="str">
        <f t="shared" si="16"/>
        <v/>
      </c>
      <c r="S38" s="4" t="str">
        <f t="shared" si="17"/>
        <v/>
      </c>
      <c r="T38" s="4" t="str">
        <f t="shared" si="18"/>
        <v/>
      </c>
      <c r="U38" s="4" t="str">
        <f t="shared" si="19"/>
        <v/>
      </c>
      <c r="V38" s="4" t="str">
        <f t="shared" si="20"/>
        <v/>
      </c>
      <c r="W38" s="4" t="str">
        <f t="shared" si="21"/>
        <v/>
      </c>
      <c r="X38" s="4" t="str">
        <f t="shared" si="22"/>
        <v/>
      </c>
      <c r="Y38" s="4" t="str">
        <f t="shared" si="23"/>
        <v/>
      </c>
      <c r="Z38" s="4" t="str">
        <f t="shared" si="24"/>
        <v>18</v>
      </c>
      <c r="AA38" s="4" t="str">
        <f t="shared" si="25"/>
        <v/>
      </c>
      <c r="AB38" s="4" t="str">
        <f t="shared" si="26"/>
        <v/>
      </c>
      <c r="AC38" s="4" t="str">
        <f t="shared" si="27"/>
        <v/>
      </c>
      <c r="AD38" s="4" t="str">
        <f t="shared" si="28"/>
        <v>8</v>
      </c>
      <c r="AE38" s="4" t="str">
        <f t="shared" si="29"/>
        <v/>
      </c>
      <c r="AF38" s="4" t="str">
        <f t="shared" si="30"/>
        <v/>
      </c>
      <c r="AG38" s="4" t="str">
        <f t="shared" si="31"/>
        <v/>
      </c>
      <c r="AH38" s="4" t="str">
        <f t="shared" si="32"/>
        <v>0</v>
      </c>
      <c r="AI38" s="4" t="str">
        <f t="shared" si="33"/>
        <v/>
      </c>
      <c r="AJ38" s="4" t="str">
        <f t="shared" si="34"/>
        <v/>
      </c>
      <c r="AK38" s="4" t="str">
        <f t="shared" si="35"/>
        <v/>
      </c>
      <c r="AL38" s="4" t="str">
        <f t="shared" si="36"/>
        <v>4.169925001</v>
      </c>
      <c r="AM38" s="4" t="str">
        <f t="shared" si="37"/>
        <v/>
      </c>
      <c r="AN38" s="4" t="str">
        <f t="shared" si="38"/>
        <v/>
      </c>
      <c r="AO38" s="4" t="str">
        <f t="shared" si="39"/>
        <v/>
      </c>
      <c r="AP38" s="4" t="str">
        <f t="shared" si="40"/>
        <v>0</v>
      </c>
      <c r="AQ38" s="4" t="str">
        <f t="shared" si="41"/>
        <v/>
      </c>
      <c r="AR38" s="4" t="str">
        <f t="shared" si="42"/>
        <v/>
      </c>
      <c r="AS38" s="4" t="str">
        <f t="shared" si="43"/>
        <v/>
      </c>
      <c r="AT38" s="4" t="str">
        <f t="shared" si="44"/>
        <v>979.174375</v>
      </c>
      <c r="AU38" s="4" t="str">
        <f t="shared" si="45"/>
        <v/>
      </c>
      <c r="AV38" s="4" t="str">
        <f t="shared" si="46"/>
        <v/>
      </c>
      <c r="AW38" s="4" t="str">
        <f t="shared" si="47"/>
        <v/>
      </c>
      <c r="AX38" s="4" t="str">
        <f t="shared" si="48"/>
        <v>0.008165337408</v>
      </c>
      <c r="AY38" s="4" t="str">
        <f t="shared" si="49"/>
        <v/>
      </c>
      <c r="AZ38" s="4" t="str">
        <f t="shared" si="50"/>
        <v/>
      </c>
      <c r="BA38" s="4" t="str">
        <f t="shared" si="51"/>
        <v/>
      </c>
      <c r="BB38" s="4" t="str">
        <f t="shared" si="52"/>
        <v>568595</v>
      </c>
      <c r="BC38" s="4" t="str">
        <f t="shared" si="53"/>
        <v/>
      </c>
      <c r="BD38" s="4" t="str">
        <f t="shared" si="54"/>
        <v/>
      </c>
      <c r="BE38" s="4">
        <v>8157.0</v>
      </c>
      <c r="BF38" s="4">
        <v>568595.0</v>
      </c>
      <c r="BG38" s="4">
        <v>0.00816533740767</v>
      </c>
      <c r="BH38" s="4">
        <v>979.174375</v>
      </c>
      <c r="BI38" s="4">
        <v>0.0</v>
      </c>
      <c r="BJ38">
        <v>4.169925001442312</v>
      </c>
      <c r="BK38" s="4">
        <v>0.0</v>
      </c>
      <c r="BL38" s="4">
        <v>8.0</v>
      </c>
      <c r="BM38" s="7">
        <v>18.0</v>
      </c>
      <c r="BN38" s="7"/>
      <c r="BO38" s="7"/>
      <c r="BP38" s="7"/>
      <c r="BQ38" s="18"/>
      <c r="BR38" s="18"/>
      <c r="BS38" s="7"/>
      <c r="BT38" s="8"/>
      <c r="BU38" s="8"/>
      <c r="BV38" s="8"/>
      <c r="BW38" s="15">
        <v>39180.0</v>
      </c>
      <c r="BX38" s="20">
        <v>41090.0</v>
      </c>
      <c r="BY38" s="17"/>
      <c r="BZ38" s="19" t="str">
        <f t="shared" si="55"/>
        <v>13</v>
      </c>
      <c r="CA38" s="19" t="str">
        <f t="shared" si="56"/>
        <v>53</v>
      </c>
      <c r="CB38" s="19" t="str">
        <f t="shared" si="57"/>
        <v/>
      </c>
      <c r="CC38" s="19"/>
      <c r="CD38" s="4">
        <v>26.0</v>
      </c>
      <c r="CE38" s="4"/>
      <c r="CF38" s="4">
        <v>2557.0</v>
      </c>
    </row>
    <row r="39">
      <c r="A39" s="4"/>
      <c r="B39" s="4"/>
      <c r="C39" s="4"/>
      <c r="D39" s="4" t="str">
        <f t="shared" si="2"/>
        <v>4</v>
      </c>
      <c r="E39" s="4" t="str">
        <f t="shared" si="3"/>
        <v/>
      </c>
      <c r="F39" s="4" t="str">
        <f t="shared" si="4"/>
        <v/>
      </c>
      <c r="G39" s="4" t="str">
        <f t="shared" si="5"/>
        <v/>
      </c>
      <c r="H39" s="4" t="str">
        <f t="shared" si="6"/>
        <v>1</v>
      </c>
      <c r="I39" s="4" t="str">
        <f t="shared" si="7"/>
        <v/>
      </c>
      <c r="J39" s="4" t="str">
        <f t="shared" si="8"/>
        <v/>
      </c>
      <c r="K39" s="4" t="str">
        <f t="shared" si="9"/>
        <v/>
      </c>
      <c r="L39" s="4" t="str">
        <f t="shared" si="10"/>
        <v>1</v>
      </c>
      <c r="M39" s="4" t="str">
        <f t="shared" si="11"/>
        <v/>
      </c>
      <c r="N39" s="4" t="str">
        <f t="shared" si="12"/>
        <v/>
      </c>
      <c r="O39" s="4" t="str">
        <f t="shared" si="13"/>
        <v/>
      </c>
      <c r="P39" s="4" t="str">
        <f t="shared" si="14"/>
        <v>51.9068906</v>
      </c>
      <c r="Q39" s="4" t="str">
        <f t="shared" si="15"/>
        <v/>
      </c>
      <c r="R39" s="4" t="str">
        <f t="shared" si="16"/>
        <v/>
      </c>
      <c r="S39" s="4" t="str">
        <f t="shared" si="17"/>
        <v/>
      </c>
      <c r="T39" s="4" t="str">
        <f t="shared" si="18"/>
        <v>30</v>
      </c>
      <c r="U39" s="4" t="str">
        <f t="shared" si="19"/>
        <v/>
      </c>
      <c r="V39" s="4" t="str">
        <f t="shared" si="20"/>
        <v/>
      </c>
      <c r="W39" s="4" t="str">
        <f t="shared" si="21"/>
        <v/>
      </c>
      <c r="X39" s="4" t="str">
        <f t="shared" si="22"/>
        <v>2</v>
      </c>
      <c r="Y39" s="4" t="str">
        <f t="shared" si="23"/>
        <v/>
      </c>
      <c r="Z39" s="4" t="str">
        <f t="shared" si="24"/>
        <v/>
      </c>
      <c r="AA39" s="4" t="str">
        <f t="shared" si="25"/>
        <v/>
      </c>
      <c r="AB39" s="4" t="str">
        <f t="shared" si="26"/>
        <v>724</v>
      </c>
      <c r="AC39" s="4" t="str">
        <f t="shared" si="27"/>
        <v/>
      </c>
      <c r="AD39" s="4" t="str">
        <f t="shared" si="28"/>
        <v/>
      </c>
      <c r="AE39" s="4" t="str">
        <f t="shared" si="29"/>
        <v/>
      </c>
      <c r="AF39" s="4" t="str">
        <f t="shared" si="30"/>
        <v>178</v>
      </c>
      <c r="AG39" s="4" t="str">
        <f t="shared" si="31"/>
        <v/>
      </c>
      <c r="AH39" s="4" t="str">
        <f t="shared" si="32"/>
        <v/>
      </c>
      <c r="AI39" s="4" t="str">
        <f t="shared" si="33"/>
        <v/>
      </c>
      <c r="AJ39" s="4" t="str">
        <f t="shared" si="34"/>
        <v>666</v>
      </c>
      <c r="AK39" s="4" t="str">
        <f t="shared" si="35"/>
        <v/>
      </c>
      <c r="AL39" s="4" t="str">
        <f t="shared" si="36"/>
        <v/>
      </c>
      <c r="AM39" s="4" t="str">
        <f t="shared" si="37"/>
        <v/>
      </c>
      <c r="AN39" s="4" t="str">
        <f t="shared" si="38"/>
        <v>159.4998459</v>
      </c>
      <c r="AO39" s="4" t="str">
        <f t="shared" si="39"/>
        <v/>
      </c>
      <c r="AP39" s="4" t="str">
        <f t="shared" si="40"/>
        <v/>
      </c>
      <c r="AQ39" s="4" t="str">
        <f t="shared" si="41"/>
        <v/>
      </c>
      <c r="AR39" s="4" t="str">
        <f t="shared" si="42"/>
        <v>611.9696875</v>
      </c>
      <c r="AS39" s="4" t="str">
        <f t="shared" si="43"/>
        <v/>
      </c>
      <c r="AT39" s="4" t="str">
        <f t="shared" si="44"/>
        <v/>
      </c>
      <c r="AU39" s="4" t="str">
        <f t="shared" si="45"/>
        <v/>
      </c>
      <c r="AV39" s="4" t="str">
        <f t="shared" si="46"/>
        <v>6867.582813</v>
      </c>
      <c r="AW39" s="4" t="str">
        <f t="shared" si="47"/>
        <v/>
      </c>
      <c r="AX39" s="4" t="str">
        <f t="shared" si="48"/>
        <v/>
      </c>
      <c r="AY39" s="4" t="str">
        <f t="shared" si="49"/>
        <v/>
      </c>
      <c r="AZ39" s="4" t="str">
        <f t="shared" si="50"/>
        <v>0.00813808989</v>
      </c>
      <c r="BA39" s="4" t="str">
        <f t="shared" si="51"/>
        <v/>
      </c>
      <c r="BB39" s="4" t="str">
        <f t="shared" si="52"/>
        <v/>
      </c>
      <c r="BC39" s="4" t="str">
        <f t="shared" si="53"/>
        <v/>
      </c>
      <c r="BD39" s="4" t="str">
        <f t="shared" si="54"/>
        <v>556013</v>
      </c>
      <c r="BE39" s="4">
        <v>91100.0</v>
      </c>
      <c r="BF39" s="4">
        <v>556013.0</v>
      </c>
      <c r="BG39" s="4">
        <v>0.00813808988991</v>
      </c>
      <c r="BH39" s="4">
        <v>6867.5828125</v>
      </c>
      <c r="BI39" s="4">
        <v>611.9696875</v>
      </c>
      <c r="BJ39">
        <v>159.4998458870832</v>
      </c>
      <c r="BK39" s="4">
        <v>666.0</v>
      </c>
      <c r="BL39" s="4">
        <v>178.0</v>
      </c>
      <c r="BM39" s="7">
        <v>724.0</v>
      </c>
      <c r="BN39" s="7">
        <v>2.0</v>
      </c>
      <c r="BO39" s="7">
        <v>30.0</v>
      </c>
      <c r="BP39" s="7">
        <v>51.906890595608516</v>
      </c>
      <c r="BQ39" s="4">
        <v>1.0</v>
      </c>
      <c r="BR39" s="4">
        <v>1.0</v>
      </c>
      <c r="BS39" s="7"/>
      <c r="BT39" s="8"/>
      <c r="BU39" s="8"/>
      <c r="BV39" s="8"/>
      <c r="BW39" s="15">
        <v>39053.0</v>
      </c>
      <c r="BX39" s="20">
        <v>39946.0</v>
      </c>
      <c r="BY39" s="22">
        <v>40206.0</v>
      </c>
      <c r="BZ39" s="19" t="str">
        <f t="shared" si="55"/>
        <v>9</v>
      </c>
      <c r="CA39" s="19" t="str">
        <f t="shared" si="56"/>
        <v>16</v>
      </c>
      <c r="CB39" s="19" t="str">
        <f t="shared" si="57"/>
        <v>18</v>
      </c>
      <c r="CC39" s="19"/>
      <c r="CD39" s="4">
        <v>28.0</v>
      </c>
      <c r="CE39" s="4"/>
      <c r="CF39" s="4">
        <v>2613.0</v>
      </c>
    </row>
    <row r="40">
      <c r="A40" s="4"/>
      <c r="B40" s="4"/>
      <c r="C40" s="4"/>
      <c r="D40" s="4" t="str">
        <f t="shared" si="2"/>
        <v>2</v>
      </c>
      <c r="E40" s="4" t="str">
        <f t="shared" si="3"/>
        <v/>
      </c>
      <c r="F40" s="4" t="str">
        <f t="shared" si="4"/>
        <v/>
      </c>
      <c r="G40" s="4" t="str">
        <f t="shared" si="5"/>
        <v/>
      </c>
      <c r="H40" s="4" t="str">
        <f t="shared" si="6"/>
        <v/>
      </c>
      <c r="I40" s="4" t="str">
        <f t="shared" si="7"/>
        <v/>
      </c>
      <c r="J40" s="4" t="str">
        <f t="shared" si="8"/>
        <v/>
      </c>
      <c r="K40" s="4" t="str">
        <f t="shared" si="9"/>
        <v/>
      </c>
      <c r="L40" s="4" t="str">
        <f t="shared" si="10"/>
        <v/>
      </c>
      <c r="M40" s="4" t="str">
        <f t="shared" si="11"/>
        <v/>
      </c>
      <c r="N40" s="4" t="str">
        <f t="shared" si="12"/>
        <v/>
      </c>
      <c r="O40" s="4" t="str">
        <f t="shared" si="13"/>
        <v/>
      </c>
      <c r="P40" s="4" t="str">
        <f t="shared" si="14"/>
        <v/>
      </c>
      <c r="Q40" s="4" t="str">
        <f t="shared" si="15"/>
        <v/>
      </c>
      <c r="R40" s="4" t="str">
        <f t="shared" si="16"/>
        <v/>
      </c>
      <c r="S40" s="4" t="str">
        <f t="shared" si="17"/>
        <v/>
      </c>
      <c r="T40" s="4" t="str">
        <f t="shared" si="18"/>
        <v/>
      </c>
      <c r="U40" s="4" t="str">
        <f t="shared" si="19"/>
        <v/>
      </c>
      <c r="V40" s="4" t="str">
        <f t="shared" si="20"/>
        <v/>
      </c>
      <c r="W40" s="4" t="str">
        <f t="shared" si="21"/>
        <v/>
      </c>
      <c r="X40" s="4" t="str">
        <f t="shared" si="22"/>
        <v/>
      </c>
      <c r="Y40" s="4" t="str">
        <f t="shared" si="23"/>
        <v/>
      </c>
      <c r="Z40" s="4" t="str">
        <f t="shared" si="24"/>
        <v/>
      </c>
      <c r="AA40" s="4" t="str">
        <f t="shared" si="25"/>
        <v/>
      </c>
      <c r="AB40" s="4" t="str">
        <f t="shared" si="26"/>
        <v/>
      </c>
      <c r="AC40" s="4" t="str">
        <f t="shared" si="27"/>
        <v/>
      </c>
      <c r="AD40" s="4" t="str">
        <f t="shared" si="28"/>
        <v/>
      </c>
      <c r="AE40" s="4" t="str">
        <f t="shared" si="29"/>
        <v/>
      </c>
      <c r="AF40" s="4" t="str">
        <f t="shared" si="30"/>
        <v/>
      </c>
      <c r="AG40" s="4" t="str">
        <f t="shared" si="31"/>
        <v/>
      </c>
      <c r="AH40" s="4" t="str">
        <f t="shared" si="32"/>
        <v/>
      </c>
      <c r="AI40" s="4" t="str">
        <f t="shared" si="33"/>
        <v/>
      </c>
      <c r="AJ40" s="4" t="str">
        <f t="shared" si="34"/>
        <v/>
      </c>
      <c r="AK40" s="4" t="str">
        <f t="shared" si="35"/>
        <v/>
      </c>
      <c r="AL40" s="4" t="str">
        <f t="shared" si="36"/>
        <v/>
      </c>
      <c r="AM40" s="4" t="str">
        <f t="shared" si="37"/>
        <v/>
      </c>
      <c r="AN40" s="4" t="str">
        <f t="shared" si="38"/>
        <v/>
      </c>
      <c r="AO40" s="4" t="str">
        <f t="shared" si="39"/>
        <v/>
      </c>
      <c r="AP40" s="4" t="str">
        <f t="shared" si="40"/>
        <v>22.4078125</v>
      </c>
      <c r="AQ40" s="4" t="str">
        <f t="shared" si="41"/>
        <v/>
      </c>
      <c r="AR40" s="4" t="str">
        <f t="shared" si="42"/>
        <v/>
      </c>
      <c r="AS40" s="4" t="str">
        <f t="shared" si="43"/>
        <v/>
      </c>
      <c r="AT40" s="4" t="str">
        <f t="shared" si="44"/>
        <v>94.09375</v>
      </c>
      <c r="AU40" s="4" t="str">
        <f t="shared" si="45"/>
        <v/>
      </c>
      <c r="AV40" s="4" t="str">
        <f t="shared" si="46"/>
        <v/>
      </c>
      <c r="AW40" s="4" t="str">
        <f t="shared" si="47"/>
        <v/>
      </c>
      <c r="AX40" s="4" t="str">
        <f t="shared" si="48"/>
        <v>0.008009705148</v>
      </c>
      <c r="AY40" s="4" t="str">
        <f t="shared" si="49"/>
        <v/>
      </c>
      <c r="AZ40" s="4" t="str">
        <f t="shared" si="50"/>
        <v/>
      </c>
      <c r="BA40" s="4" t="str">
        <f t="shared" si="51"/>
        <v/>
      </c>
      <c r="BB40" s="4" t="str">
        <f t="shared" si="52"/>
        <v>521005</v>
      </c>
      <c r="BC40" s="4" t="str">
        <f t="shared" si="53"/>
        <v/>
      </c>
      <c r="BD40" s="4" t="str">
        <f t="shared" si="54"/>
        <v/>
      </c>
      <c r="BE40" s="4">
        <v>6022.0</v>
      </c>
      <c r="BF40" s="4">
        <v>521005.0</v>
      </c>
      <c r="BG40" s="4">
        <v>0.00800970514819</v>
      </c>
      <c r="BH40" s="4">
        <v>94.09375</v>
      </c>
      <c r="BI40" s="4">
        <v>22.4078125</v>
      </c>
      <c r="BQ40" s="18"/>
      <c r="BR40" s="18"/>
      <c r="BT40" s="8"/>
      <c r="BU40" s="8"/>
      <c r="BV40" s="8"/>
      <c r="BW40" s="15">
        <v>39116.0</v>
      </c>
      <c r="BX40" s="17"/>
      <c r="BY40" s="17"/>
      <c r="BZ40" s="19" t="str">
        <f t="shared" si="55"/>
        <v>11</v>
      </c>
      <c r="CA40" s="19" t="str">
        <f t="shared" si="56"/>
        <v/>
      </c>
      <c r="CB40" s="19" t="str">
        <f t="shared" si="57"/>
        <v/>
      </c>
      <c r="CC40" s="19"/>
      <c r="CD40" s="4">
        <v>28.0</v>
      </c>
      <c r="CE40" s="4"/>
      <c r="CF40" s="4">
        <v>2624.0</v>
      </c>
    </row>
    <row r="41">
      <c r="A41" s="4"/>
      <c r="B41" s="4"/>
      <c r="C41" s="4"/>
      <c r="D41" s="4" t="str">
        <f t="shared" si="2"/>
        <v>2</v>
      </c>
      <c r="E41" s="4" t="str">
        <f t="shared" si="3"/>
        <v/>
      </c>
      <c r="F41" s="4" t="str">
        <f t="shared" si="4"/>
        <v/>
      </c>
      <c r="G41" s="4" t="str">
        <f t="shared" si="5"/>
        <v/>
      </c>
      <c r="H41" s="4" t="str">
        <f t="shared" si="6"/>
        <v/>
      </c>
      <c r="I41" s="4" t="str">
        <f t="shared" si="7"/>
        <v/>
      </c>
      <c r="J41" s="4" t="str">
        <f t="shared" si="8"/>
        <v/>
      </c>
      <c r="K41" s="4" t="str">
        <f t="shared" si="9"/>
        <v/>
      </c>
      <c r="L41" s="4" t="str">
        <f t="shared" si="10"/>
        <v/>
      </c>
      <c r="M41" s="4" t="str">
        <f t="shared" si="11"/>
        <v/>
      </c>
      <c r="N41" s="4" t="str">
        <f t="shared" si="12"/>
        <v/>
      </c>
      <c r="O41" s="4" t="str">
        <f t="shared" si="13"/>
        <v/>
      </c>
      <c r="P41" s="4" t="str">
        <f t="shared" si="14"/>
        <v/>
      </c>
      <c r="Q41" s="4" t="str">
        <f t="shared" si="15"/>
        <v/>
      </c>
      <c r="R41" s="4" t="str">
        <f t="shared" si="16"/>
        <v/>
      </c>
      <c r="S41" s="4" t="str">
        <f t="shared" si="17"/>
        <v/>
      </c>
      <c r="T41" s="4" t="str">
        <f t="shared" si="18"/>
        <v/>
      </c>
      <c r="U41" s="4" t="str">
        <f t="shared" si="19"/>
        <v/>
      </c>
      <c r="V41" s="4" t="str">
        <f t="shared" si="20"/>
        <v/>
      </c>
      <c r="W41" s="4" t="str">
        <f t="shared" si="21"/>
        <v/>
      </c>
      <c r="X41" s="4" t="str">
        <f t="shared" si="22"/>
        <v/>
      </c>
      <c r="Y41" s="4" t="str">
        <f t="shared" si="23"/>
        <v/>
      </c>
      <c r="Z41" s="4" t="str">
        <f t="shared" si="24"/>
        <v>6</v>
      </c>
      <c r="AA41" s="4" t="str">
        <f t="shared" si="25"/>
        <v/>
      </c>
      <c r="AB41" s="4" t="str">
        <f t="shared" si="26"/>
        <v/>
      </c>
      <c r="AC41" s="4" t="str">
        <f t="shared" si="27"/>
        <v/>
      </c>
      <c r="AD41" s="4" t="str">
        <f t="shared" si="28"/>
        <v>49</v>
      </c>
      <c r="AE41" s="4" t="str">
        <f t="shared" si="29"/>
        <v/>
      </c>
      <c r="AF41" s="4" t="str">
        <f t="shared" si="30"/>
        <v/>
      </c>
      <c r="AG41" s="4" t="str">
        <f t="shared" si="31"/>
        <v/>
      </c>
      <c r="AH41" s="4" t="str">
        <f t="shared" si="32"/>
        <v>3</v>
      </c>
      <c r="AI41" s="4" t="str">
        <f t="shared" si="33"/>
        <v/>
      </c>
      <c r="AJ41" s="4" t="str">
        <f t="shared" si="34"/>
        <v/>
      </c>
      <c r="AK41" s="4" t="str">
        <f t="shared" si="35"/>
        <v/>
      </c>
      <c r="AL41" s="4" t="str">
        <f t="shared" si="36"/>
        <v>2.584962501</v>
      </c>
      <c r="AM41" s="4" t="str">
        <f t="shared" si="37"/>
        <v/>
      </c>
      <c r="AN41" s="4" t="str">
        <f t="shared" si="38"/>
        <v/>
      </c>
      <c r="AO41" s="4" t="str">
        <f t="shared" si="39"/>
        <v/>
      </c>
      <c r="AP41" s="4" t="str">
        <f t="shared" si="40"/>
        <v>49.25</v>
      </c>
      <c r="AQ41" s="4" t="str">
        <f t="shared" si="41"/>
        <v/>
      </c>
      <c r="AR41" s="4" t="str">
        <f t="shared" si="42"/>
        <v/>
      </c>
      <c r="AS41" s="4" t="str">
        <f t="shared" si="43"/>
        <v/>
      </c>
      <c r="AT41" s="4" t="str">
        <f t="shared" si="44"/>
        <v>299.25</v>
      </c>
      <c r="AU41" s="4" t="str">
        <f t="shared" si="45"/>
        <v/>
      </c>
      <c r="AV41" s="4" t="str">
        <f t="shared" si="46"/>
        <v/>
      </c>
      <c r="AW41" s="4" t="str">
        <f t="shared" si="47"/>
        <v/>
      </c>
      <c r="AX41" s="4" t="str">
        <f t="shared" si="48"/>
        <v>0.007947686707</v>
      </c>
      <c r="AY41" s="4" t="str">
        <f t="shared" si="49"/>
        <v/>
      </c>
      <c r="AZ41" s="4" t="str">
        <f t="shared" si="50"/>
        <v/>
      </c>
      <c r="BA41" s="4" t="str">
        <f t="shared" si="51"/>
        <v/>
      </c>
      <c r="BB41" s="4" t="str">
        <f t="shared" si="52"/>
        <v>510538</v>
      </c>
      <c r="BC41" s="4" t="str">
        <f t="shared" si="53"/>
        <v/>
      </c>
      <c r="BD41" s="4" t="str">
        <f t="shared" si="54"/>
        <v/>
      </c>
      <c r="BE41" s="4">
        <v>2818.0</v>
      </c>
      <c r="BF41" s="4">
        <v>510538.0</v>
      </c>
      <c r="BG41" s="4">
        <v>0.00794768670681</v>
      </c>
      <c r="BH41" s="4">
        <v>299.25</v>
      </c>
      <c r="BI41" s="4">
        <v>49.25</v>
      </c>
      <c r="BJ41">
        <v>2.584962500721156</v>
      </c>
      <c r="BK41" s="4">
        <v>3.0</v>
      </c>
      <c r="BL41" s="4">
        <v>49.0</v>
      </c>
      <c r="BM41" s="7">
        <v>6.0</v>
      </c>
      <c r="BN41" s="7"/>
      <c r="BO41" s="7"/>
      <c r="BP41" s="7"/>
      <c r="BQ41" s="18"/>
      <c r="BR41" s="18"/>
      <c r="BS41" s="7"/>
      <c r="BT41" s="8"/>
      <c r="BU41" s="8"/>
      <c r="BV41" s="8"/>
      <c r="BW41" s="15">
        <v>40797.0</v>
      </c>
      <c r="BX41" s="20">
        <v>41056.0</v>
      </c>
      <c r="BY41" s="17"/>
      <c r="BZ41" s="19" t="str">
        <f t="shared" si="55"/>
        <v>66</v>
      </c>
      <c r="CA41" s="19" t="str">
        <f t="shared" si="56"/>
        <v>52</v>
      </c>
      <c r="CB41" s="19" t="str">
        <f t="shared" si="57"/>
        <v/>
      </c>
      <c r="CC41" s="19"/>
      <c r="CD41" s="4">
        <v>37.0</v>
      </c>
      <c r="CE41" s="4"/>
      <c r="CF41" s="4">
        <v>2655.0</v>
      </c>
    </row>
    <row r="42">
      <c r="A42" s="4"/>
      <c r="B42" s="4"/>
      <c r="C42" s="4"/>
      <c r="D42" s="4" t="str">
        <f t="shared" si="2"/>
        <v>3</v>
      </c>
      <c r="E42" s="4" t="str">
        <f t="shared" si="3"/>
        <v/>
      </c>
      <c r="F42" s="4" t="str">
        <f t="shared" si="4"/>
        <v/>
      </c>
      <c r="G42" s="4" t="str">
        <f t="shared" si="5"/>
        <v>0</v>
      </c>
      <c r="H42" s="4" t="str">
        <f t="shared" si="6"/>
        <v/>
      </c>
      <c r="I42" s="4" t="str">
        <f t="shared" si="7"/>
        <v/>
      </c>
      <c r="J42" s="4" t="str">
        <f t="shared" si="8"/>
        <v/>
      </c>
      <c r="K42" s="4" t="str">
        <f t="shared" si="9"/>
        <v>0</v>
      </c>
      <c r="L42" s="4" t="str">
        <f t="shared" si="10"/>
        <v/>
      </c>
      <c r="M42" s="4" t="str">
        <f t="shared" si="11"/>
        <v/>
      </c>
      <c r="N42" s="4" t="str">
        <f t="shared" si="12"/>
        <v/>
      </c>
      <c r="O42" s="4" t="str">
        <f t="shared" si="13"/>
        <v>2.321928095</v>
      </c>
      <c r="P42" s="4" t="str">
        <f t="shared" si="14"/>
        <v/>
      </c>
      <c r="Q42" s="4" t="str">
        <f t="shared" si="15"/>
        <v/>
      </c>
      <c r="R42" s="4" t="str">
        <f t="shared" si="16"/>
        <v/>
      </c>
      <c r="S42" s="4" t="str">
        <f t="shared" si="17"/>
        <v>0</v>
      </c>
      <c r="T42" s="4" t="str">
        <f t="shared" si="18"/>
        <v/>
      </c>
      <c r="U42" s="4" t="str">
        <f t="shared" si="19"/>
        <v/>
      </c>
      <c r="V42" s="4" t="str">
        <f t="shared" si="20"/>
        <v/>
      </c>
      <c r="W42" s="4" t="str">
        <f t="shared" si="21"/>
        <v>0</v>
      </c>
      <c r="X42" s="4" t="str">
        <f t="shared" si="22"/>
        <v/>
      </c>
      <c r="Y42" s="4" t="str">
        <f t="shared" si="23"/>
        <v/>
      </c>
      <c r="Z42" s="4" t="str">
        <f t="shared" si="24"/>
        <v/>
      </c>
      <c r="AA42" s="4" t="str">
        <f t="shared" si="25"/>
        <v>2146</v>
      </c>
      <c r="AB42" s="4" t="str">
        <f t="shared" si="26"/>
        <v/>
      </c>
      <c r="AC42" s="4" t="str">
        <f t="shared" si="27"/>
        <v/>
      </c>
      <c r="AD42" s="4" t="str">
        <f t="shared" si="28"/>
        <v/>
      </c>
      <c r="AE42" s="4" t="str">
        <f t="shared" si="29"/>
        <v>843</v>
      </c>
      <c r="AF42" s="4" t="str">
        <f t="shared" si="30"/>
        <v/>
      </c>
      <c r="AG42" s="4" t="str">
        <f t="shared" si="31"/>
        <v/>
      </c>
      <c r="AH42" s="4" t="str">
        <f t="shared" si="32"/>
        <v/>
      </c>
      <c r="AI42" s="4" t="str">
        <f t="shared" si="33"/>
        <v>410</v>
      </c>
      <c r="AJ42" s="4" t="str">
        <f t="shared" si="34"/>
        <v/>
      </c>
      <c r="AK42" s="4" t="str">
        <f t="shared" si="35"/>
        <v/>
      </c>
      <c r="AL42" s="4" t="str">
        <f t="shared" si="36"/>
        <v/>
      </c>
      <c r="AM42" s="4" t="str">
        <f t="shared" si="37"/>
        <v>833.0674344</v>
      </c>
      <c r="AN42" s="4" t="str">
        <f t="shared" si="38"/>
        <v/>
      </c>
      <c r="AO42" s="4" t="str">
        <f t="shared" si="39"/>
        <v/>
      </c>
      <c r="AP42" s="4" t="str">
        <f t="shared" si="40"/>
        <v/>
      </c>
      <c r="AQ42" s="4" t="str">
        <f t="shared" si="41"/>
        <v>399.58125</v>
      </c>
      <c r="AR42" s="4" t="str">
        <f t="shared" si="42"/>
        <v/>
      </c>
      <c r="AS42" s="4" t="str">
        <f t="shared" si="43"/>
        <v/>
      </c>
      <c r="AT42" s="4" t="str">
        <f t="shared" si="44"/>
        <v/>
      </c>
      <c r="AU42" s="4" t="str">
        <f t="shared" si="45"/>
        <v>2062.063125</v>
      </c>
      <c r="AV42" s="4" t="str">
        <f t="shared" si="46"/>
        <v/>
      </c>
      <c r="AW42" s="4" t="str">
        <f t="shared" si="47"/>
        <v/>
      </c>
      <c r="AX42" s="4" t="str">
        <f t="shared" si="48"/>
        <v/>
      </c>
      <c r="AY42" s="4" t="str">
        <f t="shared" si="49"/>
        <v>0.007747780186</v>
      </c>
      <c r="AZ42" s="4" t="str">
        <f t="shared" si="50"/>
        <v/>
      </c>
      <c r="BA42" s="4" t="str">
        <f t="shared" si="51"/>
        <v/>
      </c>
      <c r="BB42" s="4" t="str">
        <f t="shared" si="52"/>
        <v/>
      </c>
      <c r="BC42" s="4" t="str">
        <f t="shared" si="53"/>
        <v>492376</v>
      </c>
      <c r="BD42" s="4" t="str">
        <f t="shared" si="54"/>
        <v/>
      </c>
      <c r="BE42" s="4">
        <v>20400.0</v>
      </c>
      <c r="BF42" s="4">
        <v>492376.0</v>
      </c>
      <c r="BG42" s="4">
        <v>0.00774778018561</v>
      </c>
      <c r="BH42" s="4">
        <v>2062.063125</v>
      </c>
      <c r="BI42" s="4">
        <v>399.58125</v>
      </c>
      <c r="BJ42">
        <v>833.0674343607566</v>
      </c>
      <c r="BK42" s="4">
        <v>410.0</v>
      </c>
      <c r="BL42" s="4">
        <v>843.0</v>
      </c>
      <c r="BM42" s="7">
        <v>2146.0</v>
      </c>
      <c r="BN42" s="7">
        <v>0.0</v>
      </c>
      <c r="BO42" s="7">
        <v>0.0</v>
      </c>
      <c r="BP42" s="7">
        <v>2.321928094887362</v>
      </c>
      <c r="BQ42" s="4">
        <v>0.0</v>
      </c>
      <c r="BR42" s="4">
        <v>0.0</v>
      </c>
      <c r="BS42" s="7"/>
      <c r="BT42" s="8"/>
      <c r="BU42" s="8"/>
      <c r="BV42" s="8"/>
      <c r="BW42" s="15">
        <v>40106.0</v>
      </c>
      <c r="BX42" s="20">
        <v>40358.0</v>
      </c>
      <c r="BY42" s="22">
        <v>41679.0</v>
      </c>
      <c r="BZ42" s="19" t="str">
        <f t="shared" si="55"/>
        <v>43</v>
      </c>
      <c r="CA42" s="19" t="str">
        <f t="shared" si="56"/>
        <v>29</v>
      </c>
      <c r="CB42" s="19" t="str">
        <f t="shared" si="57"/>
        <v>67</v>
      </c>
      <c r="CC42" s="19"/>
      <c r="CD42" s="4">
        <v>37.39625</v>
      </c>
      <c r="CE42" s="4"/>
      <c r="CF42" s="4">
        <v>2714.0</v>
      </c>
    </row>
    <row r="43">
      <c r="A43" s="4"/>
      <c r="B43" s="4"/>
      <c r="C43" s="4"/>
      <c r="D43" s="4" t="str">
        <f t="shared" si="2"/>
        <v>2</v>
      </c>
      <c r="E43" s="4" t="str">
        <f t="shared" si="3"/>
        <v/>
      </c>
      <c r="F43" s="4" t="str">
        <f t="shared" si="4"/>
        <v/>
      </c>
      <c r="G43" s="4" t="str">
        <f t="shared" si="5"/>
        <v/>
      </c>
      <c r="H43" s="4" t="str">
        <f t="shared" si="6"/>
        <v/>
      </c>
      <c r="I43" s="4" t="str">
        <f t="shared" si="7"/>
        <v/>
      </c>
      <c r="J43" s="4" t="str">
        <f t="shared" si="8"/>
        <v/>
      </c>
      <c r="K43" s="4" t="str">
        <f t="shared" si="9"/>
        <v/>
      </c>
      <c r="L43" s="4" t="str">
        <f t="shared" si="10"/>
        <v/>
      </c>
      <c r="M43" s="4" t="str">
        <f t="shared" si="11"/>
        <v/>
      </c>
      <c r="N43" s="4" t="str">
        <f t="shared" si="12"/>
        <v/>
      </c>
      <c r="O43" s="4" t="str">
        <f t="shared" si="13"/>
        <v/>
      </c>
      <c r="P43" s="4" t="str">
        <f t="shared" si="14"/>
        <v/>
      </c>
      <c r="Q43" s="4" t="str">
        <f t="shared" si="15"/>
        <v/>
      </c>
      <c r="R43" s="4" t="str">
        <f t="shared" si="16"/>
        <v/>
      </c>
      <c r="S43" s="4" t="str">
        <f t="shared" si="17"/>
        <v/>
      </c>
      <c r="T43" s="4" t="str">
        <f t="shared" si="18"/>
        <v/>
      </c>
      <c r="U43" s="4" t="str">
        <f t="shared" si="19"/>
        <v/>
      </c>
      <c r="V43" s="4" t="str">
        <f t="shared" si="20"/>
        <v/>
      </c>
      <c r="W43" s="4" t="str">
        <f t="shared" si="21"/>
        <v/>
      </c>
      <c r="X43" s="4" t="str">
        <f t="shared" si="22"/>
        <v/>
      </c>
      <c r="Y43" s="4" t="str">
        <f t="shared" si="23"/>
        <v/>
      </c>
      <c r="Z43" s="4" t="str">
        <f t="shared" si="24"/>
        <v>134</v>
      </c>
      <c r="AA43" s="4" t="str">
        <f t="shared" si="25"/>
        <v/>
      </c>
      <c r="AB43" s="4" t="str">
        <f t="shared" si="26"/>
        <v/>
      </c>
      <c r="AC43" s="4" t="str">
        <f t="shared" si="27"/>
        <v/>
      </c>
      <c r="AD43" s="4" t="str">
        <f t="shared" si="28"/>
        <v>270</v>
      </c>
      <c r="AE43" s="4" t="str">
        <f t="shared" si="29"/>
        <v/>
      </c>
      <c r="AF43" s="4" t="str">
        <f t="shared" si="30"/>
        <v/>
      </c>
      <c r="AG43" s="4" t="str">
        <f t="shared" si="31"/>
        <v/>
      </c>
      <c r="AH43" s="4" t="str">
        <f t="shared" si="32"/>
        <v>171</v>
      </c>
      <c r="AI43" s="4" t="str">
        <f t="shared" si="33"/>
        <v/>
      </c>
      <c r="AJ43" s="4" t="str">
        <f t="shared" si="34"/>
        <v/>
      </c>
      <c r="AK43" s="4" t="str">
        <f t="shared" si="35"/>
        <v/>
      </c>
      <c r="AL43" s="4" t="str">
        <f t="shared" si="36"/>
        <v>96.06608919</v>
      </c>
      <c r="AM43" s="4" t="str">
        <f t="shared" si="37"/>
        <v/>
      </c>
      <c r="AN43" s="4" t="str">
        <f t="shared" si="38"/>
        <v/>
      </c>
      <c r="AO43" s="4" t="str">
        <f t="shared" si="39"/>
        <v/>
      </c>
      <c r="AP43" s="4" t="str">
        <f t="shared" si="40"/>
        <v>13.96875</v>
      </c>
      <c r="AQ43" s="4" t="str">
        <f t="shared" si="41"/>
        <v/>
      </c>
      <c r="AR43" s="4" t="str">
        <f t="shared" si="42"/>
        <v/>
      </c>
      <c r="AS43" s="4" t="str">
        <f t="shared" si="43"/>
        <v/>
      </c>
      <c r="AT43" s="4" t="str">
        <f t="shared" si="44"/>
        <v>222.4159375</v>
      </c>
      <c r="AU43" s="4" t="str">
        <f t="shared" si="45"/>
        <v/>
      </c>
      <c r="AV43" s="4" t="str">
        <f t="shared" si="46"/>
        <v/>
      </c>
      <c r="AW43" s="4" t="str">
        <f t="shared" si="47"/>
        <v/>
      </c>
      <c r="AX43" s="4" t="str">
        <f t="shared" si="48"/>
        <v>0.007497803852</v>
      </c>
      <c r="AY43" s="4" t="str">
        <f t="shared" si="49"/>
        <v/>
      </c>
      <c r="AZ43" s="4" t="str">
        <f t="shared" si="50"/>
        <v/>
      </c>
      <c r="BA43" s="4" t="str">
        <f t="shared" si="51"/>
        <v/>
      </c>
      <c r="BB43" s="4" t="str">
        <f t="shared" si="52"/>
        <v>449993</v>
      </c>
      <c r="BC43" s="4" t="str">
        <f t="shared" si="53"/>
        <v/>
      </c>
      <c r="BD43" s="4" t="str">
        <f t="shared" si="54"/>
        <v/>
      </c>
      <c r="BE43" s="4">
        <v>8021.0</v>
      </c>
      <c r="BF43" s="4">
        <v>449993.0</v>
      </c>
      <c r="BG43" s="4">
        <v>0.00749780385237</v>
      </c>
      <c r="BH43" s="4">
        <v>222.4159375</v>
      </c>
      <c r="BI43" s="4">
        <v>13.96875</v>
      </c>
      <c r="BJ43">
        <v>96.06608919045777</v>
      </c>
      <c r="BK43" s="4">
        <v>171.0</v>
      </c>
      <c r="BL43" s="4">
        <v>270.0</v>
      </c>
      <c r="BM43" s="7">
        <v>134.0</v>
      </c>
      <c r="BN43" s="7"/>
      <c r="BO43" s="7"/>
      <c r="BP43" s="7"/>
      <c r="BQ43" s="18"/>
      <c r="BR43" s="18"/>
      <c r="BS43" s="7"/>
      <c r="BT43" s="8"/>
      <c r="BU43" s="8"/>
      <c r="BV43" s="8"/>
      <c r="BW43" s="15">
        <v>39038.0</v>
      </c>
      <c r="BX43" s="20">
        <v>39680.0</v>
      </c>
      <c r="BY43" s="17"/>
      <c r="BZ43" s="19" t="str">
        <f t="shared" si="55"/>
        <v>8</v>
      </c>
      <c r="CA43" s="19" t="str">
        <f t="shared" si="56"/>
        <v>7</v>
      </c>
      <c r="CB43" s="19" t="str">
        <f t="shared" si="57"/>
        <v/>
      </c>
      <c r="CC43" s="19"/>
      <c r="CD43" s="4">
        <v>38.0</v>
      </c>
      <c r="CE43" s="4"/>
      <c r="CF43" s="4">
        <v>2818.0</v>
      </c>
    </row>
    <row r="44">
      <c r="A44" s="4"/>
      <c r="B44" s="4"/>
      <c r="C44" s="4"/>
      <c r="D44" s="4" t="str">
        <f t="shared" si="2"/>
        <v>3</v>
      </c>
      <c r="E44" s="4" t="str">
        <f t="shared" si="3"/>
        <v/>
      </c>
      <c r="F44" s="4" t="str">
        <f t="shared" si="4"/>
        <v/>
      </c>
      <c r="G44" s="4" t="str">
        <f t="shared" si="5"/>
        <v/>
      </c>
      <c r="H44" s="4" t="str">
        <f t="shared" si="6"/>
        <v/>
      </c>
      <c r="I44" s="4" t="str">
        <f t="shared" si="7"/>
        <v/>
      </c>
      <c r="J44" s="4" t="str">
        <f t="shared" si="8"/>
        <v/>
      </c>
      <c r="K44" s="4" t="str">
        <f t="shared" si="9"/>
        <v/>
      </c>
      <c r="L44" s="4" t="str">
        <f t="shared" si="10"/>
        <v/>
      </c>
      <c r="M44" s="4" t="str">
        <f t="shared" si="11"/>
        <v/>
      </c>
      <c r="N44" s="4" t="str">
        <f t="shared" si="12"/>
        <v/>
      </c>
      <c r="O44" s="4" t="str">
        <f t="shared" si="13"/>
        <v/>
      </c>
      <c r="P44" s="4" t="str">
        <f t="shared" si="14"/>
        <v/>
      </c>
      <c r="Q44" s="4" t="str">
        <f t="shared" si="15"/>
        <v/>
      </c>
      <c r="R44" s="4" t="str">
        <f t="shared" si="16"/>
        <v/>
      </c>
      <c r="S44" s="4" t="str">
        <f t="shared" si="17"/>
        <v/>
      </c>
      <c r="T44" s="4" t="str">
        <f t="shared" si="18"/>
        <v/>
      </c>
      <c r="U44" s="4" t="str">
        <f t="shared" si="19"/>
        <v/>
      </c>
      <c r="V44" s="4" t="str">
        <f t="shared" si="20"/>
        <v/>
      </c>
      <c r="W44" s="4" t="str">
        <f t="shared" si="21"/>
        <v/>
      </c>
      <c r="X44" s="4" t="str">
        <f t="shared" si="22"/>
        <v/>
      </c>
      <c r="Y44" s="4" t="str">
        <f t="shared" si="23"/>
        <v/>
      </c>
      <c r="Z44" s="4" t="str">
        <f t="shared" si="24"/>
        <v/>
      </c>
      <c r="AA44" s="4" t="str">
        <f t="shared" si="25"/>
        <v>0</v>
      </c>
      <c r="AB44" s="4" t="str">
        <f t="shared" si="26"/>
        <v/>
      </c>
      <c r="AC44" s="4" t="str">
        <f t="shared" si="27"/>
        <v/>
      </c>
      <c r="AD44" s="4" t="str">
        <f t="shared" si="28"/>
        <v/>
      </c>
      <c r="AE44" s="4" t="str">
        <f t="shared" si="29"/>
        <v>4</v>
      </c>
      <c r="AF44" s="4" t="str">
        <f t="shared" si="30"/>
        <v/>
      </c>
      <c r="AG44" s="4" t="str">
        <f t="shared" si="31"/>
        <v/>
      </c>
      <c r="AH44" s="4" t="str">
        <f t="shared" si="32"/>
        <v/>
      </c>
      <c r="AI44" s="4" t="str">
        <f t="shared" si="33"/>
        <v>0</v>
      </c>
      <c r="AJ44" s="4" t="str">
        <f t="shared" si="34"/>
        <v/>
      </c>
      <c r="AK44" s="4" t="str">
        <f t="shared" si="35"/>
        <v/>
      </c>
      <c r="AL44" s="4" t="str">
        <f t="shared" si="36"/>
        <v/>
      </c>
      <c r="AM44" s="4" t="str">
        <f t="shared" si="37"/>
        <v>0</v>
      </c>
      <c r="AN44" s="4" t="str">
        <f t="shared" si="38"/>
        <v/>
      </c>
      <c r="AO44" s="4" t="str">
        <f t="shared" si="39"/>
        <v/>
      </c>
      <c r="AP44" s="4" t="str">
        <f t="shared" si="40"/>
        <v/>
      </c>
      <c r="AQ44" s="4" t="str">
        <f t="shared" si="41"/>
        <v>187.255625</v>
      </c>
      <c r="AR44" s="4" t="str">
        <f t="shared" si="42"/>
        <v/>
      </c>
      <c r="AS44" s="4" t="str">
        <f t="shared" si="43"/>
        <v/>
      </c>
      <c r="AT44" s="4" t="str">
        <f t="shared" si="44"/>
        <v/>
      </c>
      <c r="AU44" s="4" t="str">
        <f t="shared" si="45"/>
        <v>590.8796875</v>
      </c>
      <c r="AV44" s="4" t="str">
        <f t="shared" si="46"/>
        <v/>
      </c>
      <c r="AW44" s="4" t="str">
        <f t="shared" si="47"/>
        <v/>
      </c>
      <c r="AX44" s="4" t="str">
        <f t="shared" si="48"/>
        <v/>
      </c>
      <c r="AY44" s="4" t="str">
        <f t="shared" si="49"/>
        <v>0.007449714977</v>
      </c>
      <c r="AZ44" s="4" t="str">
        <f t="shared" si="50"/>
        <v/>
      </c>
      <c r="BA44" s="4" t="str">
        <f t="shared" si="51"/>
        <v/>
      </c>
      <c r="BB44" s="4" t="str">
        <f t="shared" si="52"/>
        <v/>
      </c>
      <c r="BC44" s="4" t="str">
        <f t="shared" si="53"/>
        <v>442869</v>
      </c>
      <c r="BD44" s="4" t="str">
        <f t="shared" si="54"/>
        <v/>
      </c>
      <c r="BE44" s="4">
        <v>26100.0</v>
      </c>
      <c r="BF44" s="4">
        <v>442869.0</v>
      </c>
      <c r="BG44" s="4">
        <v>0.00744971497732</v>
      </c>
      <c r="BH44" s="4">
        <v>590.8796875</v>
      </c>
      <c r="BI44" s="4">
        <v>187.255625</v>
      </c>
      <c r="BJ44" s="4">
        <v>0.0</v>
      </c>
      <c r="BK44" s="4">
        <v>0.0</v>
      </c>
      <c r="BL44" s="4">
        <v>4.0</v>
      </c>
      <c r="BM44" s="7">
        <v>0.0</v>
      </c>
      <c r="BN44" s="7"/>
      <c r="BO44" s="7"/>
      <c r="BP44" s="7"/>
      <c r="BQ44" s="18"/>
      <c r="BR44" s="18"/>
      <c r="BS44" s="7"/>
      <c r="BT44" s="8"/>
      <c r="BU44" s="8"/>
      <c r="BV44" s="8"/>
      <c r="BW44" s="15">
        <v>39172.0</v>
      </c>
      <c r="BX44" s="20">
        <v>41483.0</v>
      </c>
      <c r="BY44" s="17"/>
      <c r="BZ44" s="19" t="str">
        <f t="shared" si="55"/>
        <v>12</v>
      </c>
      <c r="CA44" s="19" t="str">
        <f t="shared" si="56"/>
        <v>66</v>
      </c>
      <c r="CB44" s="19" t="str">
        <f t="shared" si="57"/>
        <v/>
      </c>
      <c r="CC44" s="19"/>
      <c r="CD44" s="4">
        <v>39.0</v>
      </c>
      <c r="CE44" s="4"/>
      <c r="CF44" s="4">
        <v>2854.0</v>
      </c>
    </row>
    <row r="45">
      <c r="A45" s="4"/>
      <c r="B45" s="4"/>
      <c r="C45" s="4"/>
      <c r="D45" s="4" t="str">
        <f t="shared" si="2"/>
        <v>1</v>
      </c>
      <c r="E45" s="4" t="str">
        <f t="shared" si="3"/>
        <v/>
      </c>
      <c r="F45" s="4" t="str">
        <f t="shared" si="4"/>
        <v/>
      </c>
      <c r="G45" s="4" t="str">
        <f t="shared" si="5"/>
        <v/>
      </c>
      <c r="H45" s="4" t="str">
        <f t="shared" si="6"/>
        <v/>
      </c>
      <c r="I45" s="4" t="str">
        <f t="shared" si="7"/>
        <v/>
      </c>
      <c r="J45" s="4" t="str">
        <f t="shared" si="8"/>
        <v/>
      </c>
      <c r="K45" s="4" t="str">
        <f t="shared" si="9"/>
        <v/>
      </c>
      <c r="L45" s="4" t="str">
        <f t="shared" si="10"/>
        <v/>
      </c>
      <c r="M45" s="4" t="str">
        <f t="shared" si="11"/>
        <v/>
      </c>
      <c r="N45" s="4" t="str">
        <f t="shared" si="12"/>
        <v/>
      </c>
      <c r="O45" s="4" t="str">
        <f t="shared" si="13"/>
        <v/>
      </c>
      <c r="P45" s="4" t="str">
        <f t="shared" si="14"/>
        <v/>
      </c>
      <c r="Q45" s="4" t="str">
        <f t="shared" si="15"/>
        <v/>
      </c>
      <c r="R45" s="4" t="str">
        <f t="shared" si="16"/>
        <v/>
      </c>
      <c r="S45" s="4" t="str">
        <f t="shared" si="17"/>
        <v/>
      </c>
      <c r="T45" s="4" t="str">
        <f t="shared" si="18"/>
        <v/>
      </c>
      <c r="U45" s="4" t="str">
        <f t="shared" si="19"/>
        <v/>
      </c>
      <c r="V45" s="4" t="str">
        <f t="shared" si="20"/>
        <v/>
      </c>
      <c r="W45" s="4" t="str">
        <f t="shared" si="21"/>
        <v/>
      </c>
      <c r="X45" s="4" t="str">
        <f t="shared" si="22"/>
        <v/>
      </c>
      <c r="Y45" s="4" t="str">
        <f t="shared" si="23"/>
        <v/>
      </c>
      <c r="Z45" s="4" t="str">
        <f t="shared" si="24"/>
        <v/>
      </c>
      <c r="AA45" s="4" t="str">
        <f t="shared" si="25"/>
        <v/>
      </c>
      <c r="AB45" s="4" t="str">
        <f t="shared" si="26"/>
        <v/>
      </c>
      <c r="AC45" s="4" t="str">
        <f t="shared" si="27"/>
        <v/>
      </c>
      <c r="AD45" s="4" t="str">
        <f t="shared" si="28"/>
        <v/>
      </c>
      <c r="AE45" s="4" t="str">
        <f t="shared" si="29"/>
        <v/>
      </c>
      <c r="AF45" s="4" t="str">
        <f t="shared" si="30"/>
        <v/>
      </c>
      <c r="AG45" s="4" t="str">
        <f t="shared" si="31"/>
        <v/>
      </c>
      <c r="AH45" s="4" t="str">
        <f t="shared" si="32"/>
        <v/>
      </c>
      <c r="AI45" s="4" t="str">
        <f t="shared" si="33"/>
        <v/>
      </c>
      <c r="AJ45" s="4" t="str">
        <f t="shared" si="34"/>
        <v/>
      </c>
      <c r="AK45" s="4" t="str">
        <f t="shared" si="35"/>
        <v/>
      </c>
      <c r="AL45" s="4" t="str">
        <f t="shared" si="36"/>
        <v/>
      </c>
      <c r="AM45" s="4" t="str">
        <f t="shared" si="37"/>
        <v/>
      </c>
      <c r="AN45" s="4" t="str">
        <f t="shared" si="38"/>
        <v/>
      </c>
      <c r="AO45" s="4" t="str">
        <f t="shared" si="39"/>
        <v>111.1946875</v>
      </c>
      <c r="AP45" s="4" t="str">
        <f t="shared" si="40"/>
        <v/>
      </c>
      <c r="AQ45" s="4" t="str">
        <f t="shared" si="41"/>
        <v/>
      </c>
      <c r="AR45" s="4" t="str">
        <f t="shared" si="42"/>
        <v/>
      </c>
      <c r="AS45" s="4" t="str">
        <f t="shared" si="43"/>
        <v>278.1415625</v>
      </c>
      <c r="AT45" s="4" t="str">
        <f t="shared" si="44"/>
        <v/>
      </c>
      <c r="AU45" s="4" t="str">
        <f t="shared" si="45"/>
        <v/>
      </c>
      <c r="AV45" s="4" t="str">
        <f t="shared" si="46"/>
        <v/>
      </c>
      <c r="AW45" s="4" t="str">
        <f t="shared" si="47"/>
        <v>0.007426385502</v>
      </c>
      <c r="AX45" s="4" t="str">
        <f t="shared" si="48"/>
        <v/>
      </c>
      <c r="AY45" s="4" t="str">
        <f t="shared" si="49"/>
        <v/>
      </c>
      <c r="AZ45" s="4" t="str">
        <f t="shared" si="50"/>
        <v/>
      </c>
      <c r="BA45" s="4" t="str">
        <f t="shared" si="51"/>
        <v>431508</v>
      </c>
      <c r="BB45" s="4" t="str">
        <f t="shared" si="52"/>
        <v/>
      </c>
      <c r="BC45" s="4" t="str">
        <f t="shared" si="53"/>
        <v/>
      </c>
      <c r="BD45" s="4" t="str">
        <f t="shared" si="54"/>
        <v/>
      </c>
      <c r="BE45" s="4">
        <v>284.0</v>
      </c>
      <c r="BF45" s="4">
        <v>431508.0</v>
      </c>
      <c r="BG45" s="4">
        <v>0.00742638550208</v>
      </c>
      <c r="BH45" s="4">
        <v>278.1415625</v>
      </c>
      <c r="BI45" s="4">
        <v>111.1946875</v>
      </c>
      <c r="BQ45" s="18"/>
      <c r="BR45" s="18"/>
      <c r="BT45" s="8"/>
      <c r="BU45" s="8"/>
      <c r="BV45" s="8"/>
      <c r="BW45" s="15">
        <v>39855.0</v>
      </c>
      <c r="BX45" s="17"/>
      <c r="BY45" s="17"/>
      <c r="BZ45" s="19" t="str">
        <f t="shared" si="55"/>
        <v>35</v>
      </c>
      <c r="CA45" s="19" t="str">
        <f t="shared" si="56"/>
        <v/>
      </c>
      <c r="CB45" s="19" t="str">
        <f t="shared" si="57"/>
        <v/>
      </c>
      <c r="CC45" s="19"/>
      <c r="CD45" s="4">
        <v>46.0</v>
      </c>
      <c r="CE45" s="4"/>
      <c r="CF45" s="4">
        <v>2966.0</v>
      </c>
    </row>
    <row r="46">
      <c r="A46" s="4"/>
      <c r="B46" s="4"/>
      <c r="C46" s="4"/>
      <c r="D46" s="4" t="str">
        <f t="shared" si="2"/>
        <v>1</v>
      </c>
      <c r="E46" s="4" t="str">
        <f t="shared" si="3"/>
        <v>13</v>
      </c>
      <c r="F46" s="4" t="str">
        <f t="shared" si="4"/>
        <v/>
      </c>
      <c r="G46" s="4" t="str">
        <f t="shared" si="5"/>
        <v/>
      </c>
      <c r="H46" s="4" t="str">
        <f t="shared" si="6"/>
        <v/>
      </c>
      <c r="I46" s="4" t="str">
        <f t="shared" si="7"/>
        <v>1</v>
      </c>
      <c r="J46" s="4" t="str">
        <f t="shared" si="8"/>
        <v/>
      </c>
      <c r="K46" s="4" t="str">
        <f t="shared" si="9"/>
        <v/>
      </c>
      <c r="L46" s="4" t="str">
        <f t="shared" si="10"/>
        <v/>
      </c>
      <c r="M46" s="4" t="str">
        <f t="shared" si="11"/>
        <v>647.882643</v>
      </c>
      <c r="N46" s="4" t="str">
        <f t="shared" si="12"/>
        <v/>
      </c>
      <c r="O46" s="4" t="str">
        <f t="shared" si="13"/>
        <v/>
      </c>
      <c r="P46" s="4" t="str">
        <f t="shared" si="14"/>
        <v/>
      </c>
      <c r="Q46" s="4" t="str">
        <f t="shared" si="15"/>
        <v>24</v>
      </c>
      <c r="R46" s="4" t="str">
        <f t="shared" si="16"/>
        <v/>
      </c>
      <c r="S46" s="4" t="str">
        <f t="shared" si="17"/>
        <v/>
      </c>
      <c r="T46" s="4" t="str">
        <f t="shared" si="18"/>
        <v/>
      </c>
      <c r="U46" s="4" t="str">
        <f t="shared" si="19"/>
        <v>14</v>
      </c>
      <c r="V46" s="4" t="str">
        <f t="shared" si="20"/>
        <v/>
      </c>
      <c r="W46" s="4" t="str">
        <f t="shared" si="21"/>
        <v/>
      </c>
      <c r="X46" s="4" t="str">
        <f t="shared" si="22"/>
        <v/>
      </c>
      <c r="Y46" s="4" t="str">
        <f t="shared" si="23"/>
        <v>2610</v>
      </c>
      <c r="Z46" s="4" t="str">
        <f t="shared" si="24"/>
        <v/>
      </c>
      <c r="AA46" s="4" t="str">
        <f t="shared" si="25"/>
        <v/>
      </c>
      <c r="AB46" s="4" t="str">
        <f t="shared" si="26"/>
        <v/>
      </c>
      <c r="AC46" s="4" t="str">
        <f t="shared" si="27"/>
        <v>588</v>
      </c>
      <c r="AD46" s="4" t="str">
        <f t="shared" si="28"/>
        <v/>
      </c>
      <c r="AE46" s="4" t="str">
        <f t="shared" si="29"/>
        <v/>
      </c>
      <c r="AF46" s="4" t="str">
        <f t="shared" si="30"/>
        <v/>
      </c>
      <c r="AG46" s="4" t="str">
        <f t="shared" si="31"/>
        <v>148</v>
      </c>
      <c r="AH46" s="4" t="str">
        <f t="shared" si="32"/>
        <v/>
      </c>
      <c r="AI46" s="4" t="str">
        <f t="shared" si="33"/>
        <v/>
      </c>
      <c r="AJ46" s="4" t="str">
        <f t="shared" si="34"/>
        <v/>
      </c>
      <c r="AK46" s="4" t="str">
        <f t="shared" si="35"/>
        <v>21.34983409</v>
      </c>
      <c r="AL46" s="4" t="str">
        <f t="shared" si="36"/>
        <v/>
      </c>
      <c r="AM46" s="4" t="str">
        <f t="shared" si="37"/>
        <v/>
      </c>
      <c r="AN46" s="4" t="str">
        <f t="shared" si="38"/>
        <v/>
      </c>
      <c r="AO46" s="4" t="str">
        <f t="shared" si="39"/>
        <v>112.8265625</v>
      </c>
      <c r="AP46" s="4" t="str">
        <f t="shared" si="40"/>
        <v/>
      </c>
      <c r="AQ46" s="4" t="str">
        <f t="shared" si="41"/>
        <v/>
      </c>
      <c r="AR46" s="4" t="str">
        <f t="shared" si="42"/>
        <v/>
      </c>
      <c r="AS46" s="4" t="str">
        <f t="shared" si="43"/>
        <v>294.3553125</v>
      </c>
      <c r="AT46" s="4" t="str">
        <f t="shared" si="44"/>
        <v/>
      </c>
      <c r="AU46" s="4" t="str">
        <f t="shared" si="45"/>
        <v/>
      </c>
      <c r="AV46" s="4" t="str">
        <f t="shared" si="46"/>
        <v/>
      </c>
      <c r="AW46" s="4" t="str">
        <f t="shared" si="47"/>
        <v>0.007308537163</v>
      </c>
      <c r="AX46" s="4" t="str">
        <f t="shared" si="48"/>
        <v/>
      </c>
      <c r="AY46" s="4" t="str">
        <f t="shared" si="49"/>
        <v/>
      </c>
      <c r="AZ46" s="4" t="str">
        <f t="shared" si="50"/>
        <v/>
      </c>
      <c r="BA46" s="4" t="str">
        <f t="shared" si="51"/>
        <v>429335</v>
      </c>
      <c r="BB46" s="4" t="str">
        <f t="shared" si="52"/>
        <v/>
      </c>
      <c r="BC46" s="4" t="str">
        <f t="shared" si="53"/>
        <v/>
      </c>
      <c r="BD46" s="4" t="str">
        <f t="shared" si="54"/>
        <v/>
      </c>
      <c r="BE46" s="4">
        <v>1102.0</v>
      </c>
      <c r="BF46" s="4">
        <v>429335.0</v>
      </c>
      <c r="BG46" s="4">
        <v>0.00730853716314</v>
      </c>
      <c r="BH46" s="4">
        <v>294.3553125</v>
      </c>
      <c r="BI46" s="4">
        <v>112.8265625</v>
      </c>
      <c r="BJ46">
        <v>21.349834091457247</v>
      </c>
      <c r="BK46" s="4">
        <v>148.0</v>
      </c>
      <c r="BL46" s="4">
        <v>588.0</v>
      </c>
      <c r="BM46" s="7">
        <v>2610.0</v>
      </c>
      <c r="BN46" s="7">
        <v>14.0</v>
      </c>
      <c r="BO46" s="7">
        <v>24.0</v>
      </c>
      <c r="BP46" s="7">
        <v>647.8826430493618</v>
      </c>
      <c r="BQ46" s="4">
        <v>1.0</v>
      </c>
      <c r="BR46" s="4">
        <v>13.0</v>
      </c>
      <c r="BS46" s="7"/>
      <c r="BT46" s="8"/>
      <c r="BU46" s="8"/>
      <c r="BV46" s="8"/>
      <c r="BW46" s="15">
        <v>39229.0</v>
      </c>
      <c r="BX46" s="20">
        <v>39778.0</v>
      </c>
      <c r="BY46" s="22">
        <v>40692.0</v>
      </c>
      <c r="BZ46" s="19" t="str">
        <f t="shared" si="55"/>
        <v>14</v>
      </c>
      <c r="CA46" s="19" t="str">
        <f t="shared" si="56"/>
        <v>10</v>
      </c>
      <c r="CB46" s="19" t="str">
        <f t="shared" si="57"/>
        <v>34</v>
      </c>
      <c r="CC46" s="19"/>
      <c r="CD46" s="4">
        <v>65.0</v>
      </c>
      <c r="CE46" s="4"/>
      <c r="CF46" s="4">
        <v>3063.0</v>
      </c>
    </row>
    <row r="47">
      <c r="A47" s="4"/>
      <c r="B47" s="4"/>
      <c r="C47" s="4"/>
      <c r="D47" s="4" t="str">
        <f t="shared" si="2"/>
        <v>2</v>
      </c>
      <c r="E47" s="4" t="str">
        <f t="shared" si="3"/>
        <v/>
      </c>
      <c r="F47" s="4" t="str">
        <f t="shared" si="4"/>
        <v/>
      </c>
      <c r="G47" s="4" t="str">
        <f t="shared" si="5"/>
        <v/>
      </c>
      <c r="H47" s="4" t="str">
        <f t="shared" si="6"/>
        <v/>
      </c>
      <c r="I47" s="4" t="str">
        <f t="shared" si="7"/>
        <v/>
      </c>
      <c r="J47" s="4" t="str">
        <f t="shared" si="8"/>
        <v/>
      </c>
      <c r="K47" s="4" t="str">
        <f t="shared" si="9"/>
        <v/>
      </c>
      <c r="L47" s="4" t="str">
        <f t="shared" si="10"/>
        <v/>
      </c>
      <c r="M47" s="4" t="str">
        <f t="shared" si="11"/>
        <v/>
      </c>
      <c r="N47" s="4" t="str">
        <f t="shared" si="12"/>
        <v/>
      </c>
      <c r="O47" s="4" t="str">
        <f t="shared" si="13"/>
        <v/>
      </c>
      <c r="P47" s="4" t="str">
        <f t="shared" si="14"/>
        <v/>
      </c>
      <c r="Q47" s="4" t="str">
        <f t="shared" si="15"/>
        <v/>
      </c>
      <c r="R47" s="4" t="str">
        <f t="shared" si="16"/>
        <v/>
      </c>
      <c r="S47" s="4" t="str">
        <f t="shared" si="17"/>
        <v/>
      </c>
      <c r="T47" s="4" t="str">
        <f t="shared" si="18"/>
        <v/>
      </c>
      <c r="U47" s="4" t="str">
        <f t="shared" si="19"/>
        <v/>
      </c>
      <c r="V47" s="4" t="str">
        <f t="shared" si="20"/>
        <v/>
      </c>
      <c r="W47" s="4" t="str">
        <f t="shared" si="21"/>
        <v/>
      </c>
      <c r="X47" s="4" t="str">
        <f t="shared" si="22"/>
        <v/>
      </c>
      <c r="Y47" s="4" t="str">
        <f t="shared" si="23"/>
        <v/>
      </c>
      <c r="Z47" s="4" t="str">
        <f t="shared" si="24"/>
        <v/>
      </c>
      <c r="AA47" s="4" t="str">
        <f t="shared" si="25"/>
        <v/>
      </c>
      <c r="AB47" s="4" t="str">
        <f t="shared" si="26"/>
        <v/>
      </c>
      <c r="AC47" s="4" t="str">
        <f t="shared" si="27"/>
        <v/>
      </c>
      <c r="AD47" s="4" t="str">
        <f t="shared" si="28"/>
        <v/>
      </c>
      <c r="AE47" s="4" t="str">
        <f t="shared" si="29"/>
        <v/>
      </c>
      <c r="AF47" s="4" t="str">
        <f t="shared" si="30"/>
        <v/>
      </c>
      <c r="AG47" s="4" t="str">
        <f t="shared" si="31"/>
        <v/>
      </c>
      <c r="AH47" s="4" t="str">
        <f t="shared" si="32"/>
        <v/>
      </c>
      <c r="AI47" s="4" t="str">
        <f t="shared" si="33"/>
        <v/>
      </c>
      <c r="AJ47" s="4" t="str">
        <f t="shared" si="34"/>
        <v/>
      </c>
      <c r="AK47" s="4" t="str">
        <f t="shared" si="35"/>
        <v/>
      </c>
      <c r="AL47" s="4" t="str">
        <f t="shared" si="36"/>
        <v/>
      </c>
      <c r="AM47" s="4" t="str">
        <f t="shared" si="37"/>
        <v/>
      </c>
      <c r="AN47" s="4" t="str">
        <f t="shared" si="38"/>
        <v/>
      </c>
      <c r="AO47" s="4" t="str">
        <f t="shared" si="39"/>
        <v/>
      </c>
      <c r="AP47" s="4" t="str">
        <f t="shared" si="40"/>
        <v>0</v>
      </c>
      <c r="AQ47" s="4" t="str">
        <f t="shared" si="41"/>
        <v/>
      </c>
      <c r="AR47" s="4" t="str">
        <f t="shared" si="42"/>
        <v/>
      </c>
      <c r="AS47" s="4" t="str">
        <f t="shared" si="43"/>
        <v/>
      </c>
      <c r="AT47" s="4" t="str">
        <f t="shared" si="44"/>
        <v>101.0725</v>
      </c>
      <c r="AU47" s="4" t="str">
        <f t="shared" si="45"/>
        <v/>
      </c>
      <c r="AV47" s="4" t="str">
        <f t="shared" si="46"/>
        <v/>
      </c>
      <c r="AW47" s="4" t="str">
        <f t="shared" si="47"/>
        <v/>
      </c>
      <c r="AX47" s="4" t="str">
        <f t="shared" si="48"/>
        <v>0.007193789793</v>
      </c>
      <c r="AY47" s="4" t="str">
        <f t="shared" si="49"/>
        <v/>
      </c>
      <c r="AZ47" s="4" t="str">
        <f t="shared" si="50"/>
        <v/>
      </c>
      <c r="BA47" s="4" t="str">
        <f t="shared" si="51"/>
        <v/>
      </c>
      <c r="BB47" s="4" t="str">
        <f t="shared" si="52"/>
        <v>410203</v>
      </c>
      <c r="BC47" s="4" t="str">
        <f t="shared" si="53"/>
        <v/>
      </c>
      <c r="BD47" s="4" t="str">
        <f t="shared" si="54"/>
        <v/>
      </c>
      <c r="BE47" s="4">
        <v>4494.0</v>
      </c>
      <c r="BF47" s="4">
        <v>410203.0</v>
      </c>
      <c r="BG47" s="4">
        <v>0.0071937897933</v>
      </c>
      <c r="BH47" s="4">
        <v>101.0725</v>
      </c>
      <c r="BI47" s="4">
        <v>0.0</v>
      </c>
      <c r="BQ47" s="18"/>
      <c r="BR47" s="18"/>
      <c r="BT47" s="8"/>
      <c r="BU47" s="8"/>
      <c r="BV47" s="8"/>
      <c r="BW47" s="15">
        <v>39877.0</v>
      </c>
      <c r="BX47" s="17"/>
      <c r="BY47" s="17"/>
      <c r="BZ47" s="19" t="str">
        <f t="shared" si="55"/>
        <v>36</v>
      </c>
      <c r="CA47" s="19" t="str">
        <f t="shared" si="56"/>
        <v/>
      </c>
      <c r="CB47" s="19" t="str">
        <f t="shared" si="57"/>
        <v/>
      </c>
      <c r="CC47" s="19"/>
      <c r="CD47" s="4">
        <v>94.0</v>
      </c>
      <c r="CE47" s="4"/>
      <c r="CF47" s="4">
        <v>3096.0</v>
      </c>
    </row>
    <row r="48">
      <c r="A48" s="4"/>
      <c r="B48" s="4"/>
      <c r="C48" s="4"/>
      <c r="D48" s="4" t="str">
        <f t="shared" si="2"/>
        <v>2</v>
      </c>
      <c r="E48" s="4" t="str">
        <f t="shared" si="3"/>
        <v/>
      </c>
      <c r="F48" s="4" t="str">
        <f t="shared" si="4"/>
        <v/>
      </c>
      <c r="G48" s="4" t="str">
        <f t="shared" si="5"/>
        <v/>
      </c>
      <c r="H48" s="4" t="str">
        <f t="shared" si="6"/>
        <v/>
      </c>
      <c r="I48" s="4" t="str">
        <f t="shared" si="7"/>
        <v/>
      </c>
      <c r="J48" s="4" t="str">
        <f t="shared" si="8"/>
        <v/>
      </c>
      <c r="K48" s="4" t="str">
        <f t="shared" si="9"/>
        <v/>
      </c>
      <c r="L48" s="4" t="str">
        <f t="shared" si="10"/>
        <v/>
      </c>
      <c r="M48" s="4" t="str">
        <f t="shared" si="11"/>
        <v/>
      </c>
      <c r="N48" s="4" t="str">
        <f t="shared" si="12"/>
        <v/>
      </c>
      <c r="O48" s="4" t="str">
        <f t="shared" si="13"/>
        <v/>
      </c>
      <c r="P48" s="4" t="str">
        <f t="shared" si="14"/>
        <v/>
      </c>
      <c r="Q48" s="4" t="str">
        <f t="shared" si="15"/>
        <v/>
      </c>
      <c r="R48" s="4" t="str">
        <f t="shared" si="16"/>
        <v/>
      </c>
      <c r="S48" s="4" t="str">
        <f t="shared" si="17"/>
        <v/>
      </c>
      <c r="T48" s="4" t="str">
        <f t="shared" si="18"/>
        <v/>
      </c>
      <c r="U48" s="4" t="str">
        <f t="shared" si="19"/>
        <v/>
      </c>
      <c r="V48" s="4" t="str">
        <f t="shared" si="20"/>
        <v/>
      </c>
      <c r="W48" s="4" t="str">
        <f t="shared" si="21"/>
        <v/>
      </c>
      <c r="X48" s="4" t="str">
        <f t="shared" si="22"/>
        <v/>
      </c>
      <c r="Y48" s="4" t="str">
        <f t="shared" si="23"/>
        <v/>
      </c>
      <c r="Z48" s="4" t="str">
        <f t="shared" si="24"/>
        <v>0</v>
      </c>
      <c r="AA48" s="4" t="str">
        <f t="shared" si="25"/>
        <v/>
      </c>
      <c r="AB48" s="4" t="str">
        <f t="shared" si="26"/>
        <v/>
      </c>
      <c r="AC48" s="4" t="str">
        <f t="shared" si="27"/>
        <v/>
      </c>
      <c r="AD48" s="4" t="str">
        <f t="shared" si="28"/>
        <v>0</v>
      </c>
      <c r="AE48" s="4" t="str">
        <f t="shared" si="29"/>
        <v/>
      </c>
      <c r="AF48" s="4" t="str">
        <f t="shared" si="30"/>
        <v/>
      </c>
      <c r="AG48" s="4" t="str">
        <f t="shared" si="31"/>
        <v/>
      </c>
      <c r="AH48" s="4" t="str">
        <f t="shared" si="32"/>
        <v>0</v>
      </c>
      <c r="AI48" s="4" t="str">
        <f t="shared" si="33"/>
        <v/>
      </c>
      <c r="AJ48" s="4" t="str">
        <f t="shared" si="34"/>
        <v/>
      </c>
      <c r="AK48" s="4" t="str">
        <f t="shared" si="35"/>
        <v/>
      </c>
      <c r="AL48" s="4" t="str">
        <f t="shared" si="36"/>
        <v>0</v>
      </c>
      <c r="AM48" s="4" t="str">
        <f t="shared" si="37"/>
        <v/>
      </c>
      <c r="AN48" s="4" t="str">
        <f t="shared" si="38"/>
        <v/>
      </c>
      <c r="AO48" s="4" t="str">
        <f t="shared" si="39"/>
        <v/>
      </c>
      <c r="AP48" s="4" t="str">
        <f t="shared" si="40"/>
        <v>227.5125</v>
      </c>
      <c r="AQ48" s="4" t="str">
        <f t="shared" si="41"/>
        <v/>
      </c>
      <c r="AR48" s="4" t="str">
        <f t="shared" si="42"/>
        <v/>
      </c>
      <c r="AS48" s="4" t="str">
        <f t="shared" si="43"/>
        <v/>
      </c>
      <c r="AT48" s="4" t="str">
        <f t="shared" si="44"/>
        <v>242.2953125</v>
      </c>
      <c r="AU48" s="4" t="str">
        <f t="shared" si="45"/>
        <v/>
      </c>
      <c r="AV48" s="4" t="str">
        <f t="shared" si="46"/>
        <v/>
      </c>
      <c r="AW48" s="4" t="str">
        <f t="shared" si="47"/>
        <v/>
      </c>
      <c r="AX48" s="4" t="str">
        <f t="shared" si="48"/>
        <v>0.007191826922</v>
      </c>
      <c r="AY48" s="4" t="str">
        <f t="shared" si="49"/>
        <v/>
      </c>
      <c r="AZ48" s="4" t="str">
        <f t="shared" si="50"/>
        <v/>
      </c>
      <c r="BA48" s="4" t="str">
        <f t="shared" si="51"/>
        <v/>
      </c>
      <c r="BB48" s="4" t="str">
        <f t="shared" si="52"/>
        <v>409890</v>
      </c>
      <c r="BC48" s="4" t="str">
        <f t="shared" si="53"/>
        <v/>
      </c>
      <c r="BD48" s="4" t="str">
        <f t="shared" si="54"/>
        <v/>
      </c>
      <c r="BE48" s="4">
        <v>8531.0</v>
      </c>
      <c r="BF48" s="4">
        <v>409890.0</v>
      </c>
      <c r="BG48" s="4">
        <v>0.00719182692151</v>
      </c>
      <c r="BH48" s="4">
        <v>242.2953125</v>
      </c>
      <c r="BI48" s="4">
        <v>227.5125</v>
      </c>
      <c r="BJ48" s="4">
        <v>0.0</v>
      </c>
      <c r="BK48" s="4">
        <v>0.0</v>
      </c>
      <c r="BL48" s="4">
        <v>0.0</v>
      </c>
      <c r="BM48" s="7">
        <v>0.0</v>
      </c>
      <c r="BN48" s="7"/>
      <c r="BO48" s="7"/>
      <c r="BP48" s="7"/>
      <c r="BQ48" s="18"/>
      <c r="BR48" s="18"/>
      <c r="BS48" s="7"/>
      <c r="BT48" s="8"/>
      <c r="BU48" s="8"/>
      <c r="BV48" s="8"/>
      <c r="BW48" s="15">
        <v>39642.0</v>
      </c>
      <c r="BX48" s="20">
        <v>41133.0</v>
      </c>
      <c r="BY48" s="17"/>
      <c r="BZ48" s="19" t="str">
        <f t="shared" si="55"/>
        <v>28</v>
      </c>
      <c r="CA48" s="19" t="str">
        <f t="shared" si="56"/>
        <v>55</v>
      </c>
      <c r="CB48" s="19" t="str">
        <f t="shared" si="57"/>
        <v/>
      </c>
      <c r="CC48" s="19"/>
      <c r="CD48" s="4">
        <v>96.0</v>
      </c>
      <c r="CE48" s="4"/>
      <c r="CF48" s="4">
        <v>3309.0</v>
      </c>
    </row>
    <row r="49">
      <c r="A49" s="4"/>
      <c r="B49" s="4"/>
      <c r="C49" s="4"/>
      <c r="D49" s="4" t="str">
        <f t="shared" si="2"/>
        <v>4</v>
      </c>
      <c r="E49" s="4" t="str">
        <f t="shared" si="3"/>
        <v/>
      </c>
      <c r="F49" s="4" t="str">
        <f t="shared" si="4"/>
        <v/>
      </c>
      <c r="G49" s="4" t="str">
        <f t="shared" si="5"/>
        <v/>
      </c>
      <c r="H49" s="4" t="str">
        <f t="shared" si="6"/>
        <v/>
      </c>
      <c r="I49" s="4" t="str">
        <f t="shared" si="7"/>
        <v/>
      </c>
      <c r="J49" s="4" t="str">
        <f t="shared" si="8"/>
        <v/>
      </c>
      <c r="K49" s="4" t="str">
        <f t="shared" si="9"/>
        <v/>
      </c>
      <c r="L49" s="4" t="str">
        <f t="shared" si="10"/>
        <v/>
      </c>
      <c r="M49" s="4" t="str">
        <f t="shared" si="11"/>
        <v/>
      </c>
      <c r="N49" s="4" t="str">
        <f t="shared" si="12"/>
        <v/>
      </c>
      <c r="O49" s="4" t="str">
        <f t="shared" si="13"/>
        <v/>
      </c>
      <c r="P49" s="4" t="str">
        <f t="shared" si="14"/>
        <v/>
      </c>
      <c r="Q49" s="4" t="str">
        <f t="shared" si="15"/>
        <v/>
      </c>
      <c r="R49" s="4" t="str">
        <f t="shared" si="16"/>
        <v/>
      </c>
      <c r="S49" s="4" t="str">
        <f t="shared" si="17"/>
        <v/>
      </c>
      <c r="T49" s="4" t="str">
        <f t="shared" si="18"/>
        <v/>
      </c>
      <c r="U49" s="4" t="str">
        <f t="shared" si="19"/>
        <v/>
      </c>
      <c r="V49" s="4" t="str">
        <f t="shared" si="20"/>
        <v/>
      </c>
      <c r="W49" s="4" t="str">
        <f t="shared" si="21"/>
        <v/>
      </c>
      <c r="X49" s="4" t="str">
        <f t="shared" si="22"/>
        <v/>
      </c>
      <c r="Y49" s="4" t="str">
        <f t="shared" si="23"/>
        <v/>
      </c>
      <c r="Z49" s="4" t="str">
        <f t="shared" si="24"/>
        <v/>
      </c>
      <c r="AA49" s="4" t="str">
        <f t="shared" si="25"/>
        <v/>
      </c>
      <c r="AB49" s="4" t="str">
        <f t="shared" si="26"/>
        <v>806</v>
      </c>
      <c r="AC49" s="4" t="str">
        <f t="shared" si="27"/>
        <v/>
      </c>
      <c r="AD49" s="4" t="str">
        <f t="shared" si="28"/>
        <v/>
      </c>
      <c r="AE49" s="4" t="str">
        <f t="shared" si="29"/>
        <v/>
      </c>
      <c r="AF49" s="4" t="str">
        <f t="shared" si="30"/>
        <v>556</v>
      </c>
      <c r="AG49" s="4" t="str">
        <f t="shared" si="31"/>
        <v/>
      </c>
      <c r="AH49" s="4" t="str">
        <f t="shared" si="32"/>
        <v/>
      </c>
      <c r="AI49" s="4" t="str">
        <f t="shared" si="33"/>
        <v/>
      </c>
      <c r="AJ49" s="4" t="str">
        <f t="shared" si="34"/>
        <v>101</v>
      </c>
      <c r="AK49" s="4" t="str">
        <f t="shared" si="35"/>
        <v/>
      </c>
      <c r="AL49" s="4" t="str">
        <f t="shared" si="36"/>
        <v/>
      </c>
      <c r="AM49" s="4" t="str">
        <f t="shared" si="37"/>
        <v/>
      </c>
      <c r="AN49" s="4" t="str">
        <f t="shared" si="38"/>
        <v>58.65463603</v>
      </c>
      <c r="AO49" s="4" t="str">
        <f t="shared" si="39"/>
        <v/>
      </c>
      <c r="AP49" s="4" t="str">
        <f t="shared" si="40"/>
        <v/>
      </c>
      <c r="AQ49" s="4" t="str">
        <f t="shared" si="41"/>
        <v/>
      </c>
      <c r="AR49" s="4" t="str">
        <f t="shared" si="42"/>
        <v>37.848125</v>
      </c>
      <c r="AS49" s="4" t="str">
        <f t="shared" si="43"/>
        <v/>
      </c>
      <c r="AT49" s="4" t="str">
        <f t="shared" si="44"/>
        <v/>
      </c>
      <c r="AU49" s="4" t="str">
        <f t="shared" si="45"/>
        <v/>
      </c>
      <c r="AV49" s="4" t="str">
        <f t="shared" si="46"/>
        <v>5154.995625</v>
      </c>
      <c r="AW49" s="4" t="str">
        <f t="shared" si="47"/>
        <v/>
      </c>
      <c r="AX49" s="4" t="str">
        <f t="shared" si="48"/>
        <v/>
      </c>
      <c r="AY49" s="4" t="str">
        <f t="shared" si="49"/>
        <v/>
      </c>
      <c r="AZ49" s="4" t="str">
        <f t="shared" si="50"/>
        <v>0.007138052837</v>
      </c>
      <c r="BA49" s="4" t="str">
        <f t="shared" si="51"/>
        <v/>
      </c>
      <c r="BB49" s="4" t="str">
        <f t="shared" si="52"/>
        <v/>
      </c>
      <c r="BC49" s="4" t="str">
        <f t="shared" si="53"/>
        <v/>
      </c>
      <c r="BD49" s="4" t="str">
        <f t="shared" si="54"/>
        <v>406957</v>
      </c>
      <c r="BE49" s="4">
        <v>42000.0</v>
      </c>
      <c r="BF49" s="4">
        <v>406957.0</v>
      </c>
      <c r="BG49" s="4">
        <v>0.00713805283714</v>
      </c>
      <c r="BH49" s="4">
        <v>5154.995625</v>
      </c>
      <c r="BI49" s="4">
        <v>37.848125</v>
      </c>
      <c r="BJ49">
        <v>58.65463602852797</v>
      </c>
      <c r="BK49" s="4">
        <v>101.0</v>
      </c>
      <c r="BL49" s="4">
        <v>556.0</v>
      </c>
      <c r="BM49" s="7">
        <v>806.0</v>
      </c>
      <c r="BN49" s="7"/>
      <c r="BO49" s="7"/>
      <c r="BP49" s="7"/>
      <c r="BQ49" s="18"/>
      <c r="BR49" s="18"/>
      <c r="BS49" s="7"/>
      <c r="BT49" s="8"/>
      <c r="BU49" s="8"/>
      <c r="BV49" s="8"/>
      <c r="BW49" s="15">
        <v>39136.0</v>
      </c>
      <c r="BX49" s="20">
        <v>39491.0</v>
      </c>
      <c r="BY49" s="17"/>
      <c r="BZ49" s="19" t="str">
        <f t="shared" si="55"/>
        <v>11</v>
      </c>
      <c r="CA49" s="19" t="str">
        <f t="shared" si="56"/>
        <v>1</v>
      </c>
      <c r="CB49" s="19" t="str">
        <f t="shared" si="57"/>
        <v/>
      </c>
      <c r="CC49" s="19"/>
      <c r="CD49" s="4">
        <v>111.0</v>
      </c>
      <c r="CE49" s="4"/>
      <c r="CF49" s="4">
        <v>3321.0</v>
      </c>
    </row>
    <row r="50">
      <c r="A50" s="4"/>
      <c r="B50" s="4"/>
      <c r="C50" s="4"/>
      <c r="D50" s="4" t="str">
        <f t="shared" si="2"/>
        <v>2</v>
      </c>
      <c r="E50" s="4" t="str">
        <f t="shared" si="3"/>
        <v/>
      </c>
      <c r="F50" s="4" t="str">
        <f t="shared" si="4"/>
        <v/>
      </c>
      <c r="G50" s="4" t="str">
        <f t="shared" si="5"/>
        <v/>
      </c>
      <c r="H50" s="4" t="str">
        <f t="shared" si="6"/>
        <v/>
      </c>
      <c r="I50" s="4" t="str">
        <f t="shared" si="7"/>
        <v/>
      </c>
      <c r="J50" s="4" t="str">
        <f t="shared" si="8"/>
        <v/>
      </c>
      <c r="K50" s="4" t="str">
        <f t="shared" si="9"/>
        <v/>
      </c>
      <c r="L50" s="4" t="str">
        <f t="shared" si="10"/>
        <v/>
      </c>
      <c r="M50" s="4" t="str">
        <f t="shared" si="11"/>
        <v/>
      </c>
      <c r="N50" s="4" t="str">
        <f t="shared" si="12"/>
        <v/>
      </c>
      <c r="O50" s="4" t="str">
        <f t="shared" si="13"/>
        <v/>
      </c>
      <c r="P50" s="4" t="str">
        <f t="shared" si="14"/>
        <v/>
      </c>
      <c r="Q50" s="4" t="str">
        <f t="shared" si="15"/>
        <v/>
      </c>
      <c r="R50" s="4" t="str">
        <f t="shared" si="16"/>
        <v/>
      </c>
      <c r="S50" s="4" t="str">
        <f t="shared" si="17"/>
        <v/>
      </c>
      <c r="T50" s="4" t="str">
        <f t="shared" si="18"/>
        <v/>
      </c>
      <c r="U50" s="4" t="str">
        <f t="shared" si="19"/>
        <v/>
      </c>
      <c r="V50" s="4" t="str">
        <f t="shared" si="20"/>
        <v/>
      </c>
      <c r="W50" s="4" t="str">
        <f t="shared" si="21"/>
        <v/>
      </c>
      <c r="X50" s="4" t="str">
        <f t="shared" si="22"/>
        <v/>
      </c>
      <c r="Y50" s="4" t="str">
        <f t="shared" si="23"/>
        <v/>
      </c>
      <c r="Z50" s="4" t="str">
        <f t="shared" si="24"/>
        <v/>
      </c>
      <c r="AA50" s="4" t="str">
        <f t="shared" si="25"/>
        <v/>
      </c>
      <c r="AB50" s="4" t="str">
        <f t="shared" si="26"/>
        <v/>
      </c>
      <c r="AC50" s="4" t="str">
        <f t="shared" si="27"/>
        <v/>
      </c>
      <c r="AD50" s="4" t="str">
        <f t="shared" si="28"/>
        <v/>
      </c>
      <c r="AE50" s="4" t="str">
        <f t="shared" si="29"/>
        <v/>
      </c>
      <c r="AF50" s="4" t="str">
        <f t="shared" si="30"/>
        <v/>
      </c>
      <c r="AG50" s="4" t="str">
        <f t="shared" si="31"/>
        <v/>
      </c>
      <c r="AH50" s="4" t="str">
        <f t="shared" si="32"/>
        <v/>
      </c>
      <c r="AI50" s="4" t="str">
        <f t="shared" si="33"/>
        <v/>
      </c>
      <c r="AJ50" s="4" t="str">
        <f t="shared" si="34"/>
        <v/>
      </c>
      <c r="AK50" s="4" t="str">
        <f t="shared" si="35"/>
        <v/>
      </c>
      <c r="AL50" s="4" t="str">
        <f t="shared" si="36"/>
        <v/>
      </c>
      <c r="AM50" s="4" t="str">
        <f t="shared" si="37"/>
        <v/>
      </c>
      <c r="AN50" s="4" t="str">
        <f t="shared" si="38"/>
        <v/>
      </c>
      <c r="AO50" s="4" t="str">
        <f t="shared" si="39"/>
        <v/>
      </c>
      <c r="AP50" s="4" t="str">
        <f t="shared" si="40"/>
        <v>1</v>
      </c>
      <c r="AQ50" s="4" t="str">
        <f t="shared" si="41"/>
        <v/>
      </c>
      <c r="AR50" s="4" t="str">
        <f t="shared" si="42"/>
        <v/>
      </c>
      <c r="AS50" s="4" t="str">
        <f t="shared" si="43"/>
        <v/>
      </c>
      <c r="AT50" s="4" t="str">
        <f t="shared" si="44"/>
        <v>284.064375</v>
      </c>
      <c r="AU50" s="4" t="str">
        <f t="shared" si="45"/>
        <v/>
      </c>
      <c r="AV50" s="4" t="str">
        <f t="shared" si="46"/>
        <v/>
      </c>
      <c r="AW50" s="4" t="str">
        <f t="shared" si="47"/>
        <v/>
      </c>
      <c r="AX50" s="4" t="str">
        <f t="shared" si="48"/>
        <v>0.007052113087</v>
      </c>
      <c r="AY50" s="4" t="str">
        <f t="shared" si="49"/>
        <v/>
      </c>
      <c r="AZ50" s="4" t="str">
        <f t="shared" si="50"/>
        <v/>
      </c>
      <c r="BA50" s="4" t="str">
        <f t="shared" si="51"/>
        <v/>
      </c>
      <c r="BB50" s="4" t="str">
        <f t="shared" si="52"/>
        <v>374967</v>
      </c>
      <c r="BC50" s="4" t="str">
        <f t="shared" si="53"/>
        <v/>
      </c>
      <c r="BD50" s="4" t="str">
        <f t="shared" si="54"/>
        <v/>
      </c>
      <c r="BE50" s="4">
        <v>2655.0</v>
      </c>
      <c r="BF50" s="4">
        <v>374967.0</v>
      </c>
      <c r="BG50" s="4">
        <v>0.00705211308678</v>
      </c>
      <c r="BH50" s="4">
        <v>284.064375</v>
      </c>
      <c r="BI50" s="4">
        <v>1.0</v>
      </c>
      <c r="BQ50" s="18"/>
      <c r="BR50" s="18"/>
      <c r="BT50" s="8"/>
      <c r="BU50" s="8"/>
      <c r="BV50" s="8"/>
      <c r="BW50" s="15">
        <v>39756.0</v>
      </c>
      <c r="BX50" s="17"/>
      <c r="BY50" s="17"/>
      <c r="BZ50" s="19" t="str">
        <f t="shared" si="55"/>
        <v>32</v>
      </c>
      <c r="CA50" s="19" t="str">
        <f t="shared" si="56"/>
        <v/>
      </c>
      <c r="CB50" s="19" t="str">
        <f t="shared" si="57"/>
        <v/>
      </c>
      <c r="CC50" s="19"/>
      <c r="CD50" s="4">
        <v>119.0</v>
      </c>
      <c r="CE50" s="4"/>
      <c r="CF50" s="4">
        <v>3428.0</v>
      </c>
    </row>
    <row r="51">
      <c r="A51" s="4"/>
      <c r="B51" s="4"/>
      <c r="C51" s="4"/>
      <c r="D51" s="4" t="str">
        <f t="shared" si="2"/>
        <v>3</v>
      </c>
      <c r="E51" s="4" t="str">
        <f t="shared" si="3"/>
        <v/>
      </c>
      <c r="F51" s="4" t="str">
        <f t="shared" si="4"/>
        <v/>
      </c>
      <c r="G51" s="4" t="str">
        <f t="shared" si="5"/>
        <v>0</v>
      </c>
      <c r="H51" s="4" t="str">
        <f t="shared" si="6"/>
        <v/>
      </c>
      <c r="I51" s="4" t="str">
        <f t="shared" si="7"/>
        <v/>
      </c>
      <c r="J51" s="4" t="str">
        <f t="shared" si="8"/>
        <v/>
      </c>
      <c r="K51" s="4" t="str">
        <f t="shared" si="9"/>
        <v>0</v>
      </c>
      <c r="L51" s="4" t="str">
        <f t="shared" si="10"/>
        <v/>
      </c>
      <c r="M51" s="4" t="str">
        <f t="shared" si="11"/>
        <v/>
      </c>
      <c r="N51" s="4" t="str">
        <f t="shared" si="12"/>
        <v/>
      </c>
      <c r="O51" s="4" t="str">
        <f t="shared" si="13"/>
        <v>5.129283017</v>
      </c>
      <c r="P51" s="4" t="str">
        <f t="shared" si="14"/>
        <v/>
      </c>
      <c r="Q51" s="4" t="str">
        <f t="shared" si="15"/>
        <v/>
      </c>
      <c r="R51" s="4" t="str">
        <f t="shared" si="16"/>
        <v/>
      </c>
      <c r="S51" s="4" t="str">
        <f t="shared" si="17"/>
        <v>0</v>
      </c>
      <c r="T51" s="4" t="str">
        <f t="shared" si="18"/>
        <v/>
      </c>
      <c r="U51" s="4" t="str">
        <f t="shared" si="19"/>
        <v/>
      </c>
      <c r="V51" s="4" t="str">
        <f t="shared" si="20"/>
        <v/>
      </c>
      <c r="W51" s="4" t="str">
        <f t="shared" si="21"/>
        <v>0</v>
      </c>
      <c r="X51" s="4" t="str">
        <f t="shared" si="22"/>
        <v/>
      </c>
      <c r="Y51" s="4" t="str">
        <f t="shared" si="23"/>
        <v/>
      </c>
      <c r="Z51" s="4" t="str">
        <f t="shared" si="24"/>
        <v/>
      </c>
      <c r="AA51" s="4" t="str">
        <f t="shared" si="25"/>
        <v>5845</v>
      </c>
      <c r="AB51" s="4" t="str">
        <f t="shared" si="26"/>
        <v/>
      </c>
      <c r="AC51" s="4" t="str">
        <f t="shared" si="27"/>
        <v/>
      </c>
      <c r="AD51" s="4" t="str">
        <f t="shared" si="28"/>
        <v/>
      </c>
      <c r="AE51" s="4" t="str">
        <f t="shared" si="29"/>
        <v>1897</v>
      </c>
      <c r="AF51" s="4" t="str">
        <f t="shared" si="30"/>
        <v/>
      </c>
      <c r="AG51" s="4" t="str">
        <f t="shared" si="31"/>
        <v/>
      </c>
      <c r="AH51" s="4" t="str">
        <f t="shared" si="32"/>
        <v/>
      </c>
      <c r="AI51" s="4" t="str">
        <f t="shared" si="33"/>
        <v>5451</v>
      </c>
      <c r="AJ51" s="4" t="str">
        <f t="shared" si="34"/>
        <v/>
      </c>
      <c r="AK51" s="4" t="str">
        <f t="shared" si="35"/>
        <v/>
      </c>
      <c r="AL51" s="4" t="str">
        <f t="shared" si="36"/>
        <v/>
      </c>
      <c r="AM51" s="4" t="str">
        <f t="shared" si="37"/>
        <v>890.5129873</v>
      </c>
      <c r="AN51" s="4" t="str">
        <f t="shared" si="38"/>
        <v/>
      </c>
      <c r="AO51" s="4" t="str">
        <f t="shared" si="39"/>
        <v/>
      </c>
      <c r="AP51" s="4" t="str">
        <f t="shared" si="40"/>
        <v/>
      </c>
      <c r="AQ51" s="4" t="str">
        <f t="shared" si="41"/>
        <v>158.2265625</v>
      </c>
      <c r="AR51" s="4" t="str">
        <f t="shared" si="42"/>
        <v/>
      </c>
      <c r="AS51" s="4" t="str">
        <f t="shared" si="43"/>
        <v/>
      </c>
      <c r="AT51" s="4" t="str">
        <f t="shared" si="44"/>
        <v/>
      </c>
      <c r="AU51" s="4" t="str">
        <f t="shared" si="45"/>
        <v>1700.095</v>
      </c>
      <c r="AV51" s="4" t="str">
        <f t="shared" si="46"/>
        <v/>
      </c>
      <c r="AW51" s="4" t="str">
        <f t="shared" si="47"/>
        <v/>
      </c>
      <c r="AX51" s="4" t="str">
        <f t="shared" si="48"/>
        <v/>
      </c>
      <c r="AY51" s="4" t="str">
        <f t="shared" si="49"/>
        <v>0.007022574163</v>
      </c>
      <c r="AZ51" s="4" t="str">
        <f t="shared" si="50"/>
        <v/>
      </c>
      <c r="BA51" s="4" t="str">
        <f t="shared" si="51"/>
        <v/>
      </c>
      <c r="BB51" s="4" t="str">
        <f t="shared" si="52"/>
        <v/>
      </c>
      <c r="BC51" s="4" t="str">
        <f t="shared" si="53"/>
        <v>358937</v>
      </c>
      <c r="BD51" s="4" t="str">
        <f t="shared" si="54"/>
        <v/>
      </c>
      <c r="BE51" s="4">
        <v>10400.0</v>
      </c>
      <c r="BF51" s="4">
        <v>358937.0</v>
      </c>
      <c r="BG51" s="4">
        <v>0.00702257416303</v>
      </c>
      <c r="BH51" s="4">
        <v>1700.095</v>
      </c>
      <c r="BI51" s="4">
        <v>158.2265625</v>
      </c>
      <c r="BJ51">
        <v>890.512987309419</v>
      </c>
      <c r="BK51" s="4">
        <v>5451.0</v>
      </c>
      <c r="BL51" s="4">
        <v>1897.0</v>
      </c>
      <c r="BM51" s="7">
        <v>5845.0</v>
      </c>
      <c r="BN51" s="7">
        <v>0.0</v>
      </c>
      <c r="BO51" s="7">
        <v>0.0</v>
      </c>
      <c r="BP51" s="7">
        <v>5.129283016944966</v>
      </c>
      <c r="BQ51" s="4">
        <v>0.0</v>
      </c>
      <c r="BR51" s="4">
        <v>0.0</v>
      </c>
      <c r="BS51" s="7"/>
      <c r="BT51" s="8"/>
      <c r="BU51" s="8"/>
      <c r="BV51" s="8"/>
      <c r="BW51" s="15">
        <v>39152.0</v>
      </c>
      <c r="BX51" s="20">
        <v>39877.0</v>
      </c>
      <c r="BY51" s="22">
        <v>40928.0</v>
      </c>
      <c r="BZ51" s="19" t="str">
        <f t="shared" si="55"/>
        <v>12</v>
      </c>
      <c r="CA51" s="19" t="str">
        <f t="shared" si="56"/>
        <v>14</v>
      </c>
      <c r="CB51" s="19" t="str">
        <f t="shared" si="57"/>
        <v>42</v>
      </c>
      <c r="CC51" s="19"/>
      <c r="CD51" s="4">
        <v>131.0</v>
      </c>
      <c r="CE51" s="4"/>
      <c r="CF51" s="4">
        <v>3482.0</v>
      </c>
    </row>
    <row r="52">
      <c r="A52" s="4"/>
      <c r="B52" s="4"/>
      <c r="C52" s="4"/>
      <c r="D52" s="4" t="str">
        <f t="shared" si="2"/>
        <v>1</v>
      </c>
      <c r="E52" s="4" t="str">
        <f t="shared" si="3"/>
        <v/>
      </c>
      <c r="F52" s="4" t="str">
        <f t="shared" si="4"/>
        <v/>
      </c>
      <c r="G52" s="4" t="str">
        <f t="shared" si="5"/>
        <v/>
      </c>
      <c r="H52" s="4" t="str">
        <f t="shared" si="6"/>
        <v/>
      </c>
      <c r="I52" s="4" t="str">
        <f t="shared" si="7"/>
        <v/>
      </c>
      <c r="J52" s="4" t="str">
        <f t="shared" si="8"/>
        <v/>
      </c>
      <c r="K52" s="4" t="str">
        <f t="shared" si="9"/>
        <v/>
      </c>
      <c r="L52" s="4" t="str">
        <f t="shared" si="10"/>
        <v/>
      </c>
      <c r="M52" s="4" t="str">
        <f t="shared" si="11"/>
        <v/>
      </c>
      <c r="N52" s="4" t="str">
        <f t="shared" si="12"/>
        <v/>
      </c>
      <c r="O52" s="4" t="str">
        <f t="shared" si="13"/>
        <v/>
      </c>
      <c r="P52" s="4" t="str">
        <f t="shared" si="14"/>
        <v/>
      </c>
      <c r="Q52" s="4" t="str">
        <f t="shared" si="15"/>
        <v/>
      </c>
      <c r="R52" s="4" t="str">
        <f t="shared" si="16"/>
        <v/>
      </c>
      <c r="S52" s="4" t="str">
        <f t="shared" si="17"/>
        <v/>
      </c>
      <c r="T52" s="4" t="str">
        <f t="shared" si="18"/>
        <v/>
      </c>
      <c r="U52" s="4" t="str">
        <f t="shared" si="19"/>
        <v/>
      </c>
      <c r="V52" s="4" t="str">
        <f t="shared" si="20"/>
        <v/>
      </c>
      <c r="W52" s="4" t="str">
        <f t="shared" si="21"/>
        <v/>
      </c>
      <c r="X52" s="4" t="str">
        <f t="shared" si="22"/>
        <v/>
      </c>
      <c r="Y52" s="4" t="str">
        <f t="shared" si="23"/>
        <v>28</v>
      </c>
      <c r="Z52" s="4" t="str">
        <f t="shared" si="24"/>
        <v/>
      </c>
      <c r="AA52" s="4" t="str">
        <f t="shared" si="25"/>
        <v/>
      </c>
      <c r="AB52" s="4" t="str">
        <f t="shared" si="26"/>
        <v/>
      </c>
      <c r="AC52" s="4" t="str">
        <f t="shared" si="27"/>
        <v>32</v>
      </c>
      <c r="AD52" s="4" t="str">
        <f t="shared" si="28"/>
        <v/>
      </c>
      <c r="AE52" s="4" t="str">
        <f t="shared" si="29"/>
        <v/>
      </c>
      <c r="AF52" s="4" t="str">
        <f t="shared" si="30"/>
        <v/>
      </c>
      <c r="AG52" s="4" t="str">
        <f t="shared" si="31"/>
        <v>10</v>
      </c>
      <c r="AH52" s="4" t="str">
        <f t="shared" si="32"/>
        <v/>
      </c>
      <c r="AI52" s="4" t="str">
        <f t="shared" si="33"/>
        <v/>
      </c>
      <c r="AJ52" s="4" t="str">
        <f t="shared" si="34"/>
        <v/>
      </c>
      <c r="AK52" s="4" t="str">
        <f t="shared" si="35"/>
        <v>4.807354922</v>
      </c>
      <c r="AL52" s="4" t="str">
        <f t="shared" si="36"/>
        <v/>
      </c>
      <c r="AM52" s="4" t="str">
        <f t="shared" si="37"/>
        <v/>
      </c>
      <c r="AN52" s="4" t="str">
        <f t="shared" si="38"/>
        <v/>
      </c>
      <c r="AO52" s="4" t="str">
        <f t="shared" si="39"/>
        <v>248.890625</v>
      </c>
      <c r="AP52" s="4" t="str">
        <f t="shared" si="40"/>
        <v/>
      </c>
      <c r="AQ52" s="4" t="str">
        <f t="shared" si="41"/>
        <v/>
      </c>
      <c r="AR52" s="4" t="str">
        <f t="shared" si="42"/>
        <v/>
      </c>
      <c r="AS52" s="4" t="str">
        <f t="shared" si="43"/>
        <v>522.08375</v>
      </c>
      <c r="AT52" s="4" t="str">
        <f t="shared" si="44"/>
        <v/>
      </c>
      <c r="AU52" s="4" t="str">
        <f t="shared" si="45"/>
        <v/>
      </c>
      <c r="AV52" s="4" t="str">
        <f t="shared" si="46"/>
        <v/>
      </c>
      <c r="AW52" s="4" t="str">
        <f t="shared" si="47"/>
        <v>0.0069981029</v>
      </c>
      <c r="AX52" s="4" t="str">
        <f t="shared" si="48"/>
        <v/>
      </c>
      <c r="AY52" s="4" t="str">
        <f t="shared" si="49"/>
        <v/>
      </c>
      <c r="AZ52" s="4" t="str">
        <f t="shared" si="50"/>
        <v/>
      </c>
      <c r="BA52" s="4" t="str">
        <f t="shared" si="51"/>
        <v>342715</v>
      </c>
      <c r="BB52" s="4" t="str">
        <f t="shared" si="52"/>
        <v/>
      </c>
      <c r="BC52" s="4" t="str">
        <f t="shared" si="53"/>
        <v/>
      </c>
      <c r="BD52" s="4" t="str">
        <f t="shared" si="54"/>
        <v/>
      </c>
      <c r="BE52" s="4">
        <v>1564.0</v>
      </c>
      <c r="BF52" s="4">
        <v>342715.0</v>
      </c>
      <c r="BG52" s="4">
        <v>0.0069981028997</v>
      </c>
      <c r="BH52" s="4">
        <v>522.08375</v>
      </c>
      <c r="BI52" s="4">
        <v>248.890625</v>
      </c>
      <c r="BJ52">
        <v>4.807354922057604</v>
      </c>
      <c r="BK52" s="4">
        <v>10.0</v>
      </c>
      <c r="BL52" s="4">
        <v>32.0</v>
      </c>
      <c r="BM52" s="7">
        <v>28.0</v>
      </c>
      <c r="BN52" s="7"/>
      <c r="BO52" s="7"/>
      <c r="BP52" s="7"/>
      <c r="BQ52" s="18"/>
      <c r="BR52" s="18"/>
      <c r="BS52" s="7"/>
      <c r="BT52" s="8"/>
      <c r="BU52" s="8"/>
      <c r="BV52" s="8"/>
      <c r="BW52" s="15">
        <v>40574.0</v>
      </c>
      <c r="BX52" s="20">
        <v>40970.0</v>
      </c>
      <c r="BY52" s="17"/>
      <c r="BZ52" s="19" t="str">
        <f t="shared" si="55"/>
        <v>58</v>
      </c>
      <c r="CA52" s="19" t="str">
        <f t="shared" si="56"/>
        <v>50</v>
      </c>
      <c r="CB52" s="19" t="str">
        <f t="shared" si="57"/>
        <v/>
      </c>
      <c r="CC52" s="19"/>
      <c r="CD52" s="4">
        <v>134.0</v>
      </c>
      <c r="CE52" s="4"/>
      <c r="CF52" s="4">
        <v>3681.0</v>
      </c>
    </row>
    <row r="53">
      <c r="A53" s="4"/>
      <c r="B53" s="4"/>
      <c r="C53" s="4"/>
      <c r="D53" s="4" t="str">
        <f t="shared" si="2"/>
        <v>4</v>
      </c>
      <c r="E53" s="4" t="str">
        <f t="shared" si="3"/>
        <v/>
      </c>
      <c r="F53" s="4" t="str">
        <f t="shared" si="4"/>
        <v/>
      </c>
      <c r="G53" s="4" t="str">
        <f t="shared" si="5"/>
        <v/>
      </c>
      <c r="H53" s="4" t="str">
        <f t="shared" si="6"/>
        <v/>
      </c>
      <c r="I53" s="4" t="str">
        <f t="shared" si="7"/>
        <v/>
      </c>
      <c r="J53" s="4" t="str">
        <f t="shared" si="8"/>
        <v/>
      </c>
      <c r="K53" s="4" t="str">
        <f t="shared" si="9"/>
        <v/>
      </c>
      <c r="L53" s="4" t="str">
        <f t="shared" si="10"/>
        <v/>
      </c>
      <c r="M53" s="4" t="str">
        <f t="shared" si="11"/>
        <v/>
      </c>
      <c r="N53" s="4" t="str">
        <f t="shared" si="12"/>
        <v/>
      </c>
      <c r="O53" s="4" t="str">
        <f t="shared" si="13"/>
        <v/>
      </c>
      <c r="P53" s="4" t="str">
        <f t="shared" si="14"/>
        <v/>
      </c>
      <c r="Q53" s="4" t="str">
        <f t="shared" si="15"/>
        <v/>
      </c>
      <c r="R53" s="4" t="str">
        <f t="shared" si="16"/>
        <v/>
      </c>
      <c r="S53" s="4" t="str">
        <f t="shared" si="17"/>
        <v/>
      </c>
      <c r="T53" s="4" t="str">
        <f t="shared" si="18"/>
        <v/>
      </c>
      <c r="U53" s="4" t="str">
        <f t="shared" si="19"/>
        <v/>
      </c>
      <c r="V53" s="4" t="str">
        <f t="shared" si="20"/>
        <v/>
      </c>
      <c r="W53" s="4" t="str">
        <f t="shared" si="21"/>
        <v/>
      </c>
      <c r="X53" s="4" t="str">
        <f t="shared" si="22"/>
        <v/>
      </c>
      <c r="Y53" s="4" t="str">
        <f t="shared" si="23"/>
        <v/>
      </c>
      <c r="Z53" s="4" t="str">
        <f t="shared" si="24"/>
        <v/>
      </c>
      <c r="AA53" s="4" t="str">
        <f t="shared" si="25"/>
        <v/>
      </c>
      <c r="AB53" s="4" t="str">
        <f t="shared" si="26"/>
        <v>0</v>
      </c>
      <c r="AC53" s="4" t="str">
        <f t="shared" si="27"/>
        <v/>
      </c>
      <c r="AD53" s="4" t="str">
        <f t="shared" si="28"/>
        <v/>
      </c>
      <c r="AE53" s="4" t="str">
        <f t="shared" si="29"/>
        <v/>
      </c>
      <c r="AF53" s="4" t="str">
        <f t="shared" si="30"/>
        <v>65</v>
      </c>
      <c r="AG53" s="4" t="str">
        <f t="shared" si="31"/>
        <v/>
      </c>
      <c r="AH53" s="4" t="str">
        <f t="shared" si="32"/>
        <v/>
      </c>
      <c r="AI53" s="4" t="str">
        <f t="shared" si="33"/>
        <v/>
      </c>
      <c r="AJ53" s="4" t="str">
        <f t="shared" si="34"/>
        <v>18</v>
      </c>
      <c r="AK53" s="4" t="str">
        <f t="shared" si="35"/>
        <v/>
      </c>
      <c r="AL53" s="4" t="str">
        <f t="shared" si="36"/>
        <v/>
      </c>
      <c r="AM53" s="4" t="str">
        <f t="shared" si="37"/>
        <v/>
      </c>
      <c r="AN53" s="4" t="str">
        <f t="shared" si="38"/>
        <v>0</v>
      </c>
      <c r="AO53" s="4" t="str">
        <f t="shared" si="39"/>
        <v/>
      </c>
      <c r="AP53" s="4" t="str">
        <f t="shared" si="40"/>
        <v/>
      </c>
      <c r="AQ53" s="4" t="str">
        <f t="shared" si="41"/>
        <v/>
      </c>
      <c r="AR53" s="4" t="str">
        <f t="shared" si="42"/>
        <v>145.680625</v>
      </c>
      <c r="AS53" s="4" t="str">
        <f t="shared" si="43"/>
        <v/>
      </c>
      <c r="AT53" s="4" t="str">
        <f t="shared" si="44"/>
        <v/>
      </c>
      <c r="AU53" s="4" t="str">
        <f t="shared" si="45"/>
        <v/>
      </c>
      <c r="AV53" s="4" t="str">
        <f t="shared" si="46"/>
        <v>4581.130313</v>
      </c>
      <c r="AW53" s="4" t="str">
        <f t="shared" si="47"/>
        <v/>
      </c>
      <c r="AX53" s="4" t="str">
        <f t="shared" si="48"/>
        <v/>
      </c>
      <c r="AY53" s="4" t="str">
        <f t="shared" si="49"/>
        <v/>
      </c>
      <c r="AZ53" s="4" t="str">
        <f t="shared" si="50"/>
        <v>0.006983068502</v>
      </c>
      <c r="BA53" s="4" t="str">
        <f t="shared" si="51"/>
        <v/>
      </c>
      <c r="BB53" s="4" t="str">
        <f t="shared" si="52"/>
        <v/>
      </c>
      <c r="BC53" s="4" t="str">
        <f t="shared" si="53"/>
        <v/>
      </c>
      <c r="BD53" s="4" t="str">
        <f t="shared" si="54"/>
        <v>341138</v>
      </c>
      <c r="BE53" s="4">
        <v>41600.0</v>
      </c>
      <c r="BF53" s="4">
        <v>341138.0</v>
      </c>
      <c r="BG53" s="4">
        <v>0.00698306850196</v>
      </c>
      <c r="BH53" s="4">
        <v>4581.1303125</v>
      </c>
      <c r="BI53" s="4">
        <v>145.680625</v>
      </c>
      <c r="BJ53" s="4">
        <v>0.0</v>
      </c>
      <c r="BK53" s="4">
        <v>18.0</v>
      </c>
      <c r="BL53" s="4">
        <v>65.0</v>
      </c>
      <c r="BM53" s="7">
        <v>0.0</v>
      </c>
      <c r="BN53" s="7"/>
      <c r="BO53" s="7"/>
      <c r="BP53" s="7"/>
      <c r="BQ53" s="4"/>
      <c r="BR53" s="4"/>
      <c r="BS53" s="7"/>
      <c r="BT53" s="8"/>
      <c r="BU53" s="8"/>
      <c r="BV53" s="8"/>
      <c r="BW53" s="15">
        <v>39063.0</v>
      </c>
      <c r="BX53" s="20">
        <v>41249.0</v>
      </c>
      <c r="BY53" s="16"/>
      <c r="BZ53" s="19" t="str">
        <f t="shared" si="55"/>
        <v>9</v>
      </c>
      <c r="CA53" s="19" t="str">
        <f t="shared" si="56"/>
        <v>59</v>
      </c>
      <c r="CB53" s="19" t="str">
        <f t="shared" si="57"/>
        <v/>
      </c>
      <c r="CC53" s="19"/>
      <c r="CD53" s="4">
        <v>138.0</v>
      </c>
      <c r="CE53" s="4"/>
      <c r="CF53" s="4">
        <v>4060.0</v>
      </c>
    </row>
    <row r="54">
      <c r="A54" s="4"/>
      <c r="B54" s="4"/>
      <c r="C54" s="4"/>
      <c r="D54" s="4" t="str">
        <f t="shared" si="2"/>
        <v>2</v>
      </c>
      <c r="E54" s="4" t="str">
        <f t="shared" si="3"/>
        <v/>
      </c>
      <c r="F54" s="4" t="str">
        <f t="shared" si="4"/>
        <v/>
      </c>
      <c r="G54" s="4" t="str">
        <f t="shared" si="5"/>
        <v/>
      </c>
      <c r="H54" s="4" t="str">
        <f t="shared" si="6"/>
        <v/>
      </c>
      <c r="I54" s="4" t="str">
        <f t="shared" si="7"/>
        <v/>
      </c>
      <c r="J54" s="4" t="str">
        <f t="shared" si="8"/>
        <v/>
      </c>
      <c r="K54" s="4" t="str">
        <f t="shared" si="9"/>
        <v/>
      </c>
      <c r="L54" s="4" t="str">
        <f t="shared" si="10"/>
        <v/>
      </c>
      <c r="M54" s="4" t="str">
        <f t="shared" si="11"/>
        <v/>
      </c>
      <c r="N54" s="4" t="str">
        <f t="shared" si="12"/>
        <v/>
      </c>
      <c r="O54" s="4" t="str">
        <f t="shared" si="13"/>
        <v/>
      </c>
      <c r="P54" s="4" t="str">
        <f t="shared" si="14"/>
        <v/>
      </c>
      <c r="Q54" s="4" t="str">
        <f t="shared" si="15"/>
        <v/>
      </c>
      <c r="R54" s="4" t="str">
        <f t="shared" si="16"/>
        <v/>
      </c>
      <c r="S54" s="4" t="str">
        <f t="shared" si="17"/>
        <v/>
      </c>
      <c r="T54" s="4" t="str">
        <f t="shared" si="18"/>
        <v/>
      </c>
      <c r="U54" s="4" t="str">
        <f t="shared" si="19"/>
        <v/>
      </c>
      <c r="V54" s="4" t="str">
        <f t="shared" si="20"/>
        <v/>
      </c>
      <c r="W54" s="4" t="str">
        <f t="shared" si="21"/>
        <v/>
      </c>
      <c r="X54" s="4" t="str">
        <f t="shared" si="22"/>
        <v/>
      </c>
      <c r="Y54" s="4" t="str">
        <f t="shared" si="23"/>
        <v/>
      </c>
      <c r="Z54" s="4" t="str">
        <f t="shared" si="24"/>
        <v>26</v>
      </c>
      <c r="AA54" s="4" t="str">
        <f t="shared" si="25"/>
        <v/>
      </c>
      <c r="AB54" s="4" t="str">
        <f t="shared" si="26"/>
        <v/>
      </c>
      <c r="AC54" s="4" t="str">
        <f t="shared" si="27"/>
        <v/>
      </c>
      <c r="AD54" s="4" t="str">
        <f t="shared" si="28"/>
        <v>335</v>
      </c>
      <c r="AE54" s="4" t="str">
        <f t="shared" si="29"/>
        <v/>
      </c>
      <c r="AF54" s="4" t="str">
        <f t="shared" si="30"/>
        <v/>
      </c>
      <c r="AG54" s="4" t="str">
        <f t="shared" si="31"/>
        <v/>
      </c>
      <c r="AH54" s="4" t="str">
        <f t="shared" si="32"/>
        <v>0</v>
      </c>
      <c r="AI54" s="4" t="str">
        <f t="shared" si="33"/>
        <v/>
      </c>
      <c r="AJ54" s="4" t="str">
        <f t="shared" si="34"/>
        <v/>
      </c>
      <c r="AK54" s="4" t="str">
        <f t="shared" si="35"/>
        <v/>
      </c>
      <c r="AL54" s="4" t="str">
        <f t="shared" si="36"/>
        <v>6.700439718</v>
      </c>
      <c r="AM54" s="4" t="str">
        <f t="shared" si="37"/>
        <v/>
      </c>
      <c r="AN54" s="4" t="str">
        <f t="shared" si="38"/>
        <v/>
      </c>
      <c r="AO54" s="4" t="str">
        <f t="shared" si="39"/>
        <v/>
      </c>
      <c r="AP54" s="4" t="str">
        <f t="shared" si="40"/>
        <v>24.6646875</v>
      </c>
      <c r="AQ54" s="4" t="str">
        <f t="shared" si="41"/>
        <v/>
      </c>
      <c r="AR54" s="4" t="str">
        <f t="shared" si="42"/>
        <v/>
      </c>
      <c r="AS54" s="4" t="str">
        <f t="shared" si="43"/>
        <v/>
      </c>
      <c r="AT54" s="4" t="str">
        <f t="shared" si="44"/>
        <v>466.7159375</v>
      </c>
      <c r="AU54" s="4" t="str">
        <f t="shared" si="45"/>
        <v/>
      </c>
      <c r="AV54" s="4" t="str">
        <f t="shared" si="46"/>
        <v/>
      </c>
      <c r="AW54" s="4" t="str">
        <f t="shared" si="47"/>
        <v/>
      </c>
      <c r="AX54" s="4" t="str">
        <f t="shared" si="48"/>
        <v>0.006961599947</v>
      </c>
      <c r="AY54" s="4" t="str">
        <f t="shared" si="49"/>
        <v/>
      </c>
      <c r="AZ54" s="4" t="str">
        <f t="shared" si="50"/>
        <v/>
      </c>
      <c r="BA54" s="4" t="str">
        <f t="shared" si="51"/>
        <v/>
      </c>
      <c r="BB54" s="4" t="str">
        <f t="shared" si="52"/>
        <v>478497</v>
      </c>
      <c r="BC54" s="4" t="str">
        <f t="shared" si="53"/>
        <v/>
      </c>
      <c r="BD54" s="4" t="str">
        <f t="shared" si="54"/>
        <v/>
      </c>
      <c r="BE54" s="4">
        <v>3309.0</v>
      </c>
      <c r="BF54" s="4">
        <v>478497.0</v>
      </c>
      <c r="BG54" s="4">
        <v>0.00696159994712</v>
      </c>
      <c r="BH54" s="4">
        <v>466.7159375</v>
      </c>
      <c r="BI54" s="4">
        <v>24.6646875</v>
      </c>
      <c r="BJ54">
        <v>6.700439718141093</v>
      </c>
      <c r="BK54" s="4">
        <v>0.0</v>
      </c>
      <c r="BL54" s="4">
        <v>335.0</v>
      </c>
      <c r="BM54" s="7">
        <v>26.0</v>
      </c>
      <c r="BN54" s="7"/>
      <c r="BO54" s="7"/>
      <c r="BP54" s="7"/>
      <c r="BQ54" s="18"/>
      <c r="BR54" s="18"/>
      <c r="BS54" s="7"/>
      <c r="BT54" s="8"/>
      <c r="BU54" s="8"/>
      <c r="BV54" s="8"/>
      <c r="BW54" s="15">
        <v>39829.0</v>
      </c>
      <c r="BX54" s="20">
        <v>40433.0</v>
      </c>
      <c r="BY54" s="17"/>
      <c r="BZ54" s="19" t="str">
        <f t="shared" si="55"/>
        <v>34</v>
      </c>
      <c r="CA54" s="19" t="str">
        <f t="shared" si="56"/>
        <v>32</v>
      </c>
      <c r="CB54" s="19" t="str">
        <f t="shared" si="57"/>
        <v/>
      </c>
      <c r="CC54" s="19"/>
      <c r="CD54" s="4">
        <v>139.0</v>
      </c>
      <c r="CE54" s="4"/>
      <c r="CF54" s="4">
        <v>4087.0</v>
      </c>
    </row>
    <row r="55">
      <c r="A55" s="4"/>
      <c r="B55" s="4"/>
      <c r="C55" s="4"/>
      <c r="D55" s="4" t="str">
        <f t="shared" si="2"/>
        <v>1</v>
      </c>
      <c r="E55" s="4" t="str">
        <f t="shared" si="3"/>
        <v/>
      </c>
      <c r="F55" s="4" t="str">
        <f t="shared" si="4"/>
        <v/>
      </c>
      <c r="G55" s="4" t="str">
        <f t="shared" si="5"/>
        <v/>
      </c>
      <c r="H55" s="4" t="str">
        <f t="shared" si="6"/>
        <v/>
      </c>
      <c r="I55" s="4" t="str">
        <f t="shared" si="7"/>
        <v/>
      </c>
      <c r="J55" s="4" t="str">
        <f t="shared" si="8"/>
        <v/>
      </c>
      <c r="K55" s="4" t="str">
        <f t="shared" si="9"/>
        <v/>
      </c>
      <c r="L55" s="4" t="str">
        <f t="shared" si="10"/>
        <v/>
      </c>
      <c r="M55" s="4" t="str">
        <f t="shared" si="11"/>
        <v/>
      </c>
      <c r="N55" s="4" t="str">
        <f t="shared" si="12"/>
        <v/>
      </c>
      <c r="O55" s="4" t="str">
        <f t="shared" si="13"/>
        <v/>
      </c>
      <c r="P55" s="4" t="str">
        <f t="shared" si="14"/>
        <v/>
      </c>
      <c r="Q55" s="4" t="str">
        <f t="shared" si="15"/>
        <v/>
      </c>
      <c r="R55" s="4" t="str">
        <f t="shared" si="16"/>
        <v/>
      </c>
      <c r="S55" s="4" t="str">
        <f t="shared" si="17"/>
        <v/>
      </c>
      <c r="T55" s="4" t="str">
        <f t="shared" si="18"/>
        <v/>
      </c>
      <c r="U55" s="4" t="str">
        <f t="shared" si="19"/>
        <v/>
      </c>
      <c r="V55" s="4" t="str">
        <f t="shared" si="20"/>
        <v/>
      </c>
      <c r="W55" s="4" t="str">
        <f t="shared" si="21"/>
        <v/>
      </c>
      <c r="X55" s="4" t="str">
        <f t="shared" si="22"/>
        <v/>
      </c>
      <c r="Y55" s="4" t="str">
        <f t="shared" si="23"/>
        <v>0</v>
      </c>
      <c r="Z55" s="4" t="str">
        <f t="shared" si="24"/>
        <v/>
      </c>
      <c r="AA55" s="4" t="str">
        <f t="shared" si="25"/>
        <v/>
      </c>
      <c r="AB55" s="4" t="str">
        <f t="shared" si="26"/>
        <v/>
      </c>
      <c r="AC55" s="4" t="str">
        <f t="shared" si="27"/>
        <v>1</v>
      </c>
      <c r="AD55" s="4" t="str">
        <f t="shared" si="28"/>
        <v/>
      </c>
      <c r="AE55" s="4" t="str">
        <f t="shared" si="29"/>
        <v/>
      </c>
      <c r="AF55" s="4" t="str">
        <f t="shared" si="30"/>
        <v/>
      </c>
      <c r="AG55" s="4" t="str">
        <f t="shared" si="31"/>
        <v>0</v>
      </c>
      <c r="AH55" s="4" t="str">
        <f t="shared" si="32"/>
        <v/>
      </c>
      <c r="AI55" s="4" t="str">
        <f t="shared" si="33"/>
        <v/>
      </c>
      <c r="AJ55" s="4" t="str">
        <f t="shared" si="34"/>
        <v/>
      </c>
      <c r="AK55" s="4" t="str">
        <f t="shared" si="35"/>
        <v>0</v>
      </c>
      <c r="AL55" s="4" t="str">
        <f t="shared" si="36"/>
        <v/>
      </c>
      <c r="AM55" s="4" t="str">
        <f t="shared" si="37"/>
        <v/>
      </c>
      <c r="AN55" s="4" t="str">
        <f t="shared" si="38"/>
        <v/>
      </c>
      <c r="AO55" s="4" t="str">
        <f t="shared" si="39"/>
        <v>27.9371875</v>
      </c>
      <c r="AP55" s="4" t="str">
        <f t="shared" si="40"/>
        <v/>
      </c>
      <c r="AQ55" s="4" t="str">
        <f t="shared" si="41"/>
        <v/>
      </c>
      <c r="AR55" s="4" t="str">
        <f t="shared" si="42"/>
        <v/>
      </c>
      <c r="AS55" s="4" t="str">
        <f t="shared" si="43"/>
        <v>202.13875</v>
      </c>
      <c r="AT55" s="4" t="str">
        <f t="shared" si="44"/>
        <v/>
      </c>
      <c r="AU55" s="4" t="str">
        <f t="shared" si="45"/>
        <v/>
      </c>
      <c r="AV55" s="4" t="str">
        <f t="shared" si="46"/>
        <v/>
      </c>
      <c r="AW55" s="4" t="str">
        <f t="shared" si="47"/>
        <v>0.006931393717</v>
      </c>
      <c r="AX55" s="4" t="str">
        <f t="shared" si="48"/>
        <v/>
      </c>
      <c r="AY55" s="4" t="str">
        <f t="shared" si="49"/>
        <v/>
      </c>
      <c r="AZ55" s="4" t="str">
        <f t="shared" si="50"/>
        <v/>
      </c>
      <c r="BA55" s="4" t="str">
        <f t="shared" si="51"/>
        <v>348559</v>
      </c>
      <c r="BB55" s="4" t="str">
        <f t="shared" si="52"/>
        <v/>
      </c>
      <c r="BC55" s="4" t="str">
        <f t="shared" si="53"/>
        <v/>
      </c>
      <c r="BD55" s="4" t="str">
        <f t="shared" si="54"/>
        <v/>
      </c>
      <c r="BE55" s="4">
        <v>89.0</v>
      </c>
      <c r="BF55" s="4">
        <v>348559.0</v>
      </c>
      <c r="BG55" s="4">
        <v>0.00693139371691</v>
      </c>
      <c r="BH55" s="4">
        <v>202.13875</v>
      </c>
      <c r="BI55" s="4">
        <v>27.9371875</v>
      </c>
      <c r="BJ55" s="4">
        <v>0.0</v>
      </c>
      <c r="BK55" s="4">
        <v>0.0</v>
      </c>
      <c r="BL55" s="4">
        <v>1.0</v>
      </c>
      <c r="BM55" s="7">
        <v>0.0</v>
      </c>
      <c r="BN55" s="7"/>
      <c r="BO55" s="7"/>
      <c r="BP55" s="7"/>
      <c r="BQ55" s="18"/>
      <c r="BR55" s="18"/>
      <c r="BS55" s="7"/>
      <c r="BT55" s="8"/>
      <c r="BU55" s="8"/>
      <c r="BV55" s="8"/>
      <c r="BW55" s="15">
        <v>41298.0</v>
      </c>
      <c r="BX55" s="20">
        <v>41363.0</v>
      </c>
      <c r="BY55" s="17"/>
      <c r="BZ55" s="19" t="str">
        <f t="shared" si="55"/>
        <v>82</v>
      </c>
      <c r="CA55" s="19" t="str">
        <f t="shared" si="56"/>
        <v>62</v>
      </c>
      <c r="CB55" s="19" t="str">
        <f t="shared" si="57"/>
        <v/>
      </c>
      <c r="CC55" s="19"/>
      <c r="CD55" s="4">
        <v>160.0</v>
      </c>
      <c r="CE55" s="4"/>
      <c r="CF55" s="4">
        <v>4143.0</v>
      </c>
    </row>
    <row r="56">
      <c r="A56" s="4"/>
      <c r="B56" s="4"/>
      <c r="C56" s="4"/>
      <c r="D56" s="4" t="str">
        <f t="shared" si="2"/>
        <v>1</v>
      </c>
      <c r="E56" s="4" t="str">
        <f t="shared" si="3"/>
        <v/>
      </c>
      <c r="F56" s="4" t="str">
        <f t="shared" si="4"/>
        <v/>
      </c>
      <c r="G56" s="4" t="str">
        <f t="shared" si="5"/>
        <v/>
      </c>
      <c r="H56" s="4" t="str">
        <f t="shared" si="6"/>
        <v/>
      </c>
      <c r="I56" s="4" t="str">
        <f t="shared" si="7"/>
        <v/>
      </c>
      <c r="J56" s="4" t="str">
        <f t="shared" si="8"/>
        <v/>
      </c>
      <c r="K56" s="4" t="str">
        <f t="shared" si="9"/>
        <v/>
      </c>
      <c r="L56" s="4" t="str">
        <f t="shared" si="10"/>
        <v/>
      </c>
      <c r="M56" s="4" t="str">
        <f t="shared" si="11"/>
        <v/>
      </c>
      <c r="N56" s="4" t="str">
        <f t="shared" si="12"/>
        <v/>
      </c>
      <c r="O56" s="4" t="str">
        <f t="shared" si="13"/>
        <v/>
      </c>
      <c r="P56" s="4" t="str">
        <f t="shared" si="14"/>
        <v/>
      </c>
      <c r="Q56" s="4" t="str">
        <f t="shared" si="15"/>
        <v/>
      </c>
      <c r="R56" s="4" t="str">
        <f t="shared" si="16"/>
        <v/>
      </c>
      <c r="S56" s="4" t="str">
        <f t="shared" si="17"/>
        <v/>
      </c>
      <c r="T56" s="4" t="str">
        <f t="shared" si="18"/>
        <v/>
      </c>
      <c r="U56" s="4" t="str">
        <f t="shared" si="19"/>
        <v/>
      </c>
      <c r="V56" s="4" t="str">
        <f t="shared" si="20"/>
        <v/>
      </c>
      <c r="W56" s="4" t="str">
        <f t="shared" si="21"/>
        <v/>
      </c>
      <c r="X56" s="4" t="str">
        <f t="shared" si="22"/>
        <v/>
      </c>
      <c r="Y56" s="4" t="str">
        <f t="shared" si="23"/>
        <v>0</v>
      </c>
      <c r="Z56" s="4" t="str">
        <f t="shared" si="24"/>
        <v/>
      </c>
      <c r="AA56" s="4" t="str">
        <f t="shared" si="25"/>
        <v/>
      </c>
      <c r="AB56" s="4" t="str">
        <f t="shared" si="26"/>
        <v/>
      </c>
      <c r="AC56" s="4" t="str">
        <f t="shared" si="27"/>
        <v>10</v>
      </c>
      <c r="AD56" s="4" t="str">
        <f t="shared" si="28"/>
        <v/>
      </c>
      <c r="AE56" s="4" t="str">
        <f t="shared" si="29"/>
        <v/>
      </c>
      <c r="AF56" s="4" t="str">
        <f t="shared" si="30"/>
        <v/>
      </c>
      <c r="AG56" s="4" t="str">
        <f t="shared" si="31"/>
        <v>0</v>
      </c>
      <c r="AH56" s="4" t="str">
        <f t="shared" si="32"/>
        <v/>
      </c>
      <c r="AI56" s="4" t="str">
        <f t="shared" si="33"/>
        <v/>
      </c>
      <c r="AJ56" s="4" t="str">
        <f t="shared" si="34"/>
        <v/>
      </c>
      <c r="AK56" s="4" t="str">
        <f t="shared" si="35"/>
        <v>0</v>
      </c>
      <c r="AL56" s="4" t="str">
        <f t="shared" si="36"/>
        <v/>
      </c>
      <c r="AM56" s="4" t="str">
        <f t="shared" si="37"/>
        <v/>
      </c>
      <c r="AN56" s="4" t="str">
        <f t="shared" si="38"/>
        <v/>
      </c>
      <c r="AO56" s="4" t="str">
        <f t="shared" si="39"/>
        <v>0</v>
      </c>
      <c r="AP56" s="4" t="str">
        <f t="shared" si="40"/>
        <v/>
      </c>
      <c r="AQ56" s="4" t="str">
        <f t="shared" si="41"/>
        <v/>
      </c>
      <c r="AR56" s="4" t="str">
        <f t="shared" si="42"/>
        <v/>
      </c>
      <c r="AS56" s="4" t="str">
        <f t="shared" si="43"/>
        <v>216.03625</v>
      </c>
      <c r="AT56" s="4" t="str">
        <f t="shared" si="44"/>
        <v/>
      </c>
      <c r="AU56" s="4" t="str">
        <f t="shared" si="45"/>
        <v/>
      </c>
      <c r="AV56" s="4" t="str">
        <f t="shared" si="46"/>
        <v/>
      </c>
      <c r="AW56" s="4" t="str">
        <f t="shared" si="47"/>
        <v>0.006819664276</v>
      </c>
      <c r="AX56" s="4" t="str">
        <f t="shared" si="48"/>
        <v/>
      </c>
      <c r="AY56" s="4" t="str">
        <f t="shared" si="49"/>
        <v/>
      </c>
      <c r="AZ56" s="4" t="str">
        <f t="shared" si="50"/>
        <v/>
      </c>
      <c r="BA56" s="4" t="str">
        <f t="shared" si="51"/>
        <v>336858</v>
      </c>
      <c r="BB56" s="4" t="str">
        <f t="shared" si="52"/>
        <v/>
      </c>
      <c r="BC56" s="4" t="str">
        <f t="shared" si="53"/>
        <v/>
      </c>
      <c r="BD56" s="4" t="str">
        <f t="shared" si="54"/>
        <v/>
      </c>
      <c r="BE56" s="4">
        <v>19.0</v>
      </c>
      <c r="BF56" s="4">
        <v>336858.0</v>
      </c>
      <c r="BG56" s="4">
        <v>0.00681966427643</v>
      </c>
      <c r="BH56" s="4">
        <v>216.03625</v>
      </c>
      <c r="BI56" s="4">
        <v>0.0</v>
      </c>
      <c r="BJ56" s="4">
        <v>0.0</v>
      </c>
      <c r="BK56" s="4">
        <v>0.0</v>
      </c>
      <c r="BL56" s="4">
        <v>10.0</v>
      </c>
      <c r="BM56" s="7">
        <v>0.0</v>
      </c>
      <c r="BN56" s="7"/>
      <c r="BO56" s="7"/>
      <c r="BP56" s="7"/>
      <c r="BQ56" s="4"/>
      <c r="BR56" s="18"/>
      <c r="BS56" s="7"/>
      <c r="BT56" s="8"/>
      <c r="BU56" s="8"/>
      <c r="BV56" s="8"/>
      <c r="BW56" s="15">
        <v>39857.0</v>
      </c>
      <c r="BX56" s="20">
        <v>40640.0</v>
      </c>
      <c r="BY56" s="17"/>
      <c r="BZ56" s="19" t="str">
        <f t="shared" si="55"/>
        <v>35</v>
      </c>
      <c r="CA56" s="19" t="str">
        <f t="shared" si="56"/>
        <v>39</v>
      </c>
      <c r="CB56" s="19" t="str">
        <f t="shared" si="57"/>
        <v/>
      </c>
      <c r="CC56" s="19"/>
      <c r="CD56" s="4">
        <v>161.0</v>
      </c>
      <c r="CE56" s="4"/>
      <c r="CF56" s="4">
        <v>4236.0</v>
      </c>
    </row>
    <row r="57">
      <c r="A57" s="4"/>
      <c r="B57" s="4"/>
      <c r="C57" s="4"/>
      <c r="D57" s="4" t="str">
        <f t="shared" si="2"/>
        <v>2</v>
      </c>
      <c r="E57" s="4" t="str">
        <f t="shared" si="3"/>
        <v/>
      </c>
      <c r="F57" s="4" t="str">
        <f t="shared" si="4"/>
        <v/>
      </c>
      <c r="G57" s="4" t="str">
        <f t="shared" si="5"/>
        <v/>
      </c>
      <c r="H57" s="4" t="str">
        <f t="shared" si="6"/>
        <v/>
      </c>
      <c r="I57" s="4" t="str">
        <f t="shared" si="7"/>
        <v/>
      </c>
      <c r="J57" s="4" t="str">
        <f t="shared" si="8"/>
        <v/>
      </c>
      <c r="K57" s="4" t="str">
        <f t="shared" si="9"/>
        <v/>
      </c>
      <c r="L57" s="4" t="str">
        <f t="shared" si="10"/>
        <v/>
      </c>
      <c r="M57" s="4" t="str">
        <f t="shared" si="11"/>
        <v/>
      </c>
      <c r="N57" s="4" t="str">
        <f t="shared" si="12"/>
        <v/>
      </c>
      <c r="O57" s="4" t="str">
        <f t="shared" si="13"/>
        <v/>
      </c>
      <c r="P57" s="4" t="str">
        <f t="shared" si="14"/>
        <v/>
      </c>
      <c r="Q57" s="4" t="str">
        <f t="shared" si="15"/>
        <v/>
      </c>
      <c r="R57" s="4" t="str">
        <f t="shared" si="16"/>
        <v/>
      </c>
      <c r="S57" s="4" t="str">
        <f t="shared" si="17"/>
        <v/>
      </c>
      <c r="T57" s="4" t="str">
        <f t="shared" si="18"/>
        <v/>
      </c>
      <c r="U57" s="4" t="str">
        <f t="shared" si="19"/>
        <v/>
      </c>
      <c r="V57" s="4" t="str">
        <f t="shared" si="20"/>
        <v/>
      </c>
      <c r="W57" s="4" t="str">
        <f t="shared" si="21"/>
        <v/>
      </c>
      <c r="X57" s="4" t="str">
        <f t="shared" si="22"/>
        <v/>
      </c>
      <c r="Y57" s="4" t="str">
        <f t="shared" si="23"/>
        <v/>
      </c>
      <c r="Z57" s="4" t="str">
        <f t="shared" si="24"/>
        <v/>
      </c>
      <c r="AA57" s="4" t="str">
        <f t="shared" si="25"/>
        <v/>
      </c>
      <c r="AB57" s="4" t="str">
        <f t="shared" si="26"/>
        <v/>
      </c>
      <c r="AC57" s="4" t="str">
        <f t="shared" si="27"/>
        <v/>
      </c>
      <c r="AD57" s="4" t="str">
        <f t="shared" si="28"/>
        <v/>
      </c>
      <c r="AE57" s="4" t="str">
        <f t="shared" si="29"/>
        <v/>
      </c>
      <c r="AF57" s="4" t="str">
        <f t="shared" si="30"/>
        <v/>
      </c>
      <c r="AG57" s="4" t="str">
        <f t="shared" si="31"/>
        <v/>
      </c>
      <c r="AH57" s="4" t="str">
        <f t="shared" si="32"/>
        <v/>
      </c>
      <c r="AI57" s="4" t="str">
        <f t="shared" si="33"/>
        <v/>
      </c>
      <c r="AJ57" s="4" t="str">
        <f t="shared" si="34"/>
        <v/>
      </c>
      <c r="AK57" s="4" t="str">
        <f t="shared" si="35"/>
        <v/>
      </c>
      <c r="AL57" s="4" t="str">
        <f t="shared" si="36"/>
        <v/>
      </c>
      <c r="AM57" s="4" t="str">
        <f t="shared" si="37"/>
        <v/>
      </c>
      <c r="AN57" s="4" t="str">
        <f t="shared" si="38"/>
        <v/>
      </c>
      <c r="AO57" s="4" t="str">
        <f t="shared" si="39"/>
        <v/>
      </c>
      <c r="AP57" s="4" t="str">
        <f t="shared" si="40"/>
        <v>85.3215625</v>
      </c>
      <c r="AQ57" s="4" t="str">
        <f t="shared" si="41"/>
        <v/>
      </c>
      <c r="AR57" s="4" t="str">
        <f t="shared" si="42"/>
        <v/>
      </c>
      <c r="AS57" s="4" t="str">
        <f t="shared" si="43"/>
        <v/>
      </c>
      <c r="AT57" s="4" t="str">
        <f t="shared" si="44"/>
        <v>469.541875</v>
      </c>
      <c r="AU57" s="4" t="str">
        <f t="shared" si="45"/>
        <v/>
      </c>
      <c r="AV57" s="4" t="str">
        <f t="shared" si="46"/>
        <v/>
      </c>
      <c r="AW57" s="4" t="str">
        <f t="shared" si="47"/>
        <v/>
      </c>
      <c r="AX57" s="4" t="str">
        <f t="shared" si="48"/>
        <v>0.006584856484</v>
      </c>
      <c r="AY57" s="4" t="str">
        <f t="shared" si="49"/>
        <v/>
      </c>
      <c r="AZ57" s="4" t="str">
        <f t="shared" si="50"/>
        <v/>
      </c>
      <c r="BA57" s="4" t="str">
        <f t="shared" si="51"/>
        <v/>
      </c>
      <c r="BB57" s="4" t="str">
        <f t="shared" si="52"/>
        <v>329127</v>
      </c>
      <c r="BC57" s="4" t="str">
        <f t="shared" si="53"/>
        <v/>
      </c>
      <c r="BD57" s="4" t="str">
        <f t="shared" si="54"/>
        <v/>
      </c>
      <c r="BE57" s="4">
        <v>4844.0</v>
      </c>
      <c r="BF57" s="4">
        <v>329127.0</v>
      </c>
      <c r="BG57" s="4">
        <v>0.00658485648354</v>
      </c>
      <c r="BH57" s="4">
        <v>469.541875</v>
      </c>
      <c r="BI57" s="4">
        <v>85.3215625</v>
      </c>
      <c r="BQ57" s="18"/>
      <c r="BR57" s="18"/>
      <c r="BT57" s="8"/>
      <c r="BU57" s="8"/>
      <c r="BV57" s="8"/>
      <c r="BW57" s="15">
        <v>39191.0</v>
      </c>
      <c r="BX57" s="17"/>
      <c r="BY57" s="17"/>
      <c r="BZ57" s="19" t="str">
        <f t="shared" si="55"/>
        <v>13</v>
      </c>
      <c r="CA57" s="19" t="str">
        <f t="shared" si="56"/>
        <v/>
      </c>
      <c r="CB57" s="19" t="str">
        <f t="shared" si="57"/>
        <v/>
      </c>
      <c r="CC57" s="19"/>
      <c r="CD57" s="4">
        <v>204.0</v>
      </c>
      <c r="CE57" s="4"/>
      <c r="CF57" s="4">
        <v>4494.0</v>
      </c>
    </row>
    <row r="58">
      <c r="A58" s="4"/>
      <c r="B58" s="4"/>
      <c r="C58" s="4"/>
      <c r="D58" s="4" t="str">
        <f t="shared" si="2"/>
        <v>4</v>
      </c>
      <c r="E58" s="4" t="str">
        <f t="shared" si="3"/>
        <v/>
      </c>
      <c r="F58" s="4" t="str">
        <f t="shared" si="4"/>
        <v/>
      </c>
      <c r="G58" s="4" t="str">
        <f t="shared" si="5"/>
        <v/>
      </c>
      <c r="H58" s="4" t="str">
        <f t="shared" si="6"/>
        <v/>
      </c>
      <c r="I58" s="4" t="str">
        <f t="shared" si="7"/>
        <v/>
      </c>
      <c r="J58" s="4" t="str">
        <f t="shared" si="8"/>
        <v/>
      </c>
      <c r="K58" s="4" t="str">
        <f t="shared" si="9"/>
        <v/>
      </c>
      <c r="L58" s="4" t="str">
        <f t="shared" si="10"/>
        <v/>
      </c>
      <c r="M58" s="4" t="str">
        <f t="shared" si="11"/>
        <v/>
      </c>
      <c r="N58" s="4" t="str">
        <f t="shared" si="12"/>
        <v/>
      </c>
      <c r="O58" s="4" t="str">
        <f t="shared" si="13"/>
        <v/>
      </c>
      <c r="P58" s="4" t="str">
        <f t="shared" si="14"/>
        <v/>
      </c>
      <c r="Q58" s="4" t="str">
        <f t="shared" si="15"/>
        <v/>
      </c>
      <c r="R58" s="4" t="str">
        <f t="shared" si="16"/>
        <v/>
      </c>
      <c r="S58" s="4" t="str">
        <f t="shared" si="17"/>
        <v/>
      </c>
      <c r="T58" s="4" t="str">
        <f t="shared" si="18"/>
        <v/>
      </c>
      <c r="U58" s="4" t="str">
        <f t="shared" si="19"/>
        <v/>
      </c>
      <c r="V58" s="4" t="str">
        <f t="shared" si="20"/>
        <v/>
      </c>
      <c r="W58" s="4" t="str">
        <f t="shared" si="21"/>
        <v/>
      </c>
      <c r="X58" s="4" t="str">
        <f t="shared" si="22"/>
        <v/>
      </c>
      <c r="Y58" s="4" t="str">
        <f t="shared" si="23"/>
        <v/>
      </c>
      <c r="Z58" s="4" t="str">
        <f t="shared" si="24"/>
        <v/>
      </c>
      <c r="AA58" s="4" t="str">
        <f t="shared" si="25"/>
        <v/>
      </c>
      <c r="AB58" s="4" t="str">
        <f t="shared" si="26"/>
        <v/>
      </c>
      <c r="AC58" s="4" t="str">
        <f t="shared" si="27"/>
        <v/>
      </c>
      <c r="AD58" s="4" t="str">
        <f t="shared" si="28"/>
        <v/>
      </c>
      <c r="AE58" s="4" t="str">
        <f t="shared" si="29"/>
        <v/>
      </c>
      <c r="AF58" s="4" t="str">
        <f t="shared" si="30"/>
        <v/>
      </c>
      <c r="AG58" s="4" t="str">
        <f t="shared" si="31"/>
        <v/>
      </c>
      <c r="AH58" s="4" t="str">
        <f t="shared" si="32"/>
        <v/>
      </c>
      <c r="AI58" s="4" t="str">
        <f t="shared" si="33"/>
        <v/>
      </c>
      <c r="AJ58" s="4" t="str">
        <f t="shared" si="34"/>
        <v/>
      </c>
      <c r="AK58" s="4" t="str">
        <f t="shared" si="35"/>
        <v/>
      </c>
      <c r="AL58" s="4" t="str">
        <f t="shared" si="36"/>
        <v/>
      </c>
      <c r="AM58" s="4" t="str">
        <f t="shared" si="37"/>
        <v/>
      </c>
      <c r="AN58" s="4" t="str">
        <f t="shared" si="38"/>
        <v/>
      </c>
      <c r="AO58" s="4" t="str">
        <f t="shared" si="39"/>
        <v/>
      </c>
      <c r="AP58" s="4" t="str">
        <f t="shared" si="40"/>
        <v/>
      </c>
      <c r="AQ58" s="4" t="str">
        <f t="shared" si="41"/>
        <v/>
      </c>
      <c r="AR58" s="4" t="str">
        <f t="shared" si="42"/>
        <v>1130.26125</v>
      </c>
      <c r="AS58" s="4" t="str">
        <f t="shared" si="43"/>
        <v/>
      </c>
      <c r="AT58" s="4" t="str">
        <f t="shared" si="44"/>
        <v/>
      </c>
      <c r="AU58" s="4" t="str">
        <f t="shared" si="45"/>
        <v/>
      </c>
      <c r="AV58" s="4" t="str">
        <f t="shared" si="46"/>
        <v>11236.76688</v>
      </c>
      <c r="AW58" s="4" t="str">
        <f t="shared" si="47"/>
        <v/>
      </c>
      <c r="AX58" s="4" t="str">
        <f t="shared" si="48"/>
        <v/>
      </c>
      <c r="AY58" s="4" t="str">
        <f t="shared" si="49"/>
        <v/>
      </c>
      <c r="AZ58" s="4" t="str">
        <f t="shared" si="50"/>
        <v>0.006537678302</v>
      </c>
      <c r="BA58" s="4" t="str">
        <f t="shared" si="51"/>
        <v/>
      </c>
      <c r="BB58" s="4" t="str">
        <f t="shared" si="52"/>
        <v/>
      </c>
      <c r="BC58" s="4" t="str">
        <f t="shared" si="53"/>
        <v/>
      </c>
      <c r="BD58" s="4" t="str">
        <f t="shared" si="54"/>
        <v>326080</v>
      </c>
      <c r="BE58" s="4">
        <v>55600.0</v>
      </c>
      <c r="BF58" s="4">
        <v>326080.0</v>
      </c>
      <c r="BG58" s="4">
        <v>0.00653767830153</v>
      </c>
      <c r="BH58" s="4">
        <v>11236.766875</v>
      </c>
      <c r="BI58" s="4">
        <v>1130.26125</v>
      </c>
      <c r="BQ58" s="18"/>
      <c r="BR58" s="18"/>
      <c r="BT58" s="8"/>
      <c r="BU58" s="8"/>
      <c r="BV58" s="8"/>
      <c r="BW58" s="15">
        <v>39212.0</v>
      </c>
      <c r="BX58" s="17"/>
      <c r="BY58" s="17"/>
      <c r="BZ58" s="19" t="str">
        <f t="shared" si="55"/>
        <v>14</v>
      </c>
      <c r="CA58" s="19" t="str">
        <f t="shared" si="56"/>
        <v/>
      </c>
      <c r="CB58" s="19" t="str">
        <f t="shared" si="57"/>
        <v/>
      </c>
      <c r="CC58" s="19"/>
      <c r="CD58" s="4">
        <v>272.0</v>
      </c>
      <c r="CE58" s="4"/>
      <c r="CF58" s="4">
        <v>4505.0</v>
      </c>
    </row>
    <row r="59">
      <c r="A59" s="4"/>
      <c r="B59" s="4"/>
      <c r="C59" s="4"/>
      <c r="D59" s="4" t="str">
        <f t="shared" si="2"/>
        <v>3</v>
      </c>
      <c r="E59" s="4" t="str">
        <f t="shared" si="3"/>
        <v/>
      </c>
      <c r="F59" s="4" t="str">
        <f t="shared" si="4"/>
        <v/>
      </c>
      <c r="G59" s="4" t="str">
        <f t="shared" si="5"/>
        <v/>
      </c>
      <c r="H59" s="4" t="str">
        <f t="shared" si="6"/>
        <v/>
      </c>
      <c r="I59" s="4" t="str">
        <f t="shared" si="7"/>
        <v/>
      </c>
      <c r="J59" s="4" t="str">
        <f t="shared" si="8"/>
        <v/>
      </c>
      <c r="K59" s="4" t="str">
        <f t="shared" si="9"/>
        <v/>
      </c>
      <c r="L59" s="4" t="str">
        <f t="shared" si="10"/>
        <v/>
      </c>
      <c r="M59" s="4" t="str">
        <f t="shared" si="11"/>
        <v/>
      </c>
      <c r="N59" s="4" t="str">
        <f t="shared" si="12"/>
        <v/>
      </c>
      <c r="O59" s="4" t="str">
        <f t="shared" si="13"/>
        <v/>
      </c>
      <c r="P59" s="4" t="str">
        <f t="shared" si="14"/>
        <v/>
      </c>
      <c r="Q59" s="4" t="str">
        <f t="shared" si="15"/>
        <v/>
      </c>
      <c r="R59" s="4" t="str">
        <f t="shared" si="16"/>
        <v/>
      </c>
      <c r="S59" s="4" t="str">
        <f t="shared" si="17"/>
        <v/>
      </c>
      <c r="T59" s="4" t="str">
        <f t="shared" si="18"/>
        <v/>
      </c>
      <c r="U59" s="4" t="str">
        <f t="shared" si="19"/>
        <v/>
      </c>
      <c r="V59" s="4" t="str">
        <f t="shared" si="20"/>
        <v/>
      </c>
      <c r="W59" s="4" t="str">
        <f t="shared" si="21"/>
        <v/>
      </c>
      <c r="X59" s="4" t="str">
        <f t="shared" si="22"/>
        <v/>
      </c>
      <c r="Y59" s="4" t="str">
        <f t="shared" si="23"/>
        <v/>
      </c>
      <c r="Z59" s="4" t="str">
        <f t="shared" si="24"/>
        <v/>
      </c>
      <c r="AA59" s="4" t="str">
        <f t="shared" si="25"/>
        <v/>
      </c>
      <c r="AB59" s="4" t="str">
        <f t="shared" si="26"/>
        <v/>
      </c>
      <c r="AC59" s="4" t="str">
        <f t="shared" si="27"/>
        <v/>
      </c>
      <c r="AD59" s="4" t="str">
        <f t="shared" si="28"/>
        <v/>
      </c>
      <c r="AE59" s="4" t="str">
        <f t="shared" si="29"/>
        <v/>
      </c>
      <c r="AF59" s="4" t="str">
        <f t="shared" si="30"/>
        <v/>
      </c>
      <c r="AG59" s="4" t="str">
        <f t="shared" si="31"/>
        <v/>
      </c>
      <c r="AH59" s="4" t="str">
        <f t="shared" si="32"/>
        <v/>
      </c>
      <c r="AI59" s="4" t="str">
        <f t="shared" si="33"/>
        <v/>
      </c>
      <c r="AJ59" s="4" t="str">
        <f t="shared" si="34"/>
        <v/>
      </c>
      <c r="AK59" s="4" t="str">
        <f t="shared" si="35"/>
        <v/>
      </c>
      <c r="AL59" s="4" t="str">
        <f t="shared" si="36"/>
        <v/>
      </c>
      <c r="AM59" s="4" t="str">
        <f t="shared" si="37"/>
        <v/>
      </c>
      <c r="AN59" s="4" t="str">
        <f t="shared" si="38"/>
        <v/>
      </c>
      <c r="AO59" s="4" t="str">
        <f t="shared" si="39"/>
        <v/>
      </c>
      <c r="AP59" s="4" t="str">
        <f t="shared" si="40"/>
        <v/>
      </c>
      <c r="AQ59" s="4" t="str">
        <f t="shared" si="41"/>
        <v>475.954375</v>
      </c>
      <c r="AR59" s="4" t="str">
        <f t="shared" si="42"/>
        <v/>
      </c>
      <c r="AS59" s="4" t="str">
        <f t="shared" si="43"/>
        <v/>
      </c>
      <c r="AT59" s="4" t="str">
        <f t="shared" si="44"/>
        <v/>
      </c>
      <c r="AU59" s="4" t="str">
        <f t="shared" si="45"/>
        <v>4296.145625</v>
      </c>
      <c r="AV59" s="4" t="str">
        <f t="shared" si="46"/>
        <v/>
      </c>
      <c r="AW59" s="4" t="str">
        <f t="shared" si="47"/>
        <v/>
      </c>
      <c r="AX59" s="4" t="str">
        <f t="shared" si="48"/>
        <v/>
      </c>
      <c r="AY59" s="4" t="str">
        <f t="shared" si="49"/>
        <v>0.006527146407</v>
      </c>
      <c r="AZ59" s="4" t="str">
        <f t="shared" si="50"/>
        <v/>
      </c>
      <c r="BA59" s="4" t="str">
        <f t="shared" si="51"/>
        <v/>
      </c>
      <c r="BB59" s="4" t="str">
        <f t="shared" si="52"/>
        <v/>
      </c>
      <c r="BC59" s="4" t="str">
        <f t="shared" si="53"/>
        <v>307475</v>
      </c>
      <c r="BD59" s="4" t="str">
        <f t="shared" si="54"/>
        <v/>
      </c>
      <c r="BE59" s="4">
        <v>17000.0</v>
      </c>
      <c r="BF59" s="4">
        <v>307475.0</v>
      </c>
      <c r="BG59" s="4">
        <v>0.00652714640702</v>
      </c>
      <c r="BH59" s="4">
        <v>4296.145625</v>
      </c>
      <c r="BI59" s="4">
        <v>475.954375</v>
      </c>
      <c r="BQ59" s="18"/>
      <c r="BR59" s="18"/>
      <c r="BT59" s="8"/>
      <c r="BU59" s="8"/>
      <c r="BV59" s="8"/>
      <c r="BW59" s="15">
        <v>39988.0</v>
      </c>
      <c r="BX59" s="17"/>
      <c r="BY59" s="17"/>
      <c r="BZ59" s="19" t="str">
        <f t="shared" si="55"/>
        <v>39</v>
      </c>
      <c r="CA59" s="19" t="str">
        <f t="shared" si="56"/>
        <v/>
      </c>
      <c r="CB59" s="19" t="str">
        <f t="shared" si="57"/>
        <v/>
      </c>
      <c r="CC59" s="19"/>
      <c r="CD59" s="4">
        <v>296.0</v>
      </c>
      <c r="CE59" s="4"/>
      <c r="CF59" s="4">
        <v>4591.0</v>
      </c>
    </row>
    <row r="60">
      <c r="A60" s="4"/>
      <c r="B60" s="4"/>
      <c r="C60" s="4"/>
      <c r="D60" s="4" t="str">
        <f t="shared" si="2"/>
        <v>2</v>
      </c>
      <c r="E60" s="4" t="str">
        <f t="shared" si="3"/>
        <v/>
      </c>
      <c r="F60" s="4" t="str">
        <f t="shared" si="4"/>
        <v/>
      </c>
      <c r="G60" s="4" t="str">
        <f t="shared" si="5"/>
        <v/>
      </c>
      <c r="H60" s="4" t="str">
        <f t="shared" si="6"/>
        <v/>
      </c>
      <c r="I60" s="4" t="str">
        <f t="shared" si="7"/>
        <v/>
      </c>
      <c r="J60" s="4" t="str">
        <f t="shared" si="8"/>
        <v/>
      </c>
      <c r="K60" s="4" t="str">
        <f t="shared" si="9"/>
        <v/>
      </c>
      <c r="L60" s="4" t="str">
        <f t="shared" si="10"/>
        <v/>
      </c>
      <c r="M60" s="4" t="str">
        <f t="shared" si="11"/>
        <v/>
      </c>
      <c r="N60" s="4" t="str">
        <f t="shared" si="12"/>
        <v/>
      </c>
      <c r="O60" s="4" t="str">
        <f t="shared" si="13"/>
        <v/>
      </c>
      <c r="P60" s="4" t="str">
        <f t="shared" si="14"/>
        <v/>
      </c>
      <c r="Q60" s="4" t="str">
        <f t="shared" si="15"/>
        <v/>
      </c>
      <c r="R60" s="4" t="str">
        <f t="shared" si="16"/>
        <v/>
      </c>
      <c r="S60" s="4" t="str">
        <f t="shared" si="17"/>
        <v/>
      </c>
      <c r="T60" s="4" t="str">
        <f t="shared" si="18"/>
        <v/>
      </c>
      <c r="U60" s="4" t="str">
        <f t="shared" si="19"/>
        <v/>
      </c>
      <c r="V60" s="4" t="str">
        <f t="shared" si="20"/>
        <v/>
      </c>
      <c r="W60" s="4" t="str">
        <f t="shared" si="21"/>
        <v/>
      </c>
      <c r="X60" s="4" t="str">
        <f t="shared" si="22"/>
        <v/>
      </c>
      <c r="Y60" s="4" t="str">
        <f t="shared" si="23"/>
        <v/>
      </c>
      <c r="Z60" s="4" t="str">
        <f t="shared" si="24"/>
        <v/>
      </c>
      <c r="AA60" s="4" t="str">
        <f t="shared" si="25"/>
        <v/>
      </c>
      <c r="AB60" s="4" t="str">
        <f t="shared" si="26"/>
        <v/>
      </c>
      <c r="AC60" s="4" t="str">
        <f t="shared" si="27"/>
        <v/>
      </c>
      <c r="AD60" s="4" t="str">
        <f t="shared" si="28"/>
        <v/>
      </c>
      <c r="AE60" s="4" t="str">
        <f t="shared" si="29"/>
        <v/>
      </c>
      <c r="AF60" s="4" t="str">
        <f t="shared" si="30"/>
        <v/>
      </c>
      <c r="AG60" s="4" t="str">
        <f t="shared" si="31"/>
        <v/>
      </c>
      <c r="AH60" s="4" t="str">
        <f t="shared" si="32"/>
        <v/>
      </c>
      <c r="AI60" s="4" t="str">
        <f t="shared" si="33"/>
        <v/>
      </c>
      <c r="AJ60" s="4" t="str">
        <f t="shared" si="34"/>
        <v/>
      </c>
      <c r="AK60" s="4" t="str">
        <f t="shared" si="35"/>
        <v/>
      </c>
      <c r="AL60" s="4" t="str">
        <f t="shared" si="36"/>
        <v/>
      </c>
      <c r="AM60" s="4" t="str">
        <f t="shared" si="37"/>
        <v/>
      </c>
      <c r="AN60" s="4" t="str">
        <f t="shared" si="38"/>
        <v/>
      </c>
      <c r="AO60" s="4" t="str">
        <f t="shared" si="39"/>
        <v/>
      </c>
      <c r="AP60" s="4" t="str">
        <f t="shared" si="40"/>
        <v>8.4215625</v>
      </c>
      <c r="AQ60" s="4" t="str">
        <f t="shared" si="41"/>
        <v/>
      </c>
      <c r="AR60" s="4" t="str">
        <f t="shared" si="42"/>
        <v/>
      </c>
      <c r="AS60" s="4" t="str">
        <f t="shared" si="43"/>
        <v/>
      </c>
      <c r="AT60" s="4" t="str">
        <f t="shared" si="44"/>
        <v>1669.410313</v>
      </c>
      <c r="AU60" s="4" t="str">
        <f t="shared" si="45"/>
        <v/>
      </c>
      <c r="AV60" s="4" t="str">
        <f t="shared" si="46"/>
        <v/>
      </c>
      <c r="AW60" s="4" t="str">
        <f t="shared" si="47"/>
        <v/>
      </c>
      <c r="AX60" s="4" t="str">
        <f t="shared" si="48"/>
        <v>0.006497858733</v>
      </c>
      <c r="AY60" s="4" t="str">
        <f t="shared" si="49"/>
        <v/>
      </c>
      <c r="AZ60" s="4" t="str">
        <f t="shared" si="50"/>
        <v/>
      </c>
      <c r="BA60" s="4" t="str">
        <f t="shared" si="51"/>
        <v/>
      </c>
      <c r="BB60" s="4" t="str">
        <f t="shared" si="52"/>
        <v>296614</v>
      </c>
      <c r="BC60" s="4" t="str">
        <f t="shared" si="53"/>
        <v/>
      </c>
      <c r="BD60" s="4" t="str">
        <f t="shared" si="54"/>
        <v/>
      </c>
      <c r="BE60" s="4">
        <v>8342.0</v>
      </c>
      <c r="BF60" s="4">
        <v>296614.0</v>
      </c>
      <c r="BG60" s="4">
        <v>0.00649785873344</v>
      </c>
      <c r="BH60" s="4">
        <v>1669.4103125</v>
      </c>
      <c r="BI60" s="4">
        <v>8.4215625</v>
      </c>
      <c r="BQ60" s="18"/>
      <c r="BR60" s="18"/>
      <c r="BT60" s="8"/>
      <c r="BU60" s="8"/>
      <c r="BV60" s="8"/>
      <c r="BW60" s="15">
        <v>39316.0</v>
      </c>
      <c r="BX60" s="17"/>
      <c r="BY60" s="17"/>
      <c r="BZ60" s="19" t="str">
        <f t="shared" si="55"/>
        <v>17</v>
      </c>
      <c r="CA60" s="19" t="str">
        <f t="shared" si="56"/>
        <v/>
      </c>
      <c r="CB60" s="19" t="str">
        <f t="shared" si="57"/>
        <v/>
      </c>
      <c r="CC60" s="19"/>
      <c r="CD60" s="4">
        <v>306.0</v>
      </c>
      <c r="CE60" s="4"/>
      <c r="CF60" s="4">
        <v>4621.0</v>
      </c>
    </row>
    <row r="61">
      <c r="A61" s="4"/>
      <c r="B61" s="4"/>
      <c r="C61" s="4"/>
      <c r="D61" s="4" t="str">
        <f t="shared" si="2"/>
        <v>4</v>
      </c>
      <c r="E61" s="4" t="str">
        <f t="shared" si="3"/>
        <v/>
      </c>
      <c r="F61" s="4" t="str">
        <f t="shared" si="4"/>
        <v/>
      </c>
      <c r="G61" s="4" t="str">
        <f t="shared" si="5"/>
        <v/>
      </c>
      <c r="H61" s="4" t="str">
        <f t="shared" si="6"/>
        <v/>
      </c>
      <c r="I61" s="4" t="str">
        <f t="shared" si="7"/>
        <v/>
      </c>
      <c r="J61" s="4" t="str">
        <f t="shared" si="8"/>
        <v/>
      </c>
      <c r="K61" s="4" t="str">
        <f t="shared" si="9"/>
        <v/>
      </c>
      <c r="L61" s="4" t="str">
        <f t="shared" si="10"/>
        <v/>
      </c>
      <c r="M61" s="4" t="str">
        <f t="shared" si="11"/>
        <v/>
      </c>
      <c r="N61" s="4" t="str">
        <f t="shared" si="12"/>
        <v/>
      </c>
      <c r="O61" s="4" t="str">
        <f t="shared" si="13"/>
        <v/>
      </c>
      <c r="P61" s="4" t="str">
        <f t="shared" si="14"/>
        <v/>
      </c>
      <c r="Q61" s="4" t="str">
        <f t="shared" si="15"/>
        <v/>
      </c>
      <c r="R61" s="4" t="str">
        <f t="shared" si="16"/>
        <v/>
      </c>
      <c r="S61" s="4" t="str">
        <f t="shared" si="17"/>
        <v/>
      </c>
      <c r="T61" s="4" t="str">
        <f t="shared" si="18"/>
        <v/>
      </c>
      <c r="U61" s="4" t="str">
        <f t="shared" si="19"/>
        <v/>
      </c>
      <c r="V61" s="4" t="str">
        <f t="shared" si="20"/>
        <v/>
      </c>
      <c r="W61" s="4" t="str">
        <f t="shared" si="21"/>
        <v/>
      </c>
      <c r="X61" s="4" t="str">
        <f t="shared" si="22"/>
        <v/>
      </c>
      <c r="Y61" s="4" t="str">
        <f t="shared" si="23"/>
        <v/>
      </c>
      <c r="Z61" s="4" t="str">
        <f t="shared" si="24"/>
        <v/>
      </c>
      <c r="AA61" s="4" t="str">
        <f t="shared" si="25"/>
        <v/>
      </c>
      <c r="AB61" s="4" t="str">
        <f t="shared" si="26"/>
        <v>2</v>
      </c>
      <c r="AC61" s="4" t="str">
        <f t="shared" si="27"/>
        <v/>
      </c>
      <c r="AD61" s="4" t="str">
        <f t="shared" si="28"/>
        <v/>
      </c>
      <c r="AE61" s="4" t="str">
        <f t="shared" si="29"/>
        <v/>
      </c>
      <c r="AF61" s="4" t="str">
        <f t="shared" si="30"/>
        <v>0</v>
      </c>
      <c r="AG61" s="4" t="str">
        <f t="shared" si="31"/>
        <v/>
      </c>
      <c r="AH61" s="4" t="str">
        <f t="shared" si="32"/>
        <v/>
      </c>
      <c r="AI61" s="4" t="str">
        <f t="shared" si="33"/>
        <v/>
      </c>
      <c r="AJ61" s="4" t="str">
        <f t="shared" si="34"/>
        <v>2</v>
      </c>
      <c r="AK61" s="4" t="str">
        <f t="shared" si="35"/>
        <v/>
      </c>
      <c r="AL61" s="4" t="str">
        <f t="shared" si="36"/>
        <v/>
      </c>
      <c r="AM61" s="4" t="str">
        <f t="shared" si="37"/>
        <v/>
      </c>
      <c r="AN61" s="4" t="str">
        <f t="shared" si="38"/>
        <v>1</v>
      </c>
      <c r="AO61" s="4" t="str">
        <f t="shared" si="39"/>
        <v/>
      </c>
      <c r="AP61" s="4" t="str">
        <f t="shared" si="40"/>
        <v/>
      </c>
      <c r="AQ61" s="4" t="str">
        <f t="shared" si="41"/>
        <v/>
      </c>
      <c r="AR61" s="4" t="str">
        <f t="shared" si="42"/>
        <v>164.326875</v>
      </c>
      <c r="AS61" s="4" t="str">
        <f t="shared" si="43"/>
        <v/>
      </c>
      <c r="AT61" s="4" t="str">
        <f t="shared" si="44"/>
        <v/>
      </c>
      <c r="AU61" s="4" t="str">
        <f t="shared" si="45"/>
        <v/>
      </c>
      <c r="AV61" s="4" t="str">
        <f t="shared" si="46"/>
        <v>1544.240625</v>
      </c>
      <c r="AW61" s="4" t="str">
        <f t="shared" si="47"/>
        <v/>
      </c>
      <c r="AX61" s="4" t="str">
        <f t="shared" si="48"/>
        <v/>
      </c>
      <c r="AY61" s="4" t="str">
        <f t="shared" si="49"/>
        <v/>
      </c>
      <c r="AZ61" s="4" t="str">
        <f t="shared" si="50"/>
        <v>0.006467579562</v>
      </c>
      <c r="BA61" s="4" t="str">
        <f t="shared" si="51"/>
        <v/>
      </c>
      <c r="BB61" s="4" t="str">
        <f t="shared" si="52"/>
        <v/>
      </c>
      <c r="BC61" s="4" t="str">
        <f t="shared" si="53"/>
        <v/>
      </c>
      <c r="BD61" s="4" t="str">
        <f t="shared" si="54"/>
        <v>284985</v>
      </c>
      <c r="BE61" s="4">
        <v>27900.0</v>
      </c>
      <c r="BF61" s="4">
        <v>284985.0</v>
      </c>
      <c r="BG61" s="4">
        <v>0.00646757956195</v>
      </c>
      <c r="BH61" s="4">
        <v>1544.240625</v>
      </c>
      <c r="BI61" s="4">
        <v>164.326875</v>
      </c>
      <c r="BJ61">
        <v>1.0</v>
      </c>
      <c r="BK61" s="4">
        <v>2.0</v>
      </c>
      <c r="BL61" s="4">
        <v>0.0</v>
      </c>
      <c r="BM61" s="7">
        <v>2.0</v>
      </c>
      <c r="BQ61" s="18"/>
      <c r="BR61" s="18"/>
      <c r="BS61" s="7"/>
      <c r="BT61" s="8"/>
      <c r="BU61" s="8"/>
      <c r="BV61" s="8"/>
      <c r="BW61" s="15">
        <v>39139.0</v>
      </c>
      <c r="BX61" s="20">
        <v>40326.0</v>
      </c>
      <c r="BY61" s="17"/>
      <c r="BZ61" s="19" t="str">
        <f t="shared" si="55"/>
        <v>11</v>
      </c>
      <c r="CA61" s="19" t="str">
        <f t="shared" si="56"/>
        <v>28</v>
      </c>
      <c r="CB61" s="19" t="str">
        <f t="shared" si="57"/>
        <v/>
      </c>
      <c r="CC61" s="19"/>
      <c r="CD61" s="4">
        <v>358.0</v>
      </c>
      <c r="CE61" s="4"/>
      <c r="CF61" s="4">
        <v>4844.0</v>
      </c>
    </row>
    <row r="62">
      <c r="A62" s="4"/>
      <c r="B62" s="4"/>
      <c r="C62" s="4"/>
      <c r="D62" s="4" t="str">
        <f t="shared" si="2"/>
        <v>1</v>
      </c>
      <c r="E62" s="4" t="str">
        <f t="shared" si="3"/>
        <v/>
      </c>
      <c r="F62" s="4" t="str">
        <f t="shared" si="4"/>
        <v/>
      </c>
      <c r="G62" s="4" t="str">
        <f t="shared" si="5"/>
        <v/>
      </c>
      <c r="H62" s="4" t="str">
        <f t="shared" si="6"/>
        <v/>
      </c>
      <c r="I62" s="4" t="str">
        <f t="shared" si="7"/>
        <v/>
      </c>
      <c r="J62" s="4" t="str">
        <f t="shared" si="8"/>
        <v/>
      </c>
      <c r="K62" s="4" t="str">
        <f t="shared" si="9"/>
        <v/>
      </c>
      <c r="L62" s="4" t="str">
        <f t="shared" si="10"/>
        <v/>
      </c>
      <c r="M62" s="4" t="str">
        <f t="shared" si="11"/>
        <v/>
      </c>
      <c r="N62" s="4" t="str">
        <f t="shared" si="12"/>
        <v/>
      </c>
      <c r="O62" s="4" t="str">
        <f t="shared" si="13"/>
        <v/>
      </c>
      <c r="P62" s="4" t="str">
        <f t="shared" si="14"/>
        <v/>
      </c>
      <c r="Q62" s="4" t="str">
        <f t="shared" si="15"/>
        <v/>
      </c>
      <c r="R62" s="4" t="str">
        <f t="shared" si="16"/>
        <v/>
      </c>
      <c r="S62" s="4" t="str">
        <f t="shared" si="17"/>
        <v/>
      </c>
      <c r="T62" s="4" t="str">
        <f t="shared" si="18"/>
        <v/>
      </c>
      <c r="U62" s="4" t="str">
        <f t="shared" si="19"/>
        <v/>
      </c>
      <c r="V62" s="4" t="str">
        <f t="shared" si="20"/>
        <v/>
      </c>
      <c r="W62" s="4" t="str">
        <f t="shared" si="21"/>
        <v/>
      </c>
      <c r="X62" s="4" t="str">
        <f t="shared" si="22"/>
        <v/>
      </c>
      <c r="Y62" s="4" t="str">
        <f t="shared" si="23"/>
        <v/>
      </c>
      <c r="Z62" s="4" t="str">
        <f t="shared" si="24"/>
        <v/>
      </c>
      <c r="AA62" s="4" t="str">
        <f t="shared" si="25"/>
        <v/>
      </c>
      <c r="AB62" s="4" t="str">
        <f t="shared" si="26"/>
        <v/>
      </c>
      <c r="AC62" s="4" t="str">
        <f t="shared" si="27"/>
        <v/>
      </c>
      <c r="AD62" s="4" t="str">
        <f t="shared" si="28"/>
        <v/>
      </c>
      <c r="AE62" s="4" t="str">
        <f t="shared" si="29"/>
        <v/>
      </c>
      <c r="AF62" s="4" t="str">
        <f t="shared" si="30"/>
        <v/>
      </c>
      <c r="AG62" s="4" t="str">
        <f t="shared" si="31"/>
        <v/>
      </c>
      <c r="AH62" s="4" t="str">
        <f t="shared" si="32"/>
        <v/>
      </c>
      <c r="AI62" s="4" t="str">
        <f t="shared" si="33"/>
        <v/>
      </c>
      <c r="AJ62" s="4" t="str">
        <f t="shared" si="34"/>
        <v/>
      </c>
      <c r="AK62" s="4" t="str">
        <f t="shared" si="35"/>
        <v/>
      </c>
      <c r="AL62" s="4" t="str">
        <f t="shared" si="36"/>
        <v/>
      </c>
      <c r="AM62" s="4" t="str">
        <f t="shared" si="37"/>
        <v/>
      </c>
      <c r="AN62" s="4" t="str">
        <f t="shared" si="38"/>
        <v/>
      </c>
      <c r="AO62" s="4" t="str">
        <f t="shared" si="39"/>
        <v>11.57625</v>
      </c>
      <c r="AP62" s="4" t="str">
        <f t="shared" si="40"/>
        <v/>
      </c>
      <c r="AQ62" s="4" t="str">
        <f t="shared" si="41"/>
        <v/>
      </c>
      <c r="AR62" s="4" t="str">
        <f t="shared" si="42"/>
        <v/>
      </c>
      <c r="AS62" s="4" t="str">
        <f t="shared" si="43"/>
        <v>321.508125</v>
      </c>
      <c r="AT62" s="4" t="str">
        <f t="shared" si="44"/>
        <v/>
      </c>
      <c r="AU62" s="4" t="str">
        <f t="shared" si="45"/>
        <v/>
      </c>
      <c r="AV62" s="4" t="str">
        <f t="shared" si="46"/>
        <v/>
      </c>
      <c r="AW62" s="4" t="str">
        <f t="shared" si="47"/>
        <v>0.006442426962</v>
      </c>
      <c r="AX62" s="4" t="str">
        <f t="shared" si="48"/>
        <v/>
      </c>
      <c r="AY62" s="4" t="str">
        <f t="shared" si="49"/>
        <v/>
      </c>
      <c r="AZ62" s="4" t="str">
        <f t="shared" si="50"/>
        <v/>
      </c>
      <c r="BA62" s="4" t="str">
        <f t="shared" si="51"/>
        <v>283932</v>
      </c>
      <c r="BB62" s="4" t="str">
        <f t="shared" si="52"/>
        <v/>
      </c>
      <c r="BC62" s="4" t="str">
        <f t="shared" si="53"/>
        <v/>
      </c>
      <c r="BD62" s="4" t="str">
        <f t="shared" si="54"/>
        <v/>
      </c>
      <c r="BE62" s="4">
        <v>966.0</v>
      </c>
      <c r="BF62" s="4">
        <v>283932.0</v>
      </c>
      <c r="BG62" s="4">
        <v>0.0064424269621</v>
      </c>
      <c r="BH62" s="4">
        <v>321.508125</v>
      </c>
      <c r="BI62" s="4">
        <v>11.57625</v>
      </c>
      <c r="BQ62" s="18"/>
      <c r="BR62" s="18"/>
      <c r="BT62" s="8"/>
      <c r="BU62" s="8"/>
      <c r="BV62" s="8"/>
      <c r="BW62" s="15">
        <v>39012.0</v>
      </c>
      <c r="BX62" s="17"/>
      <c r="BY62" s="17"/>
      <c r="BZ62" s="19" t="str">
        <f t="shared" si="55"/>
        <v>7</v>
      </c>
      <c r="CA62" s="19" t="str">
        <f t="shared" si="56"/>
        <v/>
      </c>
      <c r="CB62" s="19" t="str">
        <f t="shared" si="57"/>
        <v/>
      </c>
      <c r="CC62" s="19"/>
      <c r="CD62" s="4">
        <v>543.0</v>
      </c>
      <c r="CE62" s="4"/>
      <c r="CF62" s="4">
        <v>4966.0</v>
      </c>
    </row>
    <row r="63">
      <c r="A63" s="4"/>
      <c r="B63" s="4"/>
      <c r="C63" s="4"/>
      <c r="D63" s="4" t="str">
        <f t="shared" si="2"/>
        <v>4</v>
      </c>
      <c r="E63" s="4" t="str">
        <f t="shared" si="3"/>
        <v/>
      </c>
      <c r="F63" s="4" t="str">
        <f t="shared" si="4"/>
        <v/>
      </c>
      <c r="G63" s="4" t="str">
        <f t="shared" si="5"/>
        <v/>
      </c>
      <c r="H63" s="4" t="str">
        <f t="shared" si="6"/>
        <v/>
      </c>
      <c r="I63" s="4" t="str">
        <f t="shared" si="7"/>
        <v/>
      </c>
      <c r="J63" s="4" t="str">
        <f t="shared" si="8"/>
        <v/>
      </c>
      <c r="K63" s="4" t="str">
        <f t="shared" si="9"/>
        <v/>
      </c>
      <c r="L63" s="4" t="str">
        <f t="shared" si="10"/>
        <v/>
      </c>
      <c r="M63" s="4" t="str">
        <f t="shared" si="11"/>
        <v/>
      </c>
      <c r="N63" s="4" t="str">
        <f t="shared" si="12"/>
        <v/>
      </c>
      <c r="O63" s="4" t="str">
        <f t="shared" si="13"/>
        <v/>
      </c>
      <c r="P63" s="4" t="str">
        <f t="shared" si="14"/>
        <v/>
      </c>
      <c r="Q63" s="4" t="str">
        <f t="shared" si="15"/>
        <v/>
      </c>
      <c r="R63" s="4" t="str">
        <f t="shared" si="16"/>
        <v/>
      </c>
      <c r="S63" s="4" t="str">
        <f t="shared" si="17"/>
        <v/>
      </c>
      <c r="T63" s="4" t="str">
        <f t="shared" si="18"/>
        <v/>
      </c>
      <c r="U63" s="4" t="str">
        <f t="shared" si="19"/>
        <v/>
      </c>
      <c r="V63" s="4" t="str">
        <f t="shared" si="20"/>
        <v/>
      </c>
      <c r="W63" s="4" t="str">
        <f t="shared" si="21"/>
        <v/>
      </c>
      <c r="X63" s="4" t="str">
        <f t="shared" si="22"/>
        <v/>
      </c>
      <c r="Y63" s="4" t="str">
        <f t="shared" si="23"/>
        <v/>
      </c>
      <c r="Z63" s="4" t="str">
        <f t="shared" si="24"/>
        <v/>
      </c>
      <c r="AA63" s="4" t="str">
        <f t="shared" si="25"/>
        <v/>
      </c>
      <c r="AB63" s="4" t="str">
        <f t="shared" si="26"/>
        <v/>
      </c>
      <c r="AC63" s="4" t="str">
        <f t="shared" si="27"/>
        <v/>
      </c>
      <c r="AD63" s="4" t="str">
        <f t="shared" si="28"/>
        <v/>
      </c>
      <c r="AE63" s="4" t="str">
        <f t="shared" si="29"/>
        <v/>
      </c>
      <c r="AF63" s="4" t="str">
        <f t="shared" si="30"/>
        <v/>
      </c>
      <c r="AG63" s="4" t="str">
        <f t="shared" si="31"/>
        <v/>
      </c>
      <c r="AH63" s="4" t="str">
        <f t="shared" si="32"/>
        <v/>
      </c>
      <c r="AI63" s="4" t="str">
        <f t="shared" si="33"/>
        <v/>
      </c>
      <c r="AJ63" s="4" t="str">
        <f t="shared" si="34"/>
        <v/>
      </c>
      <c r="AK63" s="4" t="str">
        <f t="shared" si="35"/>
        <v/>
      </c>
      <c r="AL63" s="4" t="str">
        <f t="shared" si="36"/>
        <v/>
      </c>
      <c r="AM63" s="4" t="str">
        <f t="shared" si="37"/>
        <v/>
      </c>
      <c r="AN63" s="4" t="str">
        <f t="shared" si="38"/>
        <v/>
      </c>
      <c r="AO63" s="4" t="str">
        <f t="shared" si="39"/>
        <v/>
      </c>
      <c r="AP63" s="4" t="str">
        <f t="shared" si="40"/>
        <v/>
      </c>
      <c r="AQ63" s="4" t="str">
        <f t="shared" si="41"/>
        <v/>
      </c>
      <c r="AR63" s="4" t="str">
        <f t="shared" si="42"/>
        <v>0</v>
      </c>
      <c r="AS63" s="4" t="str">
        <f t="shared" si="43"/>
        <v/>
      </c>
      <c r="AT63" s="4" t="str">
        <f t="shared" si="44"/>
        <v/>
      </c>
      <c r="AU63" s="4" t="str">
        <f t="shared" si="45"/>
        <v/>
      </c>
      <c r="AV63" s="4" t="str">
        <f t="shared" si="46"/>
        <v>1597.32</v>
      </c>
      <c r="AW63" s="4" t="str">
        <f t="shared" si="47"/>
        <v/>
      </c>
      <c r="AX63" s="4" t="str">
        <f t="shared" si="48"/>
        <v/>
      </c>
      <c r="AY63" s="4" t="str">
        <f t="shared" si="49"/>
        <v/>
      </c>
      <c r="AZ63" s="4" t="str">
        <f t="shared" si="50"/>
        <v>0.006425253395</v>
      </c>
      <c r="BA63" s="4" t="str">
        <f t="shared" si="51"/>
        <v/>
      </c>
      <c r="BB63" s="4" t="str">
        <f t="shared" si="52"/>
        <v/>
      </c>
      <c r="BC63" s="4" t="str">
        <f t="shared" si="53"/>
        <v/>
      </c>
      <c r="BD63" s="4" t="str">
        <f t="shared" si="54"/>
        <v>281400</v>
      </c>
      <c r="BE63" s="4">
        <v>71200.0</v>
      </c>
      <c r="BF63" s="4">
        <v>281400.0</v>
      </c>
      <c r="BG63" s="4">
        <v>0.00642525339536</v>
      </c>
      <c r="BH63" s="4">
        <v>1597.32</v>
      </c>
      <c r="BI63" s="4">
        <v>0.0</v>
      </c>
      <c r="BQ63" s="18"/>
      <c r="BR63" s="18"/>
      <c r="BT63" s="8"/>
      <c r="BU63" s="8"/>
      <c r="BV63" s="8"/>
      <c r="BW63" s="15">
        <v>39876.0</v>
      </c>
      <c r="BX63" s="17"/>
      <c r="BY63" s="17"/>
      <c r="BZ63" s="19" t="str">
        <f t="shared" si="55"/>
        <v>36</v>
      </c>
      <c r="CA63" s="19" t="str">
        <f t="shared" si="56"/>
        <v/>
      </c>
      <c r="CB63" s="19" t="str">
        <f t="shared" si="57"/>
        <v/>
      </c>
      <c r="CC63" s="19"/>
      <c r="CD63" s="4">
        <v>584.0</v>
      </c>
      <c r="CE63" s="4"/>
      <c r="CF63" s="4">
        <v>5011.0</v>
      </c>
    </row>
    <row r="64">
      <c r="A64" s="4"/>
      <c r="B64" s="4"/>
      <c r="C64" s="4"/>
      <c r="D64" s="4" t="str">
        <f t="shared" si="2"/>
        <v>1</v>
      </c>
      <c r="E64" s="4" t="str">
        <f t="shared" si="3"/>
        <v/>
      </c>
      <c r="F64" s="4" t="str">
        <f t="shared" si="4"/>
        <v/>
      </c>
      <c r="G64" s="4" t="str">
        <f t="shared" si="5"/>
        <v/>
      </c>
      <c r="H64" s="4" t="str">
        <f t="shared" si="6"/>
        <v/>
      </c>
      <c r="I64" s="4" t="str">
        <f t="shared" si="7"/>
        <v/>
      </c>
      <c r="J64" s="4" t="str">
        <f t="shared" si="8"/>
        <v/>
      </c>
      <c r="K64" s="4" t="str">
        <f t="shared" si="9"/>
        <v/>
      </c>
      <c r="L64" s="4" t="str">
        <f t="shared" si="10"/>
        <v/>
      </c>
      <c r="M64" s="4" t="str">
        <f t="shared" si="11"/>
        <v/>
      </c>
      <c r="N64" s="4" t="str">
        <f t="shared" si="12"/>
        <v/>
      </c>
      <c r="O64" s="4" t="str">
        <f t="shared" si="13"/>
        <v/>
      </c>
      <c r="P64" s="4" t="str">
        <f t="shared" si="14"/>
        <v/>
      </c>
      <c r="Q64" s="4" t="str">
        <f t="shared" si="15"/>
        <v/>
      </c>
      <c r="R64" s="4" t="str">
        <f t="shared" si="16"/>
        <v/>
      </c>
      <c r="S64" s="4" t="str">
        <f t="shared" si="17"/>
        <v/>
      </c>
      <c r="T64" s="4" t="str">
        <f t="shared" si="18"/>
        <v/>
      </c>
      <c r="U64" s="4" t="str">
        <f t="shared" si="19"/>
        <v/>
      </c>
      <c r="V64" s="4" t="str">
        <f t="shared" si="20"/>
        <v/>
      </c>
      <c r="W64" s="4" t="str">
        <f t="shared" si="21"/>
        <v/>
      </c>
      <c r="X64" s="4" t="str">
        <f t="shared" si="22"/>
        <v/>
      </c>
      <c r="Y64" s="4" t="str">
        <f t="shared" si="23"/>
        <v>0</v>
      </c>
      <c r="Z64" s="4" t="str">
        <f t="shared" si="24"/>
        <v/>
      </c>
      <c r="AA64" s="4" t="str">
        <f t="shared" si="25"/>
        <v/>
      </c>
      <c r="AB64" s="4" t="str">
        <f t="shared" si="26"/>
        <v/>
      </c>
      <c r="AC64" s="4" t="str">
        <f t="shared" si="27"/>
        <v>21</v>
      </c>
      <c r="AD64" s="4" t="str">
        <f t="shared" si="28"/>
        <v/>
      </c>
      <c r="AE64" s="4" t="str">
        <f t="shared" si="29"/>
        <v/>
      </c>
      <c r="AF64" s="4" t="str">
        <f t="shared" si="30"/>
        <v/>
      </c>
      <c r="AG64" s="4" t="str">
        <f t="shared" si="31"/>
        <v>0</v>
      </c>
      <c r="AH64" s="4" t="str">
        <f t="shared" si="32"/>
        <v/>
      </c>
      <c r="AI64" s="4" t="str">
        <f t="shared" si="33"/>
        <v/>
      </c>
      <c r="AJ64" s="4" t="str">
        <f t="shared" si="34"/>
        <v/>
      </c>
      <c r="AK64" s="4" t="str">
        <f t="shared" si="35"/>
        <v>0</v>
      </c>
      <c r="AL64" s="4" t="str">
        <f t="shared" si="36"/>
        <v/>
      </c>
      <c r="AM64" s="4" t="str">
        <f t="shared" si="37"/>
        <v/>
      </c>
      <c r="AN64" s="4" t="str">
        <f t="shared" si="38"/>
        <v/>
      </c>
      <c r="AO64" s="4" t="str">
        <f t="shared" si="39"/>
        <v>2.8603125</v>
      </c>
      <c r="AP64" s="4" t="str">
        <f t="shared" si="40"/>
        <v/>
      </c>
      <c r="AQ64" s="4" t="str">
        <f t="shared" si="41"/>
        <v/>
      </c>
      <c r="AR64" s="4" t="str">
        <f t="shared" si="42"/>
        <v/>
      </c>
      <c r="AS64" s="4" t="str">
        <f t="shared" si="43"/>
        <v>13.71875</v>
      </c>
      <c r="AT64" s="4" t="str">
        <f t="shared" si="44"/>
        <v/>
      </c>
      <c r="AU64" s="4" t="str">
        <f t="shared" si="45"/>
        <v/>
      </c>
      <c r="AV64" s="4" t="str">
        <f t="shared" si="46"/>
        <v/>
      </c>
      <c r="AW64" s="4" t="str">
        <f t="shared" si="47"/>
        <v>0.006405687387</v>
      </c>
      <c r="AX64" s="4" t="str">
        <f t="shared" si="48"/>
        <v/>
      </c>
      <c r="AY64" s="4" t="str">
        <f t="shared" si="49"/>
        <v/>
      </c>
      <c r="AZ64" s="4" t="str">
        <f t="shared" si="50"/>
        <v/>
      </c>
      <c r="BA64" s="4" t="str">
        <f t="shared" si="51"/>
        <v>818939</v>
      </c>
      <c r="BB64" s="4" t="str">
        <f t="shared" si="52"/>
        <v/>
      </c>
      <c r="BC64" s="4" t="str">
        <f t="shared" si="53"/>
        <v/>
      </c>
      <c r="BD64" s="4" t="str">
        <f t="shared" si="54"/>
        <v/>
      </c>
      <c r="BE64" s="4">
        <v>1010.0</v>
      </c>
      <c r="BF64" s="4">
        <v>818939.0</v>
      </c>
      <c r="BG64" s="4">
        <v>0.0064056873874</v>
      </c>
      <c r="BH64" s="4">
        <v>13.71875</v>
      </c>
      <c r="BI64" s="4">
        <v>2.8603125</v>
      </c>
      <c r="BJ64" s="4">
        <v>0.0</v>
      </c>
      <c r="BK64" s="4">
        <v>0.0</v>
      </c>
      <c r="BL64" s="4">
        <v>21.0</v>
      </c>
      <c r="BM64" s="7">
        <v>0.0</v>
      </c>
      <c r="BN64" s="7"/>
      <c r="BO64" s="7"/>
      <c r="BP64" s="7"/>
      <c r="BQ64" s="18"/>
      <c r="BR64" s="18"/>
      <c r="BS64" s="7"/>
      <c r="BT64" s="8"/>
      <c r="BU64" s="8"/>
      <c r="BV64" s="8"/>
      <c r="BW64" s="15">
        <v>39718.0</v>
      </c>
      <c r="BX64" s="20">
        <v>41127.0</v>
      </c>
      <c r="BY64" s="17"/>
      <c r="BZ64" s="19" t="str">
        <f t="shared" si="55"/>
        <v>30</v>
      </c>
      <c r="CA64" s="19" t="str">
        <f t="shared" si="56"/>
        <v>55</v>
      </c>
      <c r="CB64" s="19" t="str">
        <f t="shared" si="57"/>
        <v/>
      </c>
      <c r="CC64" s="19"/>
      <c r="CD64" s="4">
        <v>590.0</v>
      </c>
      <c r="CE64" s="4"/>
      <c r="CF64" s="4">
        <v>5154.0</v>
      </c>
    </row>
    <row r="65">
      <c r="A65" s="4"/>
      <c r="B65" s="4"/>
      <c r="C65" s="4"/>
      <c r="D65" s="4" t="str">
        <f t="shared" si="2"/>
        <v>2</v>
      </c>
      <c r="E65" s="4" t="str">
        <f t="shared" si="3"/>
        <v/>
      </c>
      <c r="F65" s="4" t="str">
        <f t="shared" si="4"/>
        <v/>
      </c>
      <c r="G65" s="4" t="str">
        <f t="shared" si="5"/>
        <v/>
      </c>
      <c r="H65" s="4" t="str">
        <f t="shared" si="6"/>
        <v/>
      </c>
      <c r="I65" s="4" t="str">
        <f t="shared" si="7"/>
        <v/>
      </c>
      <c r="J65" s="4" t="str">
        <f t="shared" si="8"/>
        <v/>
      </c>
      <c r="K65" s="4" t="str">
        <f t="shared" si="9"/>
        <v/>
      </c>
      <c r="L65" s="4" t="str">
        <f t="shared" si="10"/>
        <v/>
      </c>
      <c r="M65" s="4" t="str">
        <f t="shared" si="11"/>
        <v/>
      </c>
      <c r="N65" s="4" t="str">
        <f t="shared" si="12"/>
        <v/>
      </c>
      <c r="O65" s="4" t="str">
        <f t="shared" si="13"/>
        <v/>
      </c>
      <c r="P65" s="4" t="str">
        <f t="shared" si="14"/>
        <v/>
      </c>
      <c r="Q65" s="4" t="str">
        <f t="shared" si="15"/>
        <v/>
      </c>
      <c r="R65" s="4" t="str">
        <f t="shared" si="16"/>
        <v/>
      </c>
      <c r="S65" s="4" t="str">
        <f t="shared" si="17"/>
        <v/>
      </c>
      <c r="T65" s="4" t="str">
        <f t="shared" si="18"/>
        <v/>
      </c>
      <c r="U65" s="4" t="str">
        <f t="shared" si="19"/>
        <v/>
      </c>
      <c r="V65" s="4" t="str">
        <f t="shared" si="20"/>
        <v/>
      </c>
      <c r="W65" s="4" t="str">
        <f t="shared" si="21"/>
        <v/>
      </c>
      <c r="X65" s="4" t="str">
        <f t="shared" si="22"/>
        <v/>
      </c>
      <c r="Y65" s="4" t="str">
        <f t="shared" si="23"/>
        <v/>
      </c>
      <c r="Z65" s="4" t="str">
        <f t="shared" si="24"/>
        <v/>
      </c>
      <c r="AA65" s="4" t="str">
        <f t="shared" si="25"/>
        <v/>
      </c>
      <c r="AB65" s="4" t="str">
        <f t="shared" si="26"/>
        <v/>
      </c>
      <c r="AC65" s="4" t="str">
        <f t="shared" si="27"/>
        <v/>
      </c>
      <c r="AD65" s="4" t="str">
        <f t="shared" si="28"/>
        <v/>
      </c>
      <c r="AE65" s="4" t="str">
        <f t="shared" si="29"/>
        <v/>
      </c>
      <c r="AF65" s="4" t="str">
        <f t="shared" si="30"/>
        <v/>
      </c>
      <c r="AG65" s="4" t="str">
        <f t="shared" si="31"/>
        <v/>
      </c>
      <c r="AH65" s="4" t="str">
        <f t="shared" si="32"/>
        <v/>
      </c>
      <c r="AI65" s="4" t="str">
        <f t="shared" si="33"/>
        <v/>
      </c>
      <c r="AJ65" s="4" t="str">
        <f t="shared" si="34"/>
        <v/>
      </c>
      <c r="AK65" s="4" t="str">
        <f t="shared" si="35"/>
        <v/>
      </c>
      <c r="AL65" s="4" t="str">
        <f t="shared" si="36"/>
        <v/>
      </c>
      <c r="AM65" s="4" t="str">
        <f t="shared" si="37"/>
        <v/>
      </c>
      <c r="AN65" s="4" t="str">
        <f t="shared" si="38"/>
        <v/>
      </c>
      <c r="AO65" s="4" t="str">
        <f t="shared" si="39"/>
        <v/>
      </c>
      <c r="AP65" s="4" t="str">
        <f t="shared" si="40"/>
        <v>50.599375</v>
      </c>
      <c r="AQ65" s="4" t="str">
        <f t="shared" si="41"/>
        <v/>
      </c>
      <c r="AR65" s="4" t="str">
        <f t="shared" si="42"/>
        <v/>
      </c>
      <c r="AS65" s="4" t="str">
        <f t="shared" si="43"/>
        <v/>
      </c>
      <c r="AT65" s="4" t="str">
        <f t="shared" si="44"/>
        <v>582.2509375</v>
      </c>
      <c r="AU65" s="4" t="str">
        <f t="shared" si="45"/>
        <v/>
      </c>
      <c r="AV65" s="4" t="str">
        <f t="shared" si="46"/>
        <v/>
      </c>
      <c r="AW65" s="4" t="str">
        <f t="shared" si="47"/>
        <v/>
      </c>
      <c r="AX65" s="4" t="str">
        <f t="shared" si="48"/>
        <v>0.006279712261</v>
      </c>
      <c r="AY65" s="4" t="str">
        <f t="shared" si="49"/>
        <v/>
      </c>
      <c r="AZ65" s="4" t="str">
        <f t="shared" si="50"/>
        <v/>
      </c>
      <c r="BA65" s="4" t="str">
        <f t="shared" si="51"/>
        <v/>
      </c>
      <c r="BB65" s="4" t="str">
        <f t="shared" si="52"/>
        <v>570462</v>
      </c>
      <c r="BC65" s="4" t="str">
        <f t="shared" si="53"/>
        <v/>
      </c>
      <c r="BD65" s="4" t="str">
        <f t="shared" si="54"/>
        <v/>
      </c>
      <c r="BE65" s="4">
        <v>6091.0</v>
      </c>
      <c r="BF65" s="4">
        <v>570462.0</v>
      </c>
      <c r="BG65" s="4">
        <v>0.00627971226073</v>
      </c>
      <c r="BH65" s="4">
        <v>582.2509375</v>
      </c>
      <c r="BI65" s="4">
        <v>50.599375</v>
      </c>
      <c r="BQ65" s="18"/>
      <c r="BR65" s="18"/>
      <c r="BT65" s="8"/>
      <c r="BU65" s="8"/>
      <c r="BV65" s="8"/>
      <c r="BW65" s="15">
        <v>39924.0</v>
      </c>
      <c r="BX65" s="17"/>
      <c r="BY65" s="17"/>
      <c r="BZ65" s="19" t="str">
        <f t="shared" si="55"/>
        <v>37</v>
      </c>
      <c r="CA65" s="19" t="str">
        <f t="shared" si="56"/>
        <v/>
      </c>
      <c r="CB65" s="19" t="str">
        <f t="shared" si="57"/>
        <v/>
      </c>
      <c r="CC65" s="19"/>
      <c r="CD65" s="4">
        <v>699.0</v>
      </c>
      <c r="CE65" s="4"/>
      <c r="CF65" s="4">
        <v>5181.0</v>
      </c>
    </row>
    <row r="66">
      <c r="A66" s="4"/>
      <c r="B66" s="4"/>
      <c r="C66" s="4"/>
      <c r="D66" s="4" t="str">
        <f t="shared" si="2"/>
        <v>3</v>
      </c>
      <c r="E66" s="4" t="str">
        <f t="shared" si="3"/>
        <v/>
      </c>
      <c r="F66" s="4" t="str">
        <f t="shared" si="4"/>
        <v/>
      </c>
      <c r="G66" s="4" t="str">
        <f t="shared" si="5"/>
        <v/>
      </c>
      <c r="H66" s="4" t="str">
        <f t="shared" si="6"/>
        <v/>
      </c>
      <c r="I66" s="4" t="str">
        <f t="shared" si="7"/>
        <v/>
      </c>
      <c r="J66" s="4" t="str">
        <f t="shared" si="8"/>
        <v/>
      </c>
      <c r="K66" s="4" t="str">
        <f t="shared" si="9"/>
        <v/>
      </c>
      <c r="L66" s="4" t="str">
        <f t="shared" si="10"/>
        <v/>
      </c>
      <c r="M66" s="4" t="str">
        <f t="shared" si="11"/>
        <v/>
      </c>
      <c r="N66" s="4" t="str">
        <f t="shared" si="12"/>
        <v/>
      </c>
      <c r="O66" s="4" t="str">
        <f t="shared" si="13"/>
        <v/>
      </c>
      <c r="P66" s="4" t="str">
        <f t="shared" si="14"/>
        <v/>
      </c>
      <c r="Q66" s="4" t="str">
        <f t="shared" si="15"/>
        <v/>
      </c>
      <c r="R66" s="4" t="str">
        <f t="shared" si="16"/>
        <v/>
      </c>
      <c r="S66" s="4" t="str">
        <f t="shared" si="17"/>
        <v/>
      </c>
      <c r="T66" s="4" t="str">
        <f t="shared" si="18"/>
        <v/>
      </c>
      <c r="U66" s="4" t="str">
        <f t="shared" si="19"/>
        <v/>
      </c>
      <c r="V66" s="4" t="str">
        <f t="shared" si="20"/>
        <v/>
      </c>
      <c r="W66" s="4" t="str">
        <f t="shared" si="21"/>
        <v/>
      </c>
      <c r="X66" s="4" t="str">
        <f t="shared" si="22"/>
        <v/>
      </c>
      <c r="Y66" s="4" t="str">
        <f t="shared" si="23"/>
        <v/>
      </c>
      <c r="Z66" s="4" t="str">
        <f t="shared" si="24"/>
        <v/>
      </c>
      <c r="AA66" s="4" t="str">
        <f t="shared" si="25"/>
        <v/>
      </c>
      <c r="AB66" s="4" t="str">
        <f t="shared" si="26"/>
        <v/>
      </c>
      <c r="AC66" s="4" t="str">
        <f t="shared" si="27"/>
        <v/>
      </c>
      <c r="AD66" s="4" t="str">
        <f t="shared" si="28"/>
        <v/>
      </c>
      <c r="AE66" s="4" t="str">
        <f t="shared" si="29"/>
        <v/>
      </c>
      <c r="AF66" s="4" t="str">
        <f t="shared" si="30"/>
        <v/>
      </c>
      <c r="AG66" s="4" t="str">
        <f t="shared" si="31"/>
        <v/>
      </c>
      <c r="AH66" s="4" t="str">
        <f t="shared" si="32"/>
        <v/>
      </c>
      <c r="AI66" s="4" t="str">
        <f t="shared" si="33"/>
        <v/>
      </c>
      <c r="AJ66" s="4" t="str">
        <f t="shared" si="34"/>
        <v/>
      </c>
      <c r="AK66" s="4" t="str">
        <f t="shared" si="35"/>
        <v/>
      </c>
      <c r="AL66" s="4" t="str">
        <f t="shared" si="36"/>
        <v/>
      </c>
      <c r="AM66" s="4" t="str">
        <f t="shared" si="37"/>
        <v/>
      </c>
      <c r="AN66" s="4" t="str">
        <f t="shared" si="38"/>
        <v/>
      </c>
      <c r="AO66" s="4" t="str">
        <f t="shared" si="39"/>
        <v/>
      </c>
      <c r="AP66" s="4" t="str">
        <f t="shared" si="40"/>
        <v/>
      </c>
      <c r="AQ66" s="4" t="str">
        <f t="shared" si="41"/>
        <v>0</v>
      </c>
      <c r="AR66" s="4" t="str">
        <f t="shared" si="42"/>
        <v/>
      </c>
      <c r="AS66" s="4" t="str">
        <f t="shared" si="43"/>
        <v/>
      </c>
      <c r="AT66" s="4" t="str">
        <f t="shared" si="44"/>
        <v/>
      </c>
      <c r="AU66" s="4" t="str">
        <f t="shared" si="45"/>
        <v>257.5625</v>
      </c>
      <c r="AV66" s="4" t="str">
        <f t="shared" si="46"/>
        <v/>
      </c>
      <c r="AW66" s="4" t="str">
        <f t="shared" si="47"/>
        <v/>
      </c>
      <c r="AX66" s="4" t="str">
        <f t="shared" si="48"/>
        <v/>
      </c>
      <c r="AY66" s="4" t="str">
        <f t="shared" si="49"/>
        <v>0.006242600564</v>
      </c>
      <c r="AZ66" s="4" t="str">
        <f t="shared" si="50"/>
        <v/>
      </c>
      <c r="BA66" s="4" t="str">
        <f t="shared" si="51"/>
        <v/>
      </c>
      <c r="BB66" s="4" t="str">
        <f t="shared" si="52"/>
        <v/>
      </c>
      <c r="BC66" s="4" t="str">
        <f t="shared" si="53"/>
        <v>546998</v>
      </c>
      <c r="BD66" s="4" t="str">
        <f t="shared" si="54"/>
        <v/>
      </c>
      <c r="BE66" s="4">
        <v>10300.0</v>
      </c>
      <c r="BF66" s="4">
        <v>546998.0</v>
      </c>
      <c r="BG66" s="4">
        <v>0.00624260056395</v>
      </c>
      <c r="BH66" s="4">
        <v>257.5625</v>
      </c>
      <c r="BI66" s="4">
        <v>0.0</v>
      </c>
      <c r="BQ66" s="18"/>
      <c r="BR66" s="18"/>
      <c r="BT66" s="8"/>
      <c r="BU66" s="8"/>
      <c r="BV66" s="8"/>
      <c r="BW66" s="15">
        <v>39778.0</v>
      </c>
      <c r="BX66" s="17"/>
      <c r="BY66" s="17"/>
      <c r="BZ66" s="19" t="str">
        <f t="shared" si="55"/>
        <v>32</v>
      </c>
      <c r="CA66" s="19" t="str">
        <f t="shared" si="56"/>
        <v/>
      </c>
      <c r="CB66" s="19" t="str">
        <f t="shared" si="57"/>
        <v/>
      </c>
      <c r="CC66" s="19"/>
      <c r="CD66" s="4">
        <v>700.0</v>
      </c>
      <c r="CE66" s="4"/>
      <c r="CF66" s="4">
        <v>5463.0</v>
      </c>
    </row>
    <row r="67">
      <c r="A67" s="4"/>
      <c r="B67" s="4"/>
      <c r="C67" s="4"/>
      <c r="D67" s="4" t="str">
        <f t="shared" si="2"/>
        <v>2</v>
      </c>
      <c r="E67" s="4" t="str">
        <f t="shared" si="3"/>
        <v/>
      </c>
      <c r="F67" s="4" t="str">
        <f t="shared" si="4"/>
        <v/>
      </c>
      <c r="G67" s="4" t="str">
        <f t="shared" si="5"/>
        <v/>
      </c>
      <c r="H67" s="4" t="str">
        <f t="shared" si="6"/>
        <v/>
      </c>
      <c r="I67" s="4" t="str">
        <f t="shared" si="7"/>
        <v/>
      </c>
      <c r="J67" s="4" t="str">
        <f t="shared" si="8"/>
        <v/>
      </c>
      <c r="K67" s="4" t="str">
        <f t="shared" si="9"/>
        <v/>
      </c>
      <c r="L67" s="4" t="str">
        <f t="shared" si="10"/>
        <v/>
      </c>
      <c r="M67" s="4" t="str">
        <f t="shared" si="11"/>
        <v/>
      </c>
      <c r="N67" s="4" t="str">
        <f t="shared" si="12"/>
        <v/>
      </c>
      <c r="O67" s="4" t="str">
        <f t="shared" si="13"/>
        <v/>
      </c>
      <c r="P67" s="4" t="str">
        <f t="shared" si="14"/>
        <v/>
      </c>
      <c r="Q67" s="4" t="str">
        <f t="shared" si="15"/>
        <v/>
      </c>
      <c r="R67" s="4" t="str">
        <f t="shared" si="16"/>
        <v/>
      </c>
      <c r="S67" s="4" t="str">
        <f t="shared" si="17"/>
        <v/>
      </c>
      <c r="T67" s="4" t="str">
        <f t="shared" si="18"/>
        <v/>
      </c>
      <c r="U67" s="4" t="str">
        <f t="shared" si="19"/>
        <v/>
      </c>
      <c r="V67" s="4" t="str">
        <f t="shared" si="20"/>
        <v/>
      </c>
      <c r="W67" s="4" t="str">
        <f t="shared" si="21"/>
        <v/>
      </c>
      <c r="X67" s="4" t="str">
        <f t="shared" si="22"/>
        <v/>
      </c>
      <c r="Y67" s="4" t="str">
        <f t="shared" si="23"/>
        <v/>
      </c>
      <c r="Z67" s="4" t="str">
        <f t="shared" si="24"/>
        <v/>
      </c>
      <c r="AA67" s="4" t="str">
        <f t="shared" si="25"/>
        <v/>
      </c>
      <c r="AB67" s="4" t="str">
        <f t="shared" si="26"/>
        <v/>
      </c>
      <c r="AC67" s="4" t="str">
        <f t="shared" si="27"/>
        <v/>
      </c>
      <c r="AD67" s="4" t="str">
        <f t="shared" si="28"/>
        <v/>
      </c>
      <c r="AE67" s="4" t="str">
        <f t="shared" si="29"/>
        <v/>
      </c>
      <c r="AF67" s="4" t="str">
        <f t="shared" si="30"/>
        <v/>
      </c>
      <c r="AG67" s="4" t="str">
        <f t="shared" si="31"/>
        <v/>
      </c>
      <c r="AH67" s="4" t="str">
        <f t="shared" si="32"/>
        <v/>
      </c>
      <c r="AI67" s="4" t="str">
        <f t="shared" si="33"/>
        <v/>
      </c>
      <c r="AJ67" s="4" t="str">
        <f t="shared" si="34"/>
        <v/>
      </c>
      <c r="AK67" s="4" t="str">
        <f t="shared" si="35"/>
        <v/>
      </c>
      <c r="AL67" s="4" t="str">
        <f t="shared" si="36"/>
        <v/>
      </c>
      <c r="AM67" s="4" t="str">
        <f t="shared" si="37"/>
        <v/>
      </c>
      <c r="AN67" s="4" t="str">
        <f t="shared" si="38"/>
        <v/>
      </c>
      <c r="AO67" s="4" t="str">
        <f t="shared" si="39"/>
        <v/>
      </c>
      <c r="AP67" s="4" t="str">
        <f t="shared" si="40"/>
        <v>57.5825</v>
      </c>
      <c r="AQ67" s="4" t="str">
        <f t="shared" si="41"/>
        <v/>
      </c>
      <c r="AR67" s="4" t="str">
        <f t="shared" si="42"/>
        <v/>
      </c>
      <c r="AS67" s="4" t="str">
        <f t="shared" si="43"/>
        <v/>
      </c>
      <c r="AT67" s="4" t="str">
        <f t="shared" si="44"/>
        <v>321.0675</v>
      </c>
      <c r="AU67" s="4" t="str">
        <f t="shared" si="45"/>
        <v/>
      </c>
      <c r="AV67" s="4" t="str">
        <f t="shared" si="46"/>
        <v/>
      </c>
      <c r="AW67" s="4" t="str">
        <f t="shared" si="47"/>
        <v/>
      </c>
      <c r="AX67" s="4" t="str">
        <f t="shared" si="48"/>
        <v>0.006236833866</v>
      </c>
      <c r="AY67" s="4" t="str">
        <f t="shared" si="49"/>
        <v/>
      </c>
      <c r="AZ67" s="4" t="str">
        <f t="shared" si="50"/>
        <v/>
      </c>
      <c r="BA67" s="4" t="str">
        <f t="shared" si="51"/>
        <v/>
      </c>
      <c r="BB67" s="4" t="str">
        <f t="shared" si="52"/>
        <v>305123</v>
      </c>
      <c r="BC67" s="4" t="str">
        <f t="shared" si="53"/>
        <v/>
      </c>
      <c r="BD67" s="4" t="str">
        <f t="shared" si="54"/>
        <v/>
      </c>
      <c r="BE67" s="4">
        <v>5818.0</v>
      </c>
      <c r="BF67" s="4">
        <v>305123.0</v>
      </c>
      <c r="BG67" s="4">
        <v>0.00623683386607</v>
      </c>
      <c r="BH67" s="4">
        <v>321.0675</v>
      </c>
      <c r="BI67" s="4">
        <v>57.5825</v>
      </c>
      <c r="BQ67" s="18"/>
      <c r="BR67" s="18"/>
      <c r="BT67" s="8"/>
      <c r="BU67" s="8"/>
      <c r="BV67" s="8"/>
      <c r="BW67" s="15">
        <v>39668.0</v>
      </c>
      <c r="BX67" s="17"/>
      <c r="BY67" s="17"/>
      <c r="BZ67" s="19" t="str">
        <f t="shared" si="55"/>
        <v>29</v>
      </c>
      <c r="CA67" s="19" t="str">
        <f t="shared" si="56"/>
        <v/>
      </c>
      <c r="CB67" s="19" t="str">
        <f t="shared" si="57"/>
        <v/>
      </c>
      <c r="CC67" s="19"/>
      <c r="CD67" s="4">
        <v>724.0</v>
      </c>
      <c r="CE67" s="4"/>
      <c r="CF67" s="4">
        <v>5530.0</v>
      </c>
    </row>
    <row r="68">
      <c r="A68" s="4"/>
      <c r="B68" s="4"/>
      <c r="C68" s="4"/>
      <c r="D68" s="4" t="str">
        <f t="shared" si="2"/>
        <v>2</v>
      </c>
      <c r="E68" s="4" t="str">
        <f t="shared" si="3"/>
        <v/>
      </c>
      <c r="F68" s="4" t="str">
        <f t="shared" si="4"/>
        <v>0</v>
      </c>
      <c r="G68" s="4" t="str">
        <f t="shared" si="5"/>
        <v/>
      </c>
      <c r="H68" s="4" t="str">
        <f t="shared" si="6"/>
        <v/>
      </c>
      <c r="I68" s="4" t="str">
        <f t="shared" si="7"/>
        <v/>
      </c>
      <c r="J68" s="4" t="str">
        <f t="shared" si="8"/>
        <v>2</v>
      </c>
      <c r="K68" s="4" t="str">
        <f t="shared" si="9"/>
        <v/>
      </c>
      <c r="L68" s="4" t="str">
        <f t="shared" si="10"/>
        <v/>
      </c>
      <c r="M68" s="4" t="str">
        <f t="shared" si="11"/>
        <v/>
      </c>
      <c r="N68" s="4" t="str">
        <f t="shared" si="12"/>
        <v>49254.35975</v>
      </c>
      <c r="O68" s="4" t="str">
        <f t="shared" si="13"/>
        <v/>
      </c>
      <c r="P68" s="4" t="str">
        <f t="shared" si="14"/>
        <v/>
      </c>
      <c r="Q68" s="4" t="str">
        <f t="shared" si="15"/>
        <v/>
      </c>
      <c r="R68" s="4" t="str">
        <f t="shared" si="16"/>
        <v>9</v>
      </c>
      <c r="S68" s="4" t="str">
        <f t="shared" si="17"/>
        <v/>
      </c>
      <c r="T68" s="4" t="str">
        <f t="shared" si="18"/>
        <v/>
      </c>
      <c r="U68" s="4" t="str">
        <f t="shared" si="19"/>
        <v/>
      </c>
      <c r="V68" s="4" t="str">
        <f t="shared" si="20"/>
        <v>2</v>
      </c>
      <c r="W68" s="4" t="str">
        <f t="shared" si="21"/>
        <v/>
      </c>
      <c r="X68" s="4" t="str">
        <f t="shared" si="22"/>
        <v/>
      </c>
      <c r="Y68" s="4" t="str">
        <f t="shared" si="23"/>
        <v/>
      </c>
      <c r="Z68" s="4" t="str">
        <f t="shared" si="24"/>
        <v>2156</v>
      </c>
      <c r="AA68" s="4" t="str">
        <f t="shared" si="25"/>
        <v/>
      </c>
      <c r="AB68" s="4" t="str">
        <f t="shared" si="26"/>
        <v/>
      </c>
      <c r="AC68" s="4" t="str">
        <f t="shared" si="27"/>
        <v/>
      </c>
      <c r="AD68" s="4" t="str">
        <f t="shared" si="28"/>
        <v>207</v>
      </c>
      <c r="AE68" s="4" t="str">
        <f t="shared" si="29"/>
        <v/>
      </c>
      <c r="AF68" s="4" t="str">
        <f t="shared" si="30"/>
        <v/>
      </c>
      <c r="AG68" s="4" t="str">
        <f t="shared" si="31"/>
        <v/>
      </c>
      <c r="AH68" s="4" t="str">
        <f t="shared" si="32"/>
        <v>13</v>
      </c>
      <c r="AI68" s="4" t="str">
        <f t="shared" si="33"/>
        <v/>
      </c>
      <c r="AJ68" s="4" t="str">
        <f t="shared" si="34"/>
        <v/>
      </c>
      <c r="AK68" s="4" t="str">
        <f t="shared" si="35"/>
        <v/>
      </c>
      <c r="AL68" s="4" t="str">
        <f t="shared" si="36"/>
        <v>24.07414146</v>
      </c>
      <c r="AM68" s="4" t="str">
        <f t="shared" si="37"/>
        <v/>
      </c>
      <c r="AN68" s="4" t="str">
        <f t="shared" si="38"/>
        <v/>
      </c>
      <c r="AO68" s="4" t="str">
        <f t="shared" si="39"/>
        <v/>
      </c>
      <c r="AP68" s="4" t="str">
        <f t="shared" si="40"/>
        <v>1.8003125</v>
      </c>
      <c r="AQ68" s="4" t="str">
        <f t="shared" si="41"/>
        <v/>
      </c>
      <c r="AR68" s="4" t="str">
        <f t="shared" si="42"/>
        <v/>
      </c>
      <c r="AS68" s="4" t="str">
        <f t="shared" si="43"/>
        <v/>
      </c>
      <c r="AT68" s="4" t="str">
        <f t="shared" si="44"/>
        <v>82.34375</v>
      </c>
      <c r="AU68" s="4" t="str">
        <f t="shared" si="45"/>
        <v/>
      </c>
      <c r="AV68" s="4" t="str">
        <f t="shared" si="46"/>
        <v/>
      </c>
      <c r="AW68" s="4" t="str">
        <f t="shared" si="47"/>
        <v/>
      </c>
      <c r="AX68" s="4" t="str">
        <f t="shared" si="48"/>
        <v>0.005910464539</v>
      </c>
      <c r="AY68" s="4" t="str">
        <f t="shared" si="49"/>
        <v/>
      </c>
      <c r="AZ68" s="4" t="str">
        <f t="shared" si="50"/>
        <v/>
      </c>
      <c r="BA68" s="4" t="str">
        <f t="shared" si="51"/>
        <v/>
      </c>
      <c r="BB68" s="4" t="str">
        <f t="shared" si="52"/>
        <v>277717</v>
      </c>
      <c r="BC68" s="4" t="str">
        <f t="shared" si="53"/>
        <v/>
      </c>
      <c r="BD68" s="4" t="str">
        <f t="shared" si="54"/>
        <v/>
      </c>
      <c r="BE68" s="4">
        <v>3321.0</v>
      </c>
      <c r="BF68" s="4">
        <v>277717.0</v>
      </c>
      <c r="BG68" s="4">
        <v>0.00591046453927</v>
      </c>
      <c r="BH68" s="4">
        <v>82.34375</v>
      </c>
      <c r="BI68" s="4">
        <v>1.8003125</v>
      </c>
      <c r="BJ68">
        <v>24.074141462752507</v>
      </c>
      <c r="BK68" s="4">
        <v>13.0</v>
      </c>
      <c r="BL68" s="4">
        <v>207.0</v>
      </c>
      <c r="BM68" s="7">
        <v>2156.0</v>
      </c>
      <c r="BN68" s="7">
        <v>2.0</v>
      </c>
      <c r="BO68" s="7">
        <v>9.0</v>
      </c>
      <c r="BP68" s="7">
        <v>49254.359749560324</v>
      </c>
      <c r="BQ68" s="4">
        <v>2.0</v>
      </c>
      <c r="BR68" s="4">
        <v>0.0</v>
      </c>
      <c r="BS68" s="7"/>
      <c r="BT68" s="8"/>
      <c r="BU68" s="8"/>
      <c r="BV68" s="8"/>
      <c r="BW68" s="15">
        <v>39166.0</v>
      </c>
      <c r="BX68" s="20">
        <v>40191.0</v>
      </c>
      <c r="BY68" s="22">
        <v>40853.0</v>
      </c>
      <c r="BZ68" s="19" t="str">
        <f t="shared" si="55"/>
        <v>12</v>
      </c>
      <c r="CA68" s="19" t="str">
        <f t="shared" si="56"/>
        <v>24</v>
      </c>
      <c r="CB68" s="19" t="str">
        <f t="shared" si="57"/>
        <v>40</v>
      </c>
      <c r="CC68" s="19"/>
      <c r="CD68" s="4">
        <v>806.0</v>
      </c>
      <c r="CE68" s="4"/>
      <c r="CF68" s="4">
        <v>5580.0</v>
      </c>
    </row>
    <row r="69">
      <c r="A69" s="4"/>
      <c r="B69" s="4"/>
      <c r="C69" s="4"/>
      <c r="D69" s="4" t="str">
        <f t="shared" si="2"/>
        <v>4</v>
      </c>
      <c r="E69" s="4" t="str">
        <f t="shared" si="3"/>
        <v/>
      </c>
      <c r="F69" s="4" t="str">
        <f t="shared" si="4"/>
        <v/>
      </c>
      <c r="G69" s="4" t="str">
        <f t="shared" si="5"/>
        <v/>
      </c>
      <c r="H69" s="4" t="str">
        <f t="shared" si="6"/>
        <v/>
      </c>
      <c r="I69" s="4" t="str">
        <f t="shared" si="7"/>
        <v/>
      </c>
      <c r="J69" s="4" t="str">
        <f t="shared" si="8"/>
        <v/>
      </c>
      <c r="K69" s="4" t="str">
        <f t="shared" si="9"/>
        <v/>
      </c>
      <c r="L69" s="4" t="str">
        <f t="shared" si="10"/>
        <v/>
      </c>
      <c r="M69" s="4" t="str">
        <f t="shared" si="11"/>
        <v/>
      </c>
      <c r="N69" s="4" t="str">
        <f t="shared" si="12"/>
        <v/>
      </c>
      <c r="O69" s="4" t="str">
        <f t="shared" si="13"/>
        <v/>
      </c>
      <c r="P69" s="4" t="str">
        <f t="shared" si="14"/>
        <v/>
      </c>
      <c r="Q69" s="4" t="str">
        <f t="shared" si="15"/>
        <v/>
      </c>
      <c r="R69" s="4" t="str">
        <f t="shared" si="16"/>
        <v/>
      </c>
      <c r="S69" s="4" t="str">
        <f t="shared" si="17"/>
        <v/>
      </c>
      <c r="T69" s="4" t="str">
        <f t="shared" si="18"/>
        <v/>
      </c>
      <c r="U69" s="4" t="str">
        <f t="shared" si="19"/>
        <v/>
      </c>
      <c r="V69" s="4" t="str">
        <f t="shared" si="20"/>
        <v/>
      </c>
      <c r="W69" s="4" t="str">
        <f t="shared" si="21"/>
        <v/>
      </c>
      <c r="X69" s="4" t="str">
        <f t="shared" si="22"/>
        <v/>
      </c>
      <c r="Y69" s="4" t="str">
        <f t="shared" si="23"/>
        <v/>
      </c>
      <c r="Z69" s="4" t="str">
        <f t="shared" si="24"/>
        <v/>
      </c>
      <c r="AA69" s="4" t="str">
        <f t="shared" si="25"/>
        <v/>
      </c>
      <c r="AB69" s="4" t="str">
        <f t="shared" si="26"/>
        <v/>
      </c>
      <c r="AC69" s="4" t="str">
        <f t="shared" si="27"/>
        <v/>
      </c>
      <c r="AD69" s="4" t="str">
        <f t="shared" si="28"/>
        <v/>
      </c>
      <c r="AE69" s="4" t="str">
        <f t="shared" si="29"/>
        <v/>
      </c>
      <c r="AF69" s="4" t="str">
        <f t="shared" si="30"/>
        <v/>
      </c>
      <c r="AG69" s="4" t="str">
        <f t="shared" si="31"/>
        <v/>
      </c>
      <c r="AH69" s="4" t="str">
        <f t="shared" si="32"/>
        <v/>
      </c>
      <c r="AI69" s="4" t="str">
        <f t="shared" si="33"/>
        <v/>
      </c>
      <c r="AJ69" s="4" t="str">
        <f t="shared" si="34"/>
        <v/>
      </c>
      <c r="AK69" s="4" t="str">
        <f t="shared" si="35"/>
        <v/>
      </c>
      <c r="AL69" s="4" t="str">
        <f t="shared" si="36"/>
        <v/>
      </c>
      <c r="AM69" s="4" t="str">
        <f t="shared" si="37"/>
        <v/>
      </c>
      <c r="AN69" s="4" t="str">
        <f t="shared" si="38"/>
        <v/>
      </c>
      <c r="AO69" s="4" t="str">
        <f t="shared" si="39"/>
        <v/>
      </c>
      <c r="AP69" s="4" t="str">
        <f t="shared" si="40"/>
        <v/>
      </c>
      <c r="AQ69" s="4" t="str">
        <f t="shared" si="41"/>
        <v/>
      </c>
      <c r="AR69" s="4" t="str">
        <f t="shared" si="42"/>
        <v>43.6653125</v>
      </c>
      <c r="AS69" s="4" t="str">
        <f t="shared" si="43"/>
        <v/>
      </c>
      <c r="AT69" s="4" t="str">
        <f t="shared" si="44"/>
        <v/>
      </c>
      <c r="AU69" s="4" t="str">
        <f t="shared" si="45"/>
        <v/>
      </c>
      <c r="AV69" s="4" t="str">
        <f t="shared" si="46"/>
        <v>3240.31625</v>
      </c>
      <c r="AW69" s="4" t="str">
        <f t="shared" si="47"/>
        <v/>
      </c>
      <c r="AX69" s="4" t="str">
        <f t="shared" si="48"/>
        <v/>
      </c>
      <c r="AY69" s="4" t="str">
        <f t="shared" si="49"/>
        <v/>
      </c>
      <c r="AZ69" s="4" t="str">
        <f t="shared" si="50"/>
        <v>0.005875806329</v>
      </c>
      <c r="BA69" s="4" t="str">
        <f t="shared" si="51"/>
        <v/>
      </c>
      <c r="BB69" s="4" t="str">
        <f t="shared" si="52"/>
        <v/>
      </c>
      <c r="BC69" s="4" t="str">
        <f t="shared" si="53"/>
        <v/>
      </c>
      <c r="BD69" s="4" t="str">
        <f t="shared" si="54"/>
        <v>266629</v>
      </c>
      <c r="BE69" s="4">
        <v>36100.0</v>
      </c>
      <c r="BF69" s="4">
        <v>266629.0</v>
      </c>
      <c r="BG69" s="4">
        <v>0.00587580632865</v>
      </c>
      <c r="BH69" s="4">
        <v>3240.31625</v>
      </c>
      <c r="BI69" s="4">
        <v>43.6653125</v>
      </c>
      <c r="BQ69" s="18"/>
      <c r="BR69" s="18"/>
      <c r="BT69" s="8"/>
      <c r="BU69" s="8"/>
      <c r="BV69" s="8"/>
      <c r="BW69" s="15">
        <v>39982.0</v>
      </c>
      <c r="BX69" s="17"/>
      <c r="BY69" s="17"/>
      <c r="BZ69" s="19" t="str">
        <f t="shared" si="55"/>
        <v>39</v>
      </c>
      <c r="CA69" s="19" t="str">
        <f t="shared" si="56"/>
        <v/>
      </c>
      <c r="CB69" s="19" t="str">
        <f t="shared" si="57"/>
        <v/>
      </c>
      <c r="CC69" s="19"/>
      <c r="CD69" s="4">
        <v>893.0</v>
      </c>
      <c r="CE69" s="4"/>
      <c r="CF69" s="4">
        <v>5589.0</v>
      </c>
    </row>
    <row r="70">
      <c r="A70" s="4"/>
      <c r="B70" s="4"/>
      <c r="C70" s="4"/>
      <c r="D70" s="4" t="str">
        <f t="shared" si="2"/>
        <v>3</v>
      </c>
      <c r="E70" s="4" t="str">
        <f t="shared" si="3"/>
        <v/>
      </c>
      <c r="F70" s="4" t="str">
        <f t="shared" si="4"/>
        <v/>
      </c>
      <c r="G70" s="4" t="str">
        <f t="shared" si="5"/>
        <v/>
      </c>
      <c r="H70" s="4" t="str">
        <f t="shared" si="6"/>
        <v/>
      </c>
      <c r="I70" s="4" t="str">
        <f t="shared" si="7"/>
        <v/>
      </c>
      <c r="J70" s="4" t="str">
        <f t="shared" si="8"/>
        <v/>
      </c>
      <c r="K70" s="4" t="str">
        <f t="shared" si="9"/>
        <v/>
      </c>
      <c r="L70" s="4" t="str">
        <f t="shared" si="10"/>
        <v/>
      </c>
      <c r="M70" s="4" t="str">
        <f t="shared" si="11"/>
        <v/>
      </c>
      <c r="N70" s="4" t="str">
        <f t="shared" si="12"/>
        <v/>
      </c>
      <c r="O70" s="4" t="str">
        <f t="shared" si="13"/>
        <v/>
      </c>
      <c r="P70" s="4" t="str">
        <f t="shared" si="14"/>
        <v/>
      </c>
      <c r="Q70" s="4" t="str">
        <f t="shared" si="15"/>
        <v/>
      </c>
      <c r="R70" s="4" t="str">
        <f t="shared" si="16"/>
        <v/>
      </c>
      <c r="S70" s="4" t="str">
        <f t="shared" si="17"/>
        <v/>
      </c>
      <c r="T70" s="4" t="str">
        <f t="shared" si="18"/>
        <v/>
      </c>
      <c r="U70" s="4" t="str">
        <f t="shared" si="19"/>
        <v/>
      </c>
      <c r="V70" s="4" t="str">
        <f t="shared" si="20"/>
        <v/>
      </c>
      <c r="W70" s="4" t="str">
        <f t="shared" si="21"/>
        <v/>
      </c>
      <c r="X70" s="4" t="str">
        <f t="shared" si="22"/>
        <v/>
      </c>
      <c r="Y70" s="4" t="str">
        <f t="shared" si="23"/>
        <v/>
      </c>
      <c r="Z70" s="4" t="str">
        <f t="shared" si="24"/>
        <v/>
      </c>
      <c r="AA70" s="4" t="str">
        <f t="shared" si="25"/>
        <v>0</v>
      </c>
      <c r="AB70" s="4" t="str">
        <f t="shared" si="26"/>
        <v/>
      </c>
      <c r="AC70" s="4" t="str">
        <f t="shared" si="27"/>
        <v/>
      </c>
      <c r="AD70" s="4" t="str">
        <f t="shared" si="28"/>
        <v/>
      </c>
      <c r="AE70" s="4" t="str">
        <f t="shared" si="29"/>
        <v>4</v>
      </c>
      <c r="AF70" s="4" t="str">
        <f t="shared" si="30"/>
        <v/>
      </c>
      <c r="AG70" s="4" t="str">
        <f t="shared" si="31"/>
        <v/>
      </c>
      <c r="AH70" s="4" t="str">
        <f t="shared" si="32"/>
        <v/>
      </c>
      <c r="AI70" s="4" t="str">
        <f t="shared" si="33"/>
        <v>0</v>
      </c>
      <c r="AJ70" s="4" t="str">
        <f t="shared" si="34"/>
        <v/>
      </c>
      <c r="AK70" s="4" t="str">
        <f t="shared" si="35"/>
        <v/>
      </c>
      <c r="AL70" s="4" t="str">
        <f t="shared" si="36"/>
        <v/>
      </c>
      <c r="AM70" s="4" t="str">
        <f t="shared" si="37"/>
        <v>0</v>
      </c>
      <c r="AN70" s="4" t="str">
        <f t="shared" si="38"/>
        <v/>
      </c>
      <c r="AO70" s="4" t="str">
        <f t="shared" si="39"/>
        <v/>
      </c>
      <c r="AP70" s="4" t="str">
        <f t="shared" si="40"/>
        <v/>
      </c>
      <c r="AQ70" s="4" t="str">
        <f t="shared" si="41"/>
        <v>30.3125</v>
      </c>
      <c r="AR70" s="4" t="str">
        <f t="shared" si="42"/>
        <v/>
      </c>
      <c r="AS70" s="4" t="str">
        <f t="shared" si="43"/>
        <v/>
      </c>
      <c r="AT70" s="4" t="str">
        <f t="shared" si="44"/>
        <v/>
      </c>
      <c r="AU70" s="4" t="str">
        <f t="shared" si="45"/>
        <v>688.58625</v>
      </c>
      <c r="AV70" s="4" t="str">
        <f t="shared" si="46"/>
        <v/>
      </c>
      <c r="AW70" s="4" t="str">
        <f t="shared" si="47"/>
        <v/>
      </c>
      <c r="AX70" s="4" t="str">
        <f t="shared" si="48"/>
        <v/>
      </c>
      <c r="AY70" s="4" t="str">
        <f t="shared" si="49"/>
        <v>0.005816767079</v>
      </c>
      <c r="AZ70" s="4" t="str">
        <f t="shared" si="50"/>
        <v/>
      </c>
      <c r="BA70" s="4" t="str">
        <f t="shared" si="51"/>
        <v/>
      </c>
      <c r="BB70" s="4" t="str">
        <f t="shared" si="52"/>
        <v/>
      </c>
      <c r="BC70" s="4" t="str">
        <f t="shared" si="53"/>
        <v>263116</v>
      </c>
      <c r="BD70" s="4" t="str">
        <f t="shared" si="54"/>
        <v/>
      </c>
      <c r="BE70" s="4">
        <v>9968.0</v>
      </c>
      <c r="BF70" s="4">
        <v>263116.0</v>
      </c>
      <c r="BG70" s="4">
        <v>0.00581676707859</v>
      </c>
      <c r="BH70" s="4">
        <v>688.58625</v>
      </c>
      <c r="BI70" s="4">
        <v>30.3125</v>
      </c>
      <c r="BJ70" s="4">
        <v>0.0</v>
      </c>
      <c r="BK70" s="4">
        <v>0.0</v>
      </c>
      <c r="BL70" s="4">
        <v>4.0</v>
      </c>
      <c r="BM70" s="7">
        <v>0.0</v>
      </c>
      <c r="BN70" s="7"/>
      <c r="BO70" s="7"/>
      <c r="BP70" s="7"/>
      <c r="BQ70" s="18"/>
      <c r="BR70" s="18"/>
      <c r="BS70" s="7"/>
      <c r="BT70" s="8"/>
      <c r="BU70" s="8"/>
      <c r="BV70" s="8"/>
      <c r="BW70" s="15">
        <v>39157.0</v>
      </c>
      <c r="BX70" s="20">
        <v>41636.0</v>
      </c>
      <c r="BY70" s="17"/>
      <c r="BZ70" s="19" t="str">
        <f t="shared" si="55"/>
        <v>12</v>
      </c>
      <c r="CA70" s="19" t="str">
        <f t="shared" si="56"/>
        <v>71</v>
      </c>
      <c r="CB70" s="19" t="str">
        <f t="shared" si="57"/>
        <v/>
      </c>
      <c r="CC70" s="19"/>
      <c r="CD70" s="4">
        <v>974.0</v>
      </c>
      <c r="CE70" s="4"/>
      <c r="CF70" s="4">
        <v>5761.0</v>
      </c>
    </row>
    <row r="71">
      <c r="A71" s="4"/>
      <c r="B71" s="4"/>
      <c r="C71" s="4"/>
      <c r="D71" s="4" t="str">
        <f t="shared" si="2"/>
        <v>4</v>
      </c>
      <c r="E71" s="4" t="str">
        <f t="shared" si="3"/>
        <v/>
      </c>
      <c r="F71" s="4" t="str">
        <f t="shared" si="4"/>
        <v/>
      </c>
      <c r="G71" s="4" t="str">
        <f t="shared" si="5"/>
        <v/>
      </c>
      <c r="H71" s="4" t="str">
        <f t="shared" si="6"/>
        <v/>
      </c>
      <c r="I71" s="4" t="str">
        <f t="shared" si="7"/>
        <v/>
      </c>
      <c r="J71" s="4" t="str">
        <f t="shared" si="8"/>
        <v/>
      </c>
      <c r="K71" s="4" t="str">
        <f t="shared" si="9"/>
        <v/>
      </c>
      <c r="L71" s="4" t="str">
        <f t="shared" si="10"/>
        <v/>
      </c>
      <c r="M71" s="4" t="str">
        <f t="shared" si="11"/>
        <v/>
      </c>
      <c r="N71" s="4" t="str">
        <f t="shared" si="12"/>
        <v/>
      </c>
      <c r="O71" s="4" t="str">
        <f t="shared" si="13"/>
        <v/>
      </c>
      <c r="P71" s="4" t="str">
        <f t="shared" si="14"/>
        <v/>
      </c>
      <c r="Q71" s="4" t="str">
        <f t="shared" si="15"/>
        <v/>
      </c>
      <c r="R71" s="4" t="str">
        <f t="shared" si="16"/>
        <v/>
      </c>
      <c r="S71" s="4" t="str">
        <f t="shared" si="17"/>
        <v/>
      </c>
      <c r="T71" s="4" t="str">
        <f t="shared" si="18"/>
        <v/>
      </c>
      <c r="U71" s="4" t="str">
        <f t="shared" si="19"/>
        <v/>
      </c>
      <c r="V71" s="4" t="str">
        <f t="shared" si="20"/>
        <v/>
      </c>
      <c r="W71" s="4" t="str">
        <f t="shared" si="21"/>
        <v/>
      </c>
      <c r="X71" s="4" t="str">
        <f t="shared" si="22"/>
        <v/>
      </c>
      <c r="Y71" s="4" t="str">
        <f t="shared" si="23"/>
        <v/>
      </c>
      <c r="Z71" s="4" t="str">
        <f t="shared" si="24"/>
        <v/>
      </c>
      <c r="AA71" s="4" t="str">
        <f t="shared" si="25"/>
        <v/>
      </c>
      <c r="AB71" s="4" t="str">
        <f t="shared" si="26"/>
        <v>2</v>
      </c>
      <c r="AC71" s="4" t="str">
        <f t="shared" si="27"/>
        <v/>
      </c>
      <c r="AD71" s="4" t="str">
        <f t="shared" si="28"/>
        <v/>
      </c>
      <c r="AE71" s="4" t="str">
        <f t="shared" si="29"/>
        <v/>
      </c>
      <c r="AF71" s="4" t="str">
        <f t="shared" si="30"/>
        <v>16</v>
      </c>
      <c r="AG71" s="4" t="str">
        <f t="shared" si="31"/>
        <v/>
      </c>
      <c r="AH71" s="4" t="str">
        <f t="shared" si="32"/>
        <v/>
      </c>
      <c r="AI71" s="4" t="str">
        <f t="shared" si="33"/>
        <v/>
      </c>
      <c r="AJ71" s="4" t="str">
        <f t="shared" si="34"/>
        <v>32</v>
      </c>
      <c r="AK71" s="4" t="str">
        <f t="shared" si="35"/>
        <v/>
      </c>
      <c r="AL71" s="4" t="str">
        <f t="shared" si="36"/>
        <v/>
      </c>
      <c r="AM71" s="4" t="str">
        <f t="shared" si="37"/>
        <v/>
      </c>
      <c r="AN71" s="4" t="str">
        <f t="shared" si="38"/>
        <v>3</v>
      </c>
      <c r="AO71" s="4" t="str">
        <f t="shared" si="39"/>
        <v/>
      </c>
      <c r="AP71" s="4" t="str">
        <f t="shared" si="40"/>
        <v/>
      </c>
      <c r="AQ71" s="4" t="str">
        <f t="shared" si="41"/>
        <v/>
      </c>
      <c r="AR71" s="4" t="str">
        <f t="shared" si="42"/>
        <v>387.29625</v>
      </c>
      <c r="AS71" s="4" t="str">
        <f t="shared" si="43"/>
        <v/>
      </c>
      <c r="AT71" s="4" t="str">
        <f t="shared" si="44"/>
        <v/>
      </c>
      <c r="AU71" s="4" t="str">
        <f t="shared" si="45"/>
        <v/>
      </c>
      <c r="AV71" s="4" t="str">
        <f t="shared" si="46"/>
        <v>1553.18125</v>
      </c>
      <c r="AW71" s="4" t="str">
        <f t="shared" si="47"/>
        <v/>
      </c>
      <c r="AX71" s="4" t="str">
        <f t="shared" si="48"/>
        <v/>
      </c>
      <c r="AY71" s="4" t="str">
        <f t="shared" si="49"/>
        <v/>
      </c>
      <c r="AZ71" s="4" t="str">
        <f t="shared" si="50"/>
        <v>0.005811566591</v>
      </c>
      <c r="BA71" s="4" t="str">
        <f t="shared" si="51"/>
        <v/>
      </c>
      <c r="BB71" s="4" t="str">
        <f t="shared" si="52"/>
        <v/>
      </c>
      <c r="BC71" s="4" t="str">
        <f t="shared" si="53"/>
        <v/>
      </c>
      <c r="BD71" s="4" t="str">
        <f t="shared" si="54"/>
        <v>251118</v>
      </c>
      <c r="BE71" s="4">
        <v>124000.0</v>
      </c>
      <c r="BF71" s="4">
        <v>251118.0</v>
      </c>
      <c r="BG71" s="4">
        <v>0.00581156659058</v>
      </c>
      <c r="BH71" s="4">
        <v>1553.18125</v>
      </c>
      <c r="BI71" s="4">
        <v>387.29625</v>
      </c>
      <c r="BJ71">
        <v>3.0</v>
      </c>
      <c r="BK71" s="4">
        <v>32.0</v>
      </c>
      <c r="BL71" s="4">
        <v>16.0</v>
      </c>
      <c r="BM71" s="7">
        <v>2.0</v>
      </c>
      <c r="BQ71" s="18"/>
      <c r="BR71" s="18"/>
      <c r="BS71" s="7"/>
      <c r="BT71" s="8"/>
      <c r="BU71" s="8"/>
      <c r="BV71" s="8"/>
      <c r="BW71" s="15">
        <v>39155.0</v>
      </c>
      <c r="BX71" s="20">
        <v>41197.0</v>
      </c>
      <c r="BY71" s="17"/>
      <c r="BZ71" s="19" t="str">
        <f t="shared" si="55"/>
        <v>12</v>
      </c>
      <c r="CA71" s="19" t="str">
        <f t="shared" si="56"/>
        <v>57</v>
      </c>
      <c r="CB71" s="19" t="str">
        <f t="shared" si="57"/>
        <v/>
      </c>
      <c r="CC71" s="19"/>
      <c r="CD71" s="4">
        <v>1247.0</v>
      </c>
      <c r="CE71" s="4"/>
      <c r="CF71" s="4">
        <v>5818.0</v>
      </c>
    </row>
    <row r="72">
      <c r="A72" s="4"/>
      <c r="B72" s="4"/>
      <c r="C72" s="4"/>
      <c r="D72" s="4" t="str">
        <f t="shared" si="2"/>
        <v>2</v>
      </c>
      <c r="E72" s="4" t="str">
        <f t="shared" si="3"/>
        <v/>
      </c>
      <c r="F72" s="4" t="str">
        <f t="shared" si="4"/>
        <v>4</v>
      </c>
      <c r="G72" s="4" t="str">
        <f t="shared" si="5"/>
        <v/>
      </c>
      <c r="H72" s="4" t="str">
        <f t="shared" si="6"/>
        <v/>
      </c>
      <c r="I72" s="4" t="str">
        <f t="shared" si="7"/>
        <v/>
      </c>
      <c r="J72" s="4" t="str">
        <f t="shared" si="8"/>
        <v>0</v>
      </c>
      <c r="K72" s="4" t="str">
        <f t="shared" si="9"/>
        <v/>
      </c>
      <c r="L72" s="4" t="str">
        <f t="shared" si="10"/>
        <v/>
      </c>
      <c r="M72" s="4" t="str">
        <f t="shared" si="11"/>
        <v/>
      </c>
      <c r="N72" s="4" t="str">
        <f t="shared" si="12"/>
        <v>2.584962501</v>
      </c>
      <c r="O72" s="4" t="str">
        <f t="shared" si="13"/>
        <v/>
      </c>
      <c r="P72" s="4" t="str">
        <f t="shared" si="14"/>
        <v/>
      </c>
      <c r="Q72" s="4" t="str">
        <f t="shared" si="15"/>
        <v/>
      </c>
      <c r="R72" s="4" t="str">
        <f t="shared" si="16"/>
        <v>0</v>
      </c>
      <c r="S72" s="4" t="str">
        <f t="shared" si="17"/>
        <v/>
      </c>
      <c r="T72" s="4" t="str">
        <f t="shared" si="18"/>
        <v/>
      </c>
      <c r="U72" s="4" t="str">
        <f t="shared" si="19"/>
        <v/>
      </c>
      <c r="V72" s="4" t="str">
        <f t="shared" si="20"/>
        <v>4</v>
      </c>
      <c r="W72" s="4" t="str">
        <f t="shared" si="21"/>
        <v/>
      </c>
      <c r="X72" s="4" t="str">
        <f t="shared" si="22"/>
        <v/>
      </c>
      <c r="Y72" s="4" t="str">
        <f t="shared" si="23"/>
        <v/>
      </c>
      <c r="Z72" s="4" t="str">
        <f t="shared" si="24"/>
        <v/>
      </c>
      <c r="AA72" s="4" t="str">
        <f t="shared" si="25"/>
        <v/>
      </c>
      <c r="AB72" s="4" t="str">
        <f t="shared" si="26"/>
        <v/>
      </c>
      <c r="AC72" s="4" t="str">
        <f t="shared" si="27"/>
        <v/>
      </c>
      <c r="AD72" s="4" t="str">
        <f t="shared" si="28"/>
        <v/>
      </c>
      <c r="AE72" s="4" t="str">
        <f t="shared" si="29"/>
        <v/>
      </c>
      <c r="AF72" s="4" t="str">
        <f t="shared" si="30"/>
        <v/>
      </c>
      <c r="AG72" s="4" t="str">
        <f t="shared" si="31"/>
        <v/>
      </c>
      <c r="AH72" s="4" t="str">
        <f t="shared" si="32"/>
        <v/>
      </c>
      <c r="AI72" s="4" t="str">
        <f t="shared" si="33"/>
        <v/>
      </c>
      <c r="AJ72" s="4" t="str">
        <f t="shared" si="34"/>
        <v/>
      </c>
      <c r="AK72" s="4" t="str">
        <f t="shared" si="35"/>
        <v/>
      </c>
      <c r="AL72" s="4" t="str">
        <f t="shared" si="36"/>
        <v/>
      </c>
      <c r="AM72" s="4" t="str">
        <f t="shared" si="37"/>
        <v/>
      </c>
      <c r="AN72" s="4" t="str">
        <f t="shared" si="38"/>
        <v/>
      </c>
      <c r="AO72" s="4" t="str">
        <f t="shared" si="39"/>
        <v/>
      </c>
      <c r="AP72" s="4" t="str">
        <f t="shared" si="40"/>
        <v>17.7753125</v>
      </c>
      <c r="AQ72" s="4" t="str">
        <f t="shared" si="41"/>
        <v/>
      </c>
      <c r="AR72" s="4" t="str">
        <f t="shared" si="42"/>
        <v/>
      </c>
      <c r="AS72" s="4" t="str">
        <f t="shared" si="43"/>
        <v/>
      </c>
      <c r="AT72" s="4" t="str">
        <f t="shared" si="44"/>
        <v>250.2034375</v>
      </c>
      <c r="AU72" s="4" t="str">
        <f t="shared" si="45"/>
        <v/>
      </c>
      <c r="AV72" s="4" t="str">
        <f t="shared" si="46"/>
        <v/>
      </c>
      <c r="AW72" s="4" t="str">
        <f t="shared" si="47"/>
        <v/>
      </c>
      <c r="AX72" s="4" t="str">
        <f t="shared" si="48"/>
        <v>0.005668968617</v>
      </c>
      <c r="AY72" s="4" t="str">
        <f t="shared" si="49"/>
        <v/>
      </c>
      <c r="AZ72" s="4" t="str">
        <f t="shared" si="50"/>
        <v/>
      </c>
      <c r="BA72" s="4" t="str">
        <f t="shared" si="51"/>
        <v/>
      </c>
      <c r="BB72" s="4" t="str">
        <f t="shared" si="52"/>
        <v>249742</v>
      </c>
      <c r="BC72" s="4" t="str">
        <f t="shared" si="53"/>
        <v/>
      </c>
      <c r="BD72" s="4" t="str">
        <f t="shared" si="54"/>
        <v/>
      </c>
      <c r="BE72" s="4">
        <v>7210.0</v>
      </c>
      <c r="BF72" s="4">
        <v>249742.0</v>
      </c>
      <c r="BG72" s="4">
        <v>0.00566896861717</v>
      </c>
      <c r="BH72" s="4">
        <v>250.2034375</v>
      </c>
      <c r="BI72" s="4">
        <v>17.7753125</v>
      </c>
      <c r="BN72" s="7">
        <v>4.0</v>
      </c>
      <c r="BO72" s="7">
        <v>0.0</v>
      </c>
      <c r="BP72" s="7">
        <v>2.584962500721156</v>
      </c>
      <c r="BQ72" s="4">
        <v>0.0</v>
      </c>
      <c r="BR72" s="4">
        <v>4.0</v>
      </c>
      <c r="BT72" s="8"/>
      <c r="BU72" s="8"/>
      <c r="BV72" s="8"/>
      <c r="BW72" s="15">
        <v>39477.0</v>
      </c>
      <c r="BX72" s="17"/>
      <c r="BY72" s="22">
        <v>40507.0</v>
      </c>
      <c r="BZ72" s="19" t="str">
        <f t="shared" si="55"/>
        <v>22</v>
      </c>
      <c r="CA72" s="19" t="str">
        <f t="shared" si="56"/>
        <v/>
      </c>
      <c r="CB72" s="19" t="str">
        <f t="shared" si="57"/>
        <v>28</v>
      </c>
      <c r="CC72" s="19"/>
      <c r="CD72" s="4">
        <v>1283.0</v>
      </c>
      <c r="CE72" s="4"/>
      <c r="CF72" s="4">
        <v>5880.0</v>
      </c>
    </row>
    <row r="73">
      <c r="A73" s="4"/>
      <c r="B73" s="4"/>
      <c r="C73" s="4"/>
      <c r="D73" s="4" t="str">
        <f t="shared" si="2"/>
        <v>2</v>
      </c>
      <c r="E73" s="4" t="str">
        <f t="shared" si="3"/>
        <v/>
      </c>
      <c r="F73" s="4" t="str">
        <f t="shared" si="4"/>
        <v/>
      </c>
      <c r="G73" s="4" t="str">
        <f t="shared" si="5"/>
        <v/>
      </c>
      <c r="H73" s="4" t="str">
        <f t="shared" si="6"/>
        <v/>
      </c>
      <c r="I73" s="4" t="str">
        <f t="shared" si="7"/>
        <v/>
      </c>
      <c r="J73" s="4" t="str">
        <f t="shared" si="8"/>
        <v/>
      </c>
      <c r="K73" s="4" t="str">
        <f t="shared" si="9"/>
        <v/>
      </c>
      <c r="L73" s="4" t="str">
        <f t="shared" si="10"/>
        <v/>
      </c>
      <c r="M73" s="4" t="str">
        <f t="shared" si="11"/>
        <v/>
      </c>
      <c r="N73" s="4" t="str">
        <f t="shared" si="12"/>
        <v/>
      </c>
      <c r="O73" s="4" t="str">
        <f t="shared" si="13"/>
        <v/>
      </c>
      <c r="P73" s="4" t="str">
        <f t="shared" si="14"/>
        <v/>
      </c>
      <c r="Q73" s="4" t="str">
        <f t="shared" si="15"/>
        <v/>
      </c>
      <c r="R73" s="4" t="str">
        <f t="shared" si="16"/>
        <v/>
      </c>
      <c r="S73" s="4" t="str">
        <f t="shared" si="17"/>
        <v/>
      </c>
      <c r="T73" s="4" t="str">
        <f t="shared" si="18"/>
        <v/>
      </c>
      <c r="U73" s="4" t="str">
        <f t="shared" si="19"/>
        <v/>
      </c>
      <c r="V73" s="4" t="str">
        <f t="shared" si="20"/>
        <v/>
      </c>
      <c r="W73" s="4" t="str">
        <f t="shared" si="21"/>
        <v/>
      </c>
      <c r="X73" s="4" t="str">
        <f t="shared" si="22"/>
        <v/>
      </c>
      <c r="Y73" s="4" t="str">
        <f t="shared" si="23"/>
        <v/>
      </c>
      <c r="Z73" s="4" t="str">
        <f t="shared" si="24"/>
        <v/>
      </c>
      <c r="AA73" s="4" t="str">
        <f t="shared" si="25"/>
        <v/>
      </c>
      <c r="AB73" s="4" t="str">
        <f t="shared" si="26"/>
        <v/>
      </c>
      <c r="AC73" s="4" t="str">
        <f t="shared" si="27"/>
        <v/>
      </c>
      <c r="AD73" s="4" t="str">
        <f t="shared" si="28"/>
        <v/>
      </c>
      <c r="AE73" s="4" t="str">
        <f t="shared" si="29"/>
        <v/>
      </c>
      <c r="AF73" s="4" t="str">
        <f t="shared" si="30"/>
        <v/>
      </c>
      <c r="AG73" s="4" t="str">
        <f t="shared" si="31"/>
        <v/>
      </c>
      <c r="AH73" s="4" t="str">
        <f t="shared" si="32"/>
        <v/>
      </c>
      <c r="AI73" s="4" t="str">
        <f t="shared" si="33"/>
        <v/>
      </c>
      <c r="AJ73" s="4" t="str">
        <f t="shared" si="34"/>
        <v/>
      </c>
      <c r="AK73" s="4" t="str">
        <f t="shared" si="35"/>
        <v/>
      </c>
      <c r="AL73" s="4" t="str">
        <f t="shared" si="36"/>
        <v/>
      </c>
      <c r="AM73" s="4" t="str">
        <f t="shared" si="37"/>
        <v/>
      </c>
      <c r="AN73" s="4" t="str">
        <f t="shared" si="38"/>
        <v/>
      </c>
      <c r="AO73" s="4" t="str">
        <f t="shared" si="39"/>
        <v/>
      </c>
      <c r="AP73" s="4" t="str">
        <f t="shared" si="40"/>
        <v>273.19375</v>
      </c>
      <c r="AQ73" s="4" t="str">
        <f t="shared" si="41"/>
        <v/>
      </c>
      <c r="AR73" s="4" t="str">
        <f t="shared" si="42"/>
        <v/>
      </c>
      <c r="AS73" s="4" t="str">
        <f t="shared" si="43"/>
        <v/>
      </c>
      <c r="AT73" s="4" t="str">
        <f t="shared" si="44"/>
        <v>882.889375</v>
      </c>
      <c r="AU73" s="4" t="str">
        <f t="shared" si="45"/>
        <v/>
      </c>
      <c r="AV73" s="4" t="str">
        <f t="shared" si="46"/>
        <v/>
      </c>
      <c r="AW73" s="4" t="str">
        <f t="shared" si="47"/>
        <v/>
      </c>
      <c r="AX73" s="4" t="str">
        <f t="shared" si="48"/>
        <v>0.005634781311</v>
      </c>
      <c r="AY73" s="4" t="str">
        <f t="shared" si="49"/>
        <v/>
      </c>
      <c r="AZ73" s="4" t="str">
        <f t="shared" si="50"/>
        <v/>
      </c>
      <c r="BA73" s="4" t="str">
        <f t="shared" si="51"/>
        <v/>
      </c>
      <c r="BB73" s="4" t="str">
        <f t="shared" si="52"/>
        <v>247264</v>
      </c>
      <c r="BC73" s="4" t="str">
        <f t="shared" si="53"/>
        <v/>
      </c>
      <c r="BD73" s="4" t="str">
        <f t="shared" si="54"/>
        <v/>
      </c>
      <c r="BE73" s="4">
        <v>3428.0</v>
      </c>
      <c r="BF73" s="4">
        <v>247264.0</v>
      </c>
      <c r="BG73" s="4">
        <v>0.00563478131084</v>
      </c>
      <c r="BH73" s="4">
        <v>882.889375</v>
      </c>
      <c r="BI73" s="4">
        <v>273.19375</v>
      </c>
      <c r="BQ73" s="18"/>
      <c r="BR73" s="18"/>
      <c r="BT73" s="8"/>
      <c r="BU73" s="8"/>
      <c r="BV73" s="8"/>
      <c r="BW73" s="15">
        <v>40417.0</v>
      </c>
      <c r="BX73" s="17"/>
      <c r="BY73" s="17"/>
      <c r="BZ73" s="19" t="str">
        <f t="shared" si="55"/>
        <v>53</v>
      </c>
      <c r="CA73" s="19" t="str">
        <f t="shared" si="56"/>
        <v/>
      </c>
      <c r="CB73" s="19" t="str">
        <f t="shared" si="57"/>
        <v/>
      </c>
      <c r="CC73" s="19"/>
      <c r="CD73" s="4">
        <v>1729.0</v>
      </c>
      <c r="CE73" s="4"/>
      <c r="CF73" s="4">
        <v>5977.0</v>
      </c>
    </row>
    <row r="74">
      <c r="A74" s="4"/>
      <c r="B74" s="4"/>
      <c r="C74" s="4"/>
      <c r="D74" s="4" t="str">
        <f t="shared" si="2"/>
        <v>3</v>
      </c>
      <c r="E74" s="4" t="str">
        <f t="shared" si="3"/>
        <v/>
      </c>
      <c r="F74" s="4" t="str">
        <f t="shared" si="4"/>
        <v/>
      </c>
      <c r="G74" s="4" t="str">
        <f t="shared" si="5"/>
        <v/>
      </c>
      <c r="H74" s="4" t="str">
        <f t="shared" si="6"/>
        <v/>
      </c>
      <c r="I74" s="4" t="str">
        <f t="shared" si="7"/>
        <v/>
      </c>
      <c r="J74" s="4" t="str">
        <f t="shared" si="8"/>
        <v/>
      </c>
      <c r="K74" s="4" t="str">
        <f t="shared" si="9"/>
        <v/>
      </c>
      <c r="L74" s="4" t="str">
        <f t="shared" si="10"/>
        <v/>
      </c>
      <c r="M74" s="4" t="str">
        <f t="shared" si="11"/>
        <v/>
      </c>
      <c r="N74" s="4" t="str">
        <f t="shared" si="12"/>
        <v/>
      </c>
      <c r="O74" s="4" t="str">
        <f t="shared" si="13"/>
        <v/>
      </c>
      <c r="P74" s="4" t="str">
        <f t="shared" si="14"/>
        <v/>
      </c>
      <c r="Q74" s="4" t="str">
        <f t="shared" si="15"/>
        <v/>
      </c>
      <c r="R74" s="4" t="str">
        <f t="shared" si="16"/>
        <v/>
      </c>
      <c r="S74" s="4" t="str">
        <f t="shared" si="17"/>
        <v/>
      </c>
      <c r="T74" s="4" t="str">
        <f t="shared" si="18"/>
        <v/>
      </c>
      <c r="U74" s="4" t="str">
        <f t="shared" si="19"/>
        <v/>
      </c>
      <c r="V74" s="4" t="str">
        <f t="shared" si="20"/>
        <v/>
      </c>
      <c r="W74" s="4" t="str">
        <f t="shared" si="21"/>
        <v/>
      </c>
      <c r="X74" s="4" t="str">
        <f t="shared" si="22"/>
        <v/>
      </c>
      <c r="Y74" s="4" t="str">
        <f t="shared" si="23"/>
        <v/>
      </c>
      <c r="Z74" s="4" t="str">
        <f t="shared" si="24"/>
        <v/>
      </c>
      <c r="AA74" s="4" t="str">
        <f t="shared" si="25"/>
        <v/>
      </c>
      <c r="AB74" s="4" t="str">
        <f t="shared" si="26"/>
        <v/>
      </c>
      <c r="AC74" s="4" t="str">
        <f t="shared" si="27"/>
        <v/>
      </c>
      <c r="AD74" s="4" t="str">
        <f t="shared" si="28"/>
        <v/>
      </c>
      <c r="AE74" s="4" t="str">
        <f t="shared" si="29"/>
        <v/>
      </c>
      <c r="AF74" s="4" t="str">
        <f t="shared" si="30"/>
        <v/>
      </c>
      <c r="AG74" s="4" t="str">
        <f t="shared" si="31"/>
        <v/>
      </c>
      <c r="AH74" s="4" t="str">
        <f t="shared" si="32"/>
        <v/>
      </c>
      <c r="AI74" s="4" t="str">
        <f t="shared" si="33"/>
        <v/>
      </c>
      <c r="AJ74" s="4" t="str">
        <f t="shared" si="34"/>
        <v/>
      </c>
      <c r="AK74" s="4" t="str">
        <f t="shared" si="35"/>
        <v/>
      </c>
      <c r="AL74" s="4" t="str">
        <f t="shared" si="36"/>
        <v/>
      </c>
      <c r="AM74" s="4" t="str">
        <f t="shared" si="37"/>
        <v/>
      </c>
      <c r="AN74" s="4" t="str">
        <f t="shared" si="38"/>
        <v/>
      </c>
      <c r="AO74" s="4" t="str">
        <f t="shared" si="39"/>
        <v/>
      </c>
      <c r="AP74" s="4" t="str">
        <f t="shared" si="40"/>
        <v/>
      </c>
      <c r="AQ74" s="4" t="str">
        <f t="shared" si="41"/>
        <v>62.7653125</v>
      </c>
      <c r="AR74" s="4" t="str">
        <f t="shared" si="42"/>
        <v/>
      </c>
      <c r="AS74" s="4" t="str">
        <f t="shared" si="43"/>
        <v/>
      </c>
      <c r="AT74" s="4" t="str">
        <f t="shared" si="44"/>
        <v/>
      </c>
      <c r="AU74" s="4" t="str">
        <f t="shared" si="45"/>
        <v>1430.157813</v>
      </c>
      <c r="AV74" s="4" t="str">
        <f t="shared" si="46"/>
        <v/>
      </c>
      <c r="AW74" s="4" t="str">
        <f t="shared" si="47"/>
        <v/>
      </c>
      <c r="AX74" s="4" t="str">
        <f t="shared" si="48"/>
        <v/>
      </c>
      <c r="AY74" s="4" t="str">
        <f t="shared" si="49"/>
        <v>0.005463130922</v>
      </c>
      <c r="AZ74" s="4" t="str">
        <f t="shared" si="50"/>
        <v/>
      </c>
      <c r="BA74" s="4" t="str">
        <f t="shared" si="51"/>
        <v/>
      </c>
      <c r="BB74" s="4" t="str">
        <f t="shared" si="52"/>
        <v/>
      </c>
      <c r="BC74" s="4" t="str">
        <f t="shared" si="53"/>
        <v>585858</v>
      </c>
      <c r="BD74" s="4" t="str">
        <f t="shared" si="54"/>
        <v/>
      </c>
      <c r="BE74" s="4">
        <v>12200.0</v>
      </c>
      <c r="BF74" s="4">
        <v>585858.0</v>
      </c>
      <c r="BG74" s="4">
        <v>0.00546313092245</v>
      </c>
      <c r="BH74" s="4">
        <v>1430.1578125</v>
      </c>
      <c r="BI74" s="4">
        <v>62.7653125</v>
      </c>
      <c r="BQ74" s="18"/>
      <c r="BR74" s="18"/>
      <c r="BT74" s="8"/>
      <c r="BU74" s="8"/>
      <c r="BV74" s="8"/>
      <c r="BW74" s="15">
        <v>40235.0</v>
      </c>
      <c r="BX74" s="17"/>
      <c r="BY74" s="17"/>
      <c r="BZ74" s="19" t="str">
        <f t="shared" si="55"/>
        <v>47</v>
      </c>
      <c r="CA74" s="19" t="str">
        <f t="shared" si="56"/>
        <v/>
      </c>
      <c r="CB74" s="19" t="str">
        <f t="shared" si="57"/>
        <v/>
      </c>
      <c r="CC74" s="19"/>
      <c r="CD74" s="4">
        <v>1937.0</v>
      </c>
      <c r="CE74" s="4"/>
      <c r="CF74" s="4">
        <v>6004.0</v>
      </c>
    </row>
    <row r="75">
      <c r="A75" s="4"/>
      <c r="B75" s="4"/>
      <c r="C75" s="4"/>
      <c r="D75" s="4" t="str">
        <f t="shared" si="2"/>
        <v>4</v>
      </c>
      <c r="E75" s="4" t="str">
        <f t="shared" si="3"/>
        <v/>
      </c>
      <c r="F75" s="4" t="str">
        <f t="shared" si="4"/>
        <v/>
      </c>
      <c r="G75" s="4" t="str">
        <f t="shared" si="5"/>
        <v/>
      </c>
      <c r="H75" s="4" t="str">
        <f t="shared" si="6"/>
        <v/>
      </c>
      <c r="I75" s="4" t="str">
        <f t="shared" si="7"/>
        <v/>
      </c>
      <c r="J75" s="4" t="str">
        <f t="shared" si="8"/>
        <v/>
      </c>
      <c r="K75" s="4" t="str">
        <f t="shared" si="9"/>
        <v/>
      </c>
      <c r="L75" s="4" t="str">
        <f t="shared" si="10"/>
        <v/>
      </c>
      <c r="M75" s="4" t="str">
        <f t="shared" si="11"/>
        <v/>
      </c>
      <c r="N75" s="4" t="str">
        <f t="shared" si="12"/>
        <v/>
      </c>
      <c r="O75" s="4" t="str">
        <f t="shared" si="13"/>
        <v/>
      </c>
      <c r="P75" s="4" t="str">
        <f t="shared" si="14"/>
        <v/>
      </c>
      <c r="Q75" s="4" t="str">
        <f t="shared" si="15"/>
        <v/>
      </c>
      <c r="R75" s="4" t="str">
        <f t="shared" si="16"/>
        <v/>
      </c>
      <c r="S75" s="4" t="str">
        <f t="shared" si="17"/>
        <v/>
      </c>
      <c r="T75" s="4" t="str">
        <f t="shared" si="18"/>
        <v/>
      </c>
      <c r="U75" s="4" t="str">
        <f t="shared" si="19"/>
        <v/>
      </c>
      <c r="V75" s="4" t="str">
        <f t="shared" si="20"/>
        <v/>
      </c>
      <c r="W75" s="4" t="str">
        <f t="shared" si="21"/>
        <v/>
      </c>
      <c r="X75" s="4" t="str">
        <f t="shared" si="22"/>
        <v/>
      </c>
      <c r="Y75" s="4" t="str">
        <f t="shared" si="23"/>
        <v/>
      </c>
      <c r="Z75" s="4" t="str">
        <f t="shared" si="24"/>
        <v/>
      </c>
      <c r="AA75" s="4" t="str">
        <f t="shared" si="25"/>
        <v/>
      </c>
      <c r="AB75" s="4" t="str">
        <f t="shared" si="26"/>
        <v>161</v>
      </c>
      <c r="AC75" s="4" t="str">
        <f t="shared" si="27"/>
        <v/>
      </c>
      <c r="AD75" s="4" t="str">
        <f t="shared" si="28"/>
        <v/>
      </c>
      <c r="AE75" s="4" t="str">
        <f t="shared" si="29"/>
        <v/>
      </c>
      <c r="AF75" s="4" t="str">
        <f t="shared" si="30"/>
        <v>297</v>
      </c>
      <c r="AG75" s="4" t="str">
        <f t="shared" si="31"/>
        <v/>
      </c>
      <c r="AH75" s="4" t="str">
        <f t="shared" si="32"/>
        <v/>
      </c>
      <c r="AI75" s="4" t="str">
        <f t="shared" si="33"/>
        <v/>
      </c>
      <c r="AJ75" s="4" t="str">
        <f t="shared" si="34"/>
        <v>4</v>
      </c>
      <c r="AK75" s="4" t="str">
        <f t="shared" si="35"/>
        <v/>
      </c>
      <c r="AL75" s="4" t="str">
        <f t="shared" si="36"/>
        <v/>
      </c>
      <c r="AM75" s="4" t="str">
        <f t="shared" si="37"/>
        <v/>
      </c>
      <c r="AN75" s="4" t="str">
        <f t="shared" si="38"/>
        <v>12.33091688</v>
      </c>
      <c r="AO75" s="4" t="str">
        <f t="shared" si="39"/>
        <v/>
      </c>
      <c r="AP75" s="4" t="str">
        <f t="shared" si="40"/>
        <v/>
      </c>
      <c r="AQ75" s="4" t="str">
        <f t="shared" si="41"/>
        <v/>
      </c>
      <c r="AR75" s="4" t="str">
        <f t="shared" si="42"/>
        <v>50.6559375</v>
      </c>
      <c r="AS75" s="4" t="str">
        <f t="shared" si="43"/>
        <v/>
      </c>
      <c r="AT75" s="4" t="str">
        <f t="shared" si="44"/>
        <v/>
      </c>
      <c r="AU75" s="4" t="str">
        <f t="shared" si="45"/>
        <v/>
      </c>
      <c r="AV75" s="4" t="str">
        <f t="shared" si="46"/>
        <v>1787.83625</v>
      </c>
      <c r="AW75" s="4" t="str">
        <f t="shared" si="47"/>
        <v/>
      </c>
      <c r="AX75" s="4" t="str">
        <f t="shared" si="48"/>
        <v/>
      </c>
      <c r="AY75" s="4" t="str">
        <f t="shared" si="49"/>
        <v/>
      </c>
      <c r="AZ75" s="4" t="str">
        <f t="shared" si="50"/>
        <v>0.005367500169</v>
      </c>
      <c r="BA75" s="4" t="str">
        <f t="shared" si="51"/>
        <v/>
      </c>
      <c r="BB75" s="4" t="str">
        <f t="shared" si="52"/>
        <v/>
      </c>
      <c r="BC75" s="4" t="str">
        <f t="shared" si="53"/>
        <v/>
      </c>
      <c r="BD75" s="4" t="str">
        <f t="shared" si="54"/>
        <v>245130</v>
      </c>
      <c r="BE75" s="4">
        <v>66500.0</v>
      </c>
      <c r="BF75" s="4">
        <v>245130.0</v>
      </c>
      <c r="BG75" s="4">
        <v>0.00536750016891</v>
      </c>
      <c r="BH75" s="4">
        <v>1787.83625</v>
      </c>
      <c r="BI75" s="4">
        <v>50.6559375</v>
      </c>
      <c r="BJ75">
        <v>12.330916878114618</v>
      </c>
      <c r="BK75" s="4">
        <v>4.0</v>
      </c>
      <c r="BL75" s="4">
        <v>297.0</v>
      </c>
      <c r="BM75" s="7">
        <v>161.0</v>
      </c>
      <c r="BN75" s="7"/>
      <c r="BO75" s="7"/>
      <c r="BP75" s="7"/>
      <c r="BQ75" s="18"/>
      <c r="BR75" s="18"/>
      <c r="BS75" s="7"/>
      <c r="BT75" s="8"/>
      <c r="BU75" s="8"/>
      <c r="BV75" s="8"/>
      <c r="BW75" s="15">
        <v>39992.0</v>
      </c>
      <c r="BX75" s="20">
        <v>40221.0</v>
      </c>
      <c r="BY75" s="17"/>
      <c r="BZ75" s="19" t="str">
        <f t="shared" si="55"/>
        <v>39</v>
      </c>
      <c r="CA75" s="19" t="str">
        <f t="shared" si="56"/>
        <v>25</v>
      </c>
      <c r="CB75" s="19" t="str">
        <f t="shared" si="57"/>
        <v/>
      </c>
      <c r="CC75" s="19"/>
      <c r="CD75" s="4">
        <v>2001.0</v>
      </c>
      <c r="CE75" s="4"/>
      <c r="CF75" s="4">
        <v>6022.0</v>
      </c>
    </row>
    <row r="76">
      <c r="A76" s="4"/>
      <c r="B76" s="4"/>
      <c r="C76" s="4"/>
      <c r="D76" s="4" t="str">
        <f t="shared" si="2"/>
        <v>2</v>
      </c>
      <c r="E76" s="4" t="str">
        <f t="shared" si="3"/>
        <v/>
      </c>
      <c r="F76" s="4" t="str">
        <f t="shared" si="4"/>
        <v/>
      </c>
      <c r="G76" s="4" t="str">
        <f t="shared" si="5"/>
        <v/>
      </c>
      <c r="H76" s="4" t="str">
        <f t="shared" si="6"/>
        <v/>
      </c>
      <c r="I76" s="4" t="str">
        <f t="shared" si="7"/>
        <v/>
      </c>
      <c r="J76" s="4" t="str">
        <f t="shared" si="8"/>
        <v/>
      </c>
      <c r="K76" s="4" t="str">
        <f t="shared" si="9"/>
        <v/>
      </c>
      <c r="L76" s="4" t="str">
        <f t="shared" si="10"/>
        <v/>
      </c>
      <c r="M76" s="4" t="str">
        <f t="shared" si="11"/>
        <v/>
      </c>
      <c r="N76" s="4" t="str">
        <f t="shared" si="12"/>
        <v/>
      </c>
      <c r="O76" s="4" t="str">
        <f t="shared" si="13"/>
        <v/>
      </c>
      <c r="P76" s="4" t="str">
        <f t="shared" si="14"/>
        <v/>
      </c>
      <c r="Q76" s="4" t="str">
        <f t="shared" si="15"/>
        <v/>
      </c>
      <c r="R76" s="4" t="str">
        <f t="shared" si="16"/>
        <v/>
      </c>
      <c r="S76" s="4" t="str">
        <f t="shared" si="17"/>
        <v/>
      </c>
      <c r="T76" s="4" t="str">
        <f t="shared" si="18"/>
        <v/>
      </c>
      <c r="U76" s="4" t="str">
        <f t="shared" si="19"/>
        <v/>
      </c>
      <c r="V76" s="4" t="str">
        <f t="shared" si="20"/>
        <v/>
      </c>
      <c r="W76" s="4" t="str">
        <f t="shared" si="21"/>
        <v/>
      </c>
      <c r="X76" s="4" t="str">
        <f t="shared" si="22"/>
        <v/>
      </c>
      <c r="Y76" s="4" t="str">
        <f t="shared" si="23"/>
        <v/>
      </c>
      <c r="Z76" s="4" t="str">
        <f t="shared" si="24"/>
        <v/>
      </c>
      <c r="AA76" s="4" t="str">
        <f t="shared" si="25"/>
        <v/>
      </c>
      <c r="AB76" s="4" t="str">
        <f t="shared" si="26"/>
        <v/>
      </c>
      <c r="AC76" s="4" t="str">
        <f t="shared" si="27"/>
        <v/>
      </c>
      <c r="AD76" s="4" t="str">
        <f t="shared" si="28"/>
        <v/>
      </c>
      <c r="AE76" s="4" t="str">
        <f t="shared" si="29"/>
        <v/>
      </c>
      <c r="AF76" s="4" t="str">
        <f t="shared" si="30"/>
        <v/>
      </c>
      <c r="AG76" s="4" t="str">
        <f t="shared" si="31"/>
        <v/>
      </c>
      <c r="AH76" s="4" t="str">
        <f t="shared" si="32"/>
        <v/>
      </c>
      <c r="AI76" s="4" t="str">
        <f t="shared" si="33"/>
        <v/>
      </c>
      <c r="AJ76" s="4" t="str">
        <f t="shared" si="34"/>
        <v/>
      </c>
      <c r="AK76" s="4" t="str">
        <f t="shared" si="35"/>
        <v/>
      </c>
      <c r="AL76" s="4" t="str">
        <f t="shared" si="36"/>
        <v/>
      </c>
      <c r="AM76" s="4" t="str">
        <f t="shared" si="37"/>
        <v/>
      </c>
      <c r="AN76" s="4" t="str">
        <f t="shared" si="38"/>
        <v/>
      </c>
      <c r="AO76" s="4" t="str">
        <f t="shared" si="39"/>
        <v/>
      </c>
      <c r="AP76" s="4" t="str">
        <f t="shared" si="40"/>
        <v>122.0240625</v>
      </c>
      <c r="AQ76" s="4" t="str">
        <f t="shared" si="41"/>
        <v/>
      </c>
      <c r="AR76" s="4" t="str">
        <f t="shared" si="42"/>
        <v/>
      </c>
      <c r="AS76" s="4" t="str">
        <f t="shared" si="43"/>
        <v/>
      </c>
      <c r="AT76" s="4" t="str">
        <f t="shared" si="44"/>
        <v>484.6884375</v>
      </c>
      <c r="AU76" s="4" t="str">
        <f t="shared" si="45"/>
        <v/>
      </c>
      <c r="AV76" s="4" t="str">
        <f t="shared" si="46"/>
        <v/>
      </c>
      <c r="AW76" s="4" t="str">
        <f t="shared" si="47"/>
        <v/>
      </c>
      <c r="AX76" s="4" t="str">
        <f t="shared" si="48"/>
        <v>0.005232637278</v>
      </c>
      <c r="AY76" s="4" t="str">
        <f t="shared" si="49"/>
        <v/>
      </c>
      <c r="AZ76" s="4" t="str">
        <f t="shared" si="50"/>
        <v/>
      </c>
      <c r="BA76" s="4" t="str">
        <f t="shared" si="51"/>
        <v/>
      </c>
      <c r="BB76" s="4" t="str">
        <f t="shared" si="52"/>
        <v>236118</v>
      </c>
      <c r="BC76" s="4" t="str">
        <f t="shared" si="53"/>
        <v/>
      </c>
      <c r="BD76" s="4" t="str">
        <f t="shared" si="54"/>
        <v/>
      </c>
      <c r="BE76" s="4">
        <v>5589.0</v>
      </c>
      <c r="BF76" s="4">
        <v>236118.0</v>
      </c>
      <c r="BG76" s="4">
        <v>0.00523263727816</v>
      </c>
      <c r="BH76" s="4">
        <v>484.6884375</v>
      </c>
      <c r="BI76" s="4">
        <v>122.0240625</v>
      </c>
      <c r="BQ76" s="18"/>
      <c r="BR76" s="18"/>
      <c r="BT76" s="8"/>
      <c r="BU76" s="8"/>
      <c r="BV76" s="8"/>
      <c r="BW76" s="15">
        <v>40397.0</v>
      </c>
      <c r="BX76" s="17"/>
      <c r="BY76" s="17"/>
      <c r="BZ76" s="19" t="str">
        <f t="shared" si="55"/>
        <v>53</v>
      </c>
      <c r="CA76" s="19" t="str">
        <f t="shared" si="56"/>
        <v/>
      </c>
      <c r="CB76" s="19" t="str">
        <f t="shared" si="57"/>
        <v/>
      </c>
      <c r="CC76" s="19"/>
      <c r="CD76" s="4">
        <v>2146.0</v>
      </c>
      <c r="CE76" s="4"/>
      <c r="CF76" s="4">
        <v>6071.0</v>
      </c>
    </row>
    <row r="77">
      <c r="A77" s="4"/>
      <c r="B77" s="4"/>
      <c r="C77" s="4"/>
      <c r="D77" s="4" t="str">
        <f t="shared" si="2"/>
        <v>4</v>
      </c>
      <c r="E77" s="4" t="str">
        <f t="shared" si="3"/>
        <v/>
      </c>
      <c r="F77" s="4" t="str">
        <f t="shared" si="4"/>
        <v/>
      </c>
      <c r="G77" s="4" t="str">
        <f t="shared" si="5"/>
        <v/>
      </c>
      <c r="H77" s="4" t="str">
        <f t="shared" si="6"/>
        <v>10</v>
      </c>
      <c r="I77" s="4" t="str">
        <f t="shared" si="7"/>
        <v/>
      </c>
      <c r="J77" s="4" t="str">
        <f t="shared" si="8"/>
        <v/>
      </c>
      <c r="K77" s="4" t="str">
        <f t="shared" si="9"/>
        <v/>
      </c>
      <c r="L77" s="4" t="str">
        <f t="shared" si="10"/>
        <v>3</v>
      </c>
      <c r="M77" s="4" t="str">
        <f t="shared" si="11"/>
        <v/>
      </c>
      <c r="N77" s="4" t="str">
        <f t="shared" si="12"/>
        <v/>
      </c>
      <c r="O77" s="4" t="str">
        <f t="shared" si="13"/>
        <v/>
      </c>
      <c r="P77" s="4" t="str">
        <f t="shared" si="14"/>
        <v>6853.149747</v>
      </c>
      <c r="Q77" s="4" t="str">
        <f t="shared" si="15"/>
        <v/>
      </c>
      <c r="R77" s="4" t="str">
        <f t="shared" si="16"/>
        <v/>
      </c>
      <c r="S77" s="4" t="str">
        <f t="shared" si="17"/>
        <v/>
      </c>
      <c r="T77" s="4" t="str">
        <f t="shared" si="18"/>
        <v>19</v>
      </c>
      <c r="U77" s="4" t="str">
        <f t="shared" si="19"/>
        <v/>
      </c>
      <c r="V77" s="4" t="str">
        <f t="shared" si="20"/>
        <v/>
      </c>
      <c r="W77" s="4" t="str">
        <f t="shared" si="21"/>
        <v/>
      </c>
      <c r="X77" s="4" t="str">
        <f t="shared" si="22"/>
        <v>13</v>
      </c>
      <c r="Y77" s="4" t="str">
        <f t="shared" si="23"/>
        <v/>
      </c>
      <c r="Z77" s="4" t="str">
        <f t="shared" si="24"/>
        <v/>
      </c>
      <c r="AA77" s="4" t="str">
        <f t="shared" si="25"/>
        <v/>
      </c>
      <c r="AB77" s="4" t="str">
        <f t="shared" si="26"/>
        <v>1247</v>
      </c>
      <c r="AC77" s="4" t="str">
        <f t="shared" si="27"/>
        <v/>
      </c>
      <c r="AD77" s="4" t="str">
        <f t="shared" si="28"/>
        <v/>
      </c>
      <c r="AE77" s="4" t="str">
        <f t="shared" si="29"/>
        <v/>
      </c>
      <c r="AF77" s="4" t="str">
        <f t="shared" si="30"/>
        <v>281</v>
      </c>
      <c r="AG77" s="4" t="str">
        <f t="shared" si="31"/>
        <v/>
      </c>
      <c r="AH77" s="4" t="str">
        <f t="shared" si="32"/>
        <v/>
      </c>
      <c r="AI77" s="4" t="str">
        <f t="shared" si="33"/>
        <v/>
      </c>
      <c r="AJ77" s="4" t="str">
        <f t="shared" si="34"/>
        <v>977</v>
      </c>
      <c r="AK77" s="4" t="str">
        <f t="shared" si="35"/>
        <v/>
      </c>
      <c r="AL77" s="4" t="str">
        <f t="shared" si="36"/>
        <v/>
      </c>
      <c r="AM77" s="4" t="str">
        <f t="shared" si="37"/>
        <v/>
      </c>
      <c r="AN77" s="4" t="str">
        <f t="shared" si="38"/>
        <v>284.2842457</v>
      </c>
      <c r="AO77" s="4" t="str">
        <f t="shared" si="39"/>
        <v/>
      </c>
      <c r="AP77" s="4" t="str">
        <f t="shared" si="40"/>
        <v/>
      </c>
      <c r="AQ77" s="4" t="str">
        <f t="shared" si="41"/>
        <v/>
      </c>
      <c r="AR77" s="4" t="str">
        <f t="shared" si="42"/>
        <v>67.25</v>
      </c>
      <c r="AS77" s="4" t="str">
        <f t="shared" si="43"/>
        <v/>
      </c>
      <c r="AT77" s="4" t="str">
        <f t="shared" si="44"/>
        <v/>
      </c>
      <c r="AU77" s="4" t="str">
        <f t="shared" si="45"/>
        <v/>
      </c>
      <c r="AV77" s="4" t="str">
        <f t="shared" si="46"/>
        <v>240.16</v>
      </c>
      <c r="AW77" s="4" t="str">
        <f t="shared" si="47"/>
        <v/>
      </c>
      <c r="AX77" s="4" t="str">
        <f t="shared" si="48"/>
        <v/>
      </c>
      <c r="AY77" s="4" t="str">
        <f t="shared" si="49"/>
        <v/>
      </c>
      <c r="AZ77" s="4" t="str">
        <f t="shared" si="50"/>
        <v>0.00516253559</v>
      </c>
      <c r="BA77" s="4" t="str">
        <f t="shared" si="51"/>
        <v/>
      </c>
      <c r="BB77" s="4" t="str">
        <f t="shared" si="52"/>
        <v/>
      </c>
      <c r="BC77" s="4" t="str">
        <f t="shared" si="53"/>
        <v/>
      </c>
      <c r="BD77" s="4" t="str">
        <f t="shared" si="54"/>
        <v>235435</v>
      </c>
      <c r="BE77" s="4">
        <v>50900.0</v>
      </c>
      <c r="BF77" s="4">
        <v>235435.0</v>
      </c>
      <c r="BG77" s="4">
        <v>0.00516253558975</v>
      </c>
      <c r="BH77" s="4">
        <v>240.16</v>
      </c>
      <c r="BI77" s="4">
        <v>67.25</v>
      </c>
      <c r="BJ77">
        <v>284.28424574982967</v>
      </c>
      <c r="BK77" s="4">
        <v>977.0</v>
      </c>
      <c r="BL77" s="4">
        <v>281.0</v>
      </c>
      <c r="BM77" s="7">
        <v>1247.0</v>
      </c>
      <c r="BN77" s="7">
        <v>13.0</v>
      </c>
      <c r="BO77" s="7">
        <v>19.0</v>
      </c>
      <c r="BP77" s="7">
        <v>6853.149747119504</v>
      </c>
      <c r="BQ77" s="4">
        <v>3.0</v>
      </c>
      <c r="BR77" s="4">
        <v>10.0</v>
      </c>
      <c r="BS77" s="7"/>
      <c r="BT77" s="8"/>
      <c r="BU77" s="8"/>
      <c r="BV77" s="8"/>
      <c r="BW77" s="15">
        <v>39023.0</v>
      </c>
      <c r="BX77" s="20">
        <v>39490.0</v>
      </c>
      <c r="BY77" s="22">
        <v>40227.0</v>
      </c>
      <c r="BZ77" s="19" t="str">
        <f t="shared" si="55"/>
        <v>8</v>
      </c>
      <c r="CA77" s="19" t="str">
        <f t="shared" si="56"/>
        <v>1</v>
      </c>
      <c r="CB77" s="19" t="str">
        <f t="shared" si="57"/>
        <v>19</v>
      </c>
      <c r="CC77" s="19"/>
      <c r="CD77" s="4">
        <v>2156.0</v>
      </c>
      <c r="CE77" s="4"/>
      <c r="CF77" s="4">
        <v>6091.0</v>
      </c>
    </row>
    <row r="78">
      <c r="A78" s="4"/>
      <c r="B78" s="4"/>
      <c r="C78" s="4"/>
      <c r="D78" s="4" t="str">
        <f t="shared" si="2"/>
        <v>1</v>
      </c>
      <c r="E78" s="4" t="str">
        <f t="shared" si="3"/>
        <v/>
      </c>
      <c r="F78" s="4" t="str">
        <f t="shared" si="4"/>
        <v/>
      </c>
      <c r="G78" s="4" t="str">
        <f t="shared" si="5"/>
        <v/>
      </c>
      <c r="H78" s="4" t="str">
        <f t="shared" si="6"/>
        <v/>
      </c>
      <c r="I78" s="4" t="str">
        <f t="shared" si="7"/>
        <v/>
      </c>
      <c r="J78" s="4" t="str">
        <f t="shared" si="8"/>
        <v/>
      </c>
      <c r="K78" s="4" t="str">
        <f t="shared" si="9"/>
        <v/>
      </c>
      <c r="L78" s="4" t="str">
        <f t="shared" si="10"/>
        <v/>
      </c>
      <c r="M78" s="4" t="str">
        <f t="shared" si="11"/>
        <v/>
      </c>
      <c r="N78" s="4" t="str">
        <f t="shared" si="12"/>
        <v/>
      </c>
      <c r="O78" s="4" t="str">
        <f t="shared" si="13"/>
        <v/>
      </c>
      <c r="P78" s="4" t="str">
        <f t="shared" si="14"/>
        <v/>
      </c>
      <c r="Q78" s="4" t="str">
        <f t="shared" si="15"/>
        <v/>
      </c>
      <c r="R78" s="4" t="str">
        <f t="shared" si="16"/>
        <v/>
      </c>
      <c r="S78" s="4" t="str">
        <f t="shared" si="17"/>
        <v/>
      </c>
      <c r="T78" s="4" t="str">
        <f t="shared" si="18"/>
        <v/>
      </c>
      <c r="U78" s="4" t="str">
        <f t="shared" si="19"/>
        <v/>
      </c>
      <c r="V78" s="4" t="str">
        <f t="shared" si="20"/>
        <v/>
      </c>
      <c r="W78" s="4" t="str">
        <f t="shared" si="21"/>
        <v/>
      </c>
      <c r="X78" s="4" t="str">
        <f t="shared" si="22"/>
        <v/>
      </c>
      <c r="Y78" s="4" t="str">
        <f t="shared" si="23"/>
        <v/>
      </c>
      <c r="Z78" s="4" t="str">
        <f t="shared" si="24"/>
        <v/>
      </c>
      <c r="AA78" s="4" t="str">
        <f t="shared" si="25"/>
        <v/>
      </c>
      <c r="AB78" s="4" t="str">
        <f t="shared" si="26"/>
        <v/>
      </c>
      <c r="AC78" s="4" t="str">
        <f t="shared" si="27"/>
        <v/>
      </c>
      <c r="AD78" s="4" t="str">
        <f t="shared" si="28"/>
        <v/>
      </c>
      <c r="AE78" s="4" t="str">
        <f t="shared" si="29"/>
        <v/>
      </c>
      <c r="AF78" s="4" t="str">
        <f t="shared" si="30"/>
        <v/>
      </c>
      <c r="AG78" s="4" t="str">
        <f t="shared" si="31"/>
        <v/>
      </c>
      <c r="AH78" s="4" t="str">
        <f t="shared" si="32"/>
        <v/>
      </c>
      <c r="AI78" s="4" t="str">
        <f t="shared" si="33"/>
        <v/>
      </c>
      <c r="AJ78" s="4" t="str">
        <f t="shared" si="34"/>
        <v/>
      </c>
      <c r="AK78" s="4" t="str">
        <f t="shared" si="35"/>
        <v/>
      </c>
      <c r="AL78" s="4" t="str">
        <f t="shared" si="36"/>
        <v/>
      </c>
      <c r="AM78" s="4" t="str">
        <f t="shared" si="37"/>
        <v/>
      </c>
      <c r="AN78" s="4" t="str">
        <f t="shared" si="38"/>
        <v/>
      </c>
      <c r="AO78" s="4" t="str">
        <f t="shared" si="39"/>
        <v>0</v>
      </c>
      <c r="AP78" s="4" t="str">
        <f t="shared" si="40"/>
        <v/>
      </c>
      <c r="AQ78" s="4" t="str">
        <f t="shared" si="41"/>
        <v/>
      </c>
      <c r="AR78" s="4" t="str">
        <f t="shared" si="42"/>
        <v/>
      </c>
      <c r="AS78" s="4" t="str">
        <f t="shared" si="43"/>
        <v>80.180625</v>
      </c>
      <c r="AT78" s="4" t="str">
        <f t="shared" si="44"/>
        <v/>
      </c>
      <c r="AU78" s="4" t="str">
        <f t="shared" si="45"/>
        <v/>
      </c>
      <c r="AV78" s="4" t="str">
        <f t="shared" si="46"/>
        <v/>
      </c>
      <c r="AW78" s="4" t="str">
        <f t="shared" si="47"/>
        <v>0.00515718673</v>
      </c>
      <c r="AX78" s="4" t="str">
        <f t="shared" si="48"/>
        <v/>
      </c>
      <c r="AY78" s="4" t="str">
        <f t="shared" si="49"/>
        <v/>
      </c>
      <c r="AZ78" s="4" t="str">
        <f t="shared" si="50"/>
        <v/>
      </c>
      <c r="BA78" s="4" t="str">
        <f t="shared" si="51"/>
        <v>228481</v>
      </c>
      <c r="BB78" s="4" t="str">
        <f t="shared" si="52"/>
        <v/>
      </c>
      <c r="BC78" s="4" t="str">
        <f t="shared" si="53"/>
        <v/>
      </c>
      <c r="BD78" s="4" t="str">
        <f t="shared" si="54"/>
        <v/>
      </c>
      <c r="BE78" s="4">
        <v>2152.0</v>
      </c>
      <c r="BF78" s="4">
        <v>228481.0</v>
      </c>
      <c r="BG78" s="4">
        <v>0.00515718673031</v>
      </c>
      <c r="BH78" s="4">
        <v>80.180625</v>
      </c>
      <c r="BI78" s="4">
        <v>0.0</v>
      </c>
      <c r="BQ78" s="18"/>
      <c r="BR78" s="18"/>
      <c r="BT78" s="8"/>
      <c r="BU78" s="8"/>
      <c r="BV78" s="8"/>
      <c r="BW78" s="15">
        <v>39176.0</v>
      </c>
      <c r="BX78" s="17"/>
      <c r="BY78" s="17"/>
      <c r="BZ78" s="19" t="str">
        <f t="shared" si="55"/>
        <v>13</v>
      </c>
      <c r="CA78" s="19" t="str">
        <f t="shared" si="56"/>
        <v/>
      </c>
      <c r="CB78" s="19" t="str">
        <f t="shared" si="57"/>
        <v/>
      </c>
      <c r="CC78" s="19"/>
      <c r="CD78" s="4">
        <v>2610.0</v>
      </c>
      <c r="CE78" s="4"/>
      <c r="CF78" s="4">
        <v>6249.0</v>
      </c>
    </row>
    <row r="79">
      <c r="A79" s="4"/>
      <c r="B79" s="4"/>
      <c r="C79" s="4"/>
      <c r="D79" s="4" t="str">
        <f t="shared" si="2"/>
        <v>2</v>
      </c>
      <c r="E79" s="4" t="str">
        <f t="shared" si="3"/>
        <v/>
      </c>
      <c r="F79" s="4" t="str">
        <f t="shared" si="4"/>
        <v/>
      </c>
      <c r="G79" s="4" t="str">
        <f t="shared" si="5"/>
        <v/>
      </c>
      <c r="H79" s="4" t="str">
        <f t="shared" si="6"/>
        <v/>
      </c>
      <c r="I79" s="4" t="str">
        <f t="shared" si="7"/>
        <v/>
      </c>
      <c r="J79" s="4" t="str">
        <f t="shared" si="8"/>
        <v/>
      </c>
      <c r="K79" s="4" t="str">
        <f t="shared" si="9"/>
        <v/>
      </c>
      <c r="L79" s="4" t="str">
        <f t="shared" si="10"/>
        <v/>
      </c>
      <c r="M79" s="4" t="str">
        <f t="shared" si="11"/>
        <v/>
      </c>
      <c r="N79" s="4" t="str">
        <f t="shared" si="12"/>
        <v/>
      </c>
      <c r="O79" s="4" t="str">
        <f t="shared" si="13"/>
        <v/>
      </c>
      <c r="P79" s="4" t="str">
        <f t="shared" si="14"/>
        <v/>
      </c>
      <c r="Q79" s="4" t="str">
        <f t="shared" si="15"/>
        <v/>
      </c>
      <c r="R79" s="4" t="str">
        <f t="shared" si="16"/>
        <v/>
      </c>
      <c r="S79" s="4" t="str">
        <f t="shared" si="17"/>
        <v/>
      </c>
      <c r="T79" s="4" t="str">
        <f t="shared" si="18"/>
        <v/>
      </c>
      <c r="U79" s="4" t="str">
        <f t="shared" si="19"/>
        <v/>
      </c>
      <c r="V79" s="4" t="str">
        <f t="shared" si="20"/>
        <v/>
      </c>
      <c r="W79" s="4" t="str">
        <f t="shared" si="21"/>
        <v/>
      </c>
      <c r="X79" s="4" t="str">
        <f t="shared" si="22"/>
        <v/>
      </c>
      <c r="Y79" s="4" t="str">
        <f t="shared" si="23"/>
        <v/>
      </c>
      <c r="Z79" s="4" t="str">
        <f t="shared" si="24"/>
        <v/>
      </c>
      <c r="AA79" s="4" t="str">
        <f t="shared" si="25"/>
        <v/>
      </c>
      <c r="AB79" s="4" t="str">
        <f t="shared" si="26"/>
        <v/>
      </c>
      <c r="AC79" s="4" t="str">
        <f t="shared" si="27"/>
        <v/>
      </c>
      <c r="AD79" s="4" t="str">
        <f t="shared" si="28"/>
        <v/>
      </c>
      <c r="AE79" s="4" t="str">
        <f t="shared" si="29"/>
        <v/>
      </c>
      <c r="AF79" s="4" t="str">
        <f t="shared" si="30"/>
        <v/>
      </c>
      <c r="AG79" s="4" t="str">
        <f t="shared" si="31"/>
        <v/>
      </c>
      <c r="AH79" s="4" t="str">
        <f t="shared" si="32"/>
        <v/>
      </c>
      <c r="AI79" s="4" t="str">
        <f t="shared" si="33"/>
        <v/>
      </c>
      <c r="AJ79" s="4" t="str">
        <f t="shared" si="34"/>
        <v/>
      </c>
      <c r="AK79" s="4" t="str">
        <f t="shared" si="35"/>
        <v/>
      </c>
      <c r="AL79" s="4" t="str">
        <f t="shared" si="36"/>
        <v/>
      </c>
      <c r="AM79" s="4" t="str">
        <f t="shared" si="37"/>
        <v/>
      </c>
      <c r="AN79" s="4" t="str">
        <f t="shared" si="38"/>
        <v/>
      </c>
      <c r="AO79" s="4" t="str">
        <f t="shared" si="39"/>
        <v/>
      </c>
      <c r="AP79" s="4" t="str">
        <f t="shared" si="40"/>
        <v>20.1265625</v>
      </c>
      <c r="AQ79" s="4" t="str">
        <f t="shared" si="41"/>
        <v/>
      </c>
      <c r="AR79" s="4" t="str">
        <f t="shared" si="42"/>
        <v/>
      </c>
      <c r="AS79" s="4" t="str">
        <f t="shared" si="43"/>
        <v/>
      </c>
      <c r="AT79" s="4" t="str">
        <f t="shared" si="44"/>
        <v>242.4340625</v>
      </c>
      <c r="AU79" s="4" t="str">
        <f t="shared" si="45"/>
        <v/>
      </c>
      <c r="AV79" s="4" t="str">
        <f t="shared" si="46"/>
        <v/>
      </c>
      <c r="AW79" s="4" t="str">
        <f t="shared" si="47"/>
        <v/>
      </c>
      <c r="AX79" s="4" t="str">
        <f t="shared" si="48"/>
        <v>0.005137728514</v>
      </c>
      <c r="AY79" s="4" t="str">
        <f t="shared" si="49"/>
        <v/>
      </c>
      <c r="AZ79" s="4" t="str">
        <f t="shared" si="50"/>
        <v/>
      </c>
      <c r="BA79" s="4" t="str">
        <f t="shared" si="51"/>
        <v/>
      </c>
      <c r="BB79" s="4" t="str">
        <f t="shared" si="52"/>
        <v>226706</v>
      </c>
      <c r="BC79" s="4" t="str">
        <f t="shared" si="53"/>
        <v/>
      </c>
      <c r="BD79" s="4" t="str">
        <f t="shared" si="54"/>
        <v/>
      </c>
      <c r="BE79" s="4">
        <v>5761.0</v>
      </c>
      <c r="BF79" s="4">
        <v>226706.0</v>
      </c>
      <c r="BG79" s="4">
        <v>0.00513772851372</v>
      </c>
      <c r="BH79" s="4">
        <v>242.4340625</v>
      </c>
      <c r="BI79" s="4">
        <v>20.1265625</v>
      </c>
      <c r="BQ79" s="18"/>
      <c r="BR79" s="18"/>
      <c r="BT79" s="8"/>
      <c r="BU79" s="8"/>
      <c r="BV79" s="8"/>
      <c r="BW79" s="15">
        <v>39417.0</v>
      </c>
      <c r="BX79" s="17"/>
      <c r="BY79" s="17"/>
      <c r="BZ79" s="19" t="str">
        <f t="shared" si="55"/>
        <v>21</v>
      </c>
      <c r="CA79" s="19" t="str">
        <f t="shared" si="56"/>
        <v/>
      </c>
      <c r="CB79" s="19" t="str">
        <f t="shared" si="57"/>
        <v/>
      </c>
      <c r="CC79" s="19"/>
      <c r="CD79" s="4">
        <v>4571.0</v>
      </c>
      <c r="CE79" s="4"/>
      <c r="CF79" s="4">
        <v>6277.0</v>
      </c>
    </row>
    <row r="80">
      <c r="A80" s="4"/>
      <c r="B80" s="4"/>
      <c r="C80" s="4"/>
      <c r="D80" s="4" t="str">
        <f t="shared" si="2"/>
        <v>2</v>
      </c>
      <c r="E80" s="4" t="str">
        <f t="shared" si="3"/>
        <v/>
      </c>
      <c r="F80" s="4" t="str">
        <f t="shared" si="4"/>
        <v/>
      </c>
      <c r="G80" s="4" t="str">
        <f t="shared" si="5"/>
        <v/>
      </c>
      <c r="H80" s="4" t="str">
        <f t="shared" si="6"/>
        <v/>
      </c>
      <c r="I80" s="4" t="str">
        <f t="shared" si="7"/>
        <v/>
      </c>
      <c r="J80" s="4" t="str">
        <f t="shared" si="8"/>
        <v/>
      </c>
      <c r="K80" s="4" t="str">
        <f t="shared" si="9"/>
        <v/>
      </c>
      <c r="L80" s="4" t="str">
        <f t="shared" si="10"/>
        <v/>
      </c>
      <c r="M80" s="4" t="str">
        <f t="shared" si="11"/>
        <v/>
      </c>
      <c r="N80" s="4" t="str">
        <f t="shared" si="12"/>
        <v/>
      </c>
      <c r="O80" s="4" t="str">
        <f t="shared" si="13"/>
        <v/>
      </c>
      <c r="P80" s="4" t="str">
        <f t="shared" si="14"/>
        <v/>
      </c>
      <c r="Q80" s="4" t="str">
        <f t="shared" si="15"/>
        <v/>
      </c>
      <c r="R80" s="4" t="str">
        <f t="shared" si="16"/>
        <v/>
      </c>
      <c r="S80" s="4" t="str">
        <f t="shared" si="17"/>
        <v/>
      </c>
      <c r="T80" s="4" t="str">
        <f t="shared" si="18"/>
        <v/>
      </c>
      <c r="U80" s="4" t="str">
        <f t="shared" si="19"/>
        <v/>
      </c>
      <c r="V80" s="4" t="str">
        <f t="shared" si="20"/>
        <v/>
      </c>
      <c r="W80" s="4" t="str">
        <f t="shared" si="21"/>
        <v/>
      </c>
      <c r="X80" s="4" t="str">
        <f t="shared" si="22"/>
        <v/>
      </c>
      <c r="Y80" s="4" t="str">
        <f t="shared" si="23"/>
        <v/>
      </c>
      <c r="Z80" s="4" t="str">
        <f t="shared" si="24"/>
        <v/>
      </c>
      <c r="AA80" s="4" t="str">
        <f t="shared" si="25"/>
        <v/>
      </c>
      <c r="AB80" s="4" t="str">
        <f t="shared" si="26"/>
        <v/>
      </c>
      <c r="AC80" s="4" t="str">
        <f t="shared" si="27"/>
        <v/>
      </c>
      <c r="AD80" s="4" t="str">
        <f t="shared" si="28"/>
        <v/>
      </c>
      <c r="AE80" s="4" t="str">
        <f t="shared" si="29"/>
        <v/>
      </c>
      <c r="AF80" s="4" t="str">
        <f t="shared" si="30"/>
        <v/>
      </c>
      <c r="AG80" s="4" t="str">
        <f t="shared" si="31"/>
        <v/>
      </c>
      <c r="AH80" s="4" t="str">
        <f t="shared" si="32"/>
        <v/>
      </c>
      <c r="AI80" s="4" t="str">
        <f t="shared" si="33"/>
        <v/>
      </c>
      <c r="AJ80" s="4" t="str">
        <f t="shared" si="34"/>
        <v/>
      </c>
      <c r="AK80" s="4" t="str">
        <f t="shared" si="35"/>
        <v/>
      </c>
      <c r="AL80" s="4" t="str">
        <f t="shared" si="36"/>
        <v/>
      </c>
      <c r="AM80" s="4" t="str">
        <f t="shared" si="37"/>
        <v/>
      </c>
      <c r="AN80" s="4" t="str">
        <f t="shared" si="38"/>
        <v/>
      </c>
      <c r="AO80" s="4" t="str">
        <f t="shared" si="39"/>
        <v/>
      </c>
      <c r="AP80" s="4" t="str">
        <f t="shared" si="40"/>
        <v>67.89375</v>
      </c>
      <c r="AQ80" s="4" t="str">
        <f t="shared" si="41"/>
        <v/>
      </c>
      <c r="AR80" s="4" t="str">
        <f t="shared" si="42"/>
        <v/>
      </c>
      <c r="AS80" s="4" t="str">
        <f t="shared" si="43"/>
        <v/>
      </c>
      <c r="AT80" s="4" t="str">
        <f t="shared" si="44"/>
        <v>333.708125</v>
      </c>
      <c r="AU80" s="4" t="str">
        <f t="shared" si="45"/>
        <v/>
      </c>
      <c r="AV80" s="4" t="str">
        <f t="shared" si="46"/>
        <v/>
      </c>
      <c r="AW80" s="4" t="str">
        <f t="shared" si="47"/>
        <v/>
      </c>
      <c r="AX80" s="4" t="str">
        <f t="shared" si="48"/>
        <v>0.005133362859</v>
      </c>
      <c r="AY80" s="4" t="str">
        <f t="shared" si="49"/>
        <v/>
      </c>
      <c r="AZ80" s="4" t="str">
        <f t="shared" si="50"/>
        <v/>
      </c>
      <c r="BA80" s="4" t="str">
        <f t="shared" si="51"/>
        <v/>
      </c>
      <c r="BB80" s="4" t="str">
        <f t="shared" si="52"/>
        <v>226153</v>
      </c>
      <c r="BC80" s="4" t="str">
        <f t="shared" si="53"/>
        <v/>
      </c>
      <c r="BD80" s="4" t="str">
        <f t="shared" si="54"/>
        <v/>
      </c>
      <c r="BE80" s="4">
        <v>5530.0</v>
      </c>
      <c r="BF80" s="4">
        <v>226153.0</v>
      </c>
      <c r="BG80" s="4">
        <v>0.00513336285908</v>
      </c>
      <c r="BH80" s="4">
        <v>333.708125</v>
      </c>
      <c r="BI80" s="4">
        <v>67.89375</v>
      </c>
      <c r="BQ80" s="18"/>
      <c r="BR80" s="18"/>
      <c r="BT80" s="8"/>
      <c r="BU80" s="8"/>
      <c r="BV80" s="8"/>
      <c r="BW80" s="15">
        <v>39820.0</v>
      </c>
      <c r="BX80" s="17"/>
      <c r="BY80" s="17"/>
      <c r="BZ80" s="19" t="str">
        <f t="shared" si="55"/>
        <v>34</v>
      </c>
      <c r="CA80" s="19" t="str">
        <f t="shared" si="56"/>
        <v/>
      </c>
      <c r="CB80" s="19" t="str">
        <f t="shared" si="57"/>
        <v/>
      </c>
      <c r="CC80" s="19"/>
      <c r="CD80" s="4">
        <v>4805.0</v>
      </c>
      <c r="CE80" s="4"/>
      <c r="CF80" s="4">
        <v>6703.0</v>
      </c>
    </row>
    <row r="81">
      <c r="A81" s="4"/>
      <c r="B81" s="4"/>
      <c r="C81" s="4"/>
      <c r="D81" s="4" t="str">
        <f t="shared" si="2"/>
        <v>2</v>
      </c>
      <c r="E81" s="4" t="str">
        <f t="shared" si="3"/>
        <v/>
      </c>
      <c r="F81" s="4" t="str">
        <f t="shared" si="4"/>
        <v>0</v>
      </c>
      <c r="G81" s="4" t="str">
        <f t="shared" si="5"/>
        <v/>
      </c>
      <c r="H81" s="4" t="str">
        <f t="shared" si="6"/>
        <v/>
      </c>
      <c r="I81" s="4" t="str">
        <f t="shared" si="7"/>
        <v/>
      </c>
      <c r="J81" s="4" t="str">
        <f t="shared" si="8"/>
        <v>0</v>
      </c>
      <c r="K81" s="4" t="str">
        <f t="shared" si="9"/>
        <v/>
      </c>
      <c r="L81" s="4" t="str">
        <f t="shared" si="10"/>
        <v/>
      </c>
      <c r="M81" s="4" t="str">
        <f t="shared" si="11"/>
        <v/>
      </c>
      <c r="N81" s="4" t="str">
        <f t="shared" si="12"/>
        <v>0</v>
      </c>
      <c r="O81" s="4" t="str">
        <f t="shared" si="13"/>
        <v/>
      </c>
      <c r="P81" s="4" t="str">
        <f t="shared" si="14"/>
        <v/>
      </c>
      <c r="Q81" s="4" t="str">
        <f t="shared" si="15"/>
        <v/>
      </c>
      <c r="R81" s="4" t="str">
        <f t="shared" si="16"/>
        <v>0</v>
      </c>
      <c r="S81" s="4" t="str">
        <f t="shared" si="17"/>
        <v/>
      </c>
      <c r="T81" s="4" t="str">
        <f t="shared" si="18"/>
        <v/>
      </c>
      <c r="U81" s="4" t="str">
        <f t="shared" si="19"/>
        <v/>
      </c>
      <c r="V81" s="4" t="str">
        <f t="shared" si="20"/>
        <v>0</v>
      </c>
      <c r="W81" s="4" t="str">
        <f t="shared" si="21"/>
        <v/>
      </c>
      <c r="X81" s="4" t="str">
        <f t="shared" si="22"/>
        <v/>
      </c>
      <c r="Y81" s="4" t="str">
        <f t="shared" si="23"/>
        <v/>
      </c>
      <c r="Z81" s="4" t="str">
        <f t="shared" si="24"/>
        <v>20</v>
      </c>
      <c r="AA81" s="4" t="str">
        <f t="shared" si="25"/>
        <v/>
      </c>
      <c r="AB81" s="4" t="str">
        <f t="shared" si="26"/>
        <v/>
      </c>
      <c r="AC81" s="4" t="str">
        <f t="shared" si="27"/>
        <v/>
      </c>
      <c r="AD81" s="4" t="str">
        <f t="shared" si="28"/>
        <v>83</v>
      </c>
      <c r="AE81" s="4" t="str">
        <f t="shared" si="29"/>
        <v/>
      </c>
      <c r="AF81" s="4" t="str">
        <f t="shared" si="30"/>
        <v/>
      </c>
      <c r="AG81" s="4" t="str">
        <f t="shared" si="31"/>
        <v/>
      </c>
      <c r="AH81" s="4" t="str">
        <f t="shared" si="32"/>
        <v>84</v>
      </c>
      <c r="AI81" s="4" t="str">
        <f t="shared" si="33"/>
        <v/>
      </c>
      <c r="AJ81" s="4" t="str">
        <f t="shared" si="34"/>
        <v/>
      </c>
      <c r="AK81" s="4" t="str">
        <f t="shared" si="35"/>
        <v/>
      </c>
      <c r="AL81" s="4" t="str">
        <f t="shared" si="36"/>
        <v>9.321928095</v>
      </c>
      <c r="AM81" s="4" t="str">
        <f t="shared" si="37"/>
        <v/>
      </c>
      <c r="AN81" s="4" t="str">
        <f t="shared" si="38"/>
        <v/>
      </c>
      <c r="AO81" s="4" t="str">
        <f t="shared" si="39"/>
        <v/>
      </c>
      <c r="AP81" s="4" t="str">
        <f t="shared" si="40"/>
        <v>1.4440625</v>
      </c>
      <c r="AQ81" s="4" t="str">
        <f t="shared" si="41"/>
        <v/>
      </c>
      <c r="AR81" s="4" t="str">
        <f t="shared" si="42"/>
        <v/>
      </c>
      <c r="AS81" s="4" t="str">
        <f t="shared" si="43"/>
        <v/>
      </c>
      <c r="AT81" s="4" t="str">
        <f t="shared" si="44"/>
        <v>152.065625</v>
      </c>
      <c r="AU81" s="4" t="str">
        <f t="shared" si="45"/>
        <v/>
      </c>
      <c r="AV81" s="4" t="str">
        <f t="shared" si="46"/>
        <v/>
      </c>
      <c r="AW81" s="4" t="str">
        <f t="shared" si="47"/>
        <v/>
      </c>
      <c r="AX81" s="4" t="str">
        <f t="shared" si="48"/>
        <v>0.005133337759</v>
      </c>
      <c r="AY81" s="4" t="str">
        <f t="shared" si="49"/>
        <v/>
      </c>
      <c r="AZ81" s="4" t="str">
        <f t="shared" si="50"/>
        <v/>
      </c>
      <c r="BA81" s="4" t="str">
        <f t="shared" si="51"/>
        <v/>
      </c>
      <c r="BB81" s="4" t="str">
        <f t="shared" si="52"/>
        <v>217315</v>
      </c>
      <c r="BC81" s="4" t="str">
        <f t="shared" si="53"/>
        <v/>
      </c>
      <c r="BD81" s="4" t="str">
        <f t="shared" si="54"/>
        <v/>
      </c>
      <c r="BE81" s="4">
        <v>7099.0</v>
      </c>
      <c r="BF81" s="4">
        <v>217315.0</v>
      </c>
      <c r="BG81" s="4">
        <v>0.00513333775925</v>
      </c>
      <c r="BH81" s="4">
        <v>152.065625</v>
      </c>
      <c r="BI81" s="4">
        <v>1.4440625</v>
      </c>
      <c r="BJ81">
        <v>9.321928094887362</v>
      </c>
      <c r="BK81" s="4">
        <v>84.0</v>
      </c>
      <c r="BL81" s="4">
        <v>83.0</v>
      </c>
      <c r="BM81" s="7">
        <v>20.0</v>
      </c>
      <c r="BN81" s="7">
        <v>0.0</v>
      </c>
      <c r="BO81" s="7">
        <v>0.0</v>
      </c>
      <c r="BP81" s="7">
        <v>0.0</v>
      </c>
      <c r="BQ81" s="4">
        <v>0.0</v>
      </c>
      <c r="BR81" s="4">
        <v>0.0</v>
      </c>
      <c r="BS81" s="7"/>
      <c r="BT81" s="8"/>
      <c r="BU81" s="8"/>
      <c r="BV81" s="8"/>
      <c r="BW81" s="15">
        <v>39079.0</v>
      </c>
      <c r="BX81" s="20">
        <v>39473.0</v>
      </c>
      <c r="BY81" s="22">
        <v>42117.0</v>
      </c>
      <c r="BZ81" s="19" t="str">
        <f t="shared" si="55"/>
        <v>9</v>
      </c>
      <c r="CA81" s="19" t="str">
        <f t="shared" si="56"/>
        <v>0</v>
      </c>
      <c r="CB81" s="19" t="str">
        <f t="shared" si="57"/>
        <v>81</v>
      </c>
      <c r="CC81" s="19"/>
      <c r="CD81" s="4">
        <v>4846.0</v>
      </c>
      <c r="CE81" s="4"/>
      <c r="CF81" s="4">
        <v>7086.0</v>
      </c>
    </row>
    <row r="82">
      <c r="A82" s="4"/>
      <c r="B82" s="4"/>
      <c r="C82" s="4"/>
      <c r="D82" s="4" t="str">
        <f t="shared" si="2"/>
        <v>1</v>
      </c>
      <c r="E82" s="4" t="str">
        <f t="shared" si="3"/>
        <v/>
      </c>
      <c r="F82" s="4" t="str">
        <f t="shared" si="4"/>
        <v/>
      </c>
      <c r="G82" s="4" t="str">
        <f t="shared" si="5"/>
        <v/>
      </c>
      <c r="H82" s="4" t="str">
        <f t="shared" si="6"/>
        <v/>
      </c>
      <c r="I82" s="4" t="str">
        <f t="shared" si="7"/>
        <v/>
      </c>
      <c r="J82" s="4" t="str">
        <f t="shared" si="8"/>
        <v/>
      </c>
      <c r="K82" s="4" t="str">
        <f t="shared" si="9"/>
        <v/>
      </c>
      <c r="L82" s="4" t="str">
        <f t="shared" si="10"/>
        <v/>
      </c>
      <c r="M82" s="4" t="str">
        <f t="shared" si="11"/>
        <v/>
      </c>
      <c r="N82" s="4" t="str">
        <f t="shared" si="12"/>
        <v/>
      </c>
      <c r="O82" s="4" t="str">
        <f t="shared" si="13"/>
        <v/>
      </c>
      <c r="P82" s="4" t="str">
        <f t="shared" si="14"/>
        <v/>
      </c>
      <c r="Q82" s="4" t="str">
        <f t="shared" si="15"/>
        <v/>
      </c>
      <c r="R82" s="4" t="str">
        <f t="shared" si="16"/>
        <v/>
      </c>
      <c r="S82" s="4" t="str">
        <f t="shared" si="17"/>
        <v/>
      </c>
      <c r="T82" s="4" t="str">
        <f t="shared" si="18"/>
        <v/>
      </c>
      <c r="U82" s="4" t="str">
        <f t="shared" si="19"/>
        <v/>
      </c>
      <c r="V82" s="4" t="str">
        <f t="shared" si="20"/>
        <v/>
      </c>
      <c r="W82" s="4" t="str">
        <f t="shared" si="21"/>
        <v/>
      </c>
      <c r="X82" s="4" t="str">
        <f t="shared" si="22"/>
        <v/>
      </c>
      <c r="Y82" s="4" t="str">
        <f t="shared" si="23"/>
        <v/>
      </c>
      <c r="Z82" s="4" t="str">
        <f t="shared" si="24"/>
        <v/>
      </c>
      <c r="AA82" s="4" t="str">
        <f t="shared" si="25"/>
        <v/>
      </c>
      <c r="AB82" s="4" t="str">
        <f t="shared" si="26"/>
        <v/>
      </c>
      <c r="AC82" s="4" t="str">
        <f t="shared" si="27"/>
        <v/>
      </c>
      <c r="AD82" s="4" t="str">
        <f t="shared" si="28"/>
        <v/>
      </c>
      <c r="AE82" s="4" t="str">
        <f t="shared" si="29"/>
        <v/>
      </c>
      <c r="AF82" s="4" t="str">
        <f t="shared" si="30"/>
        <v/>
      </c>
      <c r="AG82" s="4" t="str">
        <f t="shared" si="31"/>
        <v/>
      </c>
      <c r="AH82" s="4" t="str">
        <f t="shared" si="32"/>
        <v/>
      </c>
      <c r="AI82" s="4" t="str">
        <f t="shared" si="33"/>
        <v/>
      </c>
      <c r="AJ82" s="4" t="str">
        <f t="shared" si="34"/>
        <v/>
      </c>
      <c r="AK82" s="4" t="str">
        <f t="shared" si="35"/>
        <v/>
      </c>
      <c r="AL82" s="4" t="str">
        <f t="shared" si="36"/>
        <v/>
      </c>
      <c r="AM82" s="4" t="str">
        <f t="shared" si="37"/>
        <v/>
      </c>
      <c r="AN82" s="4" t="str">
        <f t="shared" si="38"/>
        <v/>
      </c>
      <c r="AO82" s="4" t="str">
        <f t="shared" si="39"/>
        <v>17.5</v>
      </c>
      <c r="AP82" s="4" t="str">
        <f t="shared" si="40"/>
        <v/>
      </c>
      <c r="AQ82" s="4" t="str">
        <f t="shared" si="41"/>
        <v/>
      </c>
      <c r="AR82" s="4" t="str">
        <f t="shared" si="42"/>
        <v/>
      </c>
      <c r="AS82" s="4" t="str">
        <f t="shared" si="43"/>
        <v>115.875</v>
      </c>
      <c r="AT82" s="4" t="str">
        <f t="shared" si="44"/>
        <v/>
      </c>
      <c r="AU82" s="4" t="str">
        <f t="shared" si="45"/>
        <v/>
      </c>
      <c r="AV82" s="4" t="str">
        <f t="shared" si="46"/>
        <v/>
      </c>
      <c r="AW82" s="4" t="str">
        <f t="shared" si="47"/>
        <v>0.00504559852</v>
      </c>
      <c r="AX82" s="4" t="str">
        <f t="shared" si="48"/>
        <v/>
      </c>
      <c r="AY82" s="4" t="str">
        <f t="shared" si="49"/>
        <v/>
      </c>
      <c r="AZ82" s="4" t="str">
        <f t="shared" si="50"/>
        <v/>
      </c>
      <c r="BA82" s="4" t="str">
        <f t="shared" si="51"/>
        <v>206634</v>
      </c>
      <c r="BB82" s="4" t="str">
        <f t="shared" si="52"/>
        <v/>
      </c>
      <c r="BC82" s="4" t="str">
        <f t="shared" si="53"/>
        <v/>
      </c>
      <c r="BD82" s="4" t="str">
        <f t="shared" si="54"/>
        <v/>
      </c>
      <c r="BE82" s="4">
        <v>1116.0</v>
      </c>
      <c r="BF82" s="4">
        <v>206634.0</v>
      </c>
      <c r="BG82" s="4">
        <v>0.00504559851953</v>
      </c>
      <c r="BH82" s="4">
        <v>115.875</v>
      </c>
      <c r="BI82" s="4">
        <v>17.5</v>
      </c>
      <c r="BQ82" s="18"/>
      <c r="BR82" s="18"/>
      <c r="BT82" s="8"/>
      <c r="BU82" s="8"/>
      <c r="BV82" s="8"/>
      <c r="BW82" s="15">
        <v>39891.0</v>
      </c>
      <c r="BX82" s="17"/>
      <c r="BY82" s="17"/>
      <c r="BZ82" s="19" t="str">
        <f t="shared" si="55"/>
        <v>36</v>
      </c>
      <c r="CA82" s="19" t="str">
        <f t="shared" si="56"/>
        <v/>
      </c>
      <c r="CB82" s="19" t="str">
        <f t="shared" si="57"/>
        <v/>
      </c>
      <c r="CC82" s="19"/>
      <c r="CD82" s="4">
        <v>5845.0</v>
      </c>
      <c r="CE82" s="4"/>
      <c r="CF82" s="4">
        <v>7099.0</v>
      </c>
    </row>
    <row r="83">
      <c r="A83" s="4"/>
      <c r="B83" s="4"/>
      <c r="C83" s="4"/>
      <c r="D83" s="4" t="str">
        <f t="shared" si="2"/>
        <v>1</v>
      </c>
      <c r="E83" s="4" t="str">
        <f t="shared" si="3"/>
        <v>0</v>
      </c>
      <c r="F83" s="4" t="str">
        <f t="shared" si="4"/>
        <v/>
      </c>
      <c r="G83" s="4" t="str">
        <f t="shared" si="5"/>
        <v/>
      </c>
      <c r="H83" s="4" t="str">
        <f t="shared" si="6"/>
        <v/>
      </c>
      <c r="I83" s="4" t="str">
        <f t="shared" si="7"/>
        <v>0</v>
      </c>
      <c r="J83" s="4" t="str">
        <f t="shared" si="8"/>
        <v/>
      </c>
      <c r="K83" s="4" t="str">
        <f t="shared" si="9"/>
        <v/>
      </c>
      <c r="L83" s="4" t="str">
        <f t="shared" si="10"/>
        <v/>
      </c>
      <c r="M83" s="4" t="str">
        <f t="shared" si="11"/>
        <v>1</v>
      </c>
      <c r="N83" s="4" t="str">
        <f t="shared" si="12"/>
        <v/>
      </c>
      <c r="O83" s="4" t="str">
        <f t="shared" si="13"/>
        <v/>
      </c>
      <c r="P83" s="4" t="str">
        <f t="shared" si="14"/>
        <v/>
      </c>
      <c r="Q83" s="4" t="str">
        <f t="shared" si="15"/>
        <v>0</v>
      </c>
      <c r="R83" s="4" t="str">
        <f t="shared" si="16"/>
        <v/>
      </c>
      <c r="S83" s="4" t="str">
        <f t="shared" si="17"/>
        <v/>
      </c>
      <c r="T83" s="4" t="str">
        <f t="shared" si="18"/>
        <v/>
      </c>
      <c r="U83" s="4" t="str">
        <f t="shared" si="19"/>
        <v>0</v>
      </c>
      <c r="V83" s="4" t="str">
        <f t="shared" si="20"/>
        <v/>
      </c>
      <c r="W83" s="4" t="str">
        <f t="shared" si="21"/>
        <v/>
      </c>
      <c r="X83" s="4" t="str">
        <f t="shared" si="22"/>
        <v/>
      </c>
      <c r="Y83" s="4" t="str">
        <f t="shared" si="23"/>
        <v>17</v>
      </c>
      <c r="Z83" s="4" t="str">
        <f t="shared" si="24"/>
        <v/>
      </c>
      <c r="AA83" s="4" t="str">
        <f t="shared" si="25"/>
        <v/>
      </c>
      <c r="AB83" s="4" t="str">
        <f t="shared" si="26"/>
        <v/>
      </c>
      <c r="AC83" s="4" t="str">
        <f t="shared" si="27"/>
        <v>409</v>
      </c>
      <c r="AD83" s="4" t="str">
        <f t="shared" si="28"/>
        <v/>
      </c>
      <c r="AE83" s="4" t="str">
        <f t="shared" si="29"/>
        <v/>
      </c>
      <c r="AF83" s="4" t="str">
        <f t="shared" si="30"/>
        <v/>
      </c>
      <c r="AG83" s="4" t="str">
        <f t="shared" si="31"/>
        <v>110</v>
      </c>
      <c r="AH83" s="4" t="str">
        <f t="shared" si="32"/>
        <v/>
      </c>
      <c r="AI83" s="4" t="str">
        <f t="shared" si="33"/>
        <v/>
      </c>
      <c r="AJ83" s="4" t="str">
        <f t="shared" si="34"/>
        <v/>
      </c>
      <c r="AK83" s="4" t="str">
        <f t="shared" si="35"/>
        <v>14.08746284</v>
      </c>
      <c r="AL83" s="4" t="str">
        <f t="shared" si="36"/>
        <v/>
      </c>
      <c r="AM83" s="4" t="str">
        <f t="shared" si="37"/>
        <v/>
      </c>
      <c r="AN83" s="4" t="str">
        <f t="shared" si="38"/>
        <v/>
      </c>
      <c r="AO83" s="4" t="str">
        <f t="shared" si="39"/>
        <v>17.27625</v>
      </c>
      <c r="AP83" s="4" t="str">
        <f t="shared" si="40"/>
        <v/>
      </c>
      <c r="AQ83" s="4" t="str">
        <f t="shared" si="41"/>
        <v/>
      </c>
      <c r="AR83" s="4" t="str">
        <f t="shared" si="42"/>
        <v/>
      </c>
      <c r="AS83" s="4" t="str">
        <f t="shared" si="43"/>
        <v>260.514375</v>
      </c>
      <c r="AT83" s="4" t="str">
        <f t="shared" si="44"/>
        <v/>
      </c>
      <c r="AU83" s="4" t="str">
        <f t="shared" si="45"/>
        <v/>
      </c>
      <c r="AV83" s="4" t="str">
        <f t="shared" si="46"/>
        <v/>
      </c>
      <c r="AW83" s="4" t="str">
        <f t="shared" si="47"/>
        <v>0.004969267974</v>
      </c>
      <c r="AX83" s="4" t="str">
        <f t="shared" si="48"/>
        <v/>
      </c>
      <c r="AY83" s="4" t="str">
        <f t="shared" si="49"/>
        <v/>
      </c>
      <c r="AZ83" s="4" t="str">
        <f t="shared" si="50"/>
        <v/>
      </c>
      <c r="BA83" s="4" t="str">
        <f t="shared" si="51"/>
        <v>205456</v>
      </c>
      <c r="BB83" s="4" t="str">
        <f t="shared" si="52"/>
        <v/>
      </c>
      <c r="BC83" s="4" t="str">
        <f t="shared" si="53"/>
        <v/>
      </c>
      <c r="BD83" s="4" t="str">
        <f t="shared" si="54"/>
        <v/>
      </c>
      <c r="BE83" s="4">
        <v>622.0</v>
      </c>
      <c r="BF83" s="4">
        <v>205456.0</v>
      </c>
      <c r="BG83" s="4">
        <v>0.00496926797406</v>
      </c>
      <c r="BH83" s="4">
        <v>260.514375</v>
      </c>
      <c r="BI83" s="4">
        <v>17.27625</v>
      </c>
      <c r="BJ83">
        <v>14.087462841250339</v>
      </c>
      <c r="BK83" s="4">
        <v>110.0</v>
      </c>
      <c r="BL83" s="4">
        <v>409.0</v>
      </c>
      <c r="BM83" s="7">
        <v>17.0</v>
      </c>
      <c r="BN83" s="7">
        <v>0.0</v>
      </c>
      <c r="BO83" s="7">
        <v>0.0</v>
      </c>
      <c r="BP83" s="7">
        <v>1.0</v>
      </c>
      <c r="BQ83" s="4">
        <v>0.0</v>
      </c>
      <c r="BR83" s="4">
        <v>0.0</v>
      </c>
      <c r="BS83" s="7"/>
      <c r="BT83" s="8"/>
      <c r="BU83" s="8"/>
      <c r="BV83" s="8"/>
      <c r="BW83" s="15">
        <v>40108.0</v>
      </c>
      <c r="BX83" s="20">
        <v>40887.0</v>
      </c>
      <c r="BY83" s="22">
        <v>40929.0</v>
      </c>
      <c r="BZ83" s="19" t="str">
        <f t="shared" si="55"/>
        <v>43</v>
      </c>
      <c r="CA83" s="19" t="str">
        <f t="shared" si="56"/>
        <v>47</v>
      </c>
      <c r="CB83" s="19" t="str">
        <f t="shared" si="57"/>
        <v>42</v>
      </c>
      <c r="CC83" s="19"/>
      <c r="CD83" s="4">
        <v>8211.0</v>
      </c>
      <c r="CE83" s="4"/>
      <c r="CF83" s="4">
        <v>7210.0</v>
      </c>
    </row>
    <row r="84">
      <c r="A84" s="4"/>
      <c r="B84" s="4"/>
      <c r="C84" s="4"/>
      <c r="D84" s="4" t="str">
        <f t="shared" si="2"/>
        <v>3</v>
      </c>
      <c r="E84" s="4" t="str">
        <f t="shared" si="3"/>
        <v/>
      </c>
      <c r="F84" s="4" t="str">
        <f t="shared" si="4"/>
        <v/>
      </c>
      <c r="G84" s="4" t="str">
        <f t="shared" si="5"/>
        <v/>
      </c>
      <c r="H84" s="4" t="str">
        <f t="shared" si="6"/>
        <v/>
      </c>
      <c r="I84" s="4" t="str">
        <f t="shared" si="7"/>
        <v/>
      </c>
      <c r="J84" s="4" t="str">
        <f t="shared" si="8"/>
        <v/>
      </c>
      <c r="K84" s="4" t="str">
        <f t="shared" si="9"/>
        <v/>
      </c>
      <c r="L84" s="4" t="str">
        <f t="shared" si="10"/>
        <v/>
      </c>
      <c r="M84" s="4" t="str">
        <f t="shared" si="11"/>
        <v/>
      </c>
      <c r="N84" s="4" t="str">
        <f t="shared" si="12"/>
        <v/>
      </c>
      <c r="O84" s="4" t="str">
        <f t="shared" si="13"/>
        <v/>
      </c>
      <c r="P84" s="4" t="str">
        <f t="shared" si="14"/>
        <v/>
      </c>
      <c r="Q84" s="4" t="str">
        <f t="shared" si="15"/>
        <v/>
      </c>
      <c r="R84" s="4" t="str">
        <f t="shared" si="16"/>
        <v/>
      </c>
      <c r="S84" s="4" t="str">
        <f t="shared" si="17"/>
        <v/>
      </c>
      <c r="T84" s="4" t="str">
        <f t="shared" si="18"/>
        <v/>
      </c>
      <c r="U84" s="4" t="str">
        <f t="shared" si="19"/>
        <v/>
      </c>
      <c r="V84" s="4" t="str">
        <f t="shared" si="20"/>
        <v/>
      </c>
      <c r="W84" s="4" t="str">
        <f t="shared" si="21"/>
        <v/>
      </c>
      <c r="X84" s="4" t="str">
        <f t="shared" si="22"/>
        <v/>
      </c>
      <c r="Y84" s="4" t="str">
        <f t="shared" si="23"/>
        <v/>
      </c>
      <c r="Z84" s="4" t="str">
        <f t="shared" si="24"/>
        <v/>
      </c>
      <c r="AA84" s="4" t="str">
        <f t="shared" si="25"/>
        <v>131</v>
      </c>
      <c r="AB84" s="4" t="str">
        <f t="shared" si="26"/>
        <v/>
      </c>
      <c r="AC84" s="4" t="str">
        <f t="shared" si="27"/>
        <v/>
      </c>
      <c r="AD84" s="4" t="str">
        <f t="shared" si="28"/>
        <v/>
      </c>
      <c r="AE84" s="4" t="str">
        <f t="shared" si="29"/>
        <v>154</v>
      </c>
      <c r="AF84" s="4" t="str">
        <f t="shared" si="30"/>
        <v/>
      </c>
      <c r="AG84" s="4" t="str">
        <f t="shared" si="31"/>
        <v/>
      </c>
      <c r="AH84" s="4" t="str">
        <f t="shared" si="32"/>
        <v/>
      </c>
      <c r="AI84" s="4" t="str">
        <f t="shared" si="33"/>
        <v>26</v>
      </c>
      <c r="AJ84" s="4" t="str">
        <f t="shared" si="34"/>
        <v/>
      </c>
      <c r="AK84" s="4" t="str">
        <f t="shared" si="35"/>
        <v/>
      </c>
      <c r="AL84" s="4" t="str">
        <f t="shared" si="36"/>
        <v/>
      </c>
      <c r="AM84" s="4" t="str">
        <f t="shared" si="37"/>
        <v>12.033423</v>
      </c>
      <c r="AN84" s="4" t="str">
        <f t="shared" si="38"/>
        <v/>
      </c>
      <c r="AO84" s="4" t="str">
        <f t="shared" si="39"/>
        <v/>
      </c>
      <c r="AP84" s="4" t="str">
        <f t="shared" si="40"/>
        <v/>
      </c>
      <c r="AQ84" s="4" t="str">
        <f t="shared" si="41"/>
        <v>144.0925</v>
      </c>
      <c r="AR84" s="4" t="str">
        <f t="shared" si="42"/>
        <v/>
      </c>
      <c r="AS84" s="4" t="str">
        <f t="shared" si="43"/>
        <v/>
      </c>
      <c r="AT84" s="4" t="str">
        <f t="shared" si="44"/>
        <v/>
      </c>
      <c r="AU84" s="4" t="str">
        <f t="shared" si="45"/>
        <v>936.215</v>
      </c>
      <c r="AV84" s="4" t="str">
        <f t="shared" si="46"/>
        <v/>
      </c>
      <c r="AW84" s="4" t="str">
        <f t="shared" si="47"/>
        <v/>
      </c>
      <c r="AX84" s="4" t="str">
        <f t="shared" si="48"/>
        <v/>
      </c>
      <c r="AY84" s="4" t="str">
        <f t="shared" si="49"/>
        <v>0.00495303098</v>
      </c>
      <c r="AZ84" s="4" t="str">
        <f t="shared" si="50"/>
        <v/>
      </c>
      <c r="BA84" s="4" t="str">
        <f t="shared" si="51"/>
        <v/>
      </c>
      <c r="BB84" s="4" t="str">
        <f t="shared" si="52"/>
        <v/>
      </c>
      <c r="BC84" s="4" t="str">
        <f t="shared" si="53"/>
        <v>201875</v>
      </c>
      <c r="BD84" s="4" t="str">
        <f t="shared" si="54"/>
        <v/>
      </c>
      <c r="BE84" s="4">
        <v>10900.0</v>
      </c>
      <c r="BF84" s="4">
        <v>201875.0</v>
      </c>
      <c r="BG84" s="4">
        <v>0.00495303097992</v>
      </c>
      <c r="BH84" s="4">
        <v>936.215</v>
      </c>
      <c r="BI84" s="4">
        <v>144.0925</v>
      </c>
      <c r="BJ84">
        <v>12.03342300153745</v>
      </c>
      <c r="BK84" s="4">
        <v>26.0</v>
      </c>
      <c r="BL84" s="4">
        <v>154.0</v>
      </c>
      <c r="BM84" s="7">
        <v>131.0</v>
      </c>
      <c r="BN84" s="7"/>
      <c r="BO84" s="7"/>
      <c r="BP84" s="7"/>
      <c r="BQ84" s="18"/>
      <c r="BR84" s="18"/>
      <c r="BS84" s="7"/>
      <c r="BT84" s="8"/>
      <c r="BU84" s="8"/>
      <c r="BV84" s="8"/>
      <c r="BW84" s="15">
        <v>39301.0</v>
      </c>
      <c r="BX84" s="20">
        <v>40423.0</v>
      </c>
      <c r="BY84" s="17"/>
      <c r="BZ84" s="19" t="str">
        <f t="shared" si="55"/>
        <v>17</v>
      </c>
      <c r="CA84" s="19" t="str">
        <f t="shared" si="56"/>
        <v>32</v>
      </c>
      <c r="CB84" s="19" t="str">
        <f t="shared" si="57"/>
        <v/>
      </c>
      <c r="CC84" s="19"/>
      <c r="CD84" s="4">
        <v>10476.835625</v>
      </c>
      <c r="CE84" s="4"/>
      <c r="CF84" s="4">
        <v>7684.0</v>
      </c>
    </row>
    <row r="85">
      <c r="A85" s="4"/>
      <c r="B85" s="4"/>
      <c r="C85" s="4"/>
      <c r="D85" s="4" t="str">
        <f t="shared" si="2"/>
        <v>1</v>
      </c>
      <c r="E85" s="4" t="str">
        <f t="shared" si="3"/>
        <v/>
      </c>
      <c r="F85" s="4" t="str">
        <f t="shared" si="4"/>
        <v/>
      </c>
      <c r="G85" s="4" t="str">
        <f t="shared" si="5"/>
        <v/>
      </c>
      <c r="H85" s="4" t="str">
        <f t="shared" si="6"/>
        <v/>
      </c>
      <c r="I85" s="4" t="str">
        <f t="shared" si="7"/>
        <v/>
      </c>
      <c r="J85" s="4" t="str">
        <f t="shared" si="8"/>
        <v/>
      </c>
      <c r="K85" s="4" t="str">
        <f t="shared" si="9"/>
        <v/>
      </c>
      <c r="L85" s="4" t="str">
        <f t="shared" si="10"/>
        <v/>
      </c>
      <c r="M85" s="4" t="str">
        <f t="shared" si="11"/>
        <v/>
      </c>
      <c r="N85" s="4" t="str">
        <f t="shared" si="12"/>
        <v/>
      </c>
      <c r="O85" s="4" t="str">
        <f t="shared" si="13"/>
        <v/>
      </c>
      <c r="P85" s="4" t="str">
        <f t="shared" si="14"/>
        <v/>
      </c>
      <c r="Q85" s="4" t="str">
        <f t="shared" si="15"/>
        <v/>
      </c>
      <c r="R85" s="4" t="str">
        <f t="shared" si="16"/>
        <v/>
      </c>
      <c r="S85" s="4" t="str">
        <f t="shared" si="17"/>
        <v/>
      </c>
      <c r="T85" s="4" t="str">
        <f t="shared" si="18"/>
        <v/>
      </c>
      <c r="U85" s="4" t="str">
        <f t="shared" si="19"/>
        <v/>
      </c>
      <c r="V85" s="4" t="str">
        <f t="shared" si="20"/>
        <v/>
      </c>
      <c r="W85" s="4" t="str">
        <f t="shared" si="21"/>
        <v/>
      </c>
      <c r="X85" s="4" t="str">
        <f t="shared" si="22"/>
        <v/>
      </c>
      <c r="Y85" s="4" t="str">
        <f t="shared" si="23"/>
        <v>306</v>
      </c>
      <c r="Z85" s="4" t="str">
        <f t="shared" si="24"/>
        <v/>
      </c>
      <c r="AA85" s="4" t="str">
        <f t="shared" si="25"/>
        <v/>
      </c>
      <c r="AB85" s="4" t="str">
        <f t="shared" si="26"/>
        <v/>
      </c>
      <c r="AC85" s="4" t="str">
        <f t="shared" si="27"/>
        <v>70</v>
      </c>
      <c r="AD85" s="4" t="str">
        <f t="shared" si="28"/>
        <v/>
      </c>
      <c r="AE85" s="4" t="str">
        <f t="shared" si="29"/>
        <v/>
      </c>
      <c r="AF85" s="4" t="str">
        <f t="shared" si="30"/>
        <v/>
      </c>
      <c r="AG85" s="4" t="str">
        <f t="shared" si="31"/>
        <v>31</v>
      </c>
      <c r="AH85" s="4" t="str">
        <f t="shared" si="32"/>
        <v/>
      </c>
      <c r="AI85" s="4" t="str">
        <f t="shared" si="33"/>
        <v/>
      </c>
      <c r="AJ85" s="4" t="str">
        <f t="shared" si="34"/>
        <v/>
      </c>
      <c r="AK85" s="4" t="str">
        <f t="shared" si="35"/>
        <v>12.25738784</v>
      </c>
      <c r="AL85" s="4" t="str">
        <f t="shared" si="36"/>
        <v/>
      </c>
      <c r="AM85" s="4" t="str">
        <f t="shared" si="37"/>
        <v/>
      </c>
      <c r="AN85" s="4" t="str">
        <f t="shared" si="38"/>
        <v/>
      </c>
      <c r="AO85" s="4" t="str">
        <f t="shared" si="39"/>
        <v>90.153125</v>
      </c>
      <c r="AP85" s="4" t="str">
        <f t="shared" si="40"/>
        <v/>
      </c>
      <c r="AQ85" s="4" t="str">
        <f t="shared" si="41"/>
        <v/>
      </c>
      <c r="AR85" s="4" t="str">
        <f t="shared" si="42"/>
        <v/>
      </c>
      <c r="AS85" s="4" t="str">
        <f t="shared" si="43"/>
        <v>616.9340625</v>
      </c>
      <c r="AT85" s="4" t="str">
        <f t="shared" si="44"/>
        <v/>
      </c>
      <c r="AU85" s="4" t="str">
        <f t="shared" si="45"/>
        <v/>
      </c>
      <c r="AV85" s="4" t="str">
        <f t="shared" si="46"/>
        <v/>
      </c>
      <c r="AW85" s="4" t="str">
        <f t="shared" si="47"/>
        <v>0.004891960859</v>
      </c>
      <c r="AX85" s="4" t="str">
        <f t="shared" si="48"/>
        <v/>
      </c>
      <c r="AY85" s="4" t="str">
        <f t="shared" si="49"/>
        <v/>
      </c>
      <c r="AZ85" s="4" t="str">
        <f t="shared" si="50"/>
        <v/>
      </c>
      <c r="BA85" s="4" t="str">
        <f t="shared" si="51"/>
        <v>201462</v>
      </c>
      <c r="BB85" s="4" t="str">
        <f t="shared" si="52"/>
        <v/>
      </c>
      <c r="BC85" s="4" t="str">
        <f t="shared" si="53"/>
        <v/>
      </c>
      <c r="BD85" s="4" t="str">
        <f t="shared" si="54"/>
        <v/>
      </c>
      <c r="BE85" s="4">
        <v>2624.0</v>
      </c>
      <c r="BF85" s="4">
        <v>201462.0</v>
      </c>
      <c r="BG85" s="4">
        <v>0.00489196085925</v>
      </c>
      <c r="BH85" s="4">
        <v>616.9340625</v>
      </c>
      <c r="BI85" s="4">
        <v>90.153125</v>
      </c>
      <c r="BJ85">
        <v>12.257387842692651</v>
      </c>
      <c r="BK85" s="4">
        <v>31.0</v>
      </c>
      <c r="BL85" s="4">
        <v>70.0</v>
      </c>
      <c r="BM85" s="7">
        <v>306.0</v>
      </c>
      <c r="BN85" s="7"/>
      <c r="BO85" s="7"/>
      <c r="BP85" s="7"/>
      <c r="BQ85" s="18"/>
      <c r="BR85" s="18"/>
      <c r="BS85" s="7"/>
      <c r="BT85" s="8"/>
      <c r="BU85" s="8"/>
      <c r="BV85" s="8"/>
      <c r="BW85" s="15">
        <v>40580.0</v>
      </c>
      <c r="BX85" s="20">
        <v>40551.0</v>
      </c>
      <c r="BY85" s="17"/>
      <c r="BZ85" s="19" t="str">
        <f t="shared" si="55"/>
        <v>59</v>
      </c>
      <c r="CA85" s="19" t="str">
        <f t="shared" si="56"/>
        <v>36</v>
      </c>
      <c r="CB85" s="19" t="str">
        <f t="shared" si="57"/>
        <v/>
      </c>
      <c r="CC85" s="19"/>
      <c r="CD85" s="2" t="s">
        <v>148</v>
      </c>
      <c r="CE85" s="2"/>
      <c r="CF85" s="4">
        <v>7763.0</v>
      </c>
    </row>
    <row r="86">
      <c r="A86" s="4"/>
      <c r="B86" s="4"/>
      <c r="C86" s="4"/>
      <c r="D86" s="4" t="str">
        <f t="shared" si="2"/>
        <v>3</v>
      </c>
      <c r="E86" s="4" t="str">
        <f t="shared" si="3"/>
        <v/>
      </c>
      <c r="F86" s="4" t="str">
        <f t="shared" si="4"/>
        <v/>
      </c>
      <c r="G86" s="4" t="str">
        <f t="shared" si="5"/>
        <v/>
      </c>
      <c r="H86" s="4" t="str">
        <f t="shared" si="6"/>
        <v/>
      </c>
      <c r="I86" s="4" t="str">
        <f t="shared" si="7"/>
        <v/>
      </c>
      <c r="J86" s="4" t="str">
        <f t="shared" si="8"/>
        <v/>
      </c>
      <c r="K86" s="4" t="str">
        <f t="shared" si="9"/>
        <v/>
      </c>
      <c r="L86" s="4" t="str">
        <f t="shared" si="10"/>
        <v/>
      </c>
      <c r="M86" s="4" t="str">
        <f t="shared" si="11"/>
        <v/>
      </c>
      <c r="N86" s="4" t="str">
        <f t="shared" si="12"/>
        <v/>
      </c>
      <c r="O86" s="4" t="str">
        <f t="shared" si="13"/>
        <v/>
      </c>
      <c r="P86" s="4" t="str">
        <f t="shared" si="14"/>
        <v/>
      </c>
      <c r="Q86" s="4" t="str">
        <f t="shared" si="15"/>
        <v/>
      </c>
      <c r="R86" s="4" t="str">
        <f t="shared" si="16"/>
        <v/>
      </c>
      <c r="S86" s="4" t="str">
        <f t="shared" si="17"/>
        <v/>
      </c>
      <c r="T86" s="4" t="str">
        <f t="shared" si="18"/>
        <v/>
      </c>
      <c r="U86" s="4" t="str">
        <f t="shared" si="19"/>
        <v/>
      </c>
      <c r="V86" s="4" t="str">
        <f t="shared" si="20"/>
        <v/>
      </c>
      <c r="W86" s="4" t="str">
        <f t="shared" si="21"/>
        <v/>
      </c>
      <c r="X86" s="4" t="str">
        <f t="shared" si="22"/>
        <v/>
      </c>
      <c r="Y86" s="4" t="str">
        <f t="shared" si="23"/>
        <v/>
      </c>
      <c r="Z86" s="4" t="str">
        <f t="shared" si="24"/>
        <v/>
      </c>
      <c r="AA86" s="4" t="str">
        <f t="shared" si="25"/>
        <v/>
      </c>
      <c r="AB86" s="4" t="str">
        <f t="shared" si="26"/>
        <v/>
      </c>
      <c r="AC86" s="4" t="str">
        <f t="shared" si="27"/>
        <v/>
      </c>
      <c r="AD86" s="4" t="str">
        <f t="shared" si="28"/>
        <v/>
      </c>
      <c r="AE86" s="4" t="str">
        <f t="shared" si="29"/>
        <v/>
      </c>
      <c r="AF86" s="4" t="str">
        <f t="shared" si="30"/>
        <v/>
      </c>
      <c r="AG86" s="4" t="str">
        <f t="shared" si="31"/>
        <v/>
      </c>
      <c r="AH86" s="4" t="str">
        <f t="shared" si="32"/>
        <v/>
      </c>
      <c r="AI86" s="4" t="str">
        <f t="shared" si="33"/>
        <v/>
      </c>
      <c r="AJ86" s="4" t="str">
        <f t="shared" si="34"/>
        <v/>
      </c>
      <c r="AK86" s="4" t="str">
        <f t="shared" si="35"/>
        <v/>
      </c>
      <c r="AL86" s="4" t="str">
        <f t="shared" si="36"/>
        <v/>
      </c>
      <c r="AM86" s="4" t="str">
        <f t="shared" si="37"/>
        <v/>
      </c>
      <c r="AN86" s="4" t="str">
        <f t="shared" si="38"/>
        <v/>
      </c>
      <c r="AO86" s="4" t="str">
        <f t="shared" si="39"/>
        <v/>
      </c>
      <c r="AP86" s="4" t="str">
        <f t="shared" si="40"/>
        <v/>
      </c>
      <c r="AQ86" s="4" t="str">
        <f t="shared" si="41"/>
        <v>201.684375</v>
      </c>
      <c r="AR86" s="4" t="str">
        <f t="shared" si="42"/>
        <v/>
      </c>
      <c r="AS86" s="4" t="str">
        <f t="shared" si="43"/>
        <v/>
      </c>
      <c r="AT86" s="4" t="str">
        <f t="shared" si="44"/>
        <v/>
      </c>
      <c r="AU86" s="4" t="str">
        <f t="shared" si="45"/>
        <v>1114.469375</v>
      </c>
      <c r="AV86" s="4" t="str">
        <f t="shared" si="46"/>
        <v/>
      </c>
      <c r="AW86" s="4" t="str">
        <f t="shared" si="47"/>
        <v/>
      </c>
      <c r="AX86" s="4" t="str">
        <f t="shared" si="48"/>
        <v/>
      </c>
      <c r="AY86" s="4" t="str">
        <f t="shared" si="49"/>
        <v>0.004873241956</v>
      </c>
      <c r="AZ86" s="4" t="str">
        <f t="shared" si="50"/>
        <v/>
      </c>
      <c r="BA86" s="4" t="str">
        <f t="shared" si="51"/>
        <v/>
      </c>
      <c r="BB86" s="4" t="str">
        <f t="shared" si="52"/>
        <v/>
      </c>
      <c r="BC86" s="4" t="str">
        <f t="shared" si="53"/>
        <v>195785</v>
      </c>
      <c r="BD86" s="4" t="str">
        <f t="shared" si="54"/>
        <v/>
      </c>
      <c r="BE86" s="4">
        <v>19300.0</v>
      </c>
      <c r="BF86" s="4">
        <v>195785.0</v>
      </c>
      <c r="BG86" s="4">
        <v>0.00487324195632</v>
      </c>
      <c r="BH86" s="4">
        <v>1114.469375</v>
      </c>
      <c r="BI86" s="4">
        <v>201.684375</v>
      </c>
      <c r="BQ86" s="18"/>
      <c r="BR86" s="18"/>
      <c r="BT86" s="8"/>
      <c r="BU86" s="8"/>
      <c r="BV86" s="8"/>
      <c r="BW86" s="15">
        <v>40402.0</v>
      </c>
      <c r="BX86" s="17"/>
      <c r="BY86" s="17"/>
      <c r="BZ86" s="19" t="str">
        <f t="shared" si="55"/>
        <v>53</v>
      </c>
      <c r="CA86" s="19" t="str">
        <f t="shared" si="56"/>
        <v/>
      </c>
      <c r="CB86" s="19" t="str">
        <f t="shared" si="57"/>
        <v/>
      </c>
      <c r="CC86" s="19"/>
      <c r="CD86" s="2"/>
      <c r="CE86" s="2"/>
      <c r="CF86" s="4">
        <v>7799.0</v>
      </c>
    </row>
    <row r="87">
      <c r="A87" s="4"/>
      <c r="B87" s="4"/>
      <c r="C87" s="4"/>
      <c r="D87" s="4" t="str">
        <f t="shared" si="2"/>
        <v>3</v>
      </c>
      <c r="E87" s="4" t="str">
        <f t="shared" si="3"/>
        <v/>
      </c>
      <c r="F87" s="4" t="str">
        <f t="shared" si="4"/>
        <v/>
      </c>
      <c r="G87" s="4" t="str">
        <f t="shared" si="5"/>
        <v/>
      </c>
      <c r="H87" s="4" t="str">
        <f t="shared" si="6"/>
        <v/>
      </c>
      <c r="I87" s="4" t="str">
        <f t="shared" si="7"/>
        <v/>
      </c>
      <c r="J87" s="4" t="str">
        <f t="shared" si="8"/>
        <v/>
      </c>
      <c r="K87" s="4" t="str">
        <f t="shared" si="9"/>
        <v/>
      </c>
      <c r="L87" s="4" t="str">
        <f t="shared" si="10"/>
        <v/>
      </c>
      <c r="M87" s="4" t="str">
        <f t="shared" si="11"/>
        <v/>
      </c>
      <c r="N87" s="4" t="str">
        <f t="shared" si="12"/>
        <v/>
      </c>
      <c r="O87" s="4" t="str">
        <f t="shared" si="13"/>
        <v/>
      </c>
      <c r="P87" s="4" t="str">
        <f t="shared" si="14"/>
        <v/>
      </c>
      <c r="Q87" s="4" t="str">
        <f t="shared" si="15"/>
        <v/>
      </c>
      <c r="R87" s="4" t="str">
        <f t="shared" si="16"/>
        <v/>
      </c>
      <c r="S87" s="4" t="str">
        <f t="shared" si="17"/>
        <v/>
      </c>
      <c r="T87" s="4" t="str">
        <f t="shared" si="18"/>
        <v/>
      </c>
      <c r="U87" s="4" t="str">
        <f t="shared" si="19"/>
        <v/>
      </c>
      <c r="V87" s="4" t="str">
        <f t="shared" si="20"/>
        <v/>
      </c>
      <c r="W87" s="4" t="str">
        <f t="shared" si="21"/>
        <v/>
      </c>
      <c r="X87" s="4" t="str">
        <f t="shared" si="22"/>
        <v/>
      </c>
      <c r="Y87" s="4" t="str">
        <f t="shared" si="23"/>
        <v/>
      </c>
      <c r="Z87" s="4" t="str">
        <f t="shared" si="24"/>
        <v/>
      </c>
      <c r="AA87" s="4" t="str">
        <f t="shared" si="25"/>
        <v/>
      </c>
      <c r="AB87" s="4" t="str">
        <f t="shared" si="26"/>
        <v/>
      </c>
      <c r="AC87" s="4" t="str">
        <f t="shared" si="27"/>
        <v/>
      </c>
      <c r="AD87" s="4" t="str">
        <f t="shared" si="28"/>
        <v/>
      </c>
      <c r="AE87" s="4" t="str">
        <f t="shared" si="29"/>
        <v/>
      </c>
      <c r="AF87" s="4" t="str">
        <f t="shared" si="30"/>
        <v/>
      </c>
      <c r="AG87" s="4" t="str">
        <f t="shared" si="31"/>
        <v/>
      </c>
      <c r="AH87" s="4" t="str">
        <f t="shared" si="32"/>
        <v/>
      </c>
      <c r="AI87" s="4" t="str">
        <f t="shared" si="33"/>
        <v/>
      </c>
      <c r="AJ87" s="4" t="str">
        <f t="shared" si="34"/>
        <v/>
      </c>
      <c r="AK87" s="4" t="str">
        <f t="shared" si="35"/>
        <v/>
      </c>
      <c r="AL87" s="4" t="str">
        <f t="shared" si="36"/>
        <v/>
      </c>
      <c r="AM87" s="4" t="str">
        <f t="shared" si="37"/>
        <v/>
      </c>
      <c r="AN87" s="4" t="str">
        <f t="shared" si="38"/>
        <v/>
      </c>
      <c r="AO87" s="4" t="str">
        <f t="shared" si="39"/>
        <v/>
      </c>
      <c r="AP87" s="4" t="str">
        <f t="shared" si="40"/>
        <v/>
      </c>
      <c r="AQ87" s="4" t="str">
        <f t="shared" si="41"/>
        <v>1</v>
      </c>
      <c r="AR87" s="4" t="str">
        <f t="shared" si="42"/>
        <v/>
      </c>
      <c r="AS87" s="4" t="str">
        <f t="shared" si="43"/>
        <v/>
      </c>
      <c r="AT87" s="4" t="str">
        <f t="shared" si="44"/>
        <v/>
      </c>
      <c r="AU87" s="4" t="str">
        <f t="shared" si="45"/>
        <v>10</v>
      </c>
      <c r="AV87" s="4" t="str">
        <f t="shared" si="46"/>
        <v/>
      </c>
      <c r="AW87" s="4" t="str">
        <f t="shared" si="47"/>
        <v/>
      </c>
      <c r="AX87" s="4" t="str">
        <f t="shared" si="48"/>
        <v/>
      </c>
      <c r="AY87" s="4" t="str">
        <f t="shared" si="49"/>
        <v>0.004816981232</v>
      </c>
      <c r="AZ87" s="4" t="str">
        <f t="shared" si="50"/>
        <v/>
      </c>
      <c r="BA87" s="4" t="str">
        <f t="shared" si="51"/>
        <v/>
      </c>
      <c r="BB87" s="4" t="str">
        <f t="shared" si="52"/>
        <v/>
      </c>
      <c r="BC87" s="4" t="str">
        <f t="shared" si="53"/>
        <v>193589</v>
      </c>
      <c r="BD87" s="4" t="str">
        <f t="shared" si="54"/>
        <v/>
      </c>
      <c r="BE87" s="4">
        <v>13800.0</v>
      </c>
      <c r="BF87" s="4">
        <v>193589.0</v>
      </c>
      <c r="BG87" s="4">
        <v>0.00481698123215</v>
      </c>
      <c r="BH87" s="4">
        <v>10.0</v>
      </c>
      <c r="BI87" s="4">
        <v>1.0</v>
      </c>
      <c r="BQ87" s="18"/>
      <c r="BR87" s="18"/>
      <c r="BT87" s="8"/>
      <c r="BU87" s="8"/>
      <c r="BV87" s="8"/>
      <c r="BW87" s="15">
        <v>39038.0</v>
      </c>
      <c r="BX87" s="17"/>
      <c r="BY87" s="17"/>
      <c r="BZ87" s="19" t="str">
        <f t="shared" si="55"/>
        <v>8</v>
      </c>
      <c r="CA87" s="19" t="str">
        <f t="shared" si="56"/>
        <v/>
      </c>
      <c r="CB87" s="19" t="str">
        <f t="shared" si="57"/>
        <v/>
      </c>
      <c r="CC87" s="19"/>
      <c r="CD87" s="2"/>
      <c r="CE87" s="2"/>
      <c r="CF87" s="4">
        <v>7810.0</v>
      </c>
    </row>
    <row r="88">
      <c r="A88" s="4"/>
      <c r="B88" s="4"/>
      <c r="C88" s="4"/>
      <c r="D88" s="4" t="str">
        <f t="shared" si="2"/>
        <v>2</v>
      </c>
      <c r="E88" s="4" t="str">
        <f t="shared" si="3"/>
        <v/>
      </c>
      <c r="F88" s="4" t="str">
        <f t="shared" si="4"/>
        <v>10</v>
      </c>
      <c r="G88" s="4" t="str">
        <f t="shared" si="5"/>
        <v/>
      </c>
      <c r="H88" s="4" t="str">
        <f t="shared" si="6"/>
        <v/>
      </c>
      <c r="I88" s="4" t="str">
        <f t="shared" si="7"/>
        <v/>
      </c>
      <c r="J88" s="4" t="str">
        <f t="shared" si="8"/>
        <v>0</v>
      </c>
      <c r="K88" s="4" t="str">
        <f t="shared" si="9"/>
        <v/>
      </c>
      <c r="L88" s="4" t="str">
        <f t="shared" si="10"/>
        <v/>
      </c>
      <c r="M88" s="4" t="str">
        <f t="shared" si="11"/>
        <v/>
      </c>
      <c r="N88" s="4" t="str">
        <f t="shared" si="12"/>
        <v>14.99572299</v>
      </c>
      <c r="O88" s="4" t="str">
        <f t="shared" si="13"/>
        <v/>
      </c>
      <c r="P88" s="4" t="str">
        <f t="shared" si="14"/>
        <v/>
      </c>
      <c r="Q88" s="4" t="str">
        <f t="shared" si="15"/>
        <v/>
      </c>
      <c r="R88" s="4" t="str">
        <f t="shared" si="16"/>
        <v>3</v>
      </c>
      <c r="S88" s="4" t="str">
        <f t="shared" si="17"/>
        <v/>
      </c>
      <c r="T88" s="4" t="str">
        <f t="shared" si="18"/>
        <v/>
      </c>
      <c r="U88" s="4" t="str">
        <f t="shared" si="19"/>
        <v/>
      </c>
      <c r="V88" s="4" t="str">
        <f t="shared" si="20"/>
        <v>10</v>
      </c>
      <c r="W88" s="4" t="str">
        <f t="shared" si="21"/>
        <v/>
      </c>
      <c r="X88" s="4" t="str">
        <f t="shared" si="22"/>
        <v/>
      </c>
      <c r="Y88" s="4" t="str">
        <f t="shared" si="23"/>
        <v/>
      </c>
      <c r="Z88" s="4" t="str">
        <f t="shared" si="24"/>
        <v>4846</v>
      </c>
      <c r="AA88" s="4" t="str">
        <f t="shared" si="25"/>
        <v/>
      </c>
      <c r="AB88" s="4" t="str">
        <f t="shared" si="26"/>
        <v/>
      </c>
      <c r="AC88" s="4" t="str">
        <f t="shared" si="27"/>
        <v/>
      </c>
      <c r="AD88" s="4" t="str">
        <f t="shared" si="28"/>
        <v>9961</v>
      </c>
      <c r="AE88" s="4" t="str">
        <f t="shared" si="29"/>
        <v/>
      </c>
      <c r="AF88" s="4" t="str">
        <f t="shared" si="30"/>
        <v/>
      </c>
      <c r="AG88" s="4" t="str">
        <f t="shared" si="31"/>
        <v/>
      </c>
      <c r="AH88" s="4" t="str">
        <f t="shared" si="32"/>
        <v>1377</v>
      </c>
      <c r="AI88" s="4" t="str">
        <f t="shared" si="33"/>
        <v/>
      </c>
      <c r="AJ88" s="4" t="str">
        <f t="shared" si="34"/>
        <v/>
      </c>
      <c r="AK88" s="4" t="str">
        <f t="shared" si="35"/>
        <v/>
      </c>
      <c r="AL88" s="4" t="str">
        <f t="shared" si="36"/>
        <v>231.2425787</v>
      </c>
      <c r="AM88" s="4" t="str">
        <f t="shared" si="37"/>
        <v/>
      </c>
      <c r="AN88" s="4" t="str">
        <f t="shared" si="38"/>
        <v/>
      </c>
      <c r="AO88" s="4" t="str">
        <f t="shared" si="39"/>
        <v/>
      </c>
      <c r="AP88" s="4" t="str">
        <f t="shared" si="40"/>
        <v>109.0453125</v>
      </c>
      <c r="AQ88" s="4" t="str">
        <f t="shared" si="41"/>
        <v/>
      </c>
      <c r="AR88" s="4" t="str">
        <f t="shared" si="42"/>
        <v/>
      </c>
      <c r="AS88" s="4" t="str">
        <f t="shared" si="43"/>
        <v/>
      </c>
      <c r="AT88" s="4" t="str">
        <f t="shared" si="44"/>
        <v>328.98125</v>
      </c>
      <c r="AU88" s="4" t="str">
        <f t="shared" si="45"/>
        <v/>
      </c>
      <c r="AV88" s="4" t="str">
        <f t="shared" si="46"/>
        <v/>
      </c>
      <c r="AW88" s="4" t="str">
        <f t="shared" si="47"/>
        <v/>
      </c>
      <c r="AX88" s="4" t="str">
        <f t="shared" si="48"/>
        <v>0.00474444831</v>
      </c>
      <c r="AY88" s="4" t="str">
        <f t="shared" si="49"/>
        <v/>
      </c>
      <c r="AZ88" s="4" t="str">
        <f t="shared" si="50"/>
        <v/>
      </c>
      <c r="BA88" s="4" t="str">
        <f t="shared" si="51"/>
        <v/>
      </c>
      <c r="BB88" s="4" t="str">
        <f t="shared" si="52"/>
        <v>190901</v>
      </c>
      <c r="BC88" s="4" t="str">
        <f t="shared" si="53"/>
        <v/>
      </c>
      <c r="BD88" s="4" t="str">
        <f t="shared" si="54"/>
        <v/>
      </c>
      <c r="BE88" s="4">
        <v>8759.0</v>
      </c>
      <c r="BF88" s="4">
        <v>190901.0</v>
      </c>
      <c r="BG88" s="4">
        <v>0.00474444831007</v>
      </c>
      <c r="BH88" s="4">
        <v>328.98125</v>
      </c>
      <c r="BI88" s="4">
        <v>109.0453125</v>
      </c>
      <c r="BJ88">
        <v>231.24257868945136</v>
      </c>
      <c r="BK88" s="4">
        <v>1377.0</v>
      </c>
      <c r="BL88" s="4">
        <v>9961.0</v>
      </c>
      <c r="BM88" s="7">
        <v>4846.0</v>
      </c>
      <c r="BN88" s="7">
        <v>10.0</v>
      </c>
      <c r="BO88" s="7">
        <v>3.0</v>
      </c>
      <c r="BP88" s="7">
        <v>14.995722993277415</v>
      </c>
      <c r="BQ88" s="4">
        <v>0.0</v>
      </c>
      <c r="BR88" s="4">
        <v>10.0</v>
      </c>
      <c r="BS88" s="7"/>
      <c r="BT88" s="8"/>
      <c r="BU88" s="8"/>
      <c r="BV88" s="8"/>
      <c r="BW88" s="15">
        <v>39116.0</v>
      </c>
      <c r="BX88" s="20">
        <v>39506.0</v>
      </c>
      <c r="BY88" s="22">
        <v>39706.0</v>
      </c>
      <c r="BZ88" s="19" t="str">
        <f t="shared" si="55"/>
        <v>11</v>
      </c>
      <c r="CA88" s="19" t="str">
        <f t="shared" si="56"/>
        <v>1</v>
      </c>
      <c r="CB88" s="19" t="str">
        <f t="shared" si="57"/>
        <v>2</v>
      </c>
      <c r="CC88" s="19"/>
      <c r="CF88" s="4">
        <v>7880.0</v>
      </c>
    </row>
    <row r="89">
      <c r="A89" s="4"/>
      <c r="B89" s="4"/>
      <c r="C89" s="4"/>
      <c r="D89" s="4" t="str">
        <f t="shared" si="2"/>
        <v>1</v>
      </c>
      <c r="E89" s="4" t="str">
        <f t="shared" si="3"/>
        <v/>
      </c>
      <c r="F89" s="4" t="str">
        <f t="shared" si="4"/>
        <v/>
      </c>
      <c r="G89" s="4" t="str">
        <f t="shared" si="5"/>
        <v/>
      </c>
      <c r="H89" s="4" t="str">
        <f t="shared" si="6"/>
        <v/>
      </c>
      <c r="I89" s="4" t="str">
        <f t="shared" si="7"/>
        <v/>
      </c>
      <c r="J89" s="4" t="str">
        <f t="shared" si="8"/>
        <v/>
      </c>
      <c r="K89" s="4" t="str">
        <f t="shared" si="9"/>
        <v/>
      </c>
      <c r="L89" s="4" t="str">
        <f t="shared" si="10"/>
        <v/>
      </c>
      <c r="M89" s="4" t="str">
        <f t="shared" si="11"/>
        <v/>
      </c>
      <c r="N89" s="4" t="str">
        <f t="shared" si="12"/>
        <v/>
      </c>
      <c r="O89" s="4" t="str">
        <f t="shared" si="13"/>
        <v/>
      </c>
      <c r="P89" s="4" t="str">
        <f t="shared" si="14"/>
        <v/>
      </c>
      <c r="Q89" s="4" t="str">
        <f t="shared" si="15"/>
        <v/>
      </c>
      <c r="R89" s="4" t="str">
        <f t="shared" si="16"/>
        <v/>
      </c>
      <c r="S89" s="4" t="str">
        <f t="shared" si="17"/>
        <v/>
      </c>
      <c r="T89" s="4" t="str">
        <f t="shared" si="18"/>
        <v/>
      </c>
      <c r="U89" s="4" t="str">
        <f t="shared" si="19"/>
        <v/>
      </c>
      <c r="V89" s="4" t="str">
        <f t="shared" si="20"/>
        <v/>
      </c>
      <c r="W89" s="4" t="str">
        <f t="shared" si="21"/>
        <v/>
      </c>
      <c r="X89" s="4" t="str">
        <f t="shared" si="22"/>
        <v/>
      </c>
      <c r="Y89" s="4" t="str">
        <f t="shared" si="23"/>
        <v/>
      </c>
      <c r="Z89" s="4" t="str">
        <f t="shared" si="24"/>
        <v/>
      </c>
      <c r="AA89" s="4" t="str">
        <f t="shared" si="25"/>
        <v/>
      </c>
      <c r="AB89" s="4" t="str">
        <f t="shared" si="26"/>
        <v/>
      </c>
      <c r="AC89" s="4" t="str">
        <f t="shared" si="27"/>
        <v/>
      </c>
      <c r="AD89" s="4" t="str">
        <f t="shared" si="28"/>
        <v/>
      </c>
      <c r="AE89" s="4" t="str">
        <f t="shared" si="29"/>
        <v/>
      </c>
      <c r="AF89" s="4" t="str">
        <f t="shared" si="30"/>
        <v/>
      </c>
      <c r="AG89" s="4" t="str">
        <f t="shared" si="31"/>
        <v/>
      </c>
      <c r="AH89" s="4" t="str">
        <f t="shared" si="32"/>
        <v/>
      </c>
      <c r="AI89" s="4" t="str">
        <f t="shared" si="33"/>
        <v/>
      </c>
      <c r="AJ89" s="4" t="str">
        <f t="shared" si="34"/>
        <v/>
      </c>
      <c r="AK89" s="4" t="str">
        <f t="shared" si="35"/>
        <v/>
      </c>
      <c r="AL89" s="4" t="str">
        <f t="shared" si="36"/>
        <v/>
      </c>
      <c r="AM89" s="4" t="str">
        <f t="shared" si="37"/>
        <v/>
      </c>
      <c r="AN89" s="4" t="str">
        <f t="shared" si="38"/>
        <v/>
      </c>
      <c r="AO89" s="4" t="str">
        <f t="shared" si="39"/>
        <v>33.0375</v>
      </c>
      <c r="AP89" s="4" t="str">
        <f t="shared" si="40"/>
        <v/>
      </c>
      <c r="AQ89" s="4" t="str">
        <f t="shared" si="41"/>
        <v/>
      </c>
      <c r="AR89" s="4" t="str">
        <f t="shared" si="42"/>
        <v/>
      </c>
      <c r="AS89" s="4" t="str">
        <f t="shared" si="43"/>
        <v>361.975</v>
      </c>
      <c r="AT89" s="4" t="str">
        <f t="shared" si="44"/>
        <v/>
      </c>
      <c r="AU89" s="4" t="str">
        <f t="shared" si="45"/>
        <v/>
      </c>
      <c r="AV89" s="4" t="str">
        <f t="shared" si="46"/>
        <v/>
      </c>
      <c r="AW89" s="4" t="str">
        <f t="shared" si="47"/>
        <v>0.004684408775</v>
      </c>
      <c r="AX89" s="4" t="str">
        <f t="shared" si="48"/>
        <v/>
      </c>
      <c r="AY89" s="4" t="str">
        <f t="shared" si="49"/>
        <v/>
      </c>
      <c r="AZ89" s="4" t="str">
        <f t="shared" si="50"/>
        <v/>
      </c>
      <c r="BA89" s="4" t="str">
        <f t="shared" si="51"/>
        <v>190503</v>
      </c>
      <c r="BB89" s="4" t="str">
        <f t="shared" si="52"/>
        <v/>
      </c>
      <c r="BC89" s="4" t="str">
        <f t="shared" si="53"/>
        <v/>
      </c>
      <c r="BD89" s="4" t="str">
        <f t="shared" si="54"/>
        <v/>
      </c>
      <c r="BE89" s="4">
        <v>2557.0</v>
      </c>
      <c r="BF89" s="4">
        <v>190503.0</v>
      </c>
      <c r="BG89" s="4">
        <v>0.00468440877478</v>
      </c>
      <c r="BH89" s="4">
        <v>361.975</v>
      </c>
      <c r="BI89" s="4">
        <v>33.0375</v>
      </c>
      <c r="BQ89" s="18"/>
      <c r="BR89" s="18"/>
      <c r="BT89" s="8"/>
      <c r="BU89" s="8"/>
      <c r="BV89" s="8"/>
      <c r="BW89" s="15">
        <v>40484.0</v>
      </c>
      <c r="BX89" s="17"/>
      <c r="BY89" s="17"/>
      <c r="BZ89" s="19" t="str">
        <f t="shared" si="55"/>
        <v>56</v>
      </c>
      <c r="CA89" s="19" t="str">
        <f t="shared" si="56"/>
        <v/>
      </c>
      <c r="CB89" s="19" t="str">
        <f t="shared" si="57"/>
        <v/>
      </c>
      <c r="CC89" s="19"/>
      <c r="CF89" s="4">
        <v>7918.0</v>
      </c>
    </row>
    <row r="90">
      <c r="A90" s="4"/>
      <c r="B90" s="4"/>
      <c r="C90" s="4"/>
      <c r="D90" s="4" t="str">
        <f t="shared" si="2"/>
        <v>3</v>
      </c>
      <c r="E90" s="4" t="str">
        <f t="shared" si="3"/>
        <v/>
      </c>
      <c r="F90" s="4" t="str">
        <f t="shared" si="4"/>
        <v/>
      </c>
      <c r="G90" s="4" t="str">
        <f t="shared" si="5"/>
        <v/>
      </c>
      <c r="H90" s="4" t="str">
        <f t="shared" si="6"/>
        <v/>
      </c>
      <c r="I90" s="4" t="str">
        <f t="shared" si="7"/>
        <v/>
      </c>
      <c r="J90" s="4" t="str">
        <f t="shared" si="8"/>
        <v/>
      </c>
      <c r="K90" s="4" t="str">
        <f t="shared" si="9"/>
        <v/>
      </c>
      <c r="L90" s="4" t="str">
        <f t="shared" si="10"/>
        <v/>
      </c>
      <c r="M90" s="4" t="str">
        <f t="shared" si="11"/>
        <v/>
      </c>
      <c r="N90" s="4" t="str">
        <f t="shared" si="12"/>
        <v/>
      </c>
      <c r="O90" s="4" t="str">
        <f t="shared" si="13"/>
        <v/>
      </c>
      <c r="P90" s="4" t="str">
        <f t="shared" si="14"/>
        <v/>
      </c>
      <c r="Q90" s="4" t="str">
        <f t="shared" si="15"/>
        <v/>
      </c>
      <c r="R90" s="4" t="str">
        <f t="shared" si="16"/>
        <v/>
      </c>
      <c r="S90" s="4" t="str">
        <f t="shared" si="17"/>
        <v/>
      </c>
      <c r="T90" s="4" t="str">
        <f t="shared" si="18"/>
        <v/>
      </c>
      <c r="U90" s="4" t="str">
        <f t="shared" si="19"/>
        <v/>
      </c>
      <c r="V90" s="4" t="str">
        <f t="shared" si="20"/>
        <v/>
      </c>
      <c r="W90" s="4" t="str">
        <f t="shared" si="21"/>
        <v/>
      </c>
      <c r="X90" s="4" t="str">
        <f t="shared" si="22"/>
        <v/>
      </c>
      <c r="Y90" s="4" t="str">
        <f t="shared" si="23"/>
        <v/>
      </c>
      <c r="Z90" s="4" t="str">
        <f t="shared" si="24"/>
        <v/>
      </c>
      <c r="AA90" s="4" t="str">
        <f t="shared" si="25"/>
        <v>204</v>
      </c>
      <c r="AB90" s="4" t="str">
        <f t="shared" si="26"/>
        <v/>
      </c>
      <c r="AC90" s="4" t="str">
        <f t="shared" si="27"/>
        <v/>
      </c>
      <c r="AD90" s="4" t="str">
        <f t="shared" si="28"/>
        <v/>
      </c>
      <c r="AE90" s="4" t="str">
        <f t="shared" si="29"/>
        <v>471</v>
      </c>
      <c r="AF90" s="4" t="str">
        <f t="shared" si="30"/>
        <v/>
      </c>
      <c r="AG90" s="4" t="str">
        <f t="shared" si="31"/>
        <v/>
      </c>
      <c r="AH90" s="4" t="str">
        <f t="shared" si="32"/>
        <v/>
      </c>
      <c r="AI90" s="4" t="str">
        <f t="shared" si="33"/>
        <v>13</v>
      </c>
      <c r="AJ90" s="4" t="str">
        <f t="shared" si="34"/>
        <v/>
      </c>
      <c r="AK90" s="4" t="str">
        <f t="shared" si="35"/>
        <v/>
      </c>
      <c r="AL90" s="4" t="str">
        <f t="shared" si="36"/>
        <v/>
      </c>
      <c r="AM90" s="4" t="str">
        <f t="shared" si="37"/>
        <v>8.672425342</v>
      </c>
      <c r="AN90" s="4" t="str">
        <f t="shared" si="38"/>
        <v/>
      </c>
      <c r="AO90" s="4" t="str">
        <f t="shared" si="39"/>
        <v/>
      </c>
      <c r="AP90" s="4" t="str">
        <f t="shared" si="40"/>
        <v/>
      </c>
      <c r="AQ90" s="4" t="str">
        <f t="shared" si="41"/>
        <v>47.766875</v>
      </c>
      <c r="AR90" s="4" t="str">
        <f t="shared" si="42"/>
        <v/>
      </c>
      <c r="AS90" s="4" t="str">
        <f t="shared" si="43"/>
        <v/>
      </c>
      <c r="AT90" s="4" t="str">
        <f t="shared" si="44"/>
        <v/>
      </c>
      <c r="AU90" s="4" t="str">
        <f t="shared" si="45"/>
        <v>1126.769375</v>
      </c>
      <c r="AV90" s="4" t="str">
        <f t="shared" si="46"/>
        <v/>
      </c>
      <c r="AW90" s="4" t="str">
        <f t="shared" si="47"/>
        <v/>
      </c>
      <c r="AX90" s="4" t="str">
        <f t="shared" si="48"/>
        <v/>
      </c>
      <c r="AY90" s="4" t="str">
        <f t="shared" si="49"/>
        <v>0.00467649151</v>
      </c>
      <c r="AZ90" s="4" t="str">
        <f t="shared" si="50"/>
        <v/>
      </c>
      <c r="BA90" s="4" t="str">
        <f t="shared" si="51"/>
        <v/>
      </c>
      <c r="BB90" s="4" t="str">
        <f t="shared" si="52"/>
        <v/>
      </c>
      <c r="BC90" s="4" t="str">
        <f t="shared" si="53"/>
        <v>182618</v>
      </c>
      <c r="BD90" s="4" t="str">
        <f t="shared" si="54"/>
        <v/>
      </c>
      <c r="BE90" s="4">
        <v>9349.0</v>
      </c>
      <c r="BF90" s="4">
        <v>182618.0</v>
      </c>
      <c r="BG90" s="4">
        <v>0.00467649151023</v>
      </c>
      <c r="BH90" s="4">
        <v>1126.769375</v>
      </c>
      <c r="BI90" s="4">
        <v>47.766875</v>
      </c>
      <c r="BJ90">
        <v>8.672425341971495</v>
      </c>
      <c r="BK90" s="4">
        <v>13.0</v>
      </c>
      <c r="BL90" s="4">
        <v>471.0</v>
      </c>
      <c r="BM90" s="7">
        <v>204.0</v>
      </c>
      <c r="BN90" s="7"/>
      <c r="BO90" s="7"/>
      <c r="BP90" s="7"/>
      <c r="BQ90" s="18"/>
      <c r="BR90" s="18"/>
      <c r="BS90" s="7"/>
      <c r="BT90" s="8"/>
      <c r="BU90" s="8"/>
      <c r="BV90" s="8"/>
      <c r="BW90" s="15">
        <v>39608.0</v>
      </c>
      <c r="BX90" s="20">
        <v>39841.0</v>
      </c>
      <c r="BY90" s="17"/>
      <c r="BZ90" s="19" t="str">
        <f t="shared" si="55"/>
        <v>27</v>
      </c>
      <c r="CA90" s="19" t="str">
        <f t="shared" si="56"/>
        <v>12</v>
      </c>
      <c r="CB90" s="19" t="str">
        <f t="shared" si="57"/>
        <v/>
      </c>
      <c r="CC90" s="19"/>
      <c r="CF90" s="4">
        <v>7934.0</v>
      </c>
    </row>
    <row r="91">
      <c r="A91" s="4"/>
      <c r="B91" s="4"/>
      <c r="C91" s="4"/>
      <c r="D91" s="4" t="str">
        <f t="shared" si="2"/>
        <v>1</v>
      </c>
      <c r="E91" s="4" t="str">
        <f t="shared" si="3"/>
        <v/>
      </c>
      <c r="F91" s="4" t="str">
        <f t="shared" si="4"/>
        <v/>
      </c>
      <c r="G91" s="4" t="str">
        <f t="shared" si="5"/>
        <v/>
      </c>
      <c r="H91" s="4" t="str">
        <f t="shared" si="6"/>
        <v/>
      </c>
      <c r="I91" s="4" t="str">
        <f t="shared" si="7"/>
        <v/>
      </c>
      <c r="J91" s="4" t="str">
        <f t="shared" si="8"/>
        <v/>
      </c>
      <c r="K91" s="4" t="str">
        <f t="shared" si="9"/>
        <v/>
      </c>
      <c r="L91" s="4" t="str">
        <f t="shared" si="10"/>
        <v/>
      </c>
      <c r="M91" s="4" t="str">
        <f t="shared" si="11"/>
        <v/>
      </c>
      <c r="N91" s="4" t="str">
        <f t="shared" si="12"/>
        <v/>
      </c>
      <c r="O91" s="4" t="str">
        <f t="shared" si="13"/>
        <v/>
      </c>
      <c r="P91" s="4" t="str">
        <f t="shared" si="14"/>
        <v/>
      </c>
      <c r="Q91" s="4" t="str">
        <f t="shared" si="15"/>
        <v/>
      </c>
      <c r="R91" s="4" t="str">
        <f t="shared" si="16"/>
        <v/>
      </c>
      <c r="S91" s="4" t="str">
        <f t="shared" si="17"/>
        <v/>
      </c>
      <c r="T91" s="4" t="str">
        <f t="shared" si="18"/>
        <v/>
      </c>
      <c r="U91" s="4" t="str">
        <f t="shared" si="19"/>
        <v/>
      </c>
      <c r="V91" s="4" t="str">
        <f t="shared" si="20"/>
        <v/>
      </c>
      <c r="W91" s="4" t="str">
        <f t="shared" si="21"/>
        <v/>
      </c>
      <c r="X91" s="4" t="str">
        <f t="shared" si="22"/>
        <v/>
      </c>
      <c r="Y91" s="4" t="str">
        <f t="shared" si="23"/>
        <v>6</v>
      </c>
      <c r="Z91" s="4" t="str">
        <f t="shared" si="24"/>
        <v/>
      </c>
      <c r="AA91" s="4" t="str">
        <f t="shared" si="25"/>
        <v/>
      </c>
      <c r="AB91" s="4" t="str">
        <f t="shared" si="26"/>
        <v/>
      </c>
      <c r="AC91" s="4" t="str">
        <f t="shared" si="27"/>
        <v>27</v>
      </c>
      <c r="AD91" s="4" t="str">
        <f t="shared" si="28"/>
        <v/>
      </c>
      <c r="AE91" s="4" t="str">
        <f t="shared" si="29"/>
        <v/>
      </c>
      <c r="AF91" s="4" t="str">
        <f t="shared" si="30"/>
        <v/>
      </c>
      <c r="AG91" s="4" t="str">
        <f t="shared" si="31"/>
        <v>0</v>
      </c>
      <c r="AH91" s="4" t="str">
        <f t="shared" si="32"/>
        <v/>
      </c>
      <c r="AI91" s="4" t="str">
        <f t="shared" si="33"/>
        <v/>
      </c>
      <c r="AJ91" s="4" t="str">
        <f t="shared" si="34"/>
        <v/>
      </c>
      <c r="AK91" s="4" t="str">
        <f t="shared" si="35"/>
        <v>2.584962501</v>
      </c>
      <c r="AL91" s="4" t="str">
        <f t="shared" si="36"/>
        <v/>
      </c>
      <c r="AM91" s="4" t="str">
        <f t="shared" si="37"/>
        <v/>
      </c>
      <c r="AN91" s="4" t="str">
        <f t="shared" si="38"/>
        <v/>
      </c>
      <c r="AO91" s="4" t="str">
        <f t="shared" si="39"/>
        <v>50.703125</v>
      </c>
      <c r="AP91" s="4" t="str">
        <f t="shared" si="40"/>
        <v/>
      </c>
      <c r="AQ91" s="4" t="str">
        <f t="shared" si="41"/>
        <v/>
      </c>
      <c r="AR91" s="4" t="str">
        <f t="shared" si="42"/>
        <v/>
      </c>
      <c r="AS91" s="4" t="str">
        <f t="shared" si="43"/>
        <v>226.495625</v>
      </c>
      <c r="AT91" s="4" t="str">
        <f t="shared" si="44"/>
        <v/>
      </c>
      <c r="AU91" s="4" t="str">
        <f t="shared" si="45"/>
        <v/>
      </c>
      <c r="AV91" s="4" t="str">
        <f t="shared" si="46"/>
        <v/>
      </c>
      <c r="AW91" s="4" t="str">
        <f t="shared" si="47"/>
        <v>0.004502493593</v>
      </c>
      <c r="AX91" s="4" t="str">
        <f t="shared" si="48"/>
        <v/>
      </c>
      <c r="AY91" s="4" t="str">
        <f t="shared" si="49"/>
        <v/>
      </c>
      <c r="AZ91" s="4" t="str">
        <f t="shared" si="50"/>
        <v/>
      </c>
      <c r="BA91" s="4" t="str">
        <f t="shared" si="51"/>
        <v>179303</v>
      </c>
      <c r="BB91" s="4" t="str">
        <f t="shared" si="52"/>
        <v/>
      </c>
      <c r="BC91" s="4" t="str">
        <f t="shared" si="53"/>
        <v/>
      </c>
      <c r="BD91" s="4" t="str">
        <f t="shared" si="54"/>
        <v/>
      </c>
      <c r="BE91" s="4">
        <v>2387.0</v>
      </c>
      <c r="BF91" s="4">
        <v>179303.0</v>
      </c>
      <c r="BG91" s="4">
        <v>0.00450249359326</v>
      </c>
      <c r="BH91" s="4">
        <v>226.495625</v>
      </c>
      <c r="BI91" s="4">
        <v>50.703125</v>
      </c>
      <c r="BJ91">
        <v>2.584962500721156</v>
      </c>
      <c r="BK91" s="4">
        <v>0.0</v>
      </c>
      <c r="BL91" s="4">
        <v>27.0</v>
      </c>
      <c r="BM91" s="7">
        <v>6.0</v>
      </c>
      <c r="BN91" s="7"/>
      <c r="BO91" s="7"/>
      <c r="BP91" s="7"/>
      <c r="BQ91" s="18"/>
      <c r="BR91" s="18"/>
      <c r="BS91" s="7"/>
      <c r="BT91" s="8"/>
      <c r="BU91" s="8"/>
      <c r="BV91" s="8"/>
      <c r="BW91" s="15">
        <v>39855.0</v>
      </c>
      <c r="BX91" s="20">
        <v>40793.0</v>
      </c>
      <c r="BY91" s="17"/>
      <c r="BZ91" s="19" t="str">
        <f t="shared" si="55"/>
        <v>35</v>
      </c>
      <c r="CA91" s="19" t="str">
        <f t="shared" si="56"/>
        <v>44</v>
      </c>
      <c r="CB91" s="19" t="str">
        <f t="shared" si="57"/>
        <v/>
      </c>
      <c r="CC91" s="19"/>
      <c r="CF91" s="4">
        <v>8021.0</v>
      </c>
    </row>
    <row r="92">
      <c r="A92" s="4"/>
      <c r="B92" s="4"/>
      <c r="C92" s="4"/>
      <c r="D92" s="4" t="str">
        <f t="shared" si="2"/>
        <v>2</v>
      </c>
      <c r="E92" s="4" t="str">
        <f t="shared" si="3"/>
        <v/>
      </c>
      <c r="F92" s="4" t="str">
        <f t="shared" si="4"/>
        <v/>
      </c>
      <c r="G92" s="4" t="str">
        <f t="shared" si="5"/>
        <v/>
      </c>
      <c r="H92" s="4" t="str">
        <f t="shared" si="6"/>
        <v/>
      </c>
      <c r="I92" s="4" t="str">
        <f t="shared" si="7"/>
        <v/>
      </c>
      <c r="J92" s="4" t="str">
        <f t="shared" si="8"/>
        <v/>
      </c>
      <c r="K92" s="4" t="str">
        <f t="shared" si="9"/>
        <v/>
      </c>
      <c r="L92" s="4" t="str">
        <f t="shared" si="10"/>
        <v/>
      </c>
      <c r="M92" s="4" t="str">
        <f t="shared" si="11"/>
        <v/>
      </c>
      <c r="N92" s="4" t="str">
        <f t="shared" si="12"/>
        <v/>
      </c>
      <c r="O92" s="4" t="str">
        <f t="shared" si="13"/>
        <v/>
      </c>
      <c r="P92" s="4" t="str">
        <f t="shared" si="14"/>
        <v/>
      </c>
      <c r="Q92" s="4" t="str">
        <f t="shared" si="15"/>
        <v/>
      </c>
      <c r="R92" s="4" t="str">
        <f t="shared" si="16"/>
        <v/>
      </c>
      <c r="S92" s="4" t="str">
        <f t="shared" si="17"/>
        <v/>
      </c>
      <c r="T92" s="4" t="str">
        <f t="shared" si="18"/>
        <v/>
      </c>
      <c r="U92" s="4" t="str">
        <f t="shared" si="19"/>
        <v/>
      </c>
      <c r="V92" s="4" t="str">
        <f t="shared" si="20"/>
        <v/>
      </c>
      <c r="W92" s="4" t="str">
        <f t="shared" si="21"/>
        <v/>
      </c>
      <c r="X92" s="4" t="str">
        <f t="shared" si="22"/>
        <v/>
      </c>
      <c r="Y92" s="4" t="str">
        <f t="shared" si="23"/>
        <v/>
      </c>
      <c r="Z92" s="4" t="str">
        <f t="shared" si="24"/>
        <v>8</v>
      </c>
      <c r="AA92" s="4" t="str">
        <f t="shared" si="25"/>
        <v/>
      </c>
      <c r="AB92" s="4" t="str">
        <f t="shared" si="26"/>
        <v/>
      </c>
      <c r="AC92" s="4" t="str">
        <f t="shared" si="27"/>
        <v/>
      </c>
      <c r="AD92" s="4" t="str">
        <f t="shared" si="28"/>
        <v>1</v>
      </c>
      <c r="AE92" s="4" t="str">
        <f t="shared" si="29"/>
        <v/>
      </c>
      <c r="AF92" s="4" t="str">
        <f t="shared" si="30"/>
        <v/>
      </c>
      <c r="AG92" s="4" t="str">
        <f t="shared" si="31"/>
        <v/>
      </c>
      <c r="AH92" s="4" t="str">
        <f t="shared" si="32"/>
        <v>12</v>
      </c>
      <c r="AI92" s="4" t="str">
        <f t="shared" si="33"/>
        <v/>
      </c>
      <c r="AJ92" s="4" t="str">
        <f t="shared" si="34"/>
        <v/>
      </c>
      <c r="AK92" s="4" t="str">
        <f t="shared" si="35"/>
        <v/>
      </c>
      <c r="AL92" s="4" t="str">
        <f t="shared" si="36"/>
        <v>4</v>
      </c>
      <c r="AM92" s="4" t="str">
        <f t="shared" si="37"/>
        <v/>
      </c>
      <c r="AN92" s="4" t="str">
        <f t="shared" si="38"/>
        <v/>
      </c>
      <c r="AO92" s="4" t="str">
        <f t="shared" si="39"/>
        <v/>
      </c>
      <c r="AP92" s="4" t="str">
        <f t="shared" si="40"/>
        <v>106.96875</v>
      </c>
      <c r="AQ92" s="4" t="str">
        <f t="shared" si="41"/>
        <v/>
      </c>
      <c r="AR92" s="4" t="str">
        <f t="shared" si="42"/>
        <v/>
      </c>
      <c r="AS92" s="4" t="str">
        <f t="shared" si="43"/>
        <v/>
      </c>
      <c r="AT92" s="4" t="str">
        <f t="shared" si="44"/>
        <v>1130.804688</v>
      </c>
      <c r="AU92" s="4" t="str">
        <f t="shared" si="45"/>
        <v/>
      </c>
      <c r="AV92" s="4" t="str">
        <f t="shared" si="46"/>
        <v/>
      </c>
      <c r="AW92" s="4" t="str">
        <f t="shared" si="47"/>
        <v/>
      </c>
      <c r="AX92" s="4" t="str">
        <f t="shared" si="48"/>
        <v>0.004478546709</v>
      </c>
      <c r="AY92" s="4" t="str">
        <f t="shared" si="49"/>
        <v/>
      </c>
      <c r="AZ92" s="4" t="str">
        <f t="shared" si="50"/>
        <v/>
      </c>
      <c r="BA92" s="4" t="str">
        <f t="shared" si="51"/>
        <v/>
      </c>
      <c r="BB92" s="4" t="str">
        <f t="shared" si="52"/>
        <v>178732</v>
      </c>
      <c r="BC92" s="4" t="str">
        <f t="shared" si="53"/>
        <v/>
      </c>
      <c r="BD92" s="4" t="str">
        <f t="shared" si="54"/>
        <v/>
      </c>
      <c r="BE92" s="4">
        <v>3063.0</v>
      </c>
      <c r="BF92" s="4">
        <v>178732.0</v>
      </c>
      <c r="BG92" s="4">
        <v>0.00447854670872</v>
      </c>
      <c r="BH92" s="4">
        <v>1130.8046875</v>
      </c>
      <c r="BI92" s="4">
        <v>106.96875</v>
      </c>
      <c r="BJ92">
        <v>4.0</v>
      </c>
      <c r="BK92" s="4">
        <v>12.0</v>
      </c>
      <c r="BL92" s="4">
        <v>1.0</v>
      </c>
      <c r="BM92" s="7">
        <v>8.0</v>
      </c>
      <c r="BN92" s="7"/>
      <c r="BO92" s="7"/>
      <c r="BP92" s="7"/>
      <c r="BQ92" s="18"/>
      <c r="BR92" s="18"/>
      <c r="BS92" s="7"/>
      <c r="BT92" s="8"/>
      <c r="BU92" s="8"/>
      <c r="BV92" s="8"/>
      <c r="BW92" s="15">
        <v>39702.0</v>
      </c>
      <c r="BX92" s="20">
        <v>41606.0</v>
      </c>
      <c r="BY92" s="17"/>
      <c r="BZ92" s="19" t="str">
        <f t="shared" si="55"/>
        <v>30</v>
      </c>
      <c r="CA92" s="19" t="str">
        <f t="shared" si="56"/>
        <v>70</v>
      </c>
      <c r="CB92" s="19" t="str">
        <f t="shared" si="57"/>
        <v/>
      </c>
      <c r="CC92" s="19"/>
      <c r="CF92" s="4">
        <v>8157.0</v>
      </c>
    </row>
    <row r="93">
      <c r="A93" s="4"/>
      <c r="B93" s="4"/>
      <c r="C93" s="4"/>
      <c r="D93" s="4" t="str">
        <f t="shared" si="2"/>
        <v>3</v>
      </c>
      <c r="E93" s="4" t="str">
        <f t="shared" si="3"/>
        <v/>
      </c>
      <c r="F93" s="4" t="str">
        <f t="shared" si="4"/>
        <v/>
      </c>
      <c r="G93" s="4" t="str">
        <f t="shared" si="5"/>
        <v/>
      </c>
      <c r="H93" s="4" t="str">
        <f t="shared" si="6"/>
        <v/>
      </c>
      <c r="I93" s="4" t="str">
        <f t="shared" si="7"/>
        <v/>
      </c>
      <c r="J93" s="4" t="str">
        <f t="shared" si="8"/>
        <v/>
      </c>
      <c r="K93" s="4" t="str">
        <f t="shared" si="9"/>
        <v/>
      </c>
      <c r="L93" s="4" t="str">
        <f t="shared" si="10"/>
        <v/>
      </c>
      <c r="M93" s="4" t="str">
        <f t="shared" si="11"/>
        <v/>
      </c>
      <c r="N93" s="4" t="str">
        <f t="shared" si="12"/>
        <v/>
      </c>
      <c r="O93" s="4" t="str">
        <f t="shared" si="13"/>
        <v/>
      </c>
      <c r="P93" s="4" t="str">
        <f t="shared" si="14"/>
        <v/>
      </c>
      <c r="Q93" s="4" t="str">
        <f t="shared" si="15"/>
        <v/>
      </c>
      <c r="R93" s="4" t="str">
        <f t="shared" si="16"/>
        <v/>
      </c>
      <c r="S93" s="4" t="str">
        <f t="shared" si="17"/>
        <v/>
      </c>
      <c r="T93" s="4" t="str">
        <f t="shared" si="18"/>
        <v/>
      </c>
      <c r="U93" s="4" t="str">
        <f t="shared" si="19"/>
        <v/>
      </c>
      <c r="V93" s="4" t="str">
        <f t="shared" si="20"/>
        <v/>
      </c>
      <c r="W93" s="4" t="str">
        <f t="shared" si="21"/>
        <v/>
      </c>
      <c r="X93" s="4" t="str">
        <f t="shared" si="22"/>
        <v/>
      </c>
      <c r="Y93" s="4" t="str">
        <f t="shared" si="23"/>
        <v/>
      </c>
      <c r="Z93" s="4" t="str">
        <f t="shared" si="24"/>
        <v/>
      </c>
      <c r="AA93" s="4" t="str">
        <f t="shared" si="25"/>
        <v/>
      </c>
      <c r="AB93" s="4" t="str">
        <f t="shared" si="26"/>
        <v/>
      </c>
      <c r="AC93" s="4" t="str">
        <f t="shared" si="27"/>
        <v/>
      </c>
      <c r="AD93" s="4" t="str">
        <f t="shared" si="28"/>
        <v/>
      </c>
      <c r="AE93" s="4" t="str">
        <f t="shared" si="29"/>
        <v/>
      </c>
      <c r="AF93" s="4" t="str">
        <f t="shared" si="30"/>
        <v/>
      </c>
      <c r="AG93" s="4" t="str">
        <f t="shared" si="31"/>
        <v/>
      </c>
      <c r="AH93" s="4" t="str">
        <f t="shared" si="32"/>
        <v/>
      </c>
      <c r="AI93" s="4" t="str">
        <f t="shared" si="33"/>
        <v/>
      </c>
      <c r="AJ93" s="4" t="str">
        <f t="shared" si="34"/>
        <v/>
      </c>
      <c r="AK93" s="4" t="str">
        <f t="shared" si="35"/>
        <v/>
      </c>
      <c r="AL93" s="4" t="str">
        <f t="shared" si="36"/>
        <v/>
      </c>
      <c r="AM93" s="4" t="str">
        <f t="shared" si="37"/>
        <v/>
      </c>
      <c r="AN93" s="4" t="str">
        <f t="shared" si="38"/>
        <v/>
      </c>
      <c r="AO93" s="4" t="str">
        <f t="shared" si="39"/>
        <v/>
      </c>
      <c r="AP93" s="4" t="str">
        <f t="shared" si="40"/>
        <v/>
      </c>
      <c r="AQ93" s="4" t="str">
        <f t="shared" si="41"/>
        <v>4.125</v>
      </c>
      <c r="AR93" s="4" t="str">
        <f t="shared" si="42"/>
        <v/>
      </c>
      <c r="AS93" s="4" t="str">
        <f t="shared" si="43"/>
        <v/>
      </c>
      <c r="AT93" s="4" t="str">
        <f t="shared" si="44"/>
        <v/>
      </c>
      <c r="AU93" s="4" t="str">
        <f t="shared" si="45"/>
        <v>7175.356875</v>
      </c>
      <c r="AV93" s="4" t="str">
        <f t="shared" si="46"/>
        <v/>
      </c>
      <c r="AW93" s="4" t="str">
        <f t="shared" si="47"/>
        <v/>
      </c>
      <c r="AX93" s="4" t="str">
        <f t="shared" si="48"/>
        <v/>
      </c>
      <c r="AY93" s="4" t="str">
        <f t="shared" si="49"/>
        <v>0.004476566692</v>
      </c>
      <c r="AZ93" s="4" t="str">
        <f t="shared" si="50"/>
        <v/>
      </c>
      <c r="BA93" s="4" t="str">
        <f t="shared" si="51"/>
        <v/>
      </c>
      <c r="BB93" s="4" t="str">
        <f t="shared" si="52"/>
        <v/>
      </c>
      <c r="BC93" s="4" t="str">
        <f t="shared" si="53"/>
        <v>178223</v>
      </c>
      <c r="BD93" s="4" t="str">
        <f t="shared" si="54"/>
        <v/>
      </c>
      <c r="BE93" s="4">
        <v>13200.0</v>
      </c>
      <c r="BF93" s="4">
        <v>178223.0</v>
      </c>
      <c r="BG93" s="4">
        <v>0.00447656669152</v>
      </c>
      <c r="BH93" s="4">
        <v>7175.356875</v>
      </c>
      <c r="BI93" s="4">
        <v>4.125</v>
      </c>
      <c r="BQ93" s="18"/>
      <c r="BR93" s="18"/>
      <c r="BT93" s="8"/>
      <c r="BU93" s="8"/>
      <c r="BV93" s="8"/>
      <c r="BW93" s="15">
        <v>39773.0</v>
      </c>
      <c r="BX93" s="17"/>
      <c r="BY93" s="17"/>
      <c r="BZ93" s="19" t="str">
        <f t="shared" si="55"/>
        <v>32</v>
      </c>
      <c r="CA93" s="19" t="str">
        <f t="shared" si="56"/>
        <v/>
      </c>
      <c r="CB93" s="19" t="str">
        <f t="shared" si="57"/>
        <v/>
      </c>
      <c r="CC93" s="19"/>
      <c r="CF93" s="4">
        <v>8342.0</v>
      </c>
    </row>
    <row r="94">
      <c r="A94" s="4"/>
      <c r="B94" s="4"/>
      <c r="C94" s="4"/>
      <c r="D94" s="4" t="str">
        <f t="shared" si="2"/>
        <v>3</v>
      </c>
      <c r="E94" s="4" t="str">
        <f t="shared" si="3"/>
        <v/>
      </c>
      <c r="F94" s="4" t="str">
        <f t="shared" si="4"/>
        <v/>
      </c>
      <c r="G94" s="4" t="str">
        <f t="shared" si="5"/>
        <v/>
      </c>
      <c r="H94" s="4" t="str">
        <f t="shared" si="6"/>
        <v/>
      </c>
      <c r="I94" s="4" t="str">
        <f t="shared" si="7"/>
        <v/>
      </c>
      <c r="J94" s="4" t="str">
        <f t="shared" si="8"/>
        <v/>
      </c>
      <c r="K94" s="4" t="str">
        <f t="shared" si="9"/>
        <v/>
      </c>
      <c r="L94" s="4" t="str">
        <f t="shared" si="10"/>
        <v/>
      </c>
      <c r="M94" s="4" t="str">
        <f t="shared" si="11"/>
        <v/>
      </c>
      <c r="N94" s="4" t="str">
        <f t="shared" si="12"/>
        <v/>
      </c>
      <c r="O94" s="4" t="str">
        <f t="shared" si="13"/>
        <v/>
      </c>
      <c r="P94" s="4" t="str">
        <f t="shared" si="14"/>
        <v/>
      </c>
      <c r="Q94" s="4" t="str">
        <f t="shared" si="15"/>
        <v/>
      </c>
      <c r="R94" s="4" t="str">
        <f t="shared" si="16"/>
        <v/>
      </c>
      <c r="S94" s="4" t="str">
        <f t="shared" si="17"/>
        <v/>
      </c>
      <c r="T94" s="4" t="str">
        <f t="shared" si="18"/>
        <v/>
      </c>
      <c r="U94" s="4" t="str">
        <f t="shared" si="19"/>
        <v/>
      </c>
      <c r="V94" s="4" t="str">
        <f t="shared" si="20"/>
        <v/>
      </c>
      <c r="W94" s="4" t="str">
        <f t="shared" si="21"/>
        <v/>
      </c>
      <c r="X94" s="4" t="str">
        <f t="shared" si="22"/>
        <v/>
      </c>
      <c r="Y94" s="4" t="str">
        <f t="shared" si="23"/>
        <v/>
      </c>
      <c r="Z94" s="4" t="str">
        <f t="shared" si="24"/>
        <v/>
      </c>
      <c r="AA94" s="4" t="str">
        <f t="shared" si="25"/>
        <v/>
      </c>
      <c r="AB94" s="4" t="str">
        <f t="shared" si="26"/>
        <v/>
      </c>
      <c r="AC94" s="4" t="str">
        <f t="shared" si="27"/>
        <v/>
      </c>
      <c r="AD94" s="4" t="str">
        <f t="shared" si="28"/>
        <v/>
      </c>
      <c r="AE94" s="4" t="str">
        <f t="shared" si="29"/>
        <v/>
      </c>
      <c r="AF94" s="4" t="str">
        <f t="shared" si="30"/>
        <v/>
      </c>
      <c r="AG94" s="4" t="str">
        <f t="shared" si="31"/>
        <v/>
      </c>
      <c r="AH94" s="4" t="str">
        <f t="shared" si="32"/>
        <v/>
      </c>
      <c r="AI94" s="4" t="str">
        <f t="shared" si="33"/>
        <v/>
      </c>
      <c r="AJ94" s="4" t="str">
        <f t="shared" si="34"/>
        <v/>
      </c>
      <c r="AK94" s="4" t="str">
        <f t="shared" si="35"/>
        <v/>
      </c>
      <c r="AL94" s="4" t="str">
        <f t="shared" si="36"/>
        <v/>
      </c>
      <c r="AM94" s="4" t="str">
        <f t="shared" si="37"/>
        <v/>
      </c>
      <c r="AN94" s="4" t="str">
        <f t="shared" si="38"/>
        <v/>
      </c>
      <c r="AO94" s="4" t="str">
        <f t="shared" si="39"/>
        <v/>
      </c>
      <c r="AP94" s="4" t="str">
        <f t="shared" si="40"/>
        <v/>
      </c>
      <c r="AQ94" s="4" t="str">
        <f t="shared" si="41"/>
        <v>12.041875</v>
      </c>
      <c r="AR94" s="4" t="str">
        <f t="shared" si="42"/>
        <v/>
      </c>
      <c r="AS94" s="4" t="str">
        <f t="shared" si="43"/>
        <v/>
      </c>
      <c r="AT94" s="4" t="str">
        <f t="shared" si="44"/>
        <v/>
      </c>
      <c r="AU94" s="4" t="str">
        <f t="shared" si="45"/>
        <v>2240.35125</v>
      </c>
      <c r="AV94" s="4" t="str">
        <f t="shared" si="46"/>
        <v/>
      </c>
      <c r="AW94" s="4" t="str">
        <f t="shared" si="47"/>
        <v/>
      </c>
      <c r="AX94" s="4" t="str">
        <f t="shared" si="48"/>
        <v/>
      </c>
      <c r="AY94" s="4" t="str">
        <f t="shared" si="49"/>
        <v>0.004472398698</v>
      </c>
      <c r="AZ94" s="4" t="str">
        <f t="shared" si="50"/>
        <v/>
      </c>
      <c r="BA94" s="4" t="str">
        <f t="shared" si="51"/>
        <v/>
      </c>
      <c r="BB94" s="4" t="str">
        <f t="shared" si="52"/>
        <v/>
      </c>
      <c r="BC94" s="4" t="str">
        <f t="shared" si="53"/>
        <v>188862</v>
      </c>
      <c r="BD94" s="4" t="str">
        <f t="shared" si="54"/>
        <v/>
      </c>
      <c r="BE94" s="4">
        <v>9834.0</v>
      </c>
      <c r="BF94" s="4">
        <v>188862.0</v>
      </c>
      <c r="BG94" s="4">
        <v>0.00447239869821</v>
      </c>
      <c r="BH94" s="4">
        <v>2240.35125</v>
      </c>
      <c r="BI94" s="4">
        <v>12.041875</v>
      </c>
      <c r="BQ94" s="18"/>
      <c r="BR94" s="18"/>
      <c r="BT94" s="8"/>
      <c r="BU94" s="8"/>
      <c r="BV94" s="8"/>
      <c r="BW94" s="15">
        <v>39899.0</v>
      </c>
      <c r="BX94" s="17"/>
      <c r="BY94" s="17"/>
      <c r="BZ94" s="19" t="str">
        <f t="shared" si="55"/>
        <v>36</v>
      </c>
      <c r="CA94" s="19" t="str">
        <f t="shared" si="56"/>
        <v/>
      </c>
      <c r="CB94" s="19" t="str">
        <f t="shared" si="57"/>
        <v/>
      </c>
      <c r="CC94" s="19"/>
      <c r="CF94" s="4">
        <v>8458.0</v>
      </c>
    </row>
    <row r="95">
      <c r="A95" s="4"/>
      <c r="B95" s="4"/>
      <c r="C95" s="4"/>
      <c r="D95" s="4" t="str">
        <f t="shared" si="2"/>
        <v>3</v>
      </c>
      <c r="E95" s="4" t="str">
        <f t="shared" si="3"/>
        <v/>
      </c>
      <c r="F95" s="4" t="str">
        <f t="shared" si="4"/>
        <v/>
      </c>
      <c r="G95" s="4" t="str">
        <f t="shared" si="5"/>
        <v/>
      </c>
      <c r="H95" s="4" t="str">
        <f t="shared" si="6"/>
        <v/>
      </c>
      <c r="I95" s="4" t="str">
        <f t="shared" si="7"/>
        <v/>
      </c>
      <c r="J95" s="4" t="str">
        <f t="shared" si="8"/>
        <v/>
      </c>
      <c r="K95" s="4" t="str">
        <f t="shared" si="9"/>
        <v/>
      </c>
      <c r="L95" s="4" t="str">
        <f t="shared" si="10"/>
        <v/>
      </c>
      <c r="M95" s="4" t="str">
        <f t="shared" si="11"/>
        <v/>
      </c>
      <c r="N95" s="4" t="str">
        <f t="shared" si="12"/>
        <v/>
      </c>
      <c r="O95" s="4" t="str">
        <f t="shared" si="13"/>
        <v/>
      </c>
      <c r="P95" s="4" t="str">
        <f t="shared" si="14"/>
        <v/>
      </c>
      <c r="Q95" s="4" t="str">
        <f t="shared" si="15"/>
        <v/>
      </c>
      <c r="R95" s="4" t="str">
        <f t="shared" si="16"/>
        <v/>
      </c>
      <c r="S95" s="4" t="str">
        <f t="shared" si="17"/>
        <v/>
      </c>
      <c r="T95" s="4" t="str">
        <f t="shared" si="18"/>
        <v/>
      </c>
      <c r="U95" s="4" t="str">
        <f t="shared" si="19"/>
        <v/>
      </c>
      <c r="V95" s="4" t="str">
        <f t="shared" si="20"/>
        <v/>
      </c>
      <c r="W95" s="4" t="str">
        <f t="shared" si="21"/>
        <v/>
      </c>
      <c r="X95" s="4" t="str">
        <f t="shared" si="22"/>
        <v/>
      </c>
      <c r="Y95" s="4" t="str">
        <f t="shared" si="23"/>
        <v/>
      </c>
      <c r="Z95" s="4" t="str">
        <f t="shared" si="24"/>
        <v/>
      </c>
      <c r="AA95" s="4" t="str">
        <f t="shared" si="25"/>
        <v>0</v>
      </c>
      <c r="AB95" s="4" t="str">
        <f t="shared" si="26"/>
        <v/>
      </c>
      <c r="AC95" s="4" t="str">
        <f t="shared" si="27"/>
        <v/>
      </c>
      <c r="AD95" s="4" t="str">
        <f t="shared" si="28"/>
        <v/>
      </c>
      <c r="AE95" s="4" t="str">
        <f t="shared" si="29"/>
        <v>6</v>
      </c>
      <c r="AF95" s="4" t="str">
        <f t="shared" si="30"/>
        <v/>
      </c>
      <c r="AG95" s="4" t="str">
        <f t="shared" si="31"/>
        <v/>
      </c>
      <c r="AH95" s="4" t="str">
        <f t="shared" si="32"/>
        <v/>
      </c>
      <c r="AI95" s="4" t="str">
        <f t="shared" si="33"/>
        <v>0</v>
      </c>
      <c r="AJ95" s="4" t="str">
        <f t="shared" si="34"/>
        <v/>
      </c>
      <c r="AK95" s="4" t="str">
        <f t="shared" si="35"/>
        <v/>
      </c>
      <c r="AL95" s="4" t="str">
        <f t="shared" si="36"/>
        <v/>
      </c>
      <c r="AM95" s="4" t="str">
        <f t="shared" si="37"/>
        <v/>
      </c>
      <c r="AN95" s="4" t="str">
        <f t="shared" si="38"/>
        <v/>
      </c>
      <c r="AO95" s="4" t="str">
        <f t="shared" si="39"/>
        <v/>
      </c>
      <c r="AP95" s="4" t="str">
        <f t="shared" si="40"/>
        <v/>
      </c>
      <c r="AQ95" s="4" t="str">
        <f t="shared" si="41"/>
        <v>1442.568125</v>
      </c>
      <c r="AR95" s="4" t="str">
        <f t="shared" si="42"/>
        <v/>
      </c>
      <c r="AS95" s="4" t="str">
        <f t="shared" si="43"/>
        <v/>
      </c>
      <c r="AT95" s="4" t="str">
        <f t="shared" si="44"/>
        <v/>
      </c>
      <c r="AU95" s="4" t="str">
        <f t="shared" si="45"/>
        <v>3017.433125</v>
      </c>
      <c r="AV95" s="4" t="str">
        <f t="shared" si="46"/>
        <v/>
      </c>
      <c r="AW95" s="4" t="str">
        <f t="shared" si="47"/>
        <v/>
      </c>
      <c r="AX95" s="4" t="str">
        <f t="shared" si="48"/>
        <v/>
      </c>
      <c r="AY95" s="4" t="str">
        <f t="shared" si="49"/>
        <v>0.004463170013</v>
      </c>
      <c r="AZ95" s="4" t="str">
        <f t="shared" si="50"/>
        <v/>
      </c>
      <c r="BA95" s="4" t="str">
        <f t="shared" si="51"/>
        <v/>
      </c>
      <c r="BB95" s="4" t="str">
        <f t="shared" si="52"/>
        <v/>
      </c>
      <c r="BC95" s="4" t="str">
        <f t="shared" si="53"/>
        <v>177476</v>
      </c>
      <c r="BD95" s="4" t="str">
        <f t="shared" si="54"/>
        <v/>
      </c>
      <c r="BE95" s="4">
        <v>20300.0</v>
      </c>
      <c r="BF95" s="4">
        <v>177476.0</v>
      </c>
      <c r="BG95" s="4">
        <v>0.0044631700126</v>
      </c>
      <c r="BH95" s="4">
        <v>3017.433125</v>
      </c>
      <c r="BI95" s="4">
        <v>1442.568125</v>
      </c>
      <c r="BK95" s="4">
        <v>0.0</v>
      </c>
      <c r="BL95" s="4">
        <v>6.0</v>
      </c>
      <c r="BM95" s="7">
        <v>0.0</v>
      </c>
      <c r="BN95" s="7"/>
      <c r="BO95" s="7"/>
      <c r="BP95" s="7"/>
      <c r="BQ95" s="18"/>
      <c r="BR95" s="18"/>
      <c r="BS95" s="7"/>
      <c r="BT95" s="8"/>
      <c r="BU95" s="8"/>
      <c r="BV95" s="8"/>
      <c r="BW95" s="15">
        <v>39168.0</v>
      </c>
      <c r="BX95" s="20">
        <v>40938.0</v>
      </c>
      <c r="BY95" s="17"/>
      <c r="BZ95" s="19" t="str">
        <f t="shared" si="55"/>
        <v>12</v>
      </c>
      <c r="CA95" s="19" t="str">
        <f t="shared" si="56"/>
        <v>48</v>
      </c>
      <c r="CB95" s="19" t="str">
        <f t="shared" si="57"/>
        <v/>
      </c>
      <c r="CC95" s="19"/>
      <c r="CF95" s="4">
        <v>8526.0</v>
      </c>
    </row>
    <row r="96">
      <c r="A96" s="4"/>
      <c r="B96" s="4"/>
      <c r="C96" s="4"/>
      <c r="D96" s="4" t="str">
        <f t="shared" si="2"/>
        <v>2</v>
      </c>
      <c r="E96" s="4" t="str">
        <f t="shared" si="3"/>
        <v/>
      </c>
      <c r="F96" s="4" t="str">
        <f t="shared" si="4"/>
        <v/>
      </c>
      <c r="G96" s="4" t="str">
        <f t="shared" si="5"/>
        <v/>
      </c>
      <c r="H96" s="4" t="str">
        <f t="shared" si="6"/>
        <v/>
      </c>
      <c r="I96" s="4" t="str">
        <f t="shared" si="7"/>
        <v/>
      </c>
      <c r="J96" s="4" t="str">
        <f t="shared" si="8"/>
        <v/>
      </c>
      <c r="K96" s="4" t="str">
        <f t="shared" si="9"/>
        <v/>
      </c>
      <c r="L96" s="4" t="str">
        <f t="shared" si="10"/>
        <v/>
      </c>
      <c r="M96" s="4" t="str">
        <f t="shared" si="11"/>
        <v/>
      </c>
      <c r="N96" s="4" t="str">
        <f t="shared" si="12"/>
        <v/>
      </c>
      <c r="O96" s="4" t="str">
        <f t="shared" si="13"/>
        <v/>
      </c>
      <c r="P96" s="4" t="str">
        <f t="shared" si="14"/>
        <v/>
      </c>
      <c r="Q96" s="4" t="str">
        <f t="shared" si="15"/>
        <v/>
      </c>
      <c r="R96" s="4" t="str">
        <f t="shared" si="16"/>
        <v/>
      </c>
      <c r="S96" s="4" t="str">
        <f t="shared" si="17"/>
        <v/>
      </c>
      <c r="T96" s="4" t="str">
        <f t="shared" si="18"/>
        <v/>
      </c>
      <c r="U96" s="4" t="str">
        <f t="shared" si="19"/>
        <v/>
      </c>
      <c r="V96" s="4" t="str">
        <f t="shared" si="20"/>
        <v/>
      </c>
      <c r="W96" s="4" t="str">
        <f t="shared" si="21"/>
        <v/>
      </c>
      <c r="X96" s="4" t="str">
        <f t="shared" si="22"/>
        <v/>
      </c>
      <c r="Y96" s="4" t="str">
        <f t="shared" si="23"/>
        <v/>
      </c>
      <c r="Z96" s="4" t="str">
        <f t="shared" si="24"/>
        <v/>
      </c>
      <c r="AA96" s="4" t="str">
        <f t="shared" si="25"/>
        <v/>
      </c>
      <c r="AB96" s="4" t="str">
        <f t="shared" si="26"/>
        <v/>
      </c>
      <c r="AC96" s="4" t="str">
        <f t="shared" si="27"/>
        <v/>
      </c>
      <c r="AD96" s="4" t="str">
        <f t="shared" si="28"/>
        <v/>
      </c>
      <c r="AE96" s="4" t="str">
        <f t="shared" si="29"/>
        <v/>
      </c>
      <c r="AF96" s="4" t="str">
        <f t="shared" si="30"/>
        <v/>
      </c>
      <c r="AG96" s="4" t="str">
        <f t="shared" si="31"/>
        <v/>
      </c>
      <c r="AH96" s="4" t="str">
        <f t="shared" si="32"/>
        <v/>
      </c>
      <c r="AI96" s="4" t="str">
        <f t="shared" si="33"/>
        <v/>
      </c>
      <c r="AJ96" s="4" t="str">
        <f t="shared" si="34"/>
        <v/>
      </c>
      <c r="AK96" s="4" t="str">
        <f t="shared" si="35"/>
        <v/>
      </c>
      <c r="AL96" s="4" t="str">
        <f t="shared" si="36"/>
        <v/>
      </c>
      <c r="AM96" s="4" t="str">
        <f t="shared" si="37"/>
        <v/>
      </c>
      <c r="AN96" s="4" t="str">
        <f t="shared" si="38"/>
        <v/>
      </c>
      <c r="AO96" s="4" t="str">
        <f t="shared" si="39"/>
        <v/>
      </c>
      <c r="AP96" s="4" t="str">
        <f t="shared" si="40"/>
        <v>205.7859375</v>
      </c>
      <c r="AQ96" s="4" t="str">
        <f t="shared" si="41"/>
        <v/>
      </c>
      <c r="AR96" s="4" t="str">
        <f t="shared" si="42"/>
        <v/>
      </c>
      <c r="AS96" s="4" t="str">
        <f t="shared" si="43"/>
        <v/>
      </c>
      <c r="AT96" s="4" t="str">
        <f t="shared" si="44"/>
        <v>1839.852813</v>
      </c>
      <c r="AU96" s="4" t="str">
        <f t="shared" si="45"/>
        <v/>
      </c>
      <c r="AV96" s="4" t="str">
        <f t="shared" si="46"/>
        <v/>
      </c>
      <c r="AW96" s="4" t="str">
        <f t="shared" si="47"/>
        <v/>
      </c>
      <c r="AX96" s="4" t="str">
        <f t="shared" si="48"/>
        <v>0.004456768868</v>
      </c>
      <c r="AY96" s="4" t="str">
        <f t="shared" si="49"/>
        <v/>
      </c>
      <c r="AZ96" s="4" t="str">
        <f t="shared" si="50"/>
        <v/>
      </c>
      <c r="BA96" s="4" t="str">
        <f t="shared" si="51"/>
        <v/>
      </c>
      <c r="BB96" s="4" t="str">
        <f t="shared" si="52"/>
        <v>167667</v>
      </c>
      <c r="BC96" s="4" t="str">
        <f t="shared" si="53"/>
        <v/>
      </c>
      <c r="BD96" s="4" t="str">
        <f t="shared" si="54"/>
        <v/>
      </c>
      <c r="BE96" s="4">
        <v>6703.0</v>
      </c>
      <c r="BF96" s="4">
        <v>167667.0</v>
      </c>
      <c r="BG96" s="4">
        <v>0.00445676886831</v>
      </c>
      <c r="BH96" s="4">
        <v>1839.8528125</v>
      </c>
      <c r="BI96" s="4">
        <v>205.7859375</v>
      </c>
      <c r="BQ96" s="18"/>
      <c r="BR96" s="18"/>
      <c r="BT96" s="8"/>
      <c r="BU96" s="8"/>
      <c r="BV96" s="8"/>
      <c r="BW96" s="15">
        <v>39873.0</v>
      </c>
      <c r="BX96" s="17"/>
      <c r="BY96" s="17"/>
      <c r="BZ96" s="19" t="str">
        <f t="shared" si="55"/>
        <v>36</v>
      </c>
      <c r="CA96" s="19" t="str">
        <f t="shared" si="56"/>
        <v/>
      </c>
      <c r="CB96" s="19" t="str">
        <f t="shared" si="57"/>
        <v/>
      </c>
      <c r="CC96" s="19"/>
      <c r="CF96" s="4">
        <v>8531.0</v>
      </c>
    </row>
    <row r="97">
      <c r="A97" s="4"/>
      <c r="B97" s="4"/>
      <c r="C97" s="4"/>
      <c r="D97" s="4" t="str">
        <f t="shared" si="2"/>
        <v>3</v>
      </c>
      <c r="E97" s="4" t="str">
        <f t="shared" si="3"/>
        <v/>
      </c>
      <c r="F97" s="4" t="str">
        <f t="shared" si="4"/>
        <v/>
      </c>
      <c r="G97" s="4" t="str">
        <f t="shared" si="5"/>
        <v/>
      </c>
      <c r="H97" s="4" t="str">
        <f t="shared" si="6"/>
        <v/>
      </c>
      <c r="I97" s="4" t="str">
        <f t="shared" si="7"/>
        <v/>
      </c>
      <c r="J97" s="4" t="str">
        <f t="shared" si="8"/>
        <v/>
      </c>
      <c r="K97" s="4" t="str">
        <f t="shared" si="9"/>
        <v/>
      </c>
      <c r="L97" s="4" t="str">
        <f t="shared" si="10"/>
        <v/>
      </c>
      <c r="M97" s="4" t="str">
        <f t="shared" si="11"/>
        <v/>
      </c>
      <c r="N97" s="4" t="str">
        <f t="shared" si="12"/>
        <v/>
      </c>
      <c r="O97" s="4" t="str">
        <f t="shared" si="13"/>
        <v/>
      </c>
      <c r="P97" s="4" t="str">
        <f t="shared" si="14"/>
        <v/>
      </c>
      <c r="Q97" s="4" t="str">
        <f t="shared" si="15"/>
        <v/>
      </c>
      <c r="R97" s="4" t="str">
        <f t="shared" si="16"/>
        <v/>
      </c>
      <c r="S97" s="4" t="str">
        <f t="shared" si="17"/>
        <v/>
      </c>
      <c r="T97" s="4" t="str">
        <f t="shared" si="18"/>
        <v/>
      </c>
      <c r="U97" s="4" t="str">
        <f t="shared" si="19"/>
        <v/>
      </c>
      <c r="V97" s="4" t="str">
        <f t="shared" si="20"/>
        <v/>
      </c>
      <c r="W97" s="4" t="str">
        <f t="shared" si="21"/>
        <v/>
      </c>
      <c r="X97" s="4" t="str">
        <f t="shared" si="22"/>
        <v/>
      </c>
      <c r="Y97" s="4" t="str">
        <f t="shared" si="23"/>
        <v/>
      </c>
      <c r="Z97" s="4" t="str">
        <f t="shared" si="24"/>
        <v/>
      </c>
      <c r="AA97" s="4" t="str">
        <f t="shared" si="25"/>
        <v/>
      </c>
      <c r="AB97" s="4" t="str">
        <f t="shared" si="26"/>
        <v/>
      </c>
      <c r="AC97" s="4" t="str">
        <f t="shared" si="27"/>
        <v/>
      </c>
      <c r="AD97" s="4" t="str">
        <f t="shared" si="28"/>
        <v/>
      </c>
      <c r="AE97" s="4" t="str">
        <f t="shared" si="29"/>
        <v/>
      </c>
      <c r="AF97" s="4" t="str">
        <f t="shared" si="30"/>
        <v/>
      </c>
      <c r="AG97" s="4" t="str">
        <f t="shared" si="31"/>
        <v/>
      </c>
      <c r="AH97" s="4" t="str">
        <f t="shared" si="32"/>
        <v/>
      </c>
      <c r="AI97" s="4" t="str">
        <f t="shared" si="33"/>
        <v/>
      </c>
      <c r="AJ97" s="4" t="str">
        <f t="shared" si="34"/>
        <v/>
      </c>
      <c r="AK97" s="4" t="str">
        <f t="shared" si="35"/>
        <v/>
      </c>
      <c r="AL97" s="4" t="str">
        <f t="shared" si="36"/>
        <v/>
      </c>
      <c r="AM97" s="4" t="str">
        <f t="shared" si="37"/>
        <v/>
      </c>
      <c r="AN97" s="4" t="str">
        <f t="shared" si="38"/>
        <v/>
      </c>
      <c r="AO97" s="4" t="str">
        <f t="shared" si="39"/>
        <v/>
      </c>
      <c r="AP97" s="4" t="str">
        <f t="shared" si="40"/>
        <v/>
      </c>
      <c r="AQ97" s="4" t="str">
        <f t="shared" si="41"/>
        <v>16.40625</v>
      </c>
      <c r="AR97" s="4" t="str">
        <f t="shared" si="42"/>
        <v/>
      </c>
      <c r="AS97" s="4" t="str">
        <f t="shared" si="43"/>
        <v/>
      </c>
      <c r="AT97" s="4" t="str">
        <f t="shared" si="44"/>
        <v/>
      </c>
      <c r="AU97" s="4" t="str">
        <f t="shared" si="45"/>
        <v>4435.676875</v>
      </c>
      <c r="AV97" s="4" t="str">
        <f t="shared" si="46"/>
        <v/>
      </c>
      <c r="AW97" s="4" t="str">
        <f t="shared" si="47"/>
        <v/>
      </c>
      <c r="AX97" s="4" t="str">
        <f t="shared" si="48"/>
        <v/>
      </c>
      <c r="AY97" s="4" t="str">
        <f t="shared" si="49"/>
        <v>0.004448546604</v>
      </c>
      <c r="AZ97" s="4" t="str">
        <f t="shared" si="50"/>
        <v/>
      </c>
      <c r="BA97" s="4" t="str">
        <f t="shared" si="51"/>
        <v/>
      </c>
      <c r="BB97" s="4" t="str">
        <f t="shared" si="52"/>
        <v/>
      </c>
      <c r="BC97" s="4" t="str">
        <f t="shared" si="53"/>
        <v>163633</v>
      </c>
      <c r="BD97" s="4" t="str">
        <f t="shared" si="54"/>
        <v/>
      </c>
      <c r="BE97" s="4">
        <v>10500.0</v>
      </c>
      <c r="BF97" s="4">
        <v>163633.0</v>
      </c>
      <c r="BG97" s="4">
        <v>0.0044485466043</v>
      </c>
      <c r="BH97" s="4">
        <v>4435.676875</v>
      </c>
      <c r="BI97" s="4">
        <v>16.40625</v>
      </c>
      <c r="BQ97" s="18"/>
      <c r="BR97" s="18"/>
      <c r="BT97" s="8"/>
      <c r="BU97" s="8"/>
      <c r="BV97" s="8"/>
      <c r="BW97" s="15">
        <v>40035.0</v>
      </c>
      <c r="BX97" s="17"/>
      <c r="BY97" s="17"/>
      <c r="BZ97" s="19" t="str">
        <f t="shared" si="55"/>
        <v>41</v>
      </c>
      <c r="CA97" s="19" t="str">
        <f t="shared" si="56"/>
        <v/>
      </c>
      <c r="CB97" s="19" t="str">
        <f t="shared" si="57"/>
        <v/>
      </c>
      <c r="CC97" s="19"/>
      <c r="CF97" s="4">
        <v>8672.0</v>
      </c>
    </row>
    <row r="98">
      <c r="A98" s="4"/>
      <c r="B98" s="4"/>
      <c r="C98" s="4"/>
      <c r="D98" s="4" t="str">
        <f t="shared" si="2"/>
        <v>3</v>
      </c>
      <c r="E98" s="4" t="str">
        <f t="shared" si="3"/>
        <v/>
      </c>
      <c r="F98" s="4" t="str">
        <f t="shared" si="4"/>
        <v/>
      </c>
      <c r="G98" s="4" t="str">
        <f t="shared" si="5"/>
        <v>108</v>
      </c>
      <c r="H98" s="4" t="str">
        <f t="shared" si="6"/>
        <v/>
      </c>
      <c r="I98" s="4" t="str">
        <f t="shared" si="7"/>
        <v/>
      </c>
      <c r="J98" s="4" t="str">
        <f t="shared" si="8"/>
        <v/>
      </c>
      <c r="K98" s="4" t="str">
        <f t="shared" si="9"/>
        <v>11</v>
      </c>
      <c r="L98" s="4" t="str">
        <f t="shared" si="10"/>
        <v/>
      </c>
      <c r="M98" s="4" t="str">
        <f t="shared" si="11"/>
        <v/>
      </c>
      <c r="N98" s="4" t="str">
        <f t="shared" si="12"/>
        <v/>
      </c>
      <c r="O98" s="4" t="str">
        <f t="shared" si="13"/>
        <v>341911.487</v>
      </c>
      <c r="P98" s="4" t="str">
        <f t="shared" si="14"/>
        <v/>
      </c>
      <c r="Q98" s="4" t="str">
        <f t="shared" si="15"/>
        <v/>
      </c>
      <c r="R98" s="4" t="str">
        <f t="shared" si="16"/>
        <v/>
      </c>
      <c r="S98" s="4" t="str">
        <f t="shared" si="17"/>
        <v>204</v>
      </c>
      <c r="T98" s="4" t="str">
        <f t="shared" si="18"/>
        <v/>
      </c>
      <c r="U98" s="4" t="str">
        <f t="shared" si="19"/>
        <v/>
      </c>
      <c r="V98" s="4" t="str">
        <f t="shared" si="20"/>
        <v/>
      </c>
      <c r="W98" s="4" t="str">
        <f t="shared" si="21"/>
        <v>119</v>
      </c>
      <c r="X98" s="4" t="str">
        <f t="shared" si="22"/>
        <v/>
      </c>
      <c r="Y98" s="4" t="str">
        <f t="shared" si="23"/>
        <v/>
      </c>
      <c r="Z98" s="4" t="str">
        <f t="shared" si="24"/>
        <v/>
      </c>
      <c r="AA98" s="4" t="str">
        <f t="shared" si="25"/>
        <v>4805</v>
      </c>
      <c r="AB98" s="4" t="str">
        <f t="shared" si="26"/>
        <v/>
      </c>
      <c r="AC98" s="4" t="str">
        <f t="shared" si="27"/>
        <v/>
      </c>
      <c r="AD98" s="4" t="str">
        <f t="shared" si="28"/>
        <v/>
      </c>
      <c r="AE98" s="4" t="str">
        <f t="shared" si="29"/>
        <v>15895</v>
      </c>
      <c r="AF98" s="4" t="str">
        <f t="shared" si="30"/>
        <v/>
      </c>
      <c r="AG98" s="4" t="str">
        <f t="shared" si="31"/>
        <v/>
      </c>
      <c r="AH98" s="4" t="str">
        <f t="shared" si="32"/>
        <v/>
      </c>
      <c r="AI98" s="4" t="str">
        <f t="shared" si="33"/>
        <v>10309</v>
      </c>
      <c r="AJ98" s="4" t="str">
        <f t="shared" si="34"/>
        <v/>
      </c>
      <c r="AK98" s="4" t="str">
        <f t="shared" si="35"/>
        <v/>
      </c>
      <c r="AL98" s="4" t="str">
        <f t="shared" si="36"/>
        <v/>
      </c>
      <c r="AM98" s="4" t="str">
        <f t="shared" si="37"/>
        <v>1375.230321</v>
      </c>
      <c r="AN98" s="4" t="str">
        <f t="shared" si="38"/>
        <v/>
      </c>
      <c r="AO98" s="4" t="str">
        <f t="shared" si="39"/>
        <v/>
      </c>
      <c r="AP98" s="4" t="str">
        <f t="shared" si="40"/>
        <v/>
      </c>
      <c r="AQ98" s="4" t="str">
        <f t="shared" si="41"/>
        <v>122.376875</v>
      </c>
      <c r="AR98" s="4" t="str">
        <f t="shared" si="42"/>
        <v/>
      </c>
      <c r="AS98" s="4" t="str">
        <f t="shared" si="43"/>
        <v/>
      </c>
      <c r="AT98" s="4" t="str">
        <f t="shared" si="44"/>
        <v/>
      </c>
      <c r="AU98" s="4" t="str">
        <f t="shared" si="45"/>
        <v>947.795625</v>
      </c>
      <c r="AV98" s="4" t="str">
        <f t="shared" si="46"/>
        <v/>
      </c>
      <c r="AW98" s="4" t="str">
        <f t="shared" si="47"/>
        <v/>
      </c>
      <c r="AX98" s="4" t="str">
        <f t="shared" si="48"/>
        <v/>
      </c>
      <c r="AY98" s="4" t="str">
        <f t="shared" si="49"/>
        <v>0.004428240927</v>
      </c>
      <c r="AZ98" s="4" t="str">
        <f t="shared" si="50"/>
        <v/>
      </c>
      <c r="BA98" s="4" t="str">
        <f t="shared" si="51"/>
        <v/>
      </c>
      <c r="BB98" s="4" t="str">
        <f t="shared" si="52"/>
        <v/>
      </c>
      <c r="BC98" s="4" t="str">
        <f t="shared" si="53"/>
        <v>163094</v>
      </c>
      <c r="BD98" s="4" t="str">
        <f t="shared" si="54"/>
        <v/>
      </c>
      <c r="BE98" s="4">
        <v>23500.0</v>
      </c>
      <c r="BF98" s="4">
        <v>163094.0</v>
      </c>
      <c r="BG98" s="4">
        <v>0.00442824092684</v>
      </c>
      <c r="BH98" s="4">
        <v>947.795625</v>
      </c>
      <c r="BI98" s="4">
        <v>122.376875</v>
      </c>
      <c r="BJ98">
        <v>1375.230320715661</v>
      </c>
      <c r="BK98" s="4">
        <v>10309.0</v>
      </c>
      <c r="BL98" s="4">
        <v>15895.0</v>
      </c>
      <c r="BM98" s="7">
        <v>4805.0</v>
      </c>
      <c r="BN98" s="7">
        <v>119.0</v>
      </c>
      <c r="BO98" s="7">
        <v>204.0</v>
      </c>
      <c r="BP98" s="7">
        <v>341911.4869606864</v>
      </c>
      <c r="BQ98" s="4">
        <v>11.0</v>
      </c>
      <c r="BR98" s="4">
        <v>108.0</v>
      </c>
      <c r="BS98" s="7"/>
      <c r="BT98" s="8"/>
      <c r="BU98" s="8"/>
      <c r="BV98" s="8"/>
      <c r="BW98" s="15">
        <v>39161.0</v>
      </c>
      <c r="BX98" s="20">
        <v>39790.0</v>
      </c>
      <c r="BY98" s="22">
        <v>39913.0</v>
      </c>
      <c r="BZ98" s="19" t="str">
        <f t="shared" si="55"/>
        <v>12</v>
      </c>
      <c r="CA98" s="19" t="str">
        <f t="shared" si="56"/>
        <v>11</v>
      </c>
      <c r="CB98" s="19" t="str">
        <f t="shared" si="57"/>
        <v>9</v>
      </c>
      <c r="CC98" s="19"/>
      <c r="CF98" s="4">
        <v>8734.0</v>
      </c>
    </row>
    <row r="99">
      <c r="A99" s="4"/>
      <c r="B99" s="4"/>
      <c r="C99" s="4"/>
      <c r="D99" s="4" t="str">
        <f t="shared" si="2"/>
        <v>3</v>
      </c>
      <c r="E99" s="4" t="str">
        <f t="shared" si="3"/>
        <v/>
      </c>
      <c r="F99" s="4" t="str">
        <f t="shared" si="4"/>
        <v/>
      </c>
      <c r="G99" s="4" t="str">
        <f t="shared" si="5"/>
        <v/>
      </c>
      <c r="H99" s="4" t="str">
        <f t="shared" si="6"/>
        <v/>
      </c>
      <c r="I99" s="4" t="str">
        <f t="shared" si="7"/>
        <v/>
      </c>
      <c r="J99" s="4" t="str">
        <f t="shared" si="8"/>
        <v/>
      </c>
      <c r="K99" s="4" t="str">
        <f t="shared" si="9"/>
        <v/>
      </c>
      <c r="L99" s="4" t="str">
        <f t="shared" si="10"/>
        <v/>
      </c>
      <c r="M99" s="4" t="str">
        <f t="shared" si="11"/>
        <v/>
      </c>
      <c r="N99" s="4" t="str">
        <f t="shared" si="12"/>
        <v/>
      </c>
      <c r="O99" s="4" t="str">
        <f t="shared" si="13"/>
        <v/>
      </c>
      <c r="P99" s="4" t="str">
        <f t="shared" si="14"/>
        <v/>
      </c>
      <c r="Q99" s="4" t="str">
        <f t="shared" si="15"/>
        <v/>
      </c>
      <c r="R99" s="4" t="str">
        <f t="shared" si="16"/>
        <v/>
      </c>
      <c r="S99" s="4" t="str">
        <f t="shared" si="17"/>
        <v/>
      </c>
      <c r="T99" s="4" t="str">
        <f t="shared" si="18"/>
        <v/>
      </c>
      <c r="U99" s="4" t="str">
        <f t="shared" si="19"/>
        <v/>
      </c>
      <c r="V99" s="4" t="str">
        <f t="shared" si="20"/>
        <v/>
      </c>
      <c r="W99" s="4" t="str">
        <f t="shared" si="21"/>
        <v/>
      </c>
      <c r="X99" s="4" t="str">
        <f t="shared" si="22"/>
        <v/>
      </c>
      <c r="Y99" s="4" t="str">
        <f t="shared" si="23"/>
        <v/>
      </c>
      <c r="Z99" s="4" t="str">
        <f t="shared" si="24"/>
        <v/>
      </c>
      <c r="AA99" s="4" t="str">
        <f t="shared" si="25"/>
        <v/>
      </c>
      <c r="AB99" s="4" t="str">
        <f t="shared" si="26"/>
        <v/>
      </c>
      <c r="AC99" s="4" t="str">
        <f t="shared" si="27"/>
        <v/>
      </c>
      <c r="AD99" s="4" t="str">
        <f t="shared" si="28"/>
        <v/>
      </c>
      <c r="AE99" s="4" t="str">
        <f t="shared" si="29"/>
        <v/>
      </c>
      <c r="AF99" s="4" t="str">
        <f t="shared" si="30"/>
        <v/>
      </c>
      <c r="AG99" s="4" t="str">
        <f t="shared" si="31"/>
        <v/>
      </c>
      <c r="AH99" s="4" t="str">
        <f t="shared" si="32"/>
        <v/>
      </c>
      <c r="AI99" s="4" t="str">
        <f t="shared" si="33"/>
        <v/>
      </c>
      <c r="AJ99" s="4" t="str">
        <f t="shared" si="34"/>
        <v/>
      </c>
      <c r="AK99" s="4" t="str">
        <f t="shared" si="35"/>
        <v/>
      </c>
      <c r="AL99" s="4" t="str">
        <f t="shared" si="36"/>
        <v/>
      </c>
      <c r="AM99" s="4" t="str">
        <f t="shared" si="37"/>
        <v/>
      </c>
      <c r="AN99" s="4" t="str">
        <f t="shared" si="38"/>
        <v/>
      </c>
      <c r="AO99" s="4" t="str">
        <f t="shared" si="39"/>
        <v/>
      </c>
      <c r="AP99" s="4" t="str">
        <f t="shared" si="40"/>
        <v/>
      </c>
      <c r="AQ99" s="4" t="str">
        <f t="shared" si="41"/>
        <v>36.78125</v>
      </c>
      <c r="AR99" s="4" t="str">
        <f t="shared" si="42"/>
        <v/>
      </c>
      <c r="AS99" s="4" t="str">
        <f t="shared" si="43"/>
        <v/>
      </c>
      <c r="AT99" s="4" t="str">
        <f t="shared" si="44"/>
        <v/>
      </c>
      <c r="AU99" s="4" t="str">
        <f t="shared" si="45"/>
        <v>1391</v>
      </c>
      <c r="AV99" s="4" t="str">
        <f t="shared" si="46"/>
        <v/>
      </c>
      <c r="AW99" s="4" t="str">
        <f t="shared" si="47"/>
        <v/>
      </c>
      <c r="AX99" s="4" t="str">
        <f t="shared" si="48"/>
        <v/>
      </c>
      <c r="AY99" s="4" t="str">
        <f t="shared" si="49"/>
        <v>0.004420844938</v>
      </c>
      <c r="AZ99" s="4" t="str">
        <f t="shared" si="50"/>
        <v/>
      </c>
      <c r="BA99" s="4" t="str">
        <f t="shared" si="51"/>
        <v/>
      </c>
      <c r="BB99" s="4" t="str">
        <f t="shared" si="52"/>
        <v/>
      </c>
      <c r="BC99" s="4" t="str">
        <f t="shared" si="53"/>
        <v>162331</v>
      </c>
      <c r="BD99" s="4" t="str">
        <f t="shared" si="54"/>
        <v/>
      </c>
      <c r="BE99" s="4">
        <v>10700.0</v>
      </c>
      <c r="BF99" s="4">
        <v>162331.0</v>
      </c>
      <c r="BG99" s="4">
        <v>0.00442084493835</v>
      </c>
      <c r="BH99" s="4">
        <v>1391.0</v>
      </c>
      <c r="BI99" s="4">
        <v>36.78125</v>
      </c>
      <c r="BQ99" s="18"/>
      <c r="BR99" s="18"/>
      <c r="BT99" s="8"/>
      <c r="BU99" s="8"/>
      <c r="BV99" s="8"/>
      <c r="BW99" s="15">
        <v>39080.0</v>
      </c>
      <c r="BX99" s="17"/>
      <c r="BY99" s="17"/>
      <c r="BZ99" s="19" t="str">
        <f t="shared" si="55"/>
        <v>9</v>
      </c>
      <c r="CA99" s="19" t="str">
        <f t="shared" si="56"/>
        <v/>
      </c>
      <c r="CB99" s="19" t="str">
        <f t="shared" si="57"/>
        <v/>
      </c>
      <c r="CC99" s="19"/>
      <c r="CF99" s="4">
        <v>8759.0</v>
      </c>
    </row>
    <row r="100">
      <c r="A100" s="4"/>
      <c r="B100" s="4"/>
      <c r="C100" s="4"/>
      <c r="D100" s="4" t="str">
        <f t="shared" si="2"/>
        <v>2</v>
      </c>
      <c r="E100" s="4" t="str">
        <f t="shared" si="3"/>
        <v/>
      </c>
      <c r="F100" s="4" t="str">
        <f t="shared" si="4"/>
        <v/>
      </c>
      <c r="G100" s="4" t="str">
        <f t="shared" si="5"/>
        <v/>
      </c>
      <c r="H100" s="4" t="str">
        <f t="shared" si="6"/>
        <v/>
      </c>
      <c r="I100" s="4" t="str">
        <f t="shared" si="7"/>
        <v/>
      </c>
      <c r="J100" s="4" t="str">
        <f t="shared" si="8"/>
        <v/>
      </c>
      <c r="K100" s="4" t="str">
        <f t="shared" si="9"/>
        <v/>
      </c>
      <c r="L100" s="4" t="str">
        <f t="shared" si="10"/>
        <v/>
      </c>
      <c r="M100" s="4" t="str">
        <f t="shared" si="11"/>
        <v/>
      </c>
      <c r="N100" s="4" t="str">
        <f t="shared" si="12"/>
        <v/>
      </c>
      <c r="O100" s="4" t="str">
        <f t="shared" si="13"/>
        <v/>
      </c>
      <c r="P100" s="4" t="str">
        <f t="shared" si="14"/>
        <v/>
      </c>
      <c r="Q100" s="4" t="str">
        <f t="shared" si="15"/>
        <v/>
      </c>
      <c r="R100" s="4" t="str">
        <f t="shared" si="16"/>
        <v/>
      </c>
      <c r="S100" s="4" t="str">
        <f t="shared" si="17"/>
        <v/>
      </c>
      <c r="T100" s="4" t="str">
        <f t="shared" si="18"/>
        <v/>
      </c>
      <c r="U100" s="4" t="str">
        <f t="shared" si="19"/>
        <v/>
      </c>
      <c r="V100" s="4" t="str">
        <f t="shared" si="20"/>
        <v/>
      </c>
      <c r="W100" s="4" t="str">
        <f t="shared" si="21"/>
        <v/>
      </c>
      <c r="X100" s="4" t="str">
        <f t="shared" si="22"/>
        <v/>
      </c>
      <c r="Y100" s="4" t="str">
        <f t="shared" si="23"/>
        <v/>
      </c>
      <c r="Z100" s="4" t="str">
        <f t="shared" si="24"/>
        <v>28</v>
      </c>
      <c r="AA100" s="4" t="str">
        <f t="shared" si="25"/>
        <v/>
      </c>
      <c r="AB100" s="4" t="str">
        <f t="shared" si="26"/>
        <v/>
      </c>
      <c r="AC100" s="4" t="str">
        <f t="shared" si="27"/>
        <v/>
      </c>
      <c r="AD100" s="4" t="str">
        <f t="shared" si="28"/>
        <v>3</v>
      </c>
      <c r="AE100" s="4" t="str">
        <f t="shared" si="29"/>
        <v/>
      </c>
      <c r="AF100" s="4" t="str">
        <f t="shared" si="30"/>
        <v/>
      </c>
      <c r="AG100" s="4" t="str">
        <f t="shared" si="31"/>
        <v/>
      </c>
      <c r="AH100" s="4" t="str">
        <f t="shared" si="32"/>
        <v>0</v>
      </c>
      <c r="AI100" s="4" t="str">
        <f t="shared" si="33"/>
        <v/>
      </c>
      <c r="AJ100" s="4" t="str">
        <f t="shared" si="34"/>
        <v/>
      </c>
      <c r="AK100" s="4" t="str">
        <f t="shared" si="35"/>
        <v/>
      </c>
      <c r="AL100" s="4" t="str">
        <f t="shared" si="36"/>
        <v>4.807354922</v>
      </c>
      <c r="AM100" s="4" t="str">
        <f t="shared" si="37"/>
        <v/>
      </c>
      <c r="AN100" s="4" t="str">
        <f t="shared" si="38"/>
        <v/>
      </c>
      <c r="AO100" s="4" t="str">
        <f t="shared" si="39"/>
        <v/>
      </c>
      <c r="AP100" s="4" t="str">
        <f t="shared" si="40"/>
        <v>2.869375</v>
      </c>
      <c r="AQ100" s="4" t="str">
        <f t="shared" si="41"/>
        <v/>
      </c>
      <c r="AR100" s="4" t="str">
        <f t="shared" si="42"/>
        <v/>
      </c>
      <c r="AS100" s="4" t="str">
        <f t="shared" si="43"/>
        <v/>
      </c>
      <c r="AT100" s="4" t="str">
        <f t="shared" si="44"/>
        <v>127.6871875</v>
      </c>
      <c r="AU100" s="4" t="str">
        <f t="shared" si="45"/>
        <v/>
      </c>
      <c r="AV100" s="4" t="str">
        <f t="shared" si="46"/>
        <v/>
      </c>
      <c r="AW100" s="4" t="str">
        <f t="shared" si="47"/>
        <v/>
      </c>
      <c r="AX100" s="4" t="str">
        <f t="shared" si="48"/>
        <v>0.004414456802</v>
      </c>
      <c r="AY100" s="4" t="str">
        <f t="shared" si="49"/>
        <v/>
      </c>
      <c r="AZ100" s="4" t="str">
        <f t="shared" si="50"/>
        <v/>
      </c>
      <c r="BA100" s="4" t="str">
        <f t="shared" si="51"/>
        <v/>
      </c>
      <c r="BB100" s="4" t="str">
        <f t="shared" si="52"/>
        <v>160362</v>
      </c>
      <c r="BC100" s="4" t="str">
        <f t="shared" si="53"/>
        <v/>
      </c>
      <c r="BD100" s="4" t="str">
        <f t="shared" si="54"/>
        <v/>
      </c>
      <c r="BE100" s="4">
        <v>4591.0</v>
      </c>
      <c r="BF100" s="4">
        <v>160362.0</v>
      </c>
      <c r="BG100" s="4">
        <v>0.00441445680162</v>
      </c>
      <c r="BH100" s="4">
        <v>127.6871875</v>
      </c>
      <c r="BI100" s="4">
        <v>2.869375</v>
      </c>
      <c r="BJ100">
        <v>4.807354922057604</v>
      </c>
      <c r="BK100" s="4">
        <v>0.0</v>
      </c>
      <c r="BL100" s="4">
        <v>3.0</v>
      </c>
      <c r="BM100" s="7">
        <v>28.0</v>
      </c>
      <c r="BQ100" s="18"/>
      <c r="BR100" s="18"/>
      <c r="BS100" s="7"/>
      <c r="BT100" s="8"/>
      <c r="BU100" s="8"/>
      <c r="BV100" s="8"/>
      <c r="BW100" s="15">
        <v>39415.0</v>
      </c>
      <c r="BX100" s="20">
        <v>40753.0</v>
      </c>
      <c r="BY100" s="17"/>
      <c r="BZ100" s="19" t="str">
        <f t="shared" si="55"/>
        <v>20</v>
      </c>
      <c r="CA100" s="19" t="str">
        <f t="shared" si="56"/>
        <v>42</v>
      </c>
      <c r="CB100" s="19" t="str">
        <f t="shared" si="57"/>
        <v/>
      </c>
      <c r="CC100" s="19"/>
      <c r="CF100" s="4">
        <v>8821.0</v>
      </c>
    </row>
    <row r="101">
      <c r="A101" s="4"/>
      <c r="B101" s="4"/>
      <c r="C101" s="4"/>
      <c r="D101" s="4" t="str">
        <f t="shared" si="2"/>
        <v>1</v>
      </c>
      <c r="E101" s="4" t="str">
        <f t="shared" si="3"/>
        <v/>
      </c>
      <c r="F101" s="4" t="str">
        <f t="shared" si="4"/>
        <v/>
      </c>
      <c r="G101" s="4" t="str">
        <f t="shared" si="5"/>
        <v/>
      </c>
      <c r="H101" s="4" t="str">
        <f t="shared" si="6"/>
        <v/>
      </c>
      <c r="I101" s="4" t="str">
        <f t="shared" si="7"/>
        <v/>
      </c>
      <c r="J101" s="4" t="str">
        <f t="shared" si="8"/>
        <v/>
      </c>
      <c r="K101" s="4" t="str">
        <f t="shared" si="9"/>
        <v/>
      </c>
      <c r="L101" s="4" t="str">
        <f t="shared" si="10"/>
        <v/>
      </c>
      <c r="M101" s="4" t="str">
        <f t="shared" si="11"/>
        <v/>
      </c>
      <c r="N101" s="4" t="str">
        <f t="shared" si="12"/>
        <v/>
      </c>
      <c r="O101" s="4" t="str">
        <f t="shared" si="13"/>
        <v/>
      </c>
      <c r="P101" s="4" t="str">
        <f t="shared" si="14"/>
        <v/>
      </c>
      <c r="Q101" s="4" t="str">
        <f t="shared" si="15"/>
        <v/>
      </c>
      <c r="R101" s="4" t="str">
        <f t="shared" si="16"/>
        <v/>
      </c>
      <c r="S101" s="4" t="str">
        <f t="shared" si="17"/>
        <v/>
      </c>
      <c r="T101" s="4" t="str">
        <f t="shared" si="18"/>
        <v/>
      </c>
      <c r="U101" s="4" t="str">
        <f t="shared" si="19"/>
        <v/>
      </c>
      <c r="V101" s="4" t="str">
        <f t="shared" si="20"/>
        <v/>
      </c>
      <c r="W101" s="4" t="str">
        <f t="shared" si="21"/>
        <v/>
      </c>
      <c r="X101" s="4" t="str">
        <f t="shared" si="22"/>
        <v/>
      </c>
      <c r="Y101" s="4" t="str">
        <f t="shared" si="23"/>
        <v/>
      </c>
      <c r="Z101" s="4" t="str">
        <f t="shared" si="24"/>
        <v/>
      </c>
      <c r="AA101" s="4" t="str">
        <f t="shared" si="25"/>
        <v/>
      </c>
      <c r="AB101" s="4" t="str">
        <f t="shared" si="26"/>
        <v/>
      </c>
      <c r="AC101" s="4" t="str">
        <f t="shared" si="27"/>
        <v/>
      </c>
      <c r="AD101" s="4" t="str">
        <f t="shared" si="28"/>
        <v/>
      </c>
      <c r="AE101" s="4" t="str">
        <f t="shared" si="29"/>
        <v/>
      </c>
      <c r="AF101" s="4" t="str">
        <f t="shared" si="30"/>
        <v/>
      </c>
      <c r="AG101" s="4" t="str">
        <f t="shared" si="31"/>
        <v/>
      </c>
      <c r="AH101" s="4" t="str">
        <f t="shared" si="32"/>
        <v/>
      </c>
      <c r="AI101" s="4" t="str">
        <f t="shared" si="33"/>
        <v/>
      </c>
      <c r="AJ101" s="4" t="str">
        <f t="shared" si="34"/>
        <v/>
      </c>
      <c r="AK101" s="4" t="str">
        <f t="shared" si="35"/>
        <v/>
      </c>
      <c r="AL101" s="4" t="str">
        <f t="shared" si="36"/>
        <v/>
      </c>
      <c r="AM101" s="4" t="str">
        <f t="shared" si="37"/>
        <v/>
      </c>
      <c r="AN101" s="4" t="str">
        <f t="shared" si="38"/>
        <v/>
      </c>
      <c r="AO101" s="4" t="str">
        <f t="shared" si="39"/>
        <v>31.2109375</v>
      </c>
      <c r="AP101" s="4" t="str">
        <f t="shared" si="40"/>
        <v/>
      </c>
      <c r="AQ101" s="4" t="str">
        <f t="shared" si="41"/>
        <v/>
      </c>
      <c r="AR101" s="4" t="str">
        <f t="shared" si="42"/>
        <v/>
      </c>
      <c r="AS101" s="4" t="str">
        <f t="shared" si="43"/>
        <v>54.875</v>
      </c>
      <c r="AT101" s="4" t="str">
        <f t="shared" si="44"/>
        <v/>
      </c>
      <c r="AU101" s="4" t="str">
        <f t="shared" si="45"/>
        <v/>
      </c>
      <c r="AV101" s="4" t="str">
        <f t="shared" si="46"/>
        <v/>
      </c>
      <c r="AW101" s="4" t="str">
        <f t="shared" si="47"/>
        <v>0.004363664935</v>
      </c>
      <c r="AX101" s="4" t="str">
        <f t="shared" si="48"/>
        <v/>
      </c>
      <c r="AY101" s="4" t="str">
        <f t="shared" si="49"/>
        <v/>
      </c>
      <c r="AZ101" s="4" t="str">
        <f t="shared" si="50"/>
        <v/>
      </c>
      <c r="BA101" s="4" t="str">
        <f t="shared" si="51"/>
        <v>159179</v>
      </c>
      <c r="BB101" s="4" t="str">
        <f t="shared" si="52"/>
        <v/>
      </c>
      <c r="BC101" s="4" t="str">
        <f t="shared" si="53"/>
        <v/>
      </c>
      <c r="BD101" s="4" t="str">
        <f t="shared" si="54"/>
        <v/>
      </c>
      <c r="BE101" s="4">
        <v>351.0</v>
      </c>
      <c r="BF101" s="4">
        <v>159179.0</v>
      </c>
      <c r="BG101" s="4">
        <v>0.0043636649349</v>
      </c>
      <c r="BH101" s="4">
        <v>54.875</v>
      </c>
      <c r="BI101" s="4">
        <v>31.2109375</v>
      </c>
      <c r="BL101" s="4"/>
      <c r="BT101" s="8"/>
      <c r="BU101" s="8"/>
      <c r="BV101" s="8"/>
      <c r="BW101" s="15">
        <v>39753.0</v>
      </c>
      <c r="BX101" s="16"/>
      <c r="BY101" s="17"/>
      <c r="BZ101" s="19" t="str">
        <f t="shared" si="55"/>
        <v>32</v>
      </c>
      <c r="CA101" s="19" t="str">
        <f t="shared" si="56"/>
        <v/>
      </c>
      <c r="CB101" s="19" t="str">
        <f t="shared" si="57"/>
        <v/>
      </c>
      <c r="CC101" s="19"/>
      <c r="CF101" s="4">
        <v>9153.0</v>
      </c>
    </row>
    <row r="102">
      <c r="A102" s="4"/>
      <c r="B102" s="4"/>
      <c r="C102" s="4"/>
      <c r="D102" s="4" t="str">
        <f t="shared" si="2"/>
        <v>2</v>
      </c>
      <c r="E102" s="4" t="str">
        <f t="shared" si="3"/>
        <v/>
      </c>
      <c r="F102" s="4" t="str">
        <f t="shared" si="4"/>
        <v/>
      </c>
      <c r="G102" s="4" t="str">
        <f t="shared" si="5"/>
        <v/>
      </c>
      <c r="H102" s="4" t="str">
        <f t="shared" si="6"/>
        <v/>
      </c>
      <c r="I102" s="4" t="str">
        <f t="shared" si="7"/>
        <v/>
      </c>
      <c r="J102" s="4" t="str">
        <f t="shared" si="8"/>
        <v/>
      </c>
      <c r="K102" s="4" t="str">
        <f t="shared" si="9"/>
        <v/>
      </c>
      <c r="L102" s="4" t="str">
        <f t="shared" si="10"/>
        <v/>
      </c>
      <c r="M102" s="4" t="str">
        <f t="shared" si="11"/>
        <v/>
      </c>
      <c r="N102" s="4" t="str">
        <f t="shared" si="12"/>
        <v/>
      </c>
      <c r="O102" s="4" t="str">
        <f t="shared" si="13"/>
        <v/>
      </c>
      <c r="P102" s="4" t="str">
        <f t="shared" si="14"/>
        <v/>
      </c>
      <c r="Q102" s="4" t="str">
        <f t="shared" si="15"/>
        <v/>
      </c>
      <c r="R102" s="4" t="str">
        <f t="shared" si="16"/>
        <v/>
      </c>
      <c r="S102" s="4" t="str">
        <f t="shared" si="17"/>
        <v/>
      </c>
      <c r="T102" s="4" t="str">
        <f t="shared" si="18"/>
        <v/>
      </c>
      <c r="U102" s="4" t="str">
        <f t="shared" si="19"/>
        <v/>
      </c>
      <c r="V102" s="4" t="str">
        <f t="shared" si="20"/>
        <v/>
      </c>
      <c r="W102" s="4" t="str">
        <f t="shared" si="21"/>
        <v/>
      </c>
      <c r="X102" s="4" t="str">
        <f t="shared" si="22"/>
        <v/>
      </c>
      <c r="Y102" s="4" t="str">
        <f t="shared" si="23"/>
        <v/>
      </c>
      <c r="Z102" s="4" t="str">
        <f t="shared" si="24"/>
        <v/>
      </c>
      <c r="AA102" s="4" t="str">
        <f t="shared" si="25"/>
        <v/>
      </c>
      <c r="AB102" s="4" t="str">
        <f t="shared" si="26"/>
        <v/>
      </c>
      <c r="AC102" s="4" t="str">
        <f t="shared" si="27"/>
        <v/>
      </c>
      <c r="AD102" s="4" t="str">
        <f t="shared" si="28"/>
        <v/>
      </c>
      <c r="AE102" s="4" t="str">
        <f t="shared" si="29"/>
        <v/>
      </c>
      <c r="AF102" s="4" t="str">
        <f t="shared" si="30"/>
        <v/>
      </c>
      <c r="AG102" s="4" t="str">
        <f t="shared" si="31"/>
        <v/>
      </c>
      <c r="AH102" s="4" t="str">
        <f t="shared" si="32"/>
        <v/>
      </c>
      <c r="AI102" s="4" t="str">
        <f t="shared" si="33"/>
        <v/>
      </c>
      <c r="AJ102" s="4" t="str">
        <f t="shared" si="34"/>
        <v/>
      </c>
      <c r="AK102" s="4" t="str">
        <f t="shared" si="35"/>
        <v/>
      </c>
      <c r="AL102" s="4" t="str">
        <f t="shared" si="36"/>
        <v/>
      </c>
      <c r="AM102" s="4" t="str">
        <f t="shared" si="37"/>
        <v/>
      </c>
      <c r="AN102" s="4" t="str">
        <f t="shared" si="38"/>
        <v/>
      </c>
      <c r="AO102" s="4" t="str">
        <f t="shared" si="39"/>
        <v/>
      </c>
      <c r="AP102" s="4" t="str">
        <f t="shared" si="40"/>
        <v>39.64375</v>
      </c>
      <c r="AQ102" s="4" t="str">
        <f t="shared" si="41"/>
        <v/>
      </c>
      <c r="AR102" s="4" t="str">
        <f t="shared" si="42"/>
        <v/>
      </c>
      <c r="AS102" s="4" t="str">
        <f t="shared" si="43"/>
        <v/>
      </c>
      <c r="AT102" s="4" t="str">
        <f t="shared" si="44"/>
        <v>309.5796875</v>
      </c>
      <c r="AU102" s="4" t="str">
        <f t="shared" si="45"/>
        <v/>
      </c>
      <c r="AV102" s="4" t="str">
        <f t="shared" si="46"/>
        <v/>
      </c>
      <c r="AW102" s="4" t="str">
        <f t="shared" si="47"/>
        <v/>
      </c>
      <c r="AX102" s="4" t="str">
        <f t="shared" si="48"/>
        <v>0.004325030243</v>
      </c>
      <c r="AY102" s="4" t="str">
        <f t="shared" si="49"/>
        <v/>
      </c>
      <c r="AZ102" s="4" t="str">
        <f t="shared" si="50"/>
        <v/>
      </c>
      <c r="BA102" s="4" t="str">
        <f t="shared" si="51"/>
        <v/>
      </c>
      <c r="BB102" s="4" t="str">
        <f t="shared" si="52"/>
        <v>159141</v>
      </c>
      <c r="BC102" s="4" t="str">
        <f t="shared" si="53"/>
        <v/>
      </c>
      <c r="BD102" s="4" t="str">
        <f t="shared" si="54"/>
        <v/>
      </c>
      <c r="BE102" s="4">
        <v>5011.0</v>
      </c>
      <c r="BF102" s="4">
        <v>159141.0</v>
      </c>
      <c r="BG102" s="4">
        <v>0.00432503024324</v>
      </c>
      <c r="BH102" s="4">
        <v>309.5796875</v>
      </c>
      <c r="BI102" s="4">
        <v>39.64375</v>
      </c>
      <c r="BL102" s="4"/>
      <c r="BS102" s="7"/>
      <c r="BT102" s="8"/>
      <c r="BU102" s="8"/>
      <c r="BV102" s="8"/>
      <c r="BW102" s="15">
        <v>39034.0</v>
      </c>
      <c r="BX102" s="16"/>
      <c r="BY102" s="17"/>
      <c r="BZ102" s="19" t="str">
        <f t="shared" si="55"/>
        <v>8</v>
      </c>
      <c r="CA102" s="19" t="str">
        <f t="shared" si="56"/>
        <v/>
      </c>
      <c r="CB102" s="19" t="str">
        <f t="shared" si="57"/>
        <v/>
      </c>
      <c r="CC102" s="19"/>
      <c r="CF102" s="4">
        <v>9349.0</v>
      </c>
    </row>
    <row r="103">
      <c r="A103" s="4"/>
      <c r="B103" s="4"/>
      <c r="C103" s="4"/>
      <c r="D103" s="4" t="str">
        <f t="shared" si="2"/>
        <v>1</v>
      </c>
      <c r="E103" s="4" t="str">
        <f t="shared" si="3"/>
        <v/>
      </c>
      <c r="F103" s="4" t="str">
        <f t="shared" si="4"/>
        <v/>
      </c>
      <c r="G103" s="4" t="str">
        <f t="shared" si="5"/>
        <v/>
      </c>
      <c r="H103" s="4" t="str">
        <f t="shared" si="6"/>
        <v/>
      </c>
      <c r="I103" s="4" t="str">
        <f t="shared" si="7"/>
        <v/>
      </c>
      <c r="J103" s="4" t="str">
        <f t="shared" si="8"/>
        <v/>
      </c>
      <c r="K103" s="4" t="str">
        <f t="shared" si="9"/>
        <v/>
      </c>
      <c r="L103" s="4" t="str">
        <f t="shared" si="10"/>
        <v/>
      </c>
      <c r="M103" s="4" t="str">
        <f t="shared" si="11"/>
        <v/>
      </c>
      <c r="N103" s="4" t="str">
        <f t="shared" si="12"/>
        <v/>
      </c>
      <c r="O103" s="4" t="str">
        <f t="shared" si="13"/>
        <v/>
      </c>
      <c r="P103" s="4" t="str">
        <f t="shared" si="14"/>
        <v/>
      </c>
      <c r="Q103" s="4" t="str">
        <f t="shared" si="15"/>
        <v/>
      </c>
      <c r="R103" s="4" t="str">
        <f t="shared" si="16"/>
        <v/>
      </c>
      <c r="S103" s="4" t="str">
        <f t="shared" si="17"/>
        <v/>
      </c>
      <c r="T103" s="4" t="str">
        <f t="shared" si="18"/>
        <v/>
      </c>
      <c r="U103" s="4" t="str">
        <f t="shared" si="19"/>
        <v/>
      </c>
      <c r="V103" s="4" t="str">
        <f t="shared" si="20"/>
        <v/>
      </c>
      <c r="W103" s="4" t="str">
        <f t="shared" si="21"/>
        <v/>
      </c>
      <c r="X103" s="4" t="str">
        <f t="shared" si="22"/>
        <v/>
      </c>
      <c r="Y103" s="4" t="str">
        <f t="shared" si="23"/>
        <v>0</v>
      </c>
      <c r="Z103" s="4" t="str">
        <f t="shared" si="24"/>
        <v/>
      </c>
      <c r="AA103" s="4" t="str">
        <f t="shared" si="25"/>
        <v/>
      </c>
      <c r="AB103" s="4" t="str">
        <f t="shared" si="26"/>
        <v/>
      </c>
      <c r="AC103" s="4" t="str">
        <f t="shared" si="27"/>
        <v>1</v>
      </c>
      <c r="AD103" s="4" t="str">
        <f t="shared" si="28"/>
        <v/>
      </c>
      <c r="AE103" s="4" t="str">
        <f t="shared" si="29"/>
        <v/>
      </c>
      <c r="AF103" s="4" t="str">
        <f t="shared" si="30"/>
        <v/>
      </c>
      <c r="AG103" s="4" t="str">
        <f t="shared" si="31"/>
        <v>5</v>
      </c>
      <c r="AH103" s="4" t="str">
        <f t="shared" si="32"/>
        <v/>
      </c>
      <c r="AI103" s="4" t="str">
        <f t="shared" si="33"/>
        <v/>
      </c>
      <c r="AJ103" s="4" t="str">
        <f t="shared" si="34"/>
        <v/>
      </c>
      <c r="AK103" s="4" t="str">
        <f t="shared" si="35"/>
        <v>0</v>
      </c>
      <c r="AL103" s="4" t="str">
        <f t="shared" si="36"/>
        <v/>
      </c>
      <c r="AM103" s="4" t="str">
        <f t="shared" si="37"/>
        <v/>
      </c>
      <c r="AN103" s="4" t="str">
        <f t="shared" si="38"/>
        <v/>
      </c>
      <c r="AO103" s="4" t="str">
        <f t="shared" si="39"/>
        <v>64.616875</v>
      </c>
      <c r="AP103" s="4" t="str">
        <f t="shared" si="40"/>
        <v/>
      </c>
      <c r="AQ103" s="4" t="str">
        <f t="shared" si="41"/>
        <v/>
      </c>
      <c r="AR103" s="4" t="str">
        <f t="shared" si="42"/>
        <v/>
      </c>
      <c r="AS103" s="4" t="str">
        <f t="shared" si="43"/>
        <v>227.424375</v>
      </c>
      <c r="AT103" s="4" t="str">
        <f t="shared" si="44"/>
        <v/>
      </c>
      <c r="AU103" s="4" t="str">
        <f t="shared" si="45"/>
        <v/>
      </c>
      <c r="AV103" s="4" t="str">
        <f t="shared" si="46"/>
        <v/>
      </c>
      <c r="AW103" s="4" t="str">
        <f t="shared" si="47"/>
        <v>0.004316284832</v>
      </c>
      <c r="AX103" s="4" t="str">
        <f t="shared" si="48"/>
        <v/>
      </c>
      <c r="AY103" s="4" t="str">
        <f t="shared" si="49"/>
        <v/>
      </c>
      <c r="AZ103" s="4" t="str">
        <f t="shared" si="50"/>
        <v/>
      </c>
      <c r="BA103" s="4" t="str">
        <f t="shared" si="51"/>
        <v>155964</v>
      </c>
      <c r="BB103" s="4" t="str">
        <f t="shared" si="52"/>
        <v/>
      </c>
      <c r="BC103" s="4" t="str">
        <f t="shared" si="53"/>
        <v/>
      </c>
      <c r="BD103" s="4" t="str">
        <f t="shared" si="54"/>
        <v/>
      </c>
      <c r="BE103" s="4">
        <v>2062.0</v>
      </c>
      <c r="BF103" s="4">
        <v>155964.0</v>
      </c>
      <c r="BG103" s="4">
        <v>0.00431628483161</v>
      </c>
      <c r="BH103" s="4">
        <v>227.424375</v>
      </c>
      <c r="BI103" s="4">
        <v>64.616875</v>
      </c>
      <c r="BJ103" s="4">
        <v>0.0</v>
      </c>
      <c r="BK103" s="4">
        <v>5.0</v>
      </c>
      <c r="BL103" s="4">
        <v>1.0</v>
      </c>
      <c r="BM103" s="7">
        <v>0.0</v>
      </c>
      <c r="BN103" s="7"/>
      <c r="BO103" s="7"/>
      <c r="BP103" s="7"/>
      <c r="BS103" s="7"/>
      <c r="BT103" s="8"/>
      <c r="BU103" s="8"/>
      <c r="BV103" s="8"/>
      <c r="BW103" s="15">
        <v>39745.0</v>
      </c>
      <c r="BX103" s="20">
        <v>41324.0</v>
      </c>
      <c r="BY103" s="17"/>
      <c r="BZ103" s="19" t="str">
        <f t="shared" si="55"/>
        <v>31</v>
      </c>
      <c r="CA103" s="19" t="str">
        <f t="shared" si="56"/>
        <v>61</v>
      </c>
      <c r="CB103" s="19" t="str">
        <f t="shared" si="57"/>
        <v/>
      </c>
      <c r="CC103" s="19"/>
      <c r="CF103" s="4">
        <v>9616.0</v>
      </c>
    </row>
    <row r="104">
      <c r="A104" s="4"/>
      <c r="B104" s="4"/>
      <c r="C104" s="4"/>
      <c r="D104" s="4" t="str">
        <f t="shared" si="2"/>
        <v>2</v>
      </c>
      <c r="E104" s="4" t="str">
        <f t="shared" si="3"/>
        <v/>
      </c>
      <c r="F104" s="4" t="str">
        <f t="shared" si="4"/>
        <v>0</v>
      </c>
      <c r="G104" s="4" t="str">
        <f t="shared" si="5"/>
        <v/>
      </c>
      <c r="H104" s="4" t="str">
        <f t="shared" si="6"/>
        <v/>
      </c>
      <c r="I104" s="4" t="str">
        <f t="shared" si="7"/>
        <v/>
      </c>
      <c r="J104" s="4" t="str">
        <f t="shared" si="8"/>
        <v>0</v>
      </c>
      <c r="K104" s="4" t="str">
        <f t="shared" si="9"/>
        <v/>
      </c>
      <c r="L104" s="4" t="str">
        <f t="shared" si="10"/>
        <v/>
      </c>
      <c r="M104" s="4" t="str">
        <f t="shared" si="11"/>
        <v/>
      </c>
      <c r="N104" s="4" t="str">
        <f t="shared" si="12"/>
        <v>1</v>
      </c>
      <c r="O104" s="4" t="str">
        <f t="shared" si="13"/>
        <v/>
      </c>
      <c r="P104" s="4" t="str">
        <f t="shared" si="14"/>
        <v/>
      </c>
      <c r="Q104" s="4" t="str">
        <f t="shared" si="15"/>
        <v/>
      </c>
      <c r="R104" s="4" t="str">
        <f t="shared" si="16"/>
        <v>0</v>
      </c>
      <c r="S104" s="4" t="str">
        <f t="shared" si="17"/>
        <v/>
      </c>
      <c r="T104" s="4" t="str">
        <f t="shared" si="18"/>
        <v/>
      </c>
      <c r="U104" s="4" t="str">
        <f t="shared" si="19"/>
        <v/>
      </c>
      <c r="V104" s="4" t="str">
        <f t="shared" si="20"/>
        <v>0</v>
      </c>
      <c r="W104" s="4" t="str">
        <f t="shared" si="21"/>
        <v/>
      </c>
      <c r="X104" s="4" t="str">
        <f t="shared" si="22"/>
        <v/>
      </c>
      <c r="Y104" s="4" t="str">
        <f t="shared" si="23"/>
        <v/>
      </c>
      <c r="Z104" s="4" t="str">
        <f t="shared" si="24"/>
        <v>1729</v>
      </c>
      <c r="AA104" s="4" t="str">
        <f t="shared" si="25"/>
        <v/>
      </c>
      <c r="AB104" s="4" t="str">
        <f t="shared" si="26"/>
        <v/>
      </c>
      <c r="AC104" s="4" t="str">
        <f t="shared" si="27"/>
        <v/>
      </c>
      <c r="AD104" s="4" t="str">
        <f t="shared" si="28"/>
        <v>107</v>
      </c>
      <c r="AE104" s="4" t="str">
        <f t="shared" si="29"/>
        <v/>
      </c>
      <c r="AF104" s="4" t="str">
        <f t="shared" si="30"/>
        <v/>
      </c>
      <c r="AG104" s="4" t="str">
        <f t="shared" si="31"/>
        <v/>
      </c>
      <c r="AH104" s="4" t="str">
        <f t="shared" si="32"/>
        <v>1060</v>
      </c>
      <c r="AI104" s="4" t="str">
        <f t="shared" si="33"/>
        <v/>
      </c>
      <c r="AJ104" s="4" t="str">
        <f t="shared" si="34"/>
        <v/>
      </c>
      <c r="AK104" s="4" t="str">
        <f t="shared" si="35"/>
        <v/>
      </c>
      <c r="AL104" s="4" t="str">
        <f t="shared" si="36"/>
        <v>397.7557222</v>
      </c>
      <c r="AM104" s="4" t="str">
        <f t="shared" si="37"/>
        <v/>
      </c>
      <c r="AN104" s="4" t="str">
        <f t="shared" si="38"/>
        <v/>
      </c>
      <c r="AO104" s="4" t="str">
        <f t="shared" si="39"/>
        <v/>
      </c>
      <c r="AP104" s="4" t="str">
        <f t="shared" si="40"/>
        <v>5</v>
      </c>
      <c r="AQ104" s="4" t="str">
        <f t="shared" si="41"/>
        <v/>
      </c>
      <c r="AR104" s="4" t="str">
        <f t="shared" si="42"/>
        <v/>
      </c>
      <c r="AS104" s="4" t="str">
        <f t="shared" si="43"/>
        <v/>
      </c>
      <c r="AT104" s="4" t="str">
        <f t="shared" si="44"/>
        <v>49.2734375</v>
      </c>
      <c r="AU104" s="4" t="str">
        <f t="shared" si="45"/>
        <v/>
      </c>
      <c r="AV104" s="4" t="str">
        <f t="shared" si="46"/>
        <v/>
      </c>
      <c r="AW104" s="4" t="str">
        <f t="shared" si="47"/>
        <v/>
      </c>
      <c r="AX104" s="4" t="str">
        <f t="shared" si="48"/>
        <v>0.004279786635</v>
      </c>
      <c r="AY104" s="4" t="str">
        <f t="shared" si="49"/>
        <v/>
      </c>
      <c r="AZ104" s="4" t="str">
        <f t="shared" si="50"/>
        <v/>
      </c>
      <c r="BA104" s="4" t="str">
        <f t="shared" si="51"/>
        <v/>
      </c>
      <c r="BB104" s="4" t="str">
        <f t="shared" si="52"/>
        <v>161650</v>
      </c>
      <c r="BC104" s="4" t="str">
        <f t="shared" si="53"/>
        <v/>
      </c>
      <c r="BD104" s="4" t="str">
        <f t="shared" si="54"/>
        <v/>
      </c>
      <c r="BE104" s="4">
        <v>4505.0</v>
      </c>
      <c r="BF104" s="4">
        <v>161650.0</v>
      </c>
      <c r="BG104" s="4">
        <v>0.00427978663488</v>
      </c>
      <c r="BH104" s="4">
        <v>49.2734375</v>
      </c>
      <c r="BI104" s="4">
        <v>5.0</v>
      </c>
      <c r="BJ104">
        <v>397.7557221536423</v>
      </c>
      <c r="BK104" s="4">
        <v>1060.0</v>
      </c>
      <c r="BL104" s="4">
        <v>107.0</v>
      </c>
      <c r="BM104" s="7">
        <v>1729.0</v>
      </c>
      <c r="BN104" s="7">
        <v>0.0</v>
      </c>
      <c r="BO104" s="7">
        <v>0.0</v>
      </c>
      <c r="BP104" s="7">
        <v>1.0</v>
      </c>
      <c r="BQ104" s="7">
        <v>0.0</v>
      </c>
      <c r="BR104" s="7">
        <v>0.0</v>
      </c>
      <c r="BS104" s="7"/>
      <c r="BT104" s="8"/>
      <c r="BU104" s="8"/>
      <c r="BV104" s="8"/>
      <c r="BW104" s="15">
        <v>39378.0</v>
      </c>
      <c r="BX104" s="20">
        <v>39846.0</v>
      </c>
      <c r="BY104" s="22">
        <v>41685.0</v>
      </c>
      <c r="BZ104" s="19" t="str">
        <f t="shared" si="55"/>
        <v>19</v>
      </c>
      <c r="CA104" s="19" t="str">
        <f t="shared" si="56"/>
        <v>13</v>
      </c>
      <c r="CB104" s="19" t="str">
        <f t="shared" si="57"/>
        <v>67</v>
      </c>
      <c r="CC104" s="19"/>
      <c r="CF104" s="4">
        <v>9834.0</v>
      </c>
    </row>
    <row r="105">
      <c r="A105" s="4"/>
      <c r="B105" s="4"/>
      <c r="C105" s="4"/>
      <c r="D105" s="4" t="str">
        <f t="shared" si="2"/>
        <v>2</v>
      </c>
      <c r="E105" s="4" t="str">
        <f t="shared" si="3"/>
        <v/>
      </c>
      <c r="F105" s="4" t="str">
        <f t="shared" si="4"/>
        <v/>
      </c>
      <c r="G105" s="4" t="str">
        <f t="shared" si="5"/>
        <v/>
      </c>
      <c r="H105" s="4" t="str">
        <f t="shared" si="6"/>
        <v/>
      </c>
      <c r="I105" s="4" t="str">
        <f t="shared" si="7"/>
        <v/>
      </c>
      <c r="J105" s="4" t="str">
        <f t="shared" si="8"/>
        <v/>
      </c>
      <c r="K105" s="4" t="str">
        <f t="shared" si="9"/>
        <v/>
      </c>
      <c r="L105" s="4" t="str">
        <f t="shared" si="10"/>
        <v/>
      </c>
      <c r="M105" s="4" t="str">
        <f t="shared" si="11"/>
        <v/>
      </c>
      <c r="N105" s="4" t="str">
        <f t="shared" si="12"/>
        <v/>
      </c>
      <c r="O105" s="4" t="str">
        <f t="shared" si="13"/>
        <v/>
      </c>
      <c r="P105" s="4" t="str">
        <f t="shared" si="14"/>
        <v/>
      </c>
      <c r="Q105" s="4" t="str">
        <f t="shared" si="15"/>
        <v/>
      </c>
      <c r="R105" s="4" t="str">
        <f t="shared" si="16"/>
        <v/>
      </c>
      <c r="S105" s="4" t="str">
        <f t="shared" si="17"/>
        <v/>
      </c>
      <c r="T105" s="4" t="str">
        <f t="shared" si="18"/>
        <v/>
      </c>
      <c r="U105" s="4" t="str">
        <f t="shared" si="19"/>
        <v/>
      </c>
      <c r="V105" s="4" t="str">
        <f t="shared" si="20"/>
        <v/>
      </c>
      <c r="W105" s="4" t="str">
        <f t="shared" si="21"/>
        <v/>
      </c>
      <c r="X105" s="4" t="str">
        <f t="shared" si="22"/>
        <v/>
      </c>
      <c r="Y105" s="4" t="str">
        <f t="shared" si="23"/>
        <v/>
      </c>
      <c r="Z105" s="4" t="str">
        <f t="shared" si="24"/>
        <v/>
      </c>
      <c r="AA105" s="4" t="str">
        <f t="shared" si="25"/>
        <v/>
      </c>
      <c r="AB105" s="4" t="str">
        <f t="shared" si="26"/>
        <v/>
      </c>
      <c r="AC105" s="4" t="str">
        <f t="shared" si="27"/>
        <v/>
      </c>
      <c r="AD105" s="4" t="str">
        <f t="shared" si="28"/>
        <v/>
      </c>
      <c r="AE105" s="4" t="str">
        <f t="shared" si="29"/>
        <v/>
      </c>
      <c r="AF105" s="4" t="str">
        <f t="shared" si="30"/>
        <v/>
      </c>
      <c r="AG105" s="4" t="str">
        <f t="shared" si="31"/>
        <v/>
      </c>
      <c r="AH105" s="4" t="str">
        <f t="shared" si="32"/>
        <v/>
      </c>
      <c r="AI105" s="4" t="str">
        <f t="shared" si="33"/>
        <v/>
      </c>
      <c r="AJ105" s="4" t="str">
        <f t="shared" si="34"/>
        <v/>
      </c>
      <c r="AK105" s="4" t="str">
        <f t="shared" si="35"/>
        <v/>
      </c>
      <c r="AL105" s="4" t="str">
        <f t="shared" si="36"/>
        <v/>
      </c>
      <c r="AM105" s="4" t="str">
        <f t="shared" si="37"/>
        <v/>
      </c>
      <c r="AN105" s="4" t="str">
        <f t="shared" si="38"/>
        <v/>
      </c>
      <c r="AO105" s="4" t="str">
        <f t="shared" si="39"/>
        <v/>
      </c>
      <c r="AP105" s="4" t="str">
        <f t="shared" si="40"/>
        <v>12.396875</v>
      </c>
      <c r="AQ105" s="4" t="str">
        <f t="shared" si="41"/>
        <v/>
      </c>
      <c r="AR105" s="4" t="str">
        <f t="shared" si="42"/>
        <v/>
      </c>
      <c r="AS105" s="4" t="str">
        <f t="shared" si="43"/>
        <v/>
      </c>
      <c r="AT105" s="4" t="str">
        <f t="shared" si="44"/>
        <v>290.05</v>
      </c>
      <c r="AU105" s="4" t="str">
        <f t="shared" si="45"/>
        <v/>
      </c>
      <c r="AV105" s="4" t="str">
        <f t="shared" si="46"/>
        <v/>
      </c>
      <c r="AW105" s="4" t="str">
        <f t="shared" si="47"/>
        <v/>
      </c>
      <c r="AX105" s="4" t="str">
        <f t="shared" si="48"/>
        <v>0.004275586808</v>
      </c>
      <c r="AY105" s="4" t="str">
        <f t="shared" si="49"/>
        <v/>
      </c>
      <c r="AZ105" s="4" t="str">
        <f t="shared" si="50"/>
        <v/>
      </c>
      <c r="BA105" s="4" t="str">
        <f t="shared" si="51"/>
        <v/>
      </c>
      <c r="BB105" s="4" t="str">
        <f t="shared" si="52"/>
        <v>155430</v>
      </c>
      <c r="BC105" s="4" t="str">
        <f t="shared" si="53"/>
        <v/>
      </c>
      <c r="BD105" s="4" t="str">
        <f t="shared" si="54"/>
        <v/>
      </c>
      <c r="BE105" s="4">
        <v>7934.0</v>
      </c>
      <c r="BF105" s="4">
        <v>155430.0</v>
      </c>
      <c r="BG105" s="4">
        <v>0.00427558680783</v>
      </c>
      <c r="BH105" s="4">
        <v>290.05</v>
      </c>
      <c r="BI105" s="4">
        <v>12.396875</v>
      </c>
      <c r="BL105" s="4"/>
      <c r="BS105" s="7"/>
      <c r="BT105" s="8"/>
      <c r="BU105" s="8"/>
      <c r="BV105" s="8"/>
      <c r="BW105" s="15">
        <v>39666.0</v>
      </c>
      <c r="BX105" s="16"/>
      <c r="BY105" s="17"/>
      <c r="BZ105" s="19" t="str">
        <f t="shared" si="55"/>
        <v>29</v>
      </c>
      <c r="CA105" s="19" t="str">
        <f t="shared" si="56"/>
        <v/>
      </c>
      <c r="CB105" s="19" t="str">
        <f t="shared" si="57"/>
        <v/>
      </c>
      <c r="CC105" s="19"/>
      <c r="CF105" s="4">
        <v>9907.0</v>
      </c>
    </row>
    <row r="106">
      <c r="A106" s="4"/>
      <c r="B106" s="4"/>
      <c r="C106" s="4"/>
      <c r="D106" s="4" t="str">
        <f t="shared" si="2"/>
        <v>3</v>
      </c>
      <c r="E106" s="4" t="str">
        <f t="shared" si="3"/>
        <v/>
      </c>
      <c r="F106" s="4" t="str">
        <f t="shared" si="4"/>
        <v/>
      </c>
      <c r="G106" s="4" t="str">
        <f t="shared" si="5"/>
        <v/>
      </c>
      <c r="H106" s="4" t="str">
        <f t="shared" si="6"/>
        <v/>
      </c>
      <c r="I106" s="4" t="str">
        <f t="shared" si="7"/>
        <v/>
      </c>
      <c r="J106" s="4" t="str">
        <f t="shared" si="8"/>
        <v/>
      </c>
      <c r="K106" s="4" t="str">
        <f t="shared" si="9"/>
        <v/>
      </c>
      <c r="L106" s="4" t="str">
        <f t="shared" si="10"/>
        <v/>
      </c>
      <c r="M106" s="4" t="str">
        <f t="shared" si="11"/>
        <v/>
      </c>
      <c r="N106" s="4" t="str">
        <f t="shared" si="12"/>
        <v/>
      </c>
      <c r="O106" s="4" t="str">
        <f t="shared" si="13"/>
        <v/>
      </c>
      <c r="P106" s="4" t="str">
        <f t="shared" si="14"/>
        <v/>
      </c>
      <c r="Q106" s="4" t="str">
        <f t="shared" si="15"/>
        <v/>
      </c>
      <c r="R106" s="4" t="str">
        <f t="shared" si="16"/>
        <v/>
      </c>
      <c r="S106" s="4" t="str">
        <f t="shared" si="17"/>
        <v/>
      </c>
      <c r="T106" s="4" t="str">
        <f t="shared" si="18"/>
        <v/>
      </c>
      <c r="U106" s="4" t="str">
        <f t="shared" si="19"/>
        <v/>
      </c>
      <c r="V106" s="4" t="str">
        <f t="shared" si="20"/>
        <v/>
      </c>
      <c r="W106" s="4" t="str">
        <f t="shared" si="21"/>
        <v/>
      </c>
      <c r="X106" s="4" t="str">
        <f t="shared" si="22"/>
        <v/>
      </c>
      <c r="Y106" s="4" t="str">
        <f t="shared" si="23"/>
        <v/>
      </c>
      <c r="Z106" s="4" t="str">
        <f t="shared" si="24"/>
        <v/>
      </c>
      <c r="AA106" s="4" t="str">
        <f t="shared" si="25"/>
        <v/>
      </c>
      <c r="AB106" s="4" t="str">
        <f t="shared" si="26"/>
        <v/>
      </c>
      <c r="AC106" s="4" t="str">
        <f t="shared" si="27"/>
        <v/>
      </c>
      <c r="AD106" s="4" t="str">
        <f t="shared" si="28"/>
        <v/>
      </c>
      <c r="AE106" s="4" t="str">
        <f t="shared" si="29"/>
        <v/>
      </c>
      <c r="AF106" s="4" t="str">
        <f t="shared" si="30"/>
        <v/>
      </c>
      <c r="AG106" s="4" t="str">
        <f t="shared" si="31"/>
        <v/>
      </c>
      <c r="AH106" s="4" t="str">
        <f t="shared" si="32"/>
        <v/>
      </c>
      <c r="AI106" s="4" t="str">
        <f t="shared" si="33"/>
        <v/>
      </c>
      <c r="AJ106" s="4" t="str">
        <f t="shared" si="34"/>
        <v/>
      </c>
      <c r="AK106" s="4" t="str">
        <f t="shared" si="35"/>
        <v/>
      </c>
      <c r="AL106" s="4" t="str">
        <f t="shared" si="36"/>
        <v/>
      </c>
      <c r="AM106" s="4" t="str">
        <f t="shared" si="37"/>
        <v/>
      </c>
      <c r="AN106" s="4" t="str">
        <f t="shared" si="38"/>
        <v/>
      </c>
      <c r="AO106" s="4" t="str">
        <f t="shared" si="39"/>
        <v/>
      </c>
      <c r="AP106" s="4" t="str">
        <f t="shared" si="40"/>
        <v/>
      </c>
      <c r="AQ106" s="4" t="str">
        <f t="shared" si="41"/>
        <v>10.25</v>
      </c>
      <c r="AR106" s="4" t="str">
        <f t="shared" si="42"/>
        <v/>
      </c>
      <c r="AS106" s="4" t="str">
        <f t="shared" si="43"/>
        <v/>
      </c>
      <c r="AT106" s="4" t="str">
        <f t="shared" si="44"/>
        <v/>
      </c>
      <c r="AU106" s="4" t="str">
        <f t="shared" si="45"/>
        <v>346.1325</v>
      </c>
      <c r="AV106" s="4" t="str">
        <f t="shared" si="46"/>
        <v/>
      </c>
      <c r="AW106" s="4" t="str">
        <f t="shared" si="47"/>
        <v/>
      </c>
      <c r="AX106" s="4" t="str">
        <f t="shared" si="48"/>
        <v/>
      </c>
      <c r="AY106" s="4" t="str">
        <f t="shared" si="49"/>
        <v>0.00427481172</v>
      </c>
      <c r="AZ106" s="4" t="str">
        <f t="shared" si="50"/>
        <v/>
      </c>
      <c r="BA106" s="4" t="str">
        <f t="shared" si="51"/>
        <v/>
      </c>
      <c r="BB106" s="4" t="str">
        <f t="shared" si="52"/>
        <v/>
      </c>
      <c r="BC106" s="4" t="str">
        <f t="shared" si="53"/>
        <v>150561</v>
      </c>
      <c r="BD106" s="4" t="str">
        <f t="shared" si="54"/>
        <v/>
      </c>
      <c r="BE106" s="4">
        <v>19500.0</v>
      </c>
      <c r="BF106" s="4">
        <v>150561.0</v>
      </c>
      <c r="BG106" s="4">
        <v>0.0042748117204</v>
      </c>
      <c r="BH106" s="4">
        <v>346.1325</v>
      </c>
      <c r="BI106" s="4">
        <v>10.25</v>
      </c>
      <c r="BL106" s="4"/>
      <c r="BT106" s="8"/>
      <c r="BU106" s="8"/>
      <c r="BV106" s="8"/>
      <c r="BW106" s="15">
        <v>39164.0</v>
      </c>
      <c r="BX106" s="16"/>
      <c r="BY106" s="17"/>
      <c r="BZ106" s="19" t="str">
        <f t="shared" si="55"/>
        <v>12</v>
      </c>
      <c r="CA106" s="19" t="str">
        <f t="shared" si="56"/>
        <v/>
      </c>
      <c r="CB106" s="19" t="str">
        <f t="shared" si="57"/>
        <v/>
      </c>
      <c r="CC106" s="19"/>
      <c r="CF106" s="4">
        <v>9924.0</v>
      </c>
    </row>
    <row r="107">
      <c r="A107" s="4"/>
      <c r="B107" s="4"/>
      <c r="C107" s="4"/>
      <c r="D107" s="4" t="str">
        <f t="shared" si="2"/>
        <v>2</v>
      </c>
      <c r="E107" s="4" t="str">
        <f t="shared" si="3"/>
        <v/>
      </c>
      <c r="F107" s="4" t="str">
        <f t="shared" si="4"/>
        <v/>
      </c>
      <c r="G107" s="4" t="str">
        <f t="shared" si="5"/>
        <v/>
      </c>
      <c r="H107" s="4" t="str">
        <f t="shared" si="6"/>
        <v/>
      </c>
      <c r="I107" s="4" t="str">
        <f t="shared" si="7"/>
        <v/>
      </c>
      <c r="J107" s="4" t="str">
        <f t="shared" si="8"/>
        <v/>
      </c>
      <c r="K107" s="4" t="str">
        <f t="shared" si="9"/>
        <v/>
      </c>
      <c r="L107" s="4" t="str">
        <f t="shared" si="10"/>
        <v/>
      </c>
      <c r="M107" s="4" t="str">
        <f t="shared" si="11"/>
        <v/>
      </c>
      <c r="N107" s="4" t="str">
        <f t="shared" si="12"/>
        <v/>
      </c>
      <c r="O107" s="4" t="str">
        <f t="shared" si="13"/>
        <v/>
      </c>
      <c r="P107" s="4" t="str">
        <f t="shared" si="14"/>
        <v/>
      </c>
      <c r="Q107" s="4" t="str">
        <f t="shared" si="15"/>
        <v/>
      </c>
      <c r="R107" s="4" t="str">
        <f t="shared" si="16"/>
        <v/>
      </c>
      <c r="S107" s="4" t="str">
        <f t="shared" si="17"/>
        <v/>
      </c>
      <c r="T107" s="4" t="str">
        <f t="shared" si="18"/>
        <v/>
      </c>
      <c r="U107" s="4" t="str">
        <f t="shared" si="19"/>
        <v/>
      </c>
      <c r="V107" s="4" t="str">
        <f t="shared" si="20"/>
        <v/>
      </c>
      <c r="W107" s="4" t="str">
        <f t="shared" si="21"/>
        <v/>
      </c>
      <c r="X107" s="4" t="str">
        <f t="shared" si="22"/>
        <v/>
      </c>
      <c r="Y107" s="4" t="str">
        <f t="shared" si="23"/>
        <v/>
      </c>
      <c r="Z107" s="4" t="str">
        <f t="shared" si="24"/>
        <v/>
      </c>
      <c r="AA107" s="4" t="str">
        <f t="shared" si="25"/>
        <v/>
      </c>
      <c r="AB107" s="4" t="str">
        <f t="shared" si="26"/>
        <v/>
      </c>
      <c r="AC107" s="4" t="str">
        <f t="shared" si="27"/>
        <v/>
      </c>
      <c r="AD107" s="4" t="str">
        <f t="shared" si="28"/>
        <v/>
      </c>
      <c r="AE107" s="4" t="str">
        <f t="shared" si="29"/>
        <v/>
      </c>
      <c r="AF107" s="4" t="str">
        <f t="shared" si="30"/>
        <v/>
      </c>
      <c r="AG107" s="4" t="str">
        <f t="shared" si="31"/>
        <v/>
      </c>
      <c r="AH107" s="4" t="str">
        <f t="shared" si="32"/>
        <v/>
      </c>
      <c r="AI107" s="4" t="str">
        <f t="shared" si="33"/>
        <v/>
      </c>
      <c r="AJ107" s="4" t="str">
        <f t="shared" si="34"/>
        <v/>
      </c>
      <c r="AK107" s="4" t="str">
        <f t="shared" si="35"/>
        <v/>
      </c>
      <c r="AL107" s="4" t="str">
        <f t="shared" si="36"/>
        <v/>
      </c>
      <c r="AM107" s="4" t="str">
        <f t="shared" si="37"/>
        <v/>
      </c>
      <c r="AN107" s="4" t="str">
        <f t="shared" si="38"/>
        <v/>
      </c>
      <c r="AO107" s="4" t="str">
        <f t="shared" si="39"/>
        <v/>
      </c>
      <c r="AP107" s="4" t="str">
        <f t="shared" si="40"/>
        <v>614.9909375</v>
      </c>
      <c r="AQ107" s="4" t="str">
        <f t="shared" si="41"/>
        <v/>
      </c>
      <c r="AR107" s="4" t="str">
        <f t="shared" si="42"/>
        <v/>
      </c>
      <c r="AS107" s="4" t="str">
        <f t="shared" si="43"/>
        <v/>
      </c>
      <c r="AT107" s="4" t="str">
        <f t="shared" si="44"/>
        <v>756.3575</v>
      </c>
      <c r="AU107" s="4" t="str">
        <f t="shared" si="45"/>
        <v/>
      </c>
      <c r="AV107" s="4" t="str">
        <f t="shared" si="46"/>
        <v/>
      </c>
      <c r="AW107" s="4" t="str">
        <f t="shared" si="47"/>
        <v/>
      </c>
      <c r="AX107" s="4" t="str">
        <f t="shared" si="48"/>
        <v>0.004198474235</v>
      </c>
      <c r="AY107" s="4" t="str">
        <f t="shared" si="49"/>
        <v/>
      </c>
      <c r="AZ107" s="4" t="str">
        <f t="shared" si="50"/>
        <v/>
      </c>
      <c r="BA107" s="4" t="str">
        <f t="shared" si="51"/>
        <v/>
      </c>
      <c r="BB107" s="4" t="str">
        <f t="shared" si="52"/>
        <v>149396</v>
      </c>
      <c r="BC107" s="4" t="str">
        <f t="shared" si="53"/>
        <v/>
      </c>
      <c r="BD107" s="4" t="str">
        <f t="shared" si="54"/>
        <v/>
      </c>
      <c r="BE107" s="4">
        <v>3096.0</v>
      </c>
      <c r="BF107" s="4">
        <v>149396.0</v>
      </c>
      <c r="BG107" s="4">
        <v>0.00419847423532</v>
      </c>
      <c r="BH107" s="4">
        <v>756.3575</v>
      </c>
      <c r="BI107" s="4">
        <v>614.9909375</v>
      </c>
      <c r="BT107" s="8"/>
      <c r="BU107" s="8"/>
      <c r="BV107" s="8"/>
      <c r="BW107" s="15">
        <v>39152.0</v>
      </c>
      <c r="BX107" s="17"/>
      <c r="BY107" s="17"/>
      <c r="BZ107" s="19" t="str">
        <f t="shared" si="55"/>
        <v>12</v>
      </c>
      <c r="CA107" s="19" t="str">
        <f t="shared" si="56"/>
        <v/>
      </c>
      <c r="CB107" s="19" t="str">
        <f t="shared" si="57"/>
        <v/>
      </c>
      <c r="CC107" s="19"/>
      <c r="CF107" s="4">
        <v>9968.0</v>
      </c>
    </row>
    <row r="108">
      <c r="A108" s="4"/>
      <c r="B108" s="4"/>
      <c r="C108" s="4"/>
      <c r="D108" s="4" t="str">
        <f t="shared" si="2"/>
        <v>1</v>
      </c>
      <c r="E108" s="4" t="str">
        <f t="shared" si="3"/>
        <v/>
      </c>
      <c r="F108" s="4" t="str">
        <f t="shared" si="4"/>
        <v/>
      </c>
      <c r="G108" s="4" t="str">
        <f t="shared" si="5"/>
        <v/>
      </c>
      <c r="H108" s="4" t="str">
        <f t="shared" si="6"/>
        <v/>
      </c>
      <c r="I108" s="4" t="str">
        <f t="shared" si="7"/>
        <v/>
      </c>
      <c r="J108" s="4" t="str">
        <f t="shared" si="8"/>
        <v/>
      </c>
      <c r="K108" s="4" t="str">
        <f t="shared" si="9"/>
        <v/>
      </c>
      <c r="L108" s="4" t="str">
        <f t="shared" si="10"/>
        <v/>
      </c>
      <c r="M108" s="4" t="str">
        <f t="shared" si="11"/>
        <v/>
      </c>
      <c r="N108" s="4" t="str">
        <f t="shared" si="12"/>
        <v/>
      </c>
      <c r="O108" s="4" t="str">
        <f t="shared" si="13"/>
        <v/>
      </c>
      <c r="P108" s="4" t="str">
        <f t="shared" si="14"/>
        <v/>
      </c>
      <c r="Q108" s="4" t="str">
        <f t="shared" si="15"/>
        <v/>
      </c>
      <c r="R108" s="4" t="str">
        <f t="shared" si="16"/>
        <v/>
      </c>
      <c r="S108" s="4" t="str">
        <f t="shared" si="17"/>
        <v/>
      </c>
      <c r="T108" s="4" t="str">
        <f t="shared" si="18"/>
        <v/>
      </c>
      <c r="U108" s="4" t="str">
        <f t="shared" si="19"/>
        <v/>
      </c>
      <c r="V108" s="4" t="str">
        <f t="shared" si="20"/>
        <v/>
      </c>
      <c r="W108" s="4" t="str">
        <f t="shared" si="21"/>
        <v/>
      </c>
      <c r="X108" s="4" t="str">
        <f t="shared" si="22"/>
        <v/>
      </c>
      <c r="Y108" s="4" t="str">
        <f t="shared" si="23"/>
        <v/>
      </c>
      <c r="Z108" s="4" t="str">
        <f t="shared" si="24"/>
        <v/>
      </c>
      <c r="AA108" s="4" t="str">
        <f t="shared" si="25"/>
        <v/>
      </c>
      <c r="AB108" s="4" t="str">
        <f t="shared" si="26"/>
        <v/>
      </c>
      <c r="AC108" s="4" t="str">
        <f t="shared" si="27"/>
        <v/>
      </c>
      <c r="AD108" s="4" t="str">
        <f t="shared" si="28"/>
        <v/>
      </c>
      <c r="AE108" s="4" t="str">
        <f t="shared" si="29"/>
        <v/>
      </c>
      <c r="AF108" s="4" t="str">
        <f t="shared" si="30"/>
        <v/>
      </c>
      <c r="AG108" s="4" t="str">
        <f t="shared" si="31"/>
        <v/>
      </c>
      <c r="AH108" s="4" t="str">
        <f t="shared" si="32"/>
        <v/>
      </c>
      <c r="AI108" s="4" t="str">
        <f t="shared" si="33"/>
        <v/>
      </c>
      <c r="AJ108" s="4" t="str">
        <f t="shared" si="34"/>
        <v/>
      </c>
      <c r="AK108" s="4" t="str">
        <f t="shared" si="35"/>
        <v/>
      </c>
      <c r="AL108" s="4" t="str">
        <f t="shared" si="36"/>
        <v/>
      </c>
      <c r="AM108" s="4" t="str">
        <f t="shared" si="37"/>
        <v/>
      </c>
      <c r="AN108" s="4" t="str">
        <f t="shared" si="38"/>
        <v/>
      </c>
      <c r="AO108" s="4" t="str">
        <f t="shared" si="39"/>
        <v>3.25</v>
      </c>
      <c r="AP108" s="4" t="str">
        <f t="shared" si="40"/>
        <v/>
      </c>
      <c r="AQ108" s="4" t="str">
        <f t="shared" si="41"/>
        <v/>
      </c>
      <c r="AR108" s="4" t="str">
        <f t="shared" si="42"/>
        <v/>
      </c>
      <c r="AS108" s="4" t="str">
        <f t="shared" si="43"/>
        <v>126.0278125</v>
      </c>
      <c r="AT108" s="4" t="str">
        <f t="shared" si="44"/>
        <v/>
      </c>
      <c r="AU108" s="4" t="str">
        <f t="shared" si="45"/>
        <v/>
      </c>
      <c r="AV108" s="4" t="str">
        <f t="shared" si="46"/>
        <v/>
      </c>
      <c r="AW108" s="4" t="str">
        <f t="shared" si="47"/>
        <v>0.004161852875</v>
      </c>
      <c r="AX108" s="4" t="str">
        <f t="shared" si="48"/>
        <v/>
      </c>
      <c r="AY108" s="4" t="str">
        <f t="shared" si="49"/>
        <v/>
      </c>
      <c r="AZ108" s="4" t="str">
        <f t="shared" si="50"/>
        <v/>
      </c>
      <c r="BA108" s="4" t="str">
        <f t="shared" si="51"/>
        <v>145851</v>
      </c>
      <c r="BB108" s="4" t="str">
        <f t="shared" si="52"/>
        <v/>
      </c>
      <c r="BC108" s="4" t="str">
        <f t="shared" si="53"/>
        <v/>
      </c>
      <c r="BD108" s="4" t="str">
        <f t="shared" si="54"/>
        <v/>
      </c>
      <c r="BE108" s="4">
        <v>1043.0</v>
      </c>
      <c r="BF108" s="4">
        <v>145851.0</v>
      </c>
      <c r="BG108" s="4">
        <v>0.00416185287501</v>
      </c>
      <c r="BH108" s="4">
        <v>126.0278125</v>
      </c>
      <c r="BI108" s="4">
        <v>3.25</v>
      </c>
      <c r="BL108" s="4"/>
      <c r="BS108" s="7"/>
      <c r="BT108" s="8"/>
      <c r="BU108" s="8"/>
      <c r="BV108" s="8"/>
      <c r="BW108" s="15">
        <v>40881.0</v>
      </c>
      <c r="BX108" s="16"/>
      <c r="BY108" s="17"/>
      <c r="BZ108" s="19" t="str">
        <f t="shared" si="55"/>
        <v>69</v>
      </c>
      <c r="CA108" s="19" t="str">
        <f t="shared" si="56"/>
        <v/>
      </c>
      <c r="CB108" s="19" t="str">
        <f t="shared" si="57"/>
        <v/>
      </c>
      <c r="CC108" s="19"/>
      <c r="CF108" s="4">
        <v>10300.0</v>
      </c>
    </row>
    <row r="109">
      <c r="A109" s="4"/>
      <c r="B109" s="4"/>
      <c r="C109" s="4"/>
      <c r="D109" s="4" t="str">
        <f t="shared" si="2"/>
        <v>1</v>
      </c>
      <c r="E109" s="4" t="str">
        <f t="shared" si="3"/>
        <v/>
      </c>
      <c r="F109" s="4" t="str">
        <f t="shared" si="4"/>
        <v/>
      </c>
      <c r="G109" s="4" t="str">
        <f t="shared" si="5"/>
        <v/>
      </c>
      <c r="H109" s="4" t="str">
        <f t="shared" si="6"/>
        <v/>
      </c>
      <c r="I109" s="4" t="str">
        <f t="shared" si="7"/>
        <v/>
      </c>
      <c r="J109" s="4" t="str">
        <f t="shared" si="8"/>
        <v/>
      </c>
      <c r="K109" s="4" t="str">
        <f t="shared" si="9"/>
        <v/>
      </c>
      <c r="L109" s="4" t="str">
        <f t="shared" si="10"/>
        <v/>
      </c>
      <c r="M109" s="4" t="str">
        <f t="shared" si="11"/>
        <v/>
      </c>
      <c r="N109" s="4" t="str">
        <f t="shared" si="12"/>
        <v/>
      </c>
      <c r="O109" s="4" t="str">
        <f t="shared" si="13"/>
        <v/>
      </c>
      <c r="P109" s="4" t="str">
        <f t="shared" si="14"/>
        <v/>
      </c>
      <c r="Q109" s="4" t="str">
        <f t="shared" si="15"/>
        <v/>
      </c>
      <c r="R109" s="4" t="str">
        <f t="shared" si="16"/>
        <v/>
      </c>
      <c r="S109" s="4" t="str">
        <f t="shared" si="17"/>
        <v/>
      </c>
      <c r="T109" s="4" t="str">
        <f t="shared" si="18"/>
        <v/>
      </c>
      <c r="U109" s="4" t="str">
        <f t="shared" si="19"/>
        <v/>
      </c>
      <c r="V109" s="4" t="str">
        <f t="shared" si="20"/>
        <v/>
      </c>
      <c r="W109" s="4" t="str">
        <f t="shared" si="21"/>
        <v/>
      </c>
      <c r="X109" s="4" t="str">
        <f t="shared" si="22"/>
        <v/>
      </c>
      <c r="Y109" s="4" t="str">
        <f t="shared" si="23"/>
        <v>893</v>
      </c>
      <c r="Z109" s="4" t="str">
        <f t="shared" si="24"/>
        <v/>
      </c>
      <c r="AA109" s="4" t="str">
        <f t="shared" si="25"/>
        <v/>
      </c>
      <c r="AB109" s="4" t="str">
        <f t="shared" si="26"/>
        <v/>
      </c>
      <c r="AC109" s="4" t="str">
        <f t="shared" si="27"/>
        <v>238</v>
      </c>
      <c r="AD109" s="4" t="str">
        <f t="shared" si="28"/>
        <v/>
      </c>
      <c r="AE109" s="4" t="str">
        <f t="shared" si="29"/>
        <v/>
      </c>
      <c r="AF109" s="4" t="str">
        <f t="shared" si="30"/>
        <v/>
      </c>
      <c r="AG109" s="4" t="str">
        <f t="shared" si="31"/>
        <v>252</v>
      </c>
      <c r="AH109" s="4" t="str">
        <f t="shared" si="32"/>
        <v/>
      </c>
      <c r="AI109" s="4" t="str">
        <f t="shared" si="33"/>
        <v/>
      </c>
      <c r="AJ109" s="4" t="str">
        <f t="shared" si="34"/>
        <v/>
      </c>
      <c r="AK109" s="4" t="str">
        <f t="shared" si="35"/>
        <v>84.80251637</v>
      </c>
      <c r="AL109" s="4" t="str">
        <f t="shared" si="36"/>
        <v/>
      </c>
      <c r="AM109" s="4" t="str">
        <f t="shared" si="37"/>
        <v/>
      </c>
      <c r="AN109" s="4" t="str">
        <f t="shared" si="38"/>
        <v/>
      </c>
      <c r="AO109" s="4" t="str">
        <f t="shared" si="39"/>
        <v>24.0625</v>
      </c>
      <c r="AP109" s="4" t="str">
        <f t="shared" si="40"/>
        <v/>
      </c>
      <c r="AQ109" s="4" t="str">
        <f t="shared" si="41"/>
        <v/>
      </c>
      <c r="AR109" s="4" t="str">
        <f t="shared" si="42"/>
        <v/>
      </c>
      <c r="AS109" s="4" t="str">
        <f t="shared" si="43"/>
        <v>241.45</v>
      </c>
      <c r="AT109" s="4" t="str">
        <f t="shared" si="44"/>
        <v/>
      </c>
      <c r="AU109" s="4" t="str">
        <f t="shared" si="45"/>
        <v/>
      </c>
      <c r="AV109" s="4" t="str">
        <f t="shared" si="46"/>
        <v/>
      </c>
      <c r="AW109" s="4" t="str">
        <f t="shared" si="47"/>
        <v>0.004077627546</v>
      </c>
      <c r="AX109" s="4" t="str">
        <f t="shared" si="48"/>
        <v/>
      </c>
      <c r="AY109" s="4" t="str">
        <f t="shared" si="49"/>
        <v/>
      </c>
      <c r="AZ109" s="4" t="str">
        <f t="shared" si="50"/>
        <v/>
      </c>
      <c r="BA109" s="4" t="str">
        <f t="shared" si="51"/>
        <v>144307</v>
      </c>
      <c r="BB109" s="4" t="str">
        <f t="shared" si="52"/>
        <v/>
      </c>
      <c r="BC109" s="4" t="str">
        <f t="shared" si="53"/>
        <v/>
      </c>
      <c r="BD109" s="4" t="str">
        <f t="shared" si="54"/>
        <v/>
      </c>
      <c r="BE109" s="4">
        <v>1583.0</v>
      </c>
      <c r="BF109" s="4">
        <v>144307.0</v>
      </c>
      <c r="BG109" s="4">
        <v>0.00407762754585</v>
      </c>
      <c r="BH109" s="4">
        <v>241.45</v>
      </c>
      <c r="BI109" s="4">
        <v>24.0625</v>
      </c>
      <c r="BJ109">
        <v>84.80251636512122</v>
      </c>
      <c r="BK109" s="4">
        <v>252.0</v>
      </c>
      <c r="BL109" s="4">
        <v>238.0</v>
      </c>
      <c r="BM109" s="7">
        <v>893.0</v>
      </c>
      <c r="BN109" s="7"/>
      <c r="BO109" s="7"/>
      <c r="BP109" s="7"/>
      <c r="BS109" s="7"/>
      <c r="BT109" s="8"/>
      <c r="BU109" s="8"/>
      <c r="BV109" s="8"/>
      <c r="BW109" s="15">
        <v>40886.0</v>
      </c>
      <c r="BX109" s="20">
        <v>39863.0</v>
      </c>
      <c r="BY109" s="17"/>
      <c r="BZ109" s="19" t="str">
        <f t="shared" si="55"/>
        <v>69</v>
      </c>
      <c r="CA109" s="19" t="str">
        <f t="shared" si="56"/>
        <v>13</v>
      </c>
      <c r="CB109" s="19" t="str">
        <f t="shared" si="57"/>
        <v/>
      </c>
      <c r="CC109" s="19"/>
      <c r="CF109" s="4">
        <v>10400.0</v>
      </c>
    </row>
    <row r="110">
      <c r="A110" s="4"/>
      <c r="B110" s="4"/>
      <c r="C110" s="4"/>
      <c r="D110" s="4" t="str">
        <f t="shared" si="2"/>
        <v>3</v>
      </c>
      <c r="E110" s="4" t="str">
        <f t="shared" si="3"/>
        <v/>
      </c>
      <c r="F110" s="4" t="str">
        <f t="shared" si="4"/>
        <v/>
      </c>
      <c r="G110" s="4" t="str">
        <f t="shared" si="5"/>
        <v/>
      </c>
      <c r="H110" s="4" t="str">
        <f t="shared" si="6"/>
        <v/>
      </c>
      <c r="I110" s="4" t="str">
        <f t="shared" si="7"/>
        <v/>
      </c>
      <c r="J110" s="4" t="str">
        <f t="shared" si="8"/>
        <v/>
      </c>
      <c r="K110" s="4" t="str">
        <f t="shared" si="9"/>
        <v/>
      </c>
      <c r="L110" s="4" t="str">
        <f t="shared" si="10"/>
        <v/>
      </c>
      <c r="M110" s="4" t="str">
        <f t="shared" si="11"/>
        <v/>
      </c>
      <c r="N110" s="4" t="str">
        <f t="shared" si="12"/>
        <v/>
      </c>
      <c r="O110" s="4" t="str">
        <f t="shared" si="13"/>
        <v/>
      </c>
      <c r="P110" s="4" t="str">
        <f t="shared" si="14"/>
        <v/>
      </c>
      <c r="Q110" s="4" t="str">
        <f t="shared" si="15"/>
        <v/>
      </c>
      <c r="R110" s="4" t="str">
        <f t="shared" si="16"/>
        <v/>
      </c>
      <c r="S110" s="4" t="str">
        <f t="shared" si="17"/>
        <v/>
      </c>
      <c r="T110" s="4" t="str">
        <f t="shared" si="18"/>
        <v/>
      </c>
      <c r="U110" s="4" t="str">
        <f t="shared" si="19"/>
        <v/>
      </c>
      <c r="V110" s="4" t="str">
        <f t="shared" si="20"/>
        <v/>
      </c>
      <c r="W110" s="4" t="str">
        <f t="shared" si="21"/>
        <v/>
      </c>
      <c r="X110" s="4" t="str">
        <f t="shared" si="22"/>
        <v/>
      </c>
      <c r="Y110" s="4" t="str">
        <f t="shared" si="23"/>
        <v/>
      </c>
      <c r="Z110" s="4" t="str">
        <f t="shared" si="24"/>
        <v/>
      </c>
      <c r="AA110" s="4" t="str">
        <f t="shared" si="25"/>
        <v>699</v>
      </c>
      <c r="AB110" s="4" t="str">
        <f t="shared" si="26"/>
        <v/>
      </c>
      <c r="AC110" s="4" t="str">
        <f t="shared" si="27"/>
        <v/>
      </c>
      <c r="AD110" s="4" t="str">
        <f t="shared" si="28"/>
        <v/>
      </c>
      <c r="AE110" s="4" t="str">
        <f t="shared" si="29"/>
        <v>237</v>
      </c>
      <c r="AF110" s="4" t="str">
        <f t="shared" si="30"/>
        <v/>
      </c>
      <c r="AG110" s="4" t="str">
        <f t="shared" si="31"/>
        <v/>
      </c>
      <c r="AH110" s="4" t="str">
        <f t="shared" si="32"/>
        <v/>
      </c>
      <c r="AI110" s="4" t="str">
        <f t="shared" si="33"/>
        <v>252</v>
      </c>
      <c r="AJ110" s="4" t="str">
        <f t="shared" si="34"/>
        <v/>
      </c>
      <c r="AK110" s="4" t="str">
        <f t="shared" si="35"/>
        <v/>
      </c>
      <c r="AL110" s="4" t="str">
        <f t="shared" si="36"/>
        <v/>
      </c>
      <c r="AM110" s="4" t="str">
        <f t="shared" si="37"/>
        <v>157.4491486</v>
      </c>
      <c r="AN110" s="4" t="str">
        <f t="shared" si="38"/>
        <v/>
      </c>
      <c r="AO110" s="4" t="str">
        <f t="shared" si="39"/>
        <v/>
      </c>
      <c r="AP110" s="4" t="str">
        <f t="shared" si="40"/>
        <v/>
      </c>
      <c r="AQ110" s="4" t="str">
        <f t="shared" si="41"/>
        <v>5.0253125</v>
      </c>
      <c r="AR110" s="4" t="str">
        <f t="shared" si="42"/>
        <v/>
      </c>
      <c r="AS110" s="4" t="str">
        <f t="shared" si="43"/>
        <v/>
      </c>
      <c r="AT110" s="4" t="str">
        <f t="shared" si="44"/>
        <v/>
      </c>
      <c r="AU110" s="4" t="str">
        <f t="shared" si="45"/>
        <v>315.130625</v>
      </c>
      <c r="AV110" s="4" t="str">
        <f t="shared" si="46"/>
        <v/>
      </c>
      <c r="AW110" s="4" t="str">
        <f t="shared" si="47"/>
        <v/>
      </c>
      <c r="AX110" s="4" t="str">
        <f t="shared" si="48"/>
        <v/>
      </c>
      <c r="AY110" s="4" t="str">
        <f t="shared" si="49"/>
        <v>0.004075209372</v>
      </c>
      <c r="AZ110" s="4" t="str">
        <f t="shared" si="50"/>
        <v/>
      </c>
      <c r="BA110" s="4" t="str">
        <f t="shared" si="51"/>
        <v/>
      </c>
      <c r="BB110" s="4" t="str">
        <f t="shared" si="52"/>
        <v/>
      </c>
      <c r="BC110" s="4" t="str">
        <f t="shared" si="53"/>
        <v>142484</v>
      </c>
      <c r="BD110" s="4" t="str">
        <f t="shared" si="54"/>
        <v/>
      </c>
      <c r="BE110" s="4">
        <v>17600.0</v>
      </c>
      <c r="BF110" s="4">
        <v>142484.0</v>
      </c>
      <c r="BG110" s="4">
        <v>0.00407520937244</v>
      </c>
      <c r="BH110" s="4">
        <v>315.130625</v>
      </c>
      <c r="BI110" s="4">
        <v>5.0253125</v>
      </c>
      <c r="BJ110">
        <v>157.44914864537543</v>
      </c>
      <c r="BK110" s="4">
        <v>252.0</v>
      </c>
      <c r="BL110" s="4">
        <v>237.0</v>
      </c>
      <c r="BM110" s="7">
        <v>699.0</v>
      </c>
      <c r="BN110" s="7"/>
      <c r="BO110" s="7"/>
      <c r="BP110" s="7"/>
      <c r="BS110" s="7"/>
      <c r="BT110" s="8"/>
      <c r="BU110" s="8"/>
      <c r="BV110" s="8"/>
      <c r="BW110" s="15">
        <v>39128.0</v>
      </c>
      <c r="BX110" s="20">
        <v>40098.0</v>
      </c>
      <c r="BY110" s="17"/>
      <c r="BZ110" s="19" t="str">
        <f t="shared" si="55"/>
        <v>11</v>
      </c>
      <c r="CA110" s="19" t="str">
        <f t="shared" si="56"/>
        <v>21</v>
      </c>
      <c r="CB110" s="19" t="str">
        <f t="shared" si="57"/>
        <v/>
      </c>
      <c r="CC110" s="19"/>
      <c r="CF110" s="4">
        <v>10400.0</v>
      </c>
    </row>
    <row r="111">
      <c r="A111" s="4"/>
      <c r="B111" s="4"/>
      <c r="C111" s="4"/>
      <c r="D111" s="4" t="str">
        <f t="shared" si="2"/>
        <v>3</v>
      </c>
      <c r="E111" s="4" t="str">
        <f t="shared" si="3"/>
        <v/>
      </c>
      <c r="F111" s="4" t="str">
        <f t="shared" si="4"/>
        <v/>
      </c>
      <c r="G111" s="4" t="str">
        <f t="shared" si="5"/>
        <v/>
      </c>
      <c r="H111" s="4" t="str">
        <f t="shared" si="6"/>
        <v/>
      </c>
      <c r="I111" s="4" t="str">
        <f t="shared" si="7"/>
        <v/>
      </c>
      <c r="J111" s="4" t="str">
        <f t="shared" si="8"/>
        <v/>
      </c>
      <c r="K111" s="4" t="str">
        <f t="shared" si="9"/>
        <v/>
      </c>
      <c r="L111" s="4" t="str">
        <f t="shared" si="10"/>
        <v/>
      </c>
      <c r="M111" s="4" t="str">
        <f t="shared" si="11"/>
        <v/>
      </c>
      <c r="N111" s="4" t="str">
        <f t="shared" si="12"/>
        <v/>
      </c>
      <c r="O111" s="4" t="str">
        <f t="shared" si="13"/>
        <v/>
      </c>
      <c r="P111" s="4" t="str">
        <f t="shared" si="14"/>
        <v/>
      </c>
      <c r="Q111" s="4" t="str">
        <f t="shared" si="15"/>
        <v/>
      </c>
      <c r="R111" s="4" t="str">
        <f t="shared" si="16"/>
        <v/>
      </c>
      <c r="S111" s="4" t="str">
        <f t="shared" si="17"/>
        <v/>
      </c>
      <c r="T111" s="4" t="str">
        <f t="shared" si="18"/>
        <v/>
      </c>
      <c r="U111" s="4" t="str">
        <f t="shared" si="19"/>
        <v/>
      </c>
      <c r="V111" s="4" t="str">
        <f t="shared" si="20"/>
        <v/>
      </c>
      <c r="W111" s="4" t="str">
        <f t="shared" si="21"/>
        <v/>
      </c>
      <c r="X111" s="4" t="str">
        <f t="shared" si="22"/>
        <v/>
      </c>
      <c r="Y111" s="4" t="str">
        <f t="shared" si="23"/>
        <v/>
      </c>
      <c r="Z111" s="4" t="str">
        <f t="shared" si="24"/>
        <v/>
      </c>
      <c r="AA111" s="4" t="str">
        <f t="shared" si="25"/>
        <v>119</v>
      </c>
      <c r="AB111" s="4" t="str">
        <f t="shared" si="26"/>
        <v/>
      </c>
      <c r="AC111" s="4" t="str">
        <f t="shared" si="27"/>
        <v/>
      </c>
      <c r="AD111" s="4" t="str">
        <f t="shared" si="28"/>
        <v/>
      </c>
      <c r="AE111" s="4" t="str">
        <f t="shared" si="29"/>
        <v>193</v>
      </c>
      <c r="AF111" s="4" t="str">
        <f t="shared" si="30"/>
        <v/>
      </c>
      <c r="AG111" s="4" t="str">
        <f t="shared" si="31"/>
        <v/>
      </c>
      <c r="AH111" s="4" t="str">
        <f t="shared" si="32"/>
        <v/>
      </c>
      <c r="AI111" s="4" t="str">
        <f t="shared" si="33"/>
        <v>45</v>
      </c>
      <c r="AJ111" s="4" t="str">
        <f t="shared" si="34"/>
        <v/>
      </c>
      <c r="AK111" s="4" t="str">
        <f t="shared" si="35"/>
        <v/>
      </c>
      <c r="AL111" s="4" t="str">
        <f t="shared" si="36"/>
        <v/>
      </c>
      <c r="AM111" s="4" t="str">
        <f t="shared" si="37"/>
        <v>65.89481776</v>
      </c>
      <c r="AN111" s="4" t="str">
        <f t="shared" si="38"/>
        <v/>
      </c>
      <c r="AO111" s="4" t="str">
        <f t="shared" si="39"/>
        <v/>
      </c>
      <c r="AP111" s="4" t="str">
        <f t="shared" si="40"/>
        <v/>
      </c>
      <c r="AQ111" s="4" t="str">
        <f t="shared" si="41"/>
        <v>0</v>
      </c>
      <c r="AR111" s="4" t="str">
        <f t="shared" si="42"/>
        <v/>
      </c>
      <c r="AS111" s="4" t="str">
        <f t="shared" si="43"/>
        <v/>
      </c>
      <c r="AT111" s="4" t="str">
        <f t="shared" si="44"/>
        <v/>
      </c>
      <c r="AU111" s="4" t="str">
        <f t="shared" si="45"/>
        <v>95.875</v>
      </c>
      <c r="AV111" s="4" t="str">
        <f t="shared" si="46"/>
        <v/>
      </c>
      <c r="AW111" s="4" t="str">
        <f t="shared" si="47"/>
        <v/>
      </c>
      <c r="AX111" s="4" t="str">
        <f t="shared" si="48"/>
        <v/>
      </c>
      <c r="AY111" s="4" t="str">
        <f t="shared" si="49"/>
        <v>0.004031856052</v>
      </c>
      <c r="AZ111" s="4" t="str">
        <f t="shared" si="50"/>
        <v/>
      </c>
      <c r="BA111" s="4" t="str">
        <f t="shared" si="51"/>
        <v/>
      </c>
      <c r="BB111" s="4" t="str">
        <f t="shared" si="52"/>
        <v/>
      </c>
      <c r="BC111" s="4" t="str">
        <f t="shared" si="53"/>
        <v>139648</v>
      </c>
      <c r="BD111" s="4" t="str">
        <f t="shared" si="54"/>
        <v/>
      </c>
      <c r="BE111" s="4">
        <v>13700.0</v>
      </c>
      <c r="BF111" s="4">
        <v>139648.0</v>
      </c>
      <c r="BG111" s="4">
        <v>0.00403185605188</v>
      </c>
      <c r="BH111" s="4">
        <v>95.875</v>
      </c>
      <c r="BI111" s="4">
        <v>0.0</v>
      </c>
      <c r="BJ111">
        <v>65.89481776330794</v>
      </c>
      <c r="BK111" s="4">
        <v>45.0</v>
      </c>
      <c r="BL111" s="4">
        <v>193.0</v>
      </c>
      <c r="BM111" s="7">
        <v>119.0</v>
      </c>
      <c r="BN111" s="7"/>
      <c r="BO111" s="7"/>
      <c r="BP111" s="7"/>
      <c r="BS111" s="7"/>
      <c r="BT111" s="8"/>
      <c r="BU111" s="8"/>
      <c r="BV111" s="8"/>
      <c r="BW111" s="15">
        <v>39152.0</v>
      </c>
      <c r="BX111" s="20">
        <v>39798.0</v>
      </c>
      <c r="BY111" s="17"/>
      <c r="BZ111" s="19" t="str">
        <f t="shared" si="55"/>
        <v>12</v>
      </c>
      <c r="CA111" s="19" t="str">
        <f t="shared" si="56"/>
        <v>11</v>
      </c>
      <c r="CB111" s="19" t="str">
        <f t="shared" si="57"/>
        <v/>
      </c>
      <c r="CC111" s="19"/>
      <c r="CF111" s="4">
        <v>10500.0</v>
      </c>
    </row>
    <row r="112">
      <c r="A112" s="4"/>
      <c r="B112" s="4"/>
      <c r="C112" s="4"/>
      <c r="D112" s="4" t="str">
        <f t="shared" si="2"/>
        <v>3</v>
      </c>
      <c r="E112" s="4" t="str">
        <f t="shared" si="3"/>
        <v/>
      </c>
      <c r="F112" s="4" t="str">
        <f t="shared" si="4"/>
        <v/>
      </c>
      <c r="G112" s="4" t="str">
        <f t="shared" si="5"/>
        <v/>
      </c>
      <c r="H112" s="4" t="str">
        <f t="shared" si="6"/>
        <v/>
      </c>
      <c r="I112" s="4" t="str">
        <f t="shared" si="7"/>
        <v/>
      </c>
      <c r="J112" s="4" t="str">
        <f t="shared" si="8"/>
        <v/>
      </c>
      <c r="K112" s="4" t="str">
        <f t="shared" si="9"/>
        <v/>
      </c>
      <c r="L112" s="4" t="str">
        <f t="shared" si="10"/>
        <v/>
      </c>
      <c r="M112" s="4" t="str">
        <f t="shared" si="11"/>
        <v/>
      </c>
      <c r="N112" s="4" t="str">
        <f t="shared" si="12"/>
        <v/>
      </c>
      <c r="O112" s="4" t="str">
        <f t="shared" si="13"/>
        <v/>
      </c>
      <c r="P112" s="4" t="str">
        <f t="shared" si="14"/>
        <v/>
      </c>
      <c r="Q112" s="4" t="str">
        <f t="shared" si="15"/>
        <v/>
      </c>
      <c r="R112" s="4" t="str">
        <f t="shared" si="16"/>
        <v/>
      </c>
      <c r="S112" s="4" t="str">
        <f t="shared" si="17"/>
        <v/>
      </c>
      <c r="T112" s="4" t="str">
        <f t="shared" si="18"/>
        <v/>
      </c>
      <c r="U112" s="4" t="str">
        <f t="shared" si="19"/>
        <v/>
      </c>
      <c r="V112" s="4" t="str">
        <f t="shared" si="20"/>
        <v/>
      </c>
      <c r="W112" s="4" t="str">
        <f t="shared" si="21"/>
        <v/>
      </c>
      <c r="X112" s="4" t="str">
        <f t="shared" si="22"/>
        <v/>
      </c>
      <c r="Y112" s="4" t="str">
        <f t="shared" si="23"/>
        <v/>
      </c>
      <c r="Z112" s="4" t="str">
        <f t="shared" si="24"/>
        <v/>
      </c>
      <c r="AA112" s="4" t="str">
        <f t="shared" si="25"/>
        <v>4571</v>
      </c>
      <c r="AB112" s="4" t="str">
        <f t="shared" si="26"/>
        <v/>
      </c>
      <c r="AC112" s="4" t="str">
        <f t="shared" si="27"/>
        <v/>
      </c>
      <c r="AD112" s="4" t="str">
        <f t="shared" si="28"/>
        <v/>
      </c>
      <c r="AE112" s="4" t="str">
        <f t="shared" si="29"/>
        <v>6720</v>
      </c>
      <c r="AF112" s="4" t="str">
        <f t="shared" si="30"/>
        <v/>
      </c>
      <c r="AG112" s="4" t="str">
        <f t="shared" si="31"/>
        <v/>
      </c>
      <c r="AH112" s="4" t="str">
        <f t="shared" si="32"/>
        <v/>
      </c>
      <c r="AI112" s="4" t="str">
        <f t="shared" si="33"/>
        <v>3240</v>
      </c>
      <c r="AJ112" s="4" t="str">
        <f t="shared" si="34"/>
        <v/>
      </c>
      <c r="AK112" s="4" t="str">
        <f t="shared" si="35"/>
        <v/>
      </c>
      <c r="AL112" s="4" t="str">
        <f t="shared" si="36"/>
        <v/>
      </c>
      <c r="AM112" s="4" t="str">
        <f t="shared" si="37"/>
        <v>519.1582941</v>
      </c>
      <c r="AN112" s="4" t="str">
        <f t="shared" si="38"/>
        <v/>
      </c>
      <c r="AO112" s="4" t="str">
        <f t="shared" si="39"/>
        <v/>
      </c>
      <c r="AP112" s="4" t="str">
        <f t="shared" si="40"/>
        <v/>
      </c>
      <c r="AQ112" s="4" t="str">
        <f t="shared" si="41"/>
        <v>132.82875</v>
      </c>
      <c r="AR112" s="4" t="str">
        <f t="shared" si="42"/>
        <v/>
      </c>
      <c r="AS112" s="4" t="str">
        <f t="shared" si="43"/>
        <v/>
      </c>
      <c r="AT112" s="4" t="str">
        <f t="shared" si="44"/>
        <v/>
      </c>
      <c r="AU112" s="4" t="str">
        <f t="shared" si="45"/>
        <v>2164.4475</v>
      </c>
      <c r="AV112" s="4" t="str">
        <f t="shared" si="46"/>
        <v/>
      </c>
      <c r="AW112" s="4" t="str">
        <f t="shared" si="47"/>
        <v/>
      </c>
      <c r="AX112" s="4" t="str">
        <f t="shared" si="48"/>
        <v/>
      </c>
      <c r="AY112" s="4" t="str">
        <f t="shared" si="49"/>
        <v>0.003928246852</v>
      </c>
      <c r="AZ112" s="4" t="str">
        <f t="shared" si="50"/>
        <v/>
      </c>
      <c r="BA112" s="4" t="str">
        <f t="shared" si="51"/>
        <v/>
      </c>
      <c r="BB112" s="4" t="str">
        <f t="shared" si="52"/>
        <v/>
      </c>
      <c r="BC112" s="4" t="str">
        <f t="shared" si="53"/>
        <v>138857</v>
      </c>
      <c r="BD112" s="4" t="str">
        <f t="shared" si="54"/>
        <v/>
      </c>
      <c r="BE112" s="4">
        <v>25600.0</v>
      </c>
      <c r="BF112" s="4">
        <v>138857.0</v>
      </c>
      <c r="BG112" s="4">
        <v>0.00392824685168</v>
      </c>
      <c r="BH112" s="4">
        <v>2164.4475</v>
      </c>
      <c r="BI112" s="4">
        <v>132.82875</v>
      </c>
      <c r="BJ112">
        <v>519.158294103604</v>
      </c>
      <c r="BK112" s="4">
        <v>3240.0</v>
      </c>
      <c r="BL112" s="4">
        <v>6720.0</v>
      </c>
      <c r="BM112" s="7">
        <v>4571.0</v>
      </c>
      <c r="BN112" s="7"/>
      <c r="BO112" s="7"/>
      <c r="BP112" s="7"/>
      <c r="BS112" s="7"/>
      <c r="BT112" s="8"/>
      <c r="BU112" s="8"/>
      <c r="BV112" s="8"/>
      <c r="BW112" s="15">
        <v>39565.0</v>
      </c>
      <c r="BX112" s="20">
        <v>39517.0</v>
      </c>
      <c r="BY112" s="17"/>
      <c r="BZ112" s="19" t="str">
        <f t="shared" si="55"/>
        <v>25</v>
      </c>
      <c r="CA112" s="19" t="str">
        <f t="shared" si="56"/>
        <v>2</v>
      </c>
      <c r="CB112" s="19" t="str">
        <f t="shared" si="57"/>
        <v/>
      </c>
      <c r="CC112" s="19"/>
      <c r="CF112" s="4">
        <v>10500.0</v>
      </c>
    </row>
    <row r="113">
      <c r="A113" s="4"/>
      <c r="B113" s="4"/>
      <c r="C113" s="4"/>
      <c r="D113" s="4" t="str">
        <f t="shared" si="2"/>
        <v>3</v>
      </c>
      <c r="E113" s="4" t="str">
        <f t="shared" si="3"/>
        <v/>
      </c>
      <c r="F113" s="4" t="str">
        <f t="shared" si="4"/>
        <v/>
      </c>
      <c r="G113" s="4" t="str">
        <f t="shared" si="5"/>
        <v/>
      </c>
      <c r="H113" s="4" t="str">
        <f t="shared" si="6"/>
        <v/>
      </c>
      <c r="I113" s="4" t="str">
        <f t="shared" si="7"/>
        <v/>
      </c>
      <c r="J113" s="4" t="str">
        <f t="shared" si="8"/>
        <v/>
      </c>
      <c r="K113" s="4" t="str">
        <f t="shared" si="9"/>
        <v/>
      </c>
      <c r="L113" s="4" t="str">
        <f t="shared" si="10"/>
        <v/>
      </c>
      <c r="M113" s="4" t="str">
        <f t="shared" si="11"/>
        <v/>
      </c>
      <c r="N113" s="4" t="str">
        <f t="shared" si="12"/>
        <v/>
      </c>
      <c r="O113" s="4" t="str">
        <f t="shared" si="13"/>
        <v/>
      </c>
      <c r="P113" s="4" t="str">
        <f t="shared" si="14"/>
        <v/>
      </c>
      <c r="Q113" s="4" t="str">
        <f t="shared" si="15"/>
        <v/>
      </c>
      <c r="R113" s="4" t="str">
        <f t="shared" si="16"/>
        <v/>
      </c>
      <c r="S113" s="4" t="str">
        <f t="shared" si="17"/>
        <v/>
      </c>
      <c r="T113" s="4" t="str">
        <f t="shared" si="18"/>
        <v/>
      </c>
      <c r="U113" s="4" t="str">
        <f t="shared" si="19"/>
        <v/>
      </c>
      <c r="V113" s="4" t="str">
        <f t="shared" si="20"/>
        <v/>
      </c>
      <c r="W113" s="4" t="str">
        <f t="shared" si="21"/>
        <v/>
      </c>
      <c r="X113" s="4" t="str">
        <f t="shared" si="22"/>
        <v/>
      </c>
      <c r="Y113" s="4" t="str">
        <f t="shared" si="23"/>
        <v/>
      </c>
      <c r="Z113" s="4" t="str">
        <f t="shared" si="24"/>
        <v/>
      </c>
      <c r="AA113" s="4" t="str">
        <f t="shared" si="25"/>
        <v/>
      </c>
      <c r="AB113" s="4" t="str">
        <f t="shared" si="26"/>
        <v/>
      </c>
      <c r="AC113" s="4" t="str">
        <f t="shared" si="27"/>
        <v/>
      </c>
      <c r="AD113" s="4" t="str">
        <f t="shared" si="28"/>
        <v/>
      </c>
      <c r="AE113" s="4" t="str">
        <f t="shared" si="29"/>
        <v/>
      </c>
      <c r="AF113" s="4" t="str">
        <f t="shared" si="30"/>
        <v/>
      </c>
      <c r="AG113" s="4" t="str">
        <f t="shared" si="31"/>
        <v/>
      </c>
      <c r="AH113" s="4" t="str">
        <f t="shared" si="32"/>
        <v/>
      </c>
      <c r="AI113" s="4" t="str">
        <f t="shared" si="33"/>
        <v/>
      </c>
      <c r="AJ113" s="4" t="str">
        <f t="shared" si="34"/>
        <v/>
      </c>
      <c r="AK113" s="4" t="str">
        <f t="shared" si="35"/>
        <v/>
      </c>
      <c r="AL113" s="4" t="str">
        <f t="shared" si="36"/>
        <v/>
      </c>
      <c r="AM113" s="4" t="str">
        <f t="shared" si="37"/>
        <v/>
      </c>
      <c r="AN113" s="4" t="str">
        <f t="shared" si="38"/>
        <v/>
      </c>
      <c r="AO113" s="4" t="str">
        <f t="shared" si="39"/>
        <v/>
      </c>
      <c r="AP113" s="4" t="str">
        <f t="shared" si="40"/>
        <v/>
      </c>
      <c r="AQ113" s="4" t="str">
        <f t="shared" si="41"/>
        <v>20.91125</v>
      </c>
      <c r="AR113" s="4" t="str">
        <f t="shared" si="42"/>
        <v/>
      </c>
      <c r="AS113" s="4" t="str">
        <f t="shared" si="43"/>
        <v/>
      </c>
      <c r="AT113" s="4" t="str">
        <f t="shared" si="44"/>
        <v/>
      </c>
      <c r="AU113" s="4" t="str">
        <f t="shared" si="45"/>
        <v>283.5865625</v>
      </c>
      <c r="AV113" s="4" t="str">
        <f t="shared" si="46"/>
        <v/>
      </c>
      <c r="AW113" s="4" t="str">
        <f t="shared" si="47"/>
        <v/>
      </c>
      <c r="AX113" s="4" t="str">
        <f t="shared" si="48"/>
        <v/>
      </c>
      <c r="AY113" s="4" t="str">
        <f t="shared" si="49"/>
        <v>0.00392141825</v>
      </c>
      <c r="AZ113" s="4" t="str">
        <f t="shared" si="50"/>
        <v/>
      </c>
      <c r="BA113" s="4" t="str">
        <f t="shared" si="51"/>
        <v/>
      </c>
      <c r="BB113" s="4" t="str">
        <f t="shared" si="52"/>
        <v/>
      </c>
      <c r="BC113" s="4" t="str">
        <f t="shared" si="53"/>
        <v>138126</v>
      </c>
      <c r="BD113" s="4" t="str">
        <f t="shared" si="54"/>
        <v/>
      </c>
      <c r="BE113" s="4">
        <v>17500.0</v>
      </c>
      <c r="BF113" s="4">
        <v>138126.0</v>
      </c>
      <c r="BG113" s="4">
        <v>0.00392141824951</v>
      </c>
      <c r="BH113" s="4">
        <v>283.5865625</v>
      </c>
      <c r="BI113" s="4">
        <v>20.91125</v>
      </c>
      <c r="BT113" s="8"/>
      <c r="BU113" s="8"/>
      <c r="BV113" s="8"/>
      <c r="BW113" s="15">
        <v>39717.0</v>
      </c>
      <c r="BX113" s="17"/>
      <c r="BY113" s="17"/>
      <c r="BZ113" s="19" t="str">
        <f t="shared" si="55"/>
        <v>30</v>
      </c>
      <c r="CA113" s="19" t="str">
        <f t="shared" si="56"/>
        <v/>
      </c>
      <c r="CB113" s="19" t="str">
        <f t="shared" si="57"/>
        <v/>
      </c>
      <c r="CC113" s="19"/>
      <c r="CF113" s="4">
        <v>10700.0</v>
      </c>
    </row>
    <row r="114">
      <c r="A114" s="4"/>
      <c r="B114" s="4"/>
      <c r="C114" s="4"/>
      <c r="D114" s="4" t="str">
        <f t="shared" si="2"/>
        <v>3</v>
      </c>
      <c r="E114" s="4" t="str">
        <f t="shared" si="3"/>
        <v/>
      </c>
      <c r="F114" s="4" t="str">
        <f t="shared" si="4"/>
        <v/>
      </c>
      <c r="G114" s="4" t="str">
        <f t="shared" si="5"/>
        <v/>
      </c>
      <c r="H114" s="4" t="str">
        <f t="shared" si="6"/>
        <v/>
      </c>
      <c r="I114" s="4" t="str">
        <f t="shared" si="7"/>
        <v/>
      </c>
      <c r="J114" s="4" t="str">
        <f t="shared" si="8"/>
        <v/>
      </c>
      <c r="K114" s="4" t="str">
        <f t="shared" si="9"/>
        <v/>
      </c>
      <c r="L114" s="4" t="str">
        <f t="shared" si="10"/>
        <v/>
      </c>
      <c r="M114" s="4" t="str">
        <f t="shared" si="11"/>
        <v/>
      </c>
      <c r="N114" s="4" t="str">
        <f t="shared" si="12"/>
        <v/>
      </c>
      <c r="O114" s="4" t="str">
        <f t="shared" si="13"/>
        <v/>
      </c>
      <c r="P114" s="4" t="str">
        <f t="shared" si="14"/>
        <v/>
      </c>
      <c r="Q114" s="4" t="str">
        <f t="shared" si="15"/>
        <v/>
      </c>
      <c r="R114" s="4" t="str">
        <f t="shared" si="16"/>
        <v/>
      </c>
      <c r="S114" s="4" t="str">
        <f t="shared" si="17"/>
        <v/>
      </c>
      <c r="T114" s="4" t="str">
        <f t="shared" si="18"/>
        <v/>
      </c>
      <c r="U114" s="4" t="str">
        <f t="shared" si="19"/>
        <v/>
      </c>
      <c r="V114" s="4" t="str">
        <f t="shared" si="20"/>
        <v/>
      </c>
      <c r="W114" s="4" t="str">
        <f t="shared" si="21"/>
        <v/>
      </c>
      <c r="X114" s="4" t="str">
        <f t="shared" si="22"/>
        <v/>
      </c>
      <c r="Y114" s="4" t="str">
        <f t="shared" si="23"/>
        <v/>
      </c>
      <c r="Z114" s="4" t="str">
        <f t="shared" si="24"/>
        <v/>
      </c>
      <c r="AA114" s="4" t="str">
        <f t="shared" si="25"/>
        <v/>
      </c>
      <c r="AB114" s="4" t="str">
        <f t="shared" si="26"/>
        <v/>
      </c>
      <c r="AC114" s="4" t="str">
        <f t="shared" si="27"/>
        <v/>
      </c>
      <c r="AD114" s="4" t="str">
        <f t="shared" si="28"/>
        <v/>
      </c>
      <c r="AE114" s="4" t="str">
        <f t="shared" si="29"/>
        <v/>
      </c>
      <c r="AF114" s="4" t="str">
        <f t="shared" si="30"/>
        <v/>
      </c>
      <c r="AG114" s="4" t="str">
        <f t="shared" si="31"/>
        <v/>
      </c>
      <c r="AH114" s="4" t="str">
        <f t="shared" si="32"/>
        <v/>
      </c>
      <c r="AI114" s="4" t="str">
        <f t="shared" si="33"/>
        <v/>
      </c>
      <c r="AJ114" s="4" t="str">
        <f t="shared" si="34"/>
        <v/>
      </c>
      <c r="AK114" s="4" t="str">
        <f t="shared" si="35"/>
        <v/>
      </c>
      <c r="AL114" s="4" t="str">
        <f t="shared" si="36"/>
        <v/>
      </c>
      <c r="AM114" s="4" t="str">
        <f t="shared" si="37"/>
        <v/>
      </c>
      <c r="AN114" s="4" t="str">
        <f t="shared" si="38"/>
        <v/>
      </c>
      <c r="AO114" s="4" t="str">
        <f t="shared" si="39"/>
        <v/>
      </c>
      <c r="AP114" s="4" t="str">
        <f t="shared" si="40"/>
        <v/>
      </c>
      <c r="AQ114" s="4" t="str">
        <f t="shared" si="41"/>
        <v>42</v>
      </c>
      <c r="AR114" s="4" t="str">
        <f t="shared" si="42"/>
        <v/>
      </c>
      <c r="AS114" s="4" t="str">
        <f t="shared" si="43"/>
        <v/>
      </c>
      <c r="AT114" s="4" t="str">
        <f t="shared" si="44"/>
        <v/>
      </c>
      <c r="AU114" s="4" t="str">
        <f t="shared" si="45"/>
        <v>177</v>
      </c>
      <c r="AV114" s="4" t="str">
        <f t="shared" si="46"/>
        <v/>
      </c>
      <c r="AW114" s="4" t="str">
        <f t="shared" si="47"/>
        <v/>
      </c>
      <c r="AX114" s="4" t="str">
        <f t="shared" si="48"/>
        <v/>
      </c>
      <c r="AY114" s="4" t="str">
        <f t="shared" si="49"/>
        <v>0.003906422761</v>
      </c>
      <c r="AZ114" s="4" t="str">
        <f t="shared" si="50"/>
        <v/>
      </c>
      <c r="BA114" s="4" t="str">
        <f t="shared" si="51"/>
        <v/>
      </c>
      <c r="BB114" s="4" t="str">
        <f t="shared" si="52"/>
        <v/>
      </c>
      <c r="BC114" s="4" t="str">
        <f t="shared" si="53"/>
        <v>136620</v>
      </c>
      <c r="BD114" s="4" t="str">
        <f t="shared" si="54"/>
        <v/>
      </c>
      <c r="BE114" s="4">
        <v>16000.0</v>
      </c>
      <c r="BF114" s="4">
        <v>136620.0</v>
      </c>
      <c r="BG114" s="4">
        <v>0.00390642276138</v>
      </c>
      <c r="BH114" s="4">
        <v>177.0</v>
      </c>
      <c r="BI114" s="4">
        <v>42.0</v>
      </c>
      <c r="BT114" s="8"/>
      <c r="BU114" s="8"/>
      <c r="BV114" s="8"/>
      <c r="BW114" s="15">
        <v>39175.0</v>
      </c>
      <c r="BX114" s="17"/>
      <c r="BY114" s="17"/>
      <c r="BZ114" s="19" t="str">
        <f t="shared" si="55"/>
        <v>13</v>
      </c>
      <c r="CA114" s="19" t="str">
        <f t="shared" si="56"/>
        <v/>
      </c>
      <c r="CB114" s="19" t="str">
        <f t="shared" si="57"/>
        <v/>
      </c>
      <c r="CC114" s="19"/>
      <c r="CF114" s="4">
        <v>10700.0</v>
      </c>
    </row>
    <row r="115">
      <c r="A115" s="4"/>
      <c r="B115" s="4"/>
      <c r="C115" s="4"/>
      <c r="D115" s="4" t="str">
        <f t="shared" si="2"/>
        <v>2</v>
      </c>
      <c r="E115" s="4" t="str">
        <f t="shared" si="3"/>
        <v/>
      </c>
      <c r="F115" s="4" t="str">
        <f t="shared" si="4"/>
        <v/>
      </c>
      <c r="G115" s="4" t="str">
        <f t="shared" si="5"/>
        <v/>
      </c>
      <c r="H115" s="4" t="str">
        <f t="shared" si="6"/>
        <v/>
      </c>
      <c r="I115" s="4" t="str">
        <f t="shared" si="7"/>
        <v/>
      </c>
      <c r="J115" s="4" t="str">
        <f t="shared" si="8"/>
        <v/>
      </c>
      <c r="K115" s="4" t="str">
        <f t="shared" si="9"/>
        <v/>
      </c>
      <c r="L115" s="4" t="str">
        <f t="shared" si="10"/>
        <v/>
      </c>
      <c r="M115" s="4" t="str">
        <f t="shared" si="11"/>
        <v/>
      </c>
      <c r="N115" s="4" t="str">
        <f t="shared" si="12"/>
        <v/>
      </c>
      <c r="O115" s="4" t="str">
        <f t="shared" si="13"/>
        <v/>
      </c>
      <c r="P115" s="4" t="str">
        <f t="shared" si="14"/>
        <v/>
      </c>
      <c r="Q115" s="4" t="str">
        <f t="shared" si="15"/>
        <v/>
      </c>
      <c r="R115" s="4" t="str">
        <f t="shared" si="16"/>
        <v/>
      </c>
      <c r="S115" s="4" t="str">
        <f t="shared" si="17"/>
        <v/>
      </c>
      <c r="T115" s="4" t="str">
        <f t="shared" si="18"/>
        <v/>
      </c>
      <c r="U115" s="4" t="str">
        <f t="shared" si="19"/>
        <v/>
      </c>
      <c r="V115" s="4" t="str">
        <f t="shared" si="20"/>
        <v/>
      </c>
      <c r="W115" s="4" t="str">
        <f t="shared" si="21"/>
        <v/>
      </c>
      <c r="X115" s="4" t="str">
        <f t="shared" si="22"/>
        <v/>
      </c>
      <c r="Y115" s="4" t="str">
        <f t="shared" si="23"/>
        <v/>
      </c>
      <c r="Z115" s="4" t="str">
        <f t="shared" si="24"/>
        <v/>
      </c>
      <c r="AA115" s="4" t="str">
        <f t="shared" si="25"/>
        <v/>
      </c>
      <c r="AB115" s="4" t="str">
        <f t="shared" si="26"/>
        <v/>
      </c>
      <c r="AC115" s="4" t="str">
        <f t="shared" si="27"/>
        <v/>
      </c>
      <c r="AD115" s="4" t="str">
        <f t="shared" si="28"/>
        <v/>
      </c>
      <c r="AE115" s="4" t="str">
        <f t="shared" si="29"/>
        <v/>
      </c>
      <c r="AF115" s="4" t="str">
        <f t="shared" si="30"/>
        <v/>
      </c>
      <c r="AG115" s="4" t="str">
        <f t="shared" si="31"/>
        <v/>
      </c>
      <c r="AH115" s="4" t="str">
        <f t="shared" si="32"/>
        <v/>
      </c>
      <c r="AI115" s="4" t="str">
        <f t="shared" si="33"/>
        <v/>
      </c>
      <c r="AJ115" s="4" t="str">
        <f t="shared" si="34"/>
        <v/>
      </c>
      <c r="AK115" s="4" t="str">
        <f t="shared" si="35"/>
        <v/>
      </c>
      <c r="AL115" s="4" t="str">
        <f t="shared" si="36"/>
        <v/>
      </c>
      <c r="AM115" s="4" t="str">
        <f t="shared" si="37"/>
        <v/>
      </c>
      <c r="AN115" s="4" t="str">
        <f t="shared" si="38"/>
        <v/>
      </c>
      <c r="AO115" s="4" t="str">
        <f t="shared" si="39"/>
        <v/>
      </c>
      <c r="AP115" s="4" t="str">
        <f t="shared" si="40"/>
        <v>0</v>
      </c>
      <c r="AQ115" s="4" t="str">
        <f t="shared" si="41"/>
        <v/>
      </c>
      <c r="AR115" s="4" t="str">
        <f t="shared" si="42"/>
        <v/>
      </c>
      <c r="AS115" s="4" t="str">
        <f t="shared" si="43"/>
        <v/>
      </c>
      <c r="AT115" s="4" t="str">
        <f t="shared" si="44"/>
        <v>38.38875</v>
      </c>
      <c r="AU115" s="4" t="str">
        <f t="shared" si="45"/>
        <v/>
      </c>
      <c r="AV115" s="4" t="str">
        <f t="shared" si="46"/>
        <v/>
      </c>
      <c r="AW115" s="4" t="str">
        <f t="shared" si="47"/>
        <v/>
      </c>
      <c r="AX115" s="4" t="str">
        <f t="shared" si="48"/>
        <v>0.003890860709</v>
      </c>
      <c r="AY115" s="4" t="str">
        <f t="shared" si="49"/>
        <v/>
      </c>
      <c r="AZ115" s="4" t="str">
        <f t="shared" si="50"/>
        <v/>
      </c>
      <c r="BA115" s="4" t="str">
        <f t="shared" si="51"/>
        <v/>
      </c>
      <c r="BB115" s="4" t="str">
        <f t="shared" si="52"/>
        <v>136358</v>
      </c>
      <c r="BC115" s="4" t="str">
        <f t="shared" si="53"/>
        <v/>
      </c>
      <c r="BD115" s="4" t="str">
        <f t="shared" si="54"/>
        <v/>
      </c>
      <c r="BE115" s="4">
        <v>4236.0</v>
      </c>
      <c r="BF115" s="4">
        <v>136358.0</v>
      </c>
      <c r="BG115" s="4">
        <v>0.003890860709</v>
      </c>
      <c r="BH115" s="4">
        <v>38.38875</v>
      </c>
      <c r="BI115" s="4">
        <v>0.0</v>
      </c>
      <c r="BT115" s="8"/>
      <c r="BU115" s="8"/>
      <c r="BV115" s="8"/>
      <c r="BW115" s="15">
        <v>40676.0</v>
      </c>
      <c r="BX115" s="17"/>
      <c r="BY115" s="17"/>
      <c r="BZ115" s="19" t="str">
        <f t="shared" si="55"/>
        <v>62</v>
      </c>
      <c r="CA115" s="19" t="str">
        <f t="shared" si="56"/>
        <v/>
      </c>
      <c r="CB115" s="19" t="str">
        <f t="shared" si="57"/>
        <v/>
      </c>
      <c r="CC115" s="19"/>
      <c r="CF115" s="4">
        <v>10900.0</v>
      </c>
    </row>
    <row r="116">
      <c r="A116" s="4"/>
      <c r="B116" s="4"/>
      <c r="C116" s="4"/>
      <c r="D116" s="4" t="str">
        <f t="shared" si="2"/>
        <v>1</v>
      </c>
      <c r="E116" s="4" t="str">
        <f t="shared" si="3"/>
        <v/>
      </c>
      <c r="F116" s="4" t="str">
        <f t="shared" si="4"/>
        <v/>
      </c>
      <c r="G116" s="4" t="str">
        <f t="shared" si="5"/>
        <v/>
      </c>
      <c r="H116" s="4" t="str">
        <f t="shared" si="6"/>
        <v/>
      </c>
      <c r="I116" s="4" t="str">
        <f t="shared" si="7"/>
        <v/>
      </c>
      <c r="J116" s="4" t="str">
        <f t="shared" si="8"/>
        <v/>
      </c>
      <c r="K116" s="4" t="str">
        <f t="shared" si="9"/>
        <v/>
      </c>
      <c r="L116" s="4" t="str">
        <f t="shared" si="10"/>
        <v/>
      </c>
      <c r="M116" s="4" t="str">
        <f t="shared" si="11"/>
        <v/>
      </c>
      <c r="N116" s="4" t="str">
        <f t="shared" si="12"/>
        <v/>
      </c>
      <c r="O116" s="4" t="str">
        <f t="shared" si="13"/>
        <v/>
      </c>
      <c r="P116" s="4" t="str">
        <f t="shared" si="14"/>
        <v/>
      </c>
      <c r="Q116" s="4" t="str">
        <f t="shared" si="15"/>
        <v/>
      </c>
      <c r="R116" s="4" t="str">
        <f t="shared" si="16"/>
        <v/>
      </c>
      <c r="S116" s="4" t="str">
        <f t="shared" si="17"/>
        <v/>
      </c>
      <c r="T116" s="4" t="str">
        <f t="shared" si="18"/>
        <v/>
      </c>
      <c r="U116" s="4" t="str">
        <f t="shared" si="19"/>
        <v/>
      </c>
      <c r="V116" s="4" t="str">
        <f t="shared" si="20"/>
        <v/>
      </c>
      <c r="W116" s="4" t="str">
        <f t="shared" si="21"/>
        <v/>
      </c>
      <c r="X116" s="4" t="str">
        <f t="shared" si="22"/>
        <v/>
      </c>
      <c r="Y116" s="4" t="str">
        <f t="shared" si="23"/>
        <v/>
      </c>
      <c r="Z116" s="4" t="str">
        <f t="shared" si="24"/>
        <v/>
      </c>
      <c r="AA116" s="4" t="str">
        <f t="shared" si="25"/>
        <v/>
      </c>
      <c r="AB116" s="4" t="str">
        <f t="shared" si="26"/>
        <v/>
      </c>
      <c r="AC116" s="4" t="str">
        <f t="shared" si="27"/>
        <v/>
      </c>
      <c r="AD116" s="4" t="str">
        <f t="shared" si="28"/>
        <v/>
      </c>
      <c r="AE116" s="4" t="str">
        <f t="shared" si="29"/>
        <v/>
      </c>
      <c r="AF116" s="4" t="str">
        <f t="shared" si="30"/>
        <v/>
      </c>
      <c r="AG116" s="4" t="str">
        <f t="shared" si="31"/>
        <v/>
      </c>
      <c r="AH116" s="4" t="str">
        <f t="shared" si="32"/>
        <v/>
      </c>
      <c r="AI116" s="4" t="str">
        <f t="shared" si="33"/>
        <v/>
      </c>
      <c r="AJ116" s="4" t="str">
        <f t="shared" si="34"/>
        <v/>
      </c>
      <c r="AK116" s="4" t="str">
        <f t="shared" si="35"/>
        <v/>
      </c>
      <c r="AL116" s="4" t="str">
        <f t="shared" si="36"/>
        <v/>
      </c>
      <c r="AM116" s="4" t="str">
        <f t="shared" si="37"/>
        <v/>
      </c>
      <c r="AN116" s="4" t="str">
        <f t="shared" si="38"/>
        <v/>
      </c>
      <c r="AO116" s="4" t="str">
        <f t="shared" si="39"/>
        <v>12.96875</v>
      </c>
      <c r="AP116" s="4" t="str">
        <f t="shared" si="40"/>
        <v/>
      </c>
      <c r="AQ116" s="4" t="str">
        <f t="shared" si="41"/>
        <v/>
      </c>
      <c r="AR116" s="4" t="str">
        <f t="shared" si="42"/>
        <v/>
      </c>
      <c r="AS116" s="4" t="str">
        <f t="shared" si="43"/>
        <v>178.4375</v>
      </c>
      <c r="AT116" s="4" t="str">
        <f t="shared" si="44"/>
        <v/>
      </c>
      <c r="AU116" s="4" t="str">
        <f t="shared" si="45"/>
        <v/>
      </c>
      <c r="AV116" s="4" t="str">
        <f t="shared" si="46"/>
        <v/>
      </c>
      <c r="AW116" s="4" t="str">
        <f t="shared" si="47"/>
        <v>0.003872719637</v>
      </c>
      <c r="AX116" s="4" t="str">
        <f t="shared" si="48"/>
        <v/>
      </c>
      <c r="AY116" s="4" t="str">
        <f t="shared" si="49"/>
        <v/>
      </c>
      <c r="AZ116" s="4" t="str">
        <f t="shared" si="50"/>
        <v/>
      </c>
      <c r="BA116" s="4" t="str">
        <f t="shared" si="51"/>
        <v>136308</v>
      </c>
      <c r="BB116" s="4" t="str">
        <f t="shared" si="52"/>
        <v/>
      </c>
      <c r="BC116" s="4" t="str">
        <f t="shared" si="53"/>
        <v/>
      </c>
      <c r="BD116" s="4" t="str">
        <f t="shared" si="54"/>
        <v/>
      </c>
      <c r="BE116" s="4">
        <v>1575.0</v>
      </c>
      <c r="BF116" s="4">
        <v>136308.0</v>
      </c>
      <c r="BG116" s="4">
        <v>0.0038727196365</v>
      </c>
      <c r="BH116" s="4">
        <v>178.4375</v>
      </c>
      <c r="BI116" s="4">
        <v>12.96875</v>
      </c>
      <c r="BT116" s="8"/>
      <c r="BU116" s="8"/>
      <c r="BV116" s="8"/>
      <c r="BW116" s="15">
        <v>39744.0</v>
      </c>
      <c r="BX116" s="17"/>
      <c r="BY116" s="17"/>
      <c r="BZ116" s="19" t="str">
        <f t="shared" si="55"/>
        <v>31</v>
      </c>
      <c r="CA116" s="19" t="str">
        <f t="shared" si="56"/>
        <v/>
      </c>
      <c r="CB116" s="19" t="str">
        <f t="shared" si="57"/>
        <v/>
      </c>
      <c r="CC116" s="19"/>
      <c r="CF116" s="4">
        <v>10900.0</v>
      </c>
    </row>
    <row r="117">
      <c r="A117" s="4"/>
      <c r="B117" s="4"/>
      <c r="C117" s="4"/>
      <c r="D117" s="4" t="str">
        <f t="shared" si="2"/>
        <v>4</v>
      </c>
      <c r="E117" s="4" t="str">
        <f t="shared" si="3"/>
        <v/>
      </c>
      <c r="F117" s="4" t="str">
        <f t="shared" si="4"/>
        <v/>
      </c>
      <c r="G117" s="4" t="str">
        <f t="shared" si="5"/>
        <v/>
      </c>
      <c r="H117" s="4" t="str">
        <f t="shared" si="6"/>
        <v/>
      </c>
      <c r="I117" s="4" t="str">
        <f t="shared" si="7"/>
        <v/>
      </c>
      <c r="J117" s="4" t="str">
        <f t="shared" si="8"/>
        <v/>
      </c>
      <c r="K117" s="4" t="str">
        <f t="shared" si="9"/>
        <v/>
      </c>
      <c r="L117" s="4" t="str">
        <f t="shared" si="10"/>
        <v/>
      </c>
      <c r="M117" s="4" t="str">
        <f t="shared" si="11"/>
        <v/>
      </c>
      <c r="N117" s="4" t="str">
        <f t="shared" si="12"/>
        <v/>
      </c>
      <c r="O117" s="4" t="str">
        <f t="shared" si="13"/>
        <v/>
      </c>
      <c r="P117" s="4" t="str">
        <f t="shared" si="14"/>
        <v/>
      </c>
      <c r="Q117" s="4" t="str">
        <f t="shared" si="15"/>
        <v/>
      </c>
      <c r="R117" s="4" t="str">
        <f t="shared" si="16"/>
        <v/>
      </c>
      <c r="S117" s="4" t="str">
        <f t="shared" si="17"/>
        <v/>
      </c>
      <c r="T117" s="4" t="str">
        <f t="shared" si="18"/>
        <v/>
      </c>
      <c r="U117" s="4" t="str">
        <f t="shared" si="19"/>
        <v/>
      </c>
      <c r="V117" s="4" t="str">
        <f t="shared" si="20"/>
        <v/>
      </c>
      <c r="W117" s="4" t="str">
        <f t="shared" si="21"/>
        <v/>
      </c>
      <c r="X117" s="4" t="str">
        <f t="shared" si="22"/>
        <v/>
      </c>
      <c r="Y117" s="4" t="str">
        <f t="shared" si="23"/>
        <v/>
      </c>
      <c r="Z117" s="4" t="str">
        <f t="shared" si="24"/>
        <v/>
      </c>
      <c r="AA117" s="4" t="str">
        <f t="shared" si="25"/>
        <v/>
      </c>
      <c r="AB117" s="4" t="str">
        <f t="shared" si="26"/>
        <v>46</v>
      </c>
      <c r="AC117" s="4" t="str">
        <f t="shared" si="27"/>
        <v/>
      </c>
      <c r="AD117" s="4" t="str">
        <f t="shared" si="28"/>
        <v/>
      </c>
      <c r="AE117" s="4" t="str">
        <f t="shared" si="29"/>
        <v/>
      </c>
      <c r="AF117" s="4" t="str">
        <f t="shared" si="30"/>
        <v>428</v>
      </c>
      <c r="AG117" s="4" t="str">
        <f t="shared" si="31"/>
        <v/>
      </c>
      <c r="AH117" s="4" t="str">
        <f t="shared" si="32"/>
        <v/>
      </c>
      <c r="AI117" s="4" t="str">
        <f t="shared" si="33"/>
        <v/>
      </c>
      <c r="AJ117" s="4" t="str">
        <f t="shared" si="34"/>
        <v>100</v>
      </c>
      <c r="AK117" s="4" t="str">
        <f t="shared" si="35"/>
        <v/>
      </c>
      <c r="AL117" s="4" t="str">
        <f t="shared" si="36"/>
        <v/>
      </c>
      <c r="AM117" s="4" t="str">
        <f t="shared" si="37"/>
        <v/>
      </c>
      <c r="AN117" s="4" t="str">
        <f t="shared" si="38"/>
        <v>13.52356196</v>
      </c>
      <c r="AO117" s="4" t="str">
        <f t="shared" si="39"/>
        <v/>
      </c>
      <c r="AP117" s="4" t="str">
        <f t="shared" si="40"/>
        <v/>
      </c>
      <c r="AQ117" s="4" t="str">
        <f t="shared" si="41"/>
        <v/>
      </c>
      <c r="AR117" s="4" t="str">
        <f t="shared" si="42"/>
        <v>230.7128125</v>
      </c>
      <c r="AS117" s="4" t="str">
        <f t="shared" si="43"/>
        <v/>
      </c>
      <c r="AT117" s="4" t="str">
        <f t="shared" si="44"/>
        <v/>
      </c>
      <c r="AU117" s="4" t="str">
        <f t="shared" si="45"/>
        <v/>
      </c>
      <c r="AV117" s="4" t="str">
        <f t="shared" si="46"/>
        <v>1892.553438</v>
      </c>
      <c r="AW117" s="4" t="str">
        <f t="shared" si="47"/>
        <v/>
      </c>
      <c r="AX117" s="4" t="str">
        <f t="shared" si="48"/>
        <v/>
      </c>
      <c r="AY117" s="4" t="str">
        <f t="shared" si="49"/>
        <v/>
      </c>
      <c r="AZ117" s="4" t="str">
        <f t="shared" si="50"/>
        <v>0.003859780573</v>
      </c>
      <c r="BA117" s="4" t="str">
        <f t="shared" si="51"/>
        <v/>
      </c>
      <c r="BB117" s="4" t="str">
        <f t="shared" si="52"/>
        <v/>
      </c>
      <c r="BC117" s="4" t="str">
        <f t="shared" si="53"/>
        <v/>
      </c>
      <c r="BD117" s="4" t="str">
        <f t="shared" si="54"/>
        <v>136137</v>
      </c>
      <c r="BE117" s="4">
        <v>29200.0</v>
      </c>
      <c r="BF117" s="4">
        <v>136137.0</v>
      </c>
      <c r="BG117" s="4">
        <v>0.00385978057255</v>
      </c>
      <c r="BH117" s="4">
        <v>1892.5534375</v>
      </c>
      <c r="BI117" s="4">
        <v>230.7128125</v>
      </c>
      <c r="BJ117">
        <v>13.523561956057012</v>
      </c>
      <c r="BK117" s="4">
        <v>100.0</v>
      </c>
      <c r="BL117" s="4">
        <v>428.0</v>
      </c>
      <c r="BM117" s="7">
        <v>46.0</v>
      </c>
      <c r="BN117" s="7"/>
      <c r="BO117" s="7"/>
      <c r="BP117" s="7"/>
      <c r="BS117" s="7"/>
      <c r="BT117" s="8"/>
      <c r="BU117" s="8"/>
      <c r="BV117" s="8"/>
      <c r="BW117" s="15">
        <v>39710.0</v>
      </c>
      <c r="BX117" s="20">
        <v>40794.0</v>
      </c>
      <c r="BY117" s="17"/>
      <c r="BZ117" s="19" t="str">
        <f t="shared" si="55"/>
        <v>30</v>
      </c>
      <c r="CA117" s="19" t="str">
        <f t="shared" si="56"/>
        <v>44</v>
      </c>
      <c r="CB117" s="19" t="str">
        <f t="shared" si="57"/>
        <v/>
      </c>
      <c r="CC117" s="19"/>
      <c r="CF117" s="4">
        <v>11200.0</v>
      </c>
    </row>
    <row r="118">
      <c r="A118" s="4"/>
      <c r="B118" s="4"/>
      <c r="C118" s="4"/>
      <c r="D118" s="4" t="str">
        <f t="shared" si="2"/>
        <v>2</v>
      </c>
      <c r="E118" s="4" t="str">
        <f t="shared" si="3"/>
        <v/>
      </c>
      <c r="F118" s="4" t="str">
        <f t="shared" si="4"/>
        <v/>
      </c>
      <c r="G118" s="4" t="str">
        <f t="shared" si="5"/>
        <v/>
      </c>
      <c r="H118" s="4" t="str">
        <f t="shared" si="6"/>
        <v/>
      </c>
      <c r="I118" s="4" t="str">
        <f t="shared" si="7"/>
        <v/>
      </c>
      <c r="J118" s="4" t="str">
        <f t="shared" si="8"/>
        <v/>
      </c>
      <c r="K118" s="4" t="str">
        <f t="shared" si="9"/>
        <v/>
      </c>
      <c r="L118" s="4" t="str">
        <f t="shared" si="10"/>
        <v/>
      </c>
      <c r="M118" s="4" t="str">
        <f t="shared" si="11"/>
        <v/>
      </c>
      <c r="N118" s="4" t="str">
        <f t="shared" si="12"/>
        <v/>
      </c>
      <c r="O118" s="4" t="str">
        <f t="shared" si="13"/>
        <v/>
      </c>
      <c r="P118" s="4" t="str">
        <f t="shared" si="14"/>
        <v/>
      </c>
      <c r="Q118" s="4" t="str">
        <f t="shared" si="15"/>
        <v/>
      </c>
      <c r="R118" s="4" t="str">
        <f t="shared" si="16"/>
        <v/>
      </c>
      <c r="S118" s="4" t="str">
        <f t="shared" si="17"/>
        <v/>
      </c>
      <c r="T118" s="4" t="str">
        <f t="shared" si="18"/>
        <v/>
      </c>
      <c r="U118" s="4" t="str">
        <f t="shared" si="19"/>
        <v/>
      </c>
      <c r="V118" s="4" t="str">
        <f t="shared" si="20"/>
        <v/>
      </c>
      <c r="W118" s="4" t="str">
        <f t="shared" si="21"/>
        <v/>
      </c>
      <c r="X118" s="4" t="str">
        <f t="shared" si="22"/>
        <v/>
      </c>
      <c r="Y118" s="4" t="str">
        <f t="shared" si="23"/>
        <v/>
      </c>
      <c r="Z118" s="4" t="str">
        <f t="shared" si="24"/>
        <v>17</v>
      </c>
      <c r="AA118" s="4" t="str">
        <f t="shared" si="25"/>
        <v/>
      </c>
      <c r="AB118" s="4" t="str">
        <f t="shared" si="26"/>
        <v/>
      </c>
      <c r="AC118" s="4" t="str">
        <f t="shared" si="27"/>
        <v/>
      </c>
      <c r="AD118" s="4" t="str">
        <f t="shared" si="28"/>
        <v>62</v>
      </c>
      <c r="AE118" s="4" t="str">
        <f t="shared" si="29"/>
        <v/>
      </c>
      <c r="AF118" s="4" t="str">
        <f t="shared" si="30"/>
        <v/>
      </c>
      <c r="AG118" s="4" t="str">
        <f t="shared" si="31"/>
        <v/>
      </c>
      <c r="AH118" s="4" t="str">
        <f t="shared" si="32"/>
        <v>8</v>
      </c>
      <c r="AI118" s="4" t="str">
        <f t="shared" si="33"/>
        <v/>
      </c>
      <c r="AJ118" s="4" t="str">
        <f t="shared" si="34"/>
        <v/>
      </c>
      <c r="AK118" s="4" t="str">
        <f t="shared" si="35"/>
        <v/>
      </c>
      <c r="AL118" s="4" t="str">
        <f t="shared" si="36"/>
        <v>4.087462841</v>
      </c>
      <c r="AM118" s="4" t="str">
        <f t="shared" si="37"/>
        <v/>
      </c>
      <c r="AN118" s="4" t="str">
        <f t="shared" si="38"/>
        <v/>
      </c>
      <c r="AO118" s="4" t="str">
        <f t="shared" si="39"/>
        <v/>
      </c>
      <c r="AP118" s="4" t="str">
        <f t="shared" si="40"/>
        <v>272.91875</v>
      </c>
      <c r="AQ118" s="4" t="str">
        <f t="shared" si="41"/>
        <v/>
      </c>
      <c r="AR118" s="4" t="str">
        <f t="shared" si="42"/>
        <v/>
      </c>
      <c r="AS118" s="4" t="str">
        <f t="shared" si="43"/>
        <v/>
      </c>
      <c r="AT118" s="4" t="str">
        <f t="shared" si="44"/>
        <v>873.810625</v>
      </c>
      <c r="AU118" s="4" t="str">
        <f t="shared" si="45"/>
        <v/>
      </c>
      <c r="AV118" s="4" t="str">
        <f t="shared" si="46"/>
        <v/>
      </c>
      <c r="AW118" s="4" t="str">
        <f t="shared" si="47"/>
        <v/>
      </c>
      <c r="AX118" s="4" t="str">
        <f t="shared" si="48"/>
        <v>0.003733371572</v>
      </c>
      <c r="AY118" s="4" t="str">
        <f t="shared" si="49"/>
        <v/>
      </c>
      <c r="AZ118" s="4" t="str">
        <f t="shared" si="50"/>
        <v/>
      </c>
      <c r="BA118" s="4" t="str">
        <f t="shared" si="51"/>
        <v/>
      </c>
      <c r="BB118" s="4" t="str">
        <f t="shared" si="52"/>
        <v>135921</v>
      </c>
      <c r="BC118" s="4" t="str">
        <f t="shared" si="53"/>
        <v/>
      </c>
      <c r="BD118" s="4" t="str">
        <f t="shared" si="54"/>
        <v/>
      </c>
      <c r="BE118" s="4">
        <v>4060.0</v>
      </c>
      <c r="BF118" s="4">
        <v>135921.0</v>
      </c>
      <c r="BG118" s="4">
        <v>0.00373337157246</v>
      </c>
      <c r="BH118" s="4">
        <v>873.810625</v>
      </c>
      <c r="BI118" s="4">
        <v>272.91875</v>
      </c>
      <c r="BJ118">
        <v>4.08746284125034</v>
      </c>
      <c r="BK118" s="4">
        <v>8.0</v>
      </c>
      <c r="BL118" s="4">
        <v>62.0</v>
      </c>
      <c r="BM118" s="7">
        <v>17.0</v>
      </c>
      <c r="BN118" s="7"/>
      <c r="BO118" s="7"/>
      <c r="BP118" s="7"/>
      <c r="BS118" s="7"/>
      <c r="BT118" s="8"/>
      <c r="BU118" s="8"/>
      <c r="BV118" s="8"/>
      <c r="BW118" s="15">
        <v>40206.0</v>
      </c>
      <c r="BX118" s="20">
        <v>40911.0</v>
      </c>
      <c r="BY118" s="17"/>
      <c r="BZ118" s="19" t="str">
        <f t="shared" si="55"/>
        <v>46</v>
      </c>
      <c r="CA118" s="19" t="str">
        <f t="shared" si="56"/>
        <v>48</v>
      </c>
      <c r="CB118" s="19" t="str">
        <f t="shared" si="57"/>
        <v/>
      </c>
      <c r="CC118" s="19"/>
      <c r="CF118" s="4">
        <v>11300.0</v>
      </c>
    </row>
    <row r="119">
      <c r="A119" s="4"/>
      <c r="B119" s="4"/>
      <c r="C119" s="4"/>
      <c r="D119" s="4" t="str">
        <f t="shared" si="2"/>
        <v>4</v>
      </c>
      <c r="E119" s="4" t="str">
        <f t="shared" si="3"/>
        <v/>
      </c>
      <c r="F119" s="4" t="str">
        <f t="shared" si="4"/>
        <v/>
      </c>
      <c r="G119" s="4" t="str">
        <f t="shared" si="5"/>
        <v/>
      </c>
      <c r="H119" s="4" t="str">
        <f t="shared" si="6"/>
        <v>10</v>
      </c>
      <c r="I119" s="4" t="str">
        <f t="shared" si="7"/>
        <v/>
      </c>
      <c r="J119" s="4" t="str">
        <f t="shared" si="8"/>
        <v/>
      </c>
      <c r="K119" s="4" t="str">
        <f t="shared" si="9"/>
        <v/>
      </c>
      <c r="L119" s="4" t="str">
        <f t="shared" si="10"/>
        <v>1</v>
      </c>
      <c r="M119" s="4" t="str">
        <f t="shared" si="11"/>
        <v/>
      </c>
      <c r="N119" s="4" t="str">
        <f t="shared" si="12"/>
        <v/>
      </c>
      <c r="O119" s="4" t="str">
        <f t="shared" si="13"/>
        <v/>
      </c>
      <c r="P119" s="4" t="str">
        <f t="shared" si="14"/>
        <v>2879.092757</v>
      </c>
      <c r="Q119" s="4" t="str">
        <f t="shared" si="15"/>
        <v/>
      </c>
      <c r="R119" s="4" t="str">
        <f t="shared" si="16"/>
        <v/>
      </c>
      <c r="S119" s="4" t="str">
        <f t="shared" si="17"/>
        <v/>
      </c>
      <c r="T119" s="4" t="str">
        <f t="shared" si="18"/>
        <v>26</v>
      </c>
      <c r="U119" s="4" t="str">
        <f t="shared" si="19"/>
        <v/>
      </c>
      <c r="V119" s="4" t="str">
        <f t="shared" si="20"/>
        <v/>
      </c>
      <c r="W119" s="4" t="str">
        <f t="shared" si="21"/>
        <v/>
      </c>
      <c r="X119" s="4" t="str">
        <f t="shared" si="22"/>
        <v>11</v>
      </c>
      <c r="Y119" s="4" t="str">
        <f t="shared" si="23"/>
        <v/>
      </c>
      <c r="Z119" s="4" t="str">
        <f t="shared" si="24"/>
        <v/>
      </c>
      <c r="AA119" s="4" t="str">
        <f t="shared" si="25"/>
        <v/>
      </c>
      <c r="AB119" s="4" t="str">
        <f t="shared" si="26"/>
        <v>543</v>
      </c>
      <c r="AC119" s="4" t="str">
        <f t="shared" si="27"/>
        <v/>
      </c>
      <c r="AD119" s="4" t="str">
        <f t="shared" si="28"/>
        <v/>
      </c>
      <c r="AE119" s="4" t="str">
        <f t="shared" si="29"/>
        <v/>
      </c>
      <c r="AF119" s="4" t="str">
        <f t="shared" si="30"/>
        <v>4237</v>
      </c>
      <c r="AG119" s="4" t="str">
        <f t="shared" si="31"/>
        <v/>
      </c>
      <c r="AH119" s="4" t="str">
        <f t="shared" si="32"/>
        <v/>
      </c>
      <c r="AI119" s="4" t="str">
        <f t="shared" si="33"/>
        <v/>
      </c>
      <c r="AJ119" s="4" t="str">
        <f t="shared" si="34"/>
        <v>691</v>
      </c>
      <c r="AK119" s="4" t="str">
        <f t="shared" si="35"/>
        <v/>
      </c>
      <c r="AL119" s="4" t="str">
        <f t="shared" si="36"/>
        <v/>
      </c>
      <c r="AM119" s="4" t="str">
        <f t="shared" si="37"/>
        <v/>
      </c>
      <c r="AN119" s="4" t="str">
        <f t="shared" si="38"/>
        <v>243.0848084</v>
      </c>
      <c r="AO119" s="4" t="str">
        <f t="shared" si="39"/>
        <v/>
      </c>
      <c r="AP119" s="4" t="str">
        <f t="shared" si="40"/>
        <v/>
      </c>
      <c r="AQ119" s="4" t="str">
        <f t="shared" si="41"/>
        <v/>
      </c>
      <c r="AR119" s="4" t="str">
        <f t="shared" si="42"/>
        <v>141.6434375</v>
      </c>
      <c r="AS119" s="4" t="str">
        <f t="shared" si="43"/>
        <v/>
      </c>
      <c r="AT119" s="4" t="str">
        <f t="shared" si="44"/>
        <v/>
      </c>
      <c r="AU119" s="4" t="str">
        <f t="shared" si="45"/>
        <v/>
      </c>
      <c r="AV119" s="4" t="str">
        <f t="shared" si="46"/>
        <v>2075.524063</v>
      </c>
      <c r="AW119" s="4" t="str">
        <f t="shared" si="47"/>
        <v/>
      </c>
      <c r="AX119" s="4" t="str">
        <f t="shared" si="48"/>
        <v/>
      </c>
      <c r="AY119" s="4" t="str">
        <f t="shared" si="49"/>
        <v/>
      </c>
      <c r="AZ119" s="4" t="str">
        <f t="shared" si="50"/>
        <v>0.00370958228</v>
      </c>
      <c r="BA119" s="4" t="str">
        <f t="shared" si="51"/>
        <v/>
      </c>
      <c r="BB119" s="4" t="str">
        <f t="shared" si="52"/>
        <v/>
      </c>
      <c r="BC119" s="4" t="str">
        <f t="shared" si="53"/>
        <v/>
      </c>
      <c r="BD119" s="4" t="str">
        <f t="shared" si="54"/>
        <v>134821</v>
      </c>
      <c r="BE119" s="4">
        <v>27100.0</v>
      </c>
      <c r="BF119" s="4">
        <v>134821.0</v>
      </c>
      <c r="BG119" s="4">
        <v>0.00370958227977</v>
      </c>
      <c r="BH119" s="4">
        <v>2075.5240625</v>
      </c>
      <c r="BI119" s="4">
        <v>141.6434375</v>
      </c>
      <c r="BJ119">
        <v>243.08480838780434</v>
      </c>
      <c r="BK119" s="4">
        <v>691.0</v>
      </c>
      <c r="BL119" s="4">
        <v>4237.0</v>
      </c>
      <c r="BM119" s="7">
        <v>543.0</v>
      </c>
      <c r="BN119" s="7">
        <v>11.0</v>
      </c>
      <c r="BO119" s="7">
        <v>26.0</v>
      </c>
      <c r="BP119" s="7">
        <v>2879.0927571409197</v>
      </c>
      <c r="BQ119" s="7">
        <v>1.0</v>
      </c>
      <c r="BR119" s="7">
        <v>10.0</v>
      </c>
      <c r="BS119" s="7"/>
      <c r="BT119" s="8"/>
      <c r="BU119" s="8"/>
      <c r="BV119" s="8"/>
      <c r="BW119" s="15">
        <v>39138.0</v>
      </c>
      <c r="BX119" s="20">
        <v>39903.0</v>
      </c>
      <c r="BY119" s="22">
        <v>40339.0</v>
      </c>
      <c r="BZ119" s="19" t="str">
        <f t="shared" si="55"/>
        <v>11</v>
      </c>
      <c r="CA119" s="19" t="str">
        <f t="shared" si="56"/>
        <v>14</v>
      </c>
      <c r="CB119" s="19" t="str">
        <f t="shared" si="57"/>
        <v>23</v>
      </c>
      <c r="CC119" s="19"/>
      <c r="CF119" s="4">
        <v>11300.0</v>
      </c>
    </row>
    <row r="120">
      <c r="A120" s="4"/>
      <c r="B120" s="4"/>
      <c r="C120" s="4"/>
      <c r="D120" s="4" t="str">
        <f t="shared" si="2"/>
        <v>1</v>
      </c>
      <c r="E120" s="4" t="str">
        <f t="shared" si="3"/>
        <v/>
      </c>
      <c r="F120" s="4" t="str">
        <f t="shared" si="4"/>
        <v/>
      </c>
      <c r="G120" s="4" t="str">
        <f t="shared" si="5"/>
        <v/>
      </c>
      <c r="H120" s="4" t="str">
        <f t="shared" si="6"/>
        <v/>
      </c>
      <c r="I120" s="4" t="str">
        <f t="shared" si="7"/>
        <v/>
      </c>
      <c r="J120" s="4" t="str">
        <f t="shared" si="8"/>
        <v/>
      </c>
      <c r="K120" s="4" t="str">
        <f t="shared" si="9"/>
        <v/>
      </c>
      <c r="L120" s="4" t="str">
        <f t="shared" si="10"/>
        <v/>
      </c>
      <c r="M120" s="4" t="str">
        <f t="shared" si="11"/>
        <v/>
      </c>
      <c r="N120" s="4" t="str">
        <f t="shared" si="12"/>
        <v/>
      </c>
      <c r="O120" s="4" t="str">
        <f t="shared" si="13"/>
        <v/>
      </c>
      <c r="P120" s="4" t="str">
        <f t="shared" si="14"/>
        <v/>
      </c>
      <c r="Q120" s="4" t="str">
        <f t="shared" si="15"/>
        <v/>
      </c>
      <c r="R120" s="4" t="str">
        <f t="shared" si="16"/>
        <v/>
      </c>
      <c r="S120" s="4" t="str">
        <f t="shared" si="17"/>
        <v/>
      </c>
      <c r="T120" s="4" t="str">
        <f t="shared" si="18"/>
        <v/>
      </c>
      <c r="U120" s="4" t="str">
        <f t="shared" si="19"/>
        <v/>
      </c>
      <c r="V120" s="4" t="str">
        <f t="shared" si="20"/>
        <v/>
      </c>
      <c r="W120" s="4" t="str">
        <f t="shared" si="21"/>
        <v/>
      </c>
      <c r="X120" s="4" t="str">
        <f t="shared" si="22"/>
        <v/>
      </c>
      <c r="Y120" s="4" t="str">
        <f t="shared" si="23"/>
        <v/>
      </c>
      <c r="Z120" s="4" t="str">
        <f t="shared" si="24"/>
        <v/>
      </c>
      <c r="AA120" s="4" t="str">
        <f t="shared" si="25"/>
        <v/>
      </c>
      <c r="AB120" s="4" t="str">
        <f t="shared" si="26"/>
        <v/>
      </c>
      <c r="AC120" s="4" t="str">
        <f t="shared" si="27"/>
        <v/>
      </c>
      <c r="AD120" s="4" t="str">
        <f t="shared" si="28"/>
        <v/>
      </c>
      <c r="AE120" s="4" t="str">
        <f t="shared" si="29"/>
        <v/>
      </c>
      <c r="AF120" s="4" t="str">
        <f t="shared" si="30"/>
        <v/>
      </c>
      <c r="AG120" s="4" t="str">
        <f t="shared" si="31"/>
        <v/>
      </c>
      <c r="AH120" s="4" t="str">
        <f t="shared" si="32"/>
        <v/>
      </c>
      <c r="AI120" s="4" t="str">
        <f t="shared" si="33"/>
        <v/>
      </c>
      <c r="AJ120" s="4" t="str">
        <f t="shared" si="34"/>
        <v/>
      </c>
      <c r="AK120" s="4" t="str">
        <f t="shared" si="35"/>
        <v/>
      </c>
      <c r="AL120" s="4" t="str">
        <f t="shared" si="36"/>
        <v/>
      </c>
      <c r="AM120" s="4" t="str">
        <f t="shared" si="37"/>
        <v/>
      </c>
      <c r="AN120" s="4" t="str">
        <f t="shared" si="38"/>
        <v/>
      </c>
      <c r="AO120" s="4" t="str">
        <f t="shared" si="39"/>
        <v>24.535625</v>
      </c>
      <c r="AP120" s="4" t="str">
        <f t="shared" si="40"/>
        <v/>
      </c>
      <c r="AQ120" s="4" t="str">
        <f t="shared" si="41"/>
        <v/>
      </c>
      <c r="AR120" s="4" t="str">
        <f t="shared" si="42"/>
        <v/>
      </c>
      <c r="AS120" s="4" t="str">
        <f t="shared" si="43"/>
        <v>128.3125</v>
      </c>
      <c r="AT120" s="4" t="str">
        <f t="shared" si="44"/>
        <v/>
      </c>
      <c r="AU120" s="4" t="str">
        <f t="shared" si="45"/>
        <v/>
      </c>
      <c r="AV120" s="4" t="str">
        <f t="shared" si="46"/>
        <v/>
      </c>
      <c r="AW120" s="4" t="str">
        <f t="shared" si="47"/>
        <v>0.003646164163</v>
      </c>
      <c r="AX120" s="4" t="str">
        <f t="shared" si="48"/>
        <v/>
      </c>
      <c r="AY120" s="4" t="str">
        <f t="shared" si="49"/>
        <v/>
      </c>
      <c r="AZ120" s="4" t="str">
        <f t="shared" si="50"/>
        <v/>
      </c>
      <c r="BA120" s="4" t="str">
        <f t="shared" si="51"/>
        <v>133692</v>
      </c>
      <c r="BB120" s="4" t="str">
        <f t="shared" si="52"/>
        <v/>
      </c>
      <c r="BC120" s="4" t="str">
        <f t="shared" si="53"/>
        <v/>
      </c>
      <c r="BD120" s="4" t="str">
        <f t="shared" si="54"/>
        <v/>
      </c>
      <c r="BE120" s="4">
        <v>594.0</v>
      </c>
      <c r="BF120" s="4">
        <v>133692.0</v>
      </c>
      <c r="BG120" s="4">
        <v>0.00364616416291</v>
      </c>
      <c r="BH120" s="4">
        <v>128.3125</v>
      </c>
      <c r="BI120" s="4">
        <v>24.535625</v>
      </c>
      <c r="BT120" s="8"/>
      <c r="BU120" s="8"/>
      <c r="BV120" s="8"/>
      <c r="BW120" s="15">
        <v>39519.0</v>
      </c>
      <c r="BX120" s="17"/>
      <c r="BY120" s="17"/>
      <c r="BZ120" s="19" t="str">
        <f t="shared" si="55"/>
        <v>24</v>
      </c>
      <c r="CA120" s="19" t="str">
        <f t="shared" si="56"/>
        <v/>
      </c>
      <c r="CB120" s="19" t="str">
        <f t="shared" si="57"/>
        <v/>
      </c>
      <c r="CC120" s="19"/>
      <c r="CF120" s="4">
        <v>11500.0</v>
      </c>
    </row>
    <row r="121">
      <c r="A121" s="4"/>
      <c r="B121" s="4"/>
      <c r="C121" s="4"/>
      <c r="D121" s="4" t="str">
        <f t="shared" si="2"/>
        <v>3</v>
      </c>
      <c r="E121" s="4" t="str">
        <f t="shared" si="3"/>
        <v/>
      </c>
      <c r="F121" s="4" t="str">
        <f t="shared" si="4"/>
        <v/>
      </c>
      <c r="G121" s="4" t="str">
        <f t="shared" si="5"/>
        <v>16</v>
      </c>
      <c r="H121" s="4" t="str">
        <f t="shared" si="6"/>
        <v/>
      </c>
      <c r="I121" s="4" t="str">
        <f t="shared" si="7"/>
        <v/>
      </c>
      <c r="J121" s="4" t="str">
        <f t="shared" si="8"/>
        <v/>
      </c>
      <c r="K121" s="4" t="str">
        <f t="shared" si="9"/>
        <v>0</v>
      </c>
      <c r="L121" s="4" t="str">
        <f t="shared" si="10"/>
        <v/>
      </c>
      <c r="M121" s="4" t="str">
        <f t="shared" si="11"/>
        <v/>
      </c>
      <c r="N121" s="4" t="str">
        <f t="shared" si="12"/>
        <v/>
      </c>
      <c r="O121" s="4" t="str">
        <f t="shared" si="13"/>
        <v>6.285402219</v>
      </c>
      <c r="P121" s="4" t="str">
        <f t="shared" si="14"/>
        <v/>
      </c>
      <c r="Q121" s="4" t="str">
        <f t="shared" si="15"/>
        <v/>
      </c>
      <c r="R121" s="4" t="str">
        <f t="shared" si="16"/>
        <v/>
      </c>
      <c r="S121" s="4" t="str">
        <f t="shared" si="17"/>
        <v>51</v>
      </c>
      <c r="T121" s="4" t="str">
        <f t="shared" si="18"/>
        <v/>
      </c>
      <c r="U121" s="4" t="str">
        <f t="shared" si="19"/>
        <v/>
      </c>
      <c r="V121" s="4" t="str">
        <f t="shared" si="20"/>
        <v/>
      </c>
      <c r="W121" s="4" t="str">
        <f t="shared" si="21"/>
        <v>16</v>
      </c>
      <c r="X121" s="4" t="str">
        <f t="shared" si="22"/>
        <v/>
      </c>
      <c r="Y121" s="4" t="str">
        <f t="shared" si="23"/>
        <v/>
      </c>
      <c r="Z121" s="4" t="str">
        <f t="shared" si="24"/>
        <v/>
      </c>
      <c r="AA121" s="4" t="str">
        <f t="shared" si="25"/>
        <v>65</v>
      </c>
      <c r="AB121" s="4" t="str">
        <f t="shared" si="26"/>
        <v/>
      </c>
      <c r="AC121" s="4" t="str">
        <f t="shared" si="27"/>
        <v/>
      </c>
      <c r="AD121" s="4" t="str">
        <f t="shared" si="28"/>
        <v/>
      </c>
      <c r="AE121" s="4" t="str">
        <f t="shared" si="29"/>
        <v>88</v>
      </c>
      <c r="AF121" s="4" t="str">
        <f t="shared" si="30"/>
        <v/>
      </c>
      <c r="AG121" s="4" t="str">
        <f t="shared" si="31"/>
        <v/>
      </c>
      <c r="AH121" s="4" t="str">
        <f t="shared" si="32"/>
        <v/>
      </c>
      <c r="AI121" s="4" t="str">
        <f t="shared" si="33"/>
        <v>71</v>
      </c>
      <c r="AJ121" s="4" t="str">
        <f t="shared" si="34"/>
        <v/>
      </c>
      <c r="AK121" s="4" t="str">
        <f t="shared" si="35"/>
        <v/>
      </c>
      <c r="AL121" s="4" t="str">
        <f t="shared" si="36"/>
        <v/>
      </c>
      <c r="AM121" s="4" t="str">
        <f t="shared" si="37"/>
        <v>16.02236781</v>
      </c>
      <c r="AN121" s="4" t="str">
        <f t="shared" si="38"/>
        <v/>
      </c>
      <c r="AO121" s="4" t="str">
        <f t="shared" si="39"/>
        <v/>
      </c>
      <c r="AP121" s="4" t="str">
        <f t="shared" si="40"/>
        <v/>
      </c>
      <c r="AQ121" s="4" t="str">
        <f t="shared" si="41"/>
        <v>61.34875</v>
      </c>
      <c r="AR121" s="4" t="str">
        <f t="shared" si="42"/>
        <v/>
      </c>
      <c r="AS121" s="4" t="str">
        <f t="shared" si="43"/>
        <v/>
      </c>
      <c r="AT121" s="4" t="str">
        <f t="shared" si="44"/>
        <v/>
      </c>
      <c r="AU121" s="4" t="str">
        <f t="shared" si="45"/>
        <v>639.873125</v>
      </c>
      <c r="AV121" s="4" t="str">
        <f t="shared" si="46"/>
        <v/>
      </c>
      <c r="AW121" s="4" t="str">
        <f t="shared" si="47"/>
        <v/>
      </c>
      <c r="AX121" s="4" t="str">
        <f t="shared" si="48"/>
        <v/>
      </c>
      <c r="AY121" s="4" t="str">
        <f t="shared" si="49"/>
        <v>0.003628501092</v>
      </c>
      <c r="AZ121" s="4" t="str">
        <f t="shared" si="50"/>
        <v/>
      </c>
      <c r="BA121" s="4" t="str">
        <f t="shared" si="51"/>
        <v/>
      </c>
      <c r="BB121" s="4" t="str">
        <f t="shared" si="52"/>
        <v/>
      </c>
      <c r="BC121" s="4" t="str">
        <f t="shared" si="53"/>
        <v>131892</v>
      </c>
      <c r="BD121" s="4" t="str">
        <f t="shared" si="54"/>
        <v/>
      </c>
      <c r="BE121" s="4">
        <v>11900.0</v>
      </c>
      <c r="BF121" s="4">
        <v>131892.0</v>
      </c>
      <c r="BG121" s="4">
        <v>0.00362850109246</v>
      </c>
      <c r="BH121" s="4">
        <v>639.873125</v>
      </c>
      <c r="BI121" s="4">
        <v>61.34875</v>
      </c>
      <c r="BJ121">
        <v>16.022367813028453</v>
      </c>
      <c r="BK121" s="4">
        <v>71.0</v>
      </c>
      <c r="BL121" s="4">
        <v>88.0</v>
      </c>
      <c r="BM121" s="7">
        <v>65.0</v>
      </c>
      <c r="BN121" s="7">
        <v>16.0</v>
      </c>
      <c r="BO121" s="7">
        <v>51.0</v>
      </c>
      <c r="BP121" s="7">
        <v>6.285402218862249</v>
      </c>
      <c r="BQ121" s="7">
        <v>0.0</v>
      </c>
      <c r="BR121" s="7">
        <v>16.0</v>
      </c>
      <c r="BS121" s="7"/>
      <c r="BT121" s="8"/>
      <c r="BU121" s="8"/>
      <c r="BV121" s="8"/>
      <c r="BW121" s="15">
        <v>39584.0</v>
      </c>
      <c r="BX121" s="20">
        <v>40038.0</v>
      </c>
      <c r="BY121" s="22">
        <v>40161.0</v>
      </c>
      <c r="BZ121" s="19" t="str">
        <f t="shared" si="55"/>
        <v>26</v>
      </c>
      <c r="CA121" s="19" t="str">
        <f t="shared" si="56"/>
        <v>19</v>
      </c>
      <c r="CB121" s="19" t="str">
        <f t="shared" si="57"/>
        <v>17</v>
      </c>
      <c r="CC121" s="19"/>
      <c r="CF121" s="4">
        <v>11900.0</v>
      </c>
    </row>
    <row r="122">
      <c r="A122" s="4"/>
      <c r="B122" s="4"/>
      <c r="C122" s="4"/>
      <c r="D122" s="4" t="str">
        <f t="shared" si="2"/>
        <v>4</v>
      </c>
      <c r="E122" s="4" t="str">
        <f t="shared" si="3"/>
        <v/>
      </c>
      <c r="F122" s="4" t="str">
        <f t="shared" si="4"/>
        <v/>
      </c>
      <c r="G122" s="4" t="str">
        <f t="shared" si="5"/>
        <v/>
      </c>
      <c r="H122" s="4" t="str">
        <f t="shared" si="6"/>
        <v/>
      </c>
      <c r="I122" s="4" t="str">
        <f t="shared" si="7"/>
        <v/>
      </c>
      <c r="J122" s="4" t="str">
        <f t="shared" si="8"/>
        <v/>
      </c>
      <c r="K122" s="4" t="str">
        <f t="shared" si="9"/>
        <v/>
      </c>
      <c r="L122" s="4" t="str">
        <f t="shared" si="10"/>
        <v/>
      </c>
      <c r="M122" s="4" t="str">
        <f t="shared" si="11"/>
        <v/>
      </c>
      <c r="N122" s="4" t="str">
        <f t="shared" si="12"/>
        <v/>
      </c>
      <c r="O122" s="4" t="str">
        <f t="shared" si="13"/>
        <v/>
      </c>
      <c r="P122" s="4" t="str">
        <f t="shared" si="14"/>
        <v/>
      </c>
      <c r="Q122" s="4" t="str">
        <f t="shared" si="15"/>
        <v/>
      </c>
      <c r="R122" s="4" t="str">
        <f t="shared" si="16"/>
        <v/>
      </c>
      <c r="S122" s="4" t="str">
        <f t="shared" si="17"/>
        <v/>
      </c>
      <c r="T122" s="4" t="str">
        <f t="shared" si="18"/>
        <v/>
      </c>
      <c r="U122" s="4" t="str">
        <f t="shared" si="19"/>
        <v/>
      </c>
      <c r="V122" s="4" t="str">
        <f t="shared" si="20"/>
        <v/>
      </c>
      <c r="W122" s="4" t="str">
        <f t="shared" si="21"/>
        <v/>
      </c>
      <c r="X122" s="4" t="str">
        <f t="shared" si="22"/>
        <v/>
      </c>
      <c r="Y122" s="4" t="str">
        <f t="shared" si="23"/>
        <v/>
      </c>
      <c r="Z122" s="4" t="str">
        <f t="shared" si="24"/>
        <v/>
      </c>
      <c r="AA122" s="4" t="str">
        <f t="shared" si="25"/>
        <v/>
      </c>
      <c r="AB122" s="4" t="str">
        <f t="shared" si="26"/>
        <v/>
      </c>
      <c r="AC122" s="4" t="str">
        <f t="shared" si="27"/>
        <v/>
      </c>
      <c r="AD122" s="4" t="str">
        <f t="shared" si="28"/>
        <v/>
      </c>
      <c r="AE122" s="4" t="str">
        <f t="shared" si="29"/>
        <v/>
      </c>
      <c r="AF122" s="4" t="str">
        <f t="shared" si="30"/>
        <v/>
      </c>
      <c r="AG122" s="4" t="str">
        <f t="shared" si="31"/>
        <v/>
      </c>
      <c r="AH122" s="4" t="str">
        <f t="shared" si="32"/>
        <v/>
      </c>
      <c r="AI122" s="4" t="str">
        <f t="shared" si="33"/>
        <v/>
      </c>
      <c r="AJ122" s="4" t="str">
        <f t="shared" si="34"/>
        <v/>
      </c>
      <c r="AK122" s="4" t="str">
        <f t="shared" si="35"/>
        <v/>
      </c>
      <c r="AL122" s="4" t="str">
        <f t="shared" si="36"/>
        <v/>
      </c>
      <c r="AM122" s="4" t="str">
        <f t="shared" si="37"/>
        <v/>
      </c>
      <c r="AN122" s="4" t="str">
        <f t="shared" si="38"/>
        <v/>
      </c>
      <c r="AO122" s="4" t="str">
        <f t="shared" si="39"/>
        <v/>
      </c>
      <c r="AP122" s="4" t="str">
        <f t="shared" si="40"/>
        <v/>
      </c>
      <c r="AQ122" s="4" t="str">
        <f t="shared" si="41"/>
        <v/>
      </c>
      <c r="AR122" s="4" t="str">
        <f t="shared" si="42"/>
        <v>20.84375</v>
      </c>
      <c r="AS122" s="4" t="str">
        <f t="shared" si="43"/>
        <v/>
      </c>
      <c r="AT122" s="4" t="str">
        <f t="shared" si="44"/>
        <v/>
      </c>
      <c r="AU122" s="4" t="str">
        <f t="shared" si="45"/>
        <v/>
      </c>
      <c r="AV122" s="4" t="str">
        <f t="shared" si="46"/>
        <v>1066.625</v>
      </c>
      <c r="AW122" s="4" t="str">
        <f t="shared" si="47"/>
        <v/>
      </c>
      <c r="AX122" s="4" t="str">
        <f t="shared" si="48"/>
        <v/>
      </c>
      <c r="AY122" s="4" t="str">
        <f t="shared" si="49"/>
        <v/>
      </c>
      <c r="AZ122" s="4" t="str">
        <f t="shared" si="50"/>
        <v>0.003577843475</v>
      </c>
      <c r="BA122" s="4" t="str">
        <f t="shared" si="51"/>
        <v/>
      </c>
      <c r="BB122" s="4" t="str">
        <f t="shared" si="52"/>
        <v/>
      </c>
      <c r="BC122" s="4" t="str">
        <f t="shared" si="53"/>
        <v/>
      </c>
      <c r="BD122" s="4" t="str">
        <f t="shared" si="54"/>
        <v>131570</v>
      </c>
      <c r="BE122" s="4">
        <v>28000.0</v>
      </c>
      <c r="BF122" s="4">
        <v>131570.0</v>
      </c>
      <c r="BG122" s="4">
        <v>0.00357784347518</v>
      </c>
      <c r="BH122" s="4">
        <v>1066.625</v>
      </c>
      <c r="BI122" s="4">
        <v>20.84375</v>
      </c>
      <c r="BT122" s="8"/>
      <c r="BU122" s="8"/>
      <c r="BV122" s="8"/>
      <c r="BW122" s="15">
        <v>39071.0</v>
      </c>
      <c r="BX122" s="17"/>
      <c r="BY122" s="17"/>
      <c r="BZ122" s="19" t="str">
        <f t="shared" si="55"/>
        <v>9</v>
      </c>
      <c r="CA122" s="19" t="str">
        <f t="shared" si="56"/>
        <v/>
      </c>
      <c r="CB122" s="19" t="str">
        <f t="shared" si="57"/>
        <v/>
      </c>
      <c r="CC122" s="19"/>
      <c r="CF122" s="4">
        <v>11900.0</v>
      </c>
    </row>
    <row r="123">
      <c r="A123" s="4"/>
      <c r="B123" s="4"/>
      <c r="C123" s="4"/>
      <c r="D123" s="4" t="str">
        <f t="shared" si="2"/>
        <v>2</v>
      </c>
      <c r="E123" s="4" t="str">
        <f t="shared" si="3"/>
        <v/>
      </c>
      <c r="F123" s="4" t="str">
        <f t="shared" si="4"/>
        <v/>
      </c>
      <c r="G123" s="4" t="str">
        <f t="shared" si="5"/>
        <v/>
      </c>
      <c r="H123" s="4" t="str">
        <f t="shared" si="6"/>
        <v/>
      </c>
      <c r="I123" s="4" t="str">
        <f t="shared" si="7"/>
        <v/>
      </c>
      <c r="J123" s="4" t="str">
        <f t="shared" si="8"/>
        <v/>
      </c>
      <c r="K123" s="4" t="str">
        <f t="shared" si="9"/>
        <v/>
      </c>
      <c r="L123" s="4" t="str">
        <f t="shared" si="10"/>
        <v/>
      </c>
      <c r="M123" s="4" t="str">
        <f t="shared" si="11"/>
        <v/>
      </c>
      <c r="N123" s="4" t="str">
        <f t="shared" si="12"/>
        <v/>
      </c>
      <c r="O123" s="4" t="str">
        <f t="shared" si="13"/>
        <v/>
      </c>
      <c r="P123" s="4" t="str">
        <f t="shared" si="14"/>
        <v/>
      </c>
      <c r="Q123" s="4" t="str">
        <f t="shared" si="15"/>
        <v/>
      </c>
      <c r="R123" s="4" t="str">
        <f t="shared" si="16"/>
        <v/>
      </c>
      <c r="S123" s="4" t="str">
        <f t="shared" si="17"/>
        <v/>
      </c>
      <c r="T123" s="4" t="str">
        <f t="shared" si="18"/>
        <v/>
      </c>
      <c r="U123" s="4" t="str">
        <f t="shared" si="19"/>
        <v/>
      </c>
      <c r="V123" s="4" t="str">
        <f t="shared" si="20"/>
        <v/>
      </c>
      <c r="W123" s="4" t="str">
        <f t="shared" si="21"/>
        <v/>
      </c>
      <c r="X123" s="4" t="str">
        <f t="shared" si="22"/>
        <v/>
      </c>
      <c r="Y123" s="4" t="str">
        <f t="shared" si="23"/>
        <v/>
      </c>
      <c r="Z123" s="4" t="str">
        <f t="shared" si="24"/>
        <v/>
      </c>
      <c r="AA123" s="4" t="str">
        <f t="shared" si="25"/>
        <v/>
      </c>
      <c r="AB123" s="4" t="str">
        <f t="shared" si="26"/>
        <v/>
      </c>
      <c r="AC123" s="4" t="str">
        <f t="shared" si="27"/>
        <v/>
      </c>
      <c r="AD123" s="4" t="str">
        <f t="shared" si="28"/>
        <v/>
      </c>
      <c r="AE123" s="4" t="str">
        <f t="shared" si="29"/>
        <v/>
      </c>
      <c r="AF123" s="4" t="str">
        <f t="shared" si="30"/>
        <v/>
      </c>
      <c r="AG123" s="4" t="str">
        <f t="shared" si="31"/>
        <v/>
      </c>
      <c r="AH123" s="4" t="str">
        <f t="shared" si="32"/>
        <v/>
      </c>
      <c r="AI123" s="4" t="str">
        <f t="shared" si="33"/>
        <v/>
      </c>
      <c r="AJ123" s="4" t="str">
        <f t="shared" si="34"/>
        <v/>
      </c>
      <c r="AK123" s="4" t="str">
        <f t="shared" si="35"/>
        <v/>
      </c>
      <c r="AL123" s="4" t="str">
        <f t="shared" si="36"/>
        <v/>
      </c>
      <c r="AM123" s="4" t="str">
        <f t="shared" si="37"/>
        <v/>
      </c>
      <c r="AN123" s="4" t="str">
        <f t="shared" si="38"/>
        <v/>
      </c>
      <c r="AO123" s="4" t="str">
        <f t="shared" si="39"/>
        <v/>
      </c>
      <c r="AP123" s="4" t="str">
        <f t="shared" si="40"/>
        <v>0</v>
      </c>
      <c r="AQ123" s="4" t="str">
        <f t="shared" si="41"/>
        <v/>
      </c>
      <c r="AR123" s="4" t="str">
        <f t="shared" si="42"/>
        <v/>
      </c>
      <c r="AS123" s="4" t="str">
        <f t="shared" si="43"/>
        <v/>
      </c>
      <c r="AT123" s="4" t="str">
        <f t="shared" si="44"/>
        <v>84.958125</v>
      </c>
      <c r="AU123" s="4" t="str">
        <f t="shared" si="45"/>
        <v/>
      </c>
      <c r="AV123" s="4" t="str">
        <f t="shared" si="46"/>
        <v/>
      </c>
      <c r="AW123" s="4" t="str">
        <f t="shared" si="47"/>
        <v/>
      </c>
      <c r="AX123" s="4" t="str">
        <f t="shared" si="48"/>
        <v>0.00348002422</v>
      </c>
      <c r="AY123" s="4" t="str">
        <f t="shared" si="49"/>
        <v/>
      </c>
      <c r="AZ123" s="4" t="str">
        <f t="shared" si="50"/>
        <v/>
      </c>
      <c r="BA123" s="4" t="str">
        <f t="shared" si="51"/>
        <v/>
      </c>
      <c r="BB123" s="4" t="str">
        <f t="shared" si="52"/>
        <v>126942</v>
      </c>
      <c r="BC123" s="4" t="str">
        <f t="shared" si="53"/>
        <v/>
      </c>
      <c r="BD123" s="4" t="str">
        <f t="shared" si="54"/>
        <v/>
      </c>
      <c r="BE123" s="4">
        <v>3482.0</v>
      </c>
      <c r="BF123" s="4">
        <v>126942.0</v>
      </c>
      <c r="BG123" s="4">
        <v>0.0034800242204</v>
      </c>
      <c r="BH123" s="4">
        <v>84.958125</v>
      </c>
      <c r="BI123" s="4">
        <v>0.0</v>
      </c>
      <c r="BL123" s="4"/>
      <c r="BT123" s="8"/>
      <c r="BU123" s="8"/>
      <c r="BV123" s="8"/>
      <c r="BW123" s="15">
        <v>39883.0</v>
      </c>
      <c r="BX123" s="16"/>
      <c r="BY123" s="17"/>
      <c r="BZ123" s="19" t="str">
        <f t="shared" si="55"/>
        <v>36</v>
      </c>
      <c r="CA123" s="19" t="str">
        <f t="shared" si="56"/>
        <v/>
      </c>
      <c r="CB123" s="19" t="str">
        <f t="shared" si="57"/>
        <v/>
      </c>
      <c r="CC123" s="19"/>
      <c r="CF123" s="4">
        <v>12200.0</v>
      </c>
    </row>
    <row r="124">
      <c r="A124" s="4"/>
      <c r="B124" s="4"/>
      <c r="C124" s="4"/>
      <c r="D124" s="4" t="str">
        <f t="shared" si="2"/>
        <v>3</v>
      </c>
      <c r="E124" s="4" t="str">
        <f t="shared" si="3"/>
        <v/>
      </c>
      <c r="F124" s="4" t="str">
        <f t="shared" si="4"/>
        <v/>
      </c>
      <c r="G124" s="4" t="str">
        <f t="shared" si="5"/>
        <v/>
      </c>
      <c r="H124" s="4" t="str">
        <f t="shared" si="6"/>
        <v/>
      </c>
      <c r="I124" s="4" t="str">
        <f t="shared" si="7"/>
        <v/>
      </c>
      <c r="J124" s="4" t="str">
        <f t="shared" si="8"/>
        <v/>
      </c>
      <c r="K124" s="4" t="str">
        <f t="shared" si="9"/>
        <v/>
      </c>
      <c r="L124" s="4" t="str">
        <f t="shared" si="10"/>
        <v/>
      </c>
      <c r="M124" s="4" t="str">
        <f t="shared" si="11"/>
        <v/>
      </c>
      <c r="N124" s="4" t="str">
        <f t="shared" si="12"/>
        <v/>
      </c>
      <c r="O124" s="4" t="str">
        <f t="shared" si="13"/>
        <v/>
      </c>
      <c r="P124" s="4" t="str">
        <f t="shared" si="14"/>
        <v/>
      </c>
      <c r="Q124" s="4" t="str">
        <f t="shared" si="15"/>
        <v/>
      </c>
      <c r="R124" s="4" t="str">
        <f t="shared" si="16"/>
        <v/>
      </c>
      <c r="S124" s="4" t="str">
        <f t="shared" si="17"/>
        <v/>
      </c>
      <c r="T124" s="4" t="str">
        <f t="shared" si="18"/>
        <v/>
      </c>
      <c r="U124" s="4" t="str">
        <f t="shared" si="19"/>
        <v/>
      </c>
      <c r="V124" s="4" t="str">
        <f t="shared" si="20"/>
        <v/>
      </c>
      <c r="W124" s="4" t="str">
        <f t="shared" si="21"/>
        <v/>
      </c>
      <c r="X124" s="4" t="str">
        <f t="shared" si="22"/>
        <v/>
      </c>
      <c r="Y124" s="4" t="str">
        <f t="shared" si="23"/>
        <v/>
      </c>
      <c r="Z124" s="4" t="str">
        <f t="shared" si="24"/>
        <v/>
      </c>
      <c r="AA124" s="4" t="str">
        <f t="shared" si="25"/>
        <v>0</v>
      </c>
      <c r="AB124" s="4" t="str">
        <f t="shared" si="26"/>
        <v/>
      </c>
      <c r="AC124" s="4" t="str">
        <f t="shared" si="27"/>
        <v/>
      </c>
      <c r="AD124" s="4" t="str">
        <f t="shared" si="28"/>
        <v/>
      </c>
      <c r="AE124" s="4" t="str">
        <f t="shared" si="29"/>
        <v>31</v>
      </c>
      <c r="AF124" s="4" t="str">
        <f t="shared" si="30"/>
        <v/>
      </c>
      <c r="AG124" s="4" t="str">
        <f t="shared" si="31"/>
        <v/>
      </c>
      <c r="AH124" s="4" t="str">
        <f t="shared" si="32"/>
        <v/>
      </c>
      <c r="AI124" s="4" t="str">
        <f t="shared" si="33"/>
        <v>19</v>
      </c>
      <c r="AJ124" s="4" t="str">
        <f t="shared" si="34"/>
        <v/>
      </c>
      <c r="AK124" s="4" t="str">
        <f t="shared" si="35"/>
        <v/>
      </c>
      <c r="AL124" s="4" t="str">
        <f t="shared" si="36"/>
        <v/>
      </c>
      <c r="AM124" s="4" t="str">
        <f t="shared" si="37"/>
        <v>0</v>
      </c>
      <c r="AN124" s="4" t="str">
        <f t="shared" si="38"/>
        <v/>
      </c>
      <c r="AO124" s="4" t="str">
        <f t="shared" si="39"/>
        <v/>
      </c>
      <c r="AP124" s="4" t="str">
        <f t="shared" si="40"/>
        <v/>
      </c>
      <c r="AQ124" s="4" t="str">
        <f t="shared" si="41"/>
        <v>273.98375</v>
      </c>
      <c r="AR124" s="4" t="str">
        <f t="shared" si="42"/>
        <v/>
      </c>
      <c r="AS124" s="4" t="str">
        <f t="shared" si="43"/>
        <v/>
      </c>
      <c r="AT124" s="4" t="str">
        <f t="shared" si="44"/>
        <v/>
      </c>
      <c r="AU124" s="4" t="str">
        <f t="shared" si="45"/>
        <v>955.6140625</v>
      </c>
      <c r="AV124" s="4" t="str">
        <f t="shared" si="46"/>
        <v/>
      </c>
      <c r="AW124" s="4" t="str">
        <f t="shared" si="47"/>
        <v/>
      </c>
      <c r="AX124" s="4" t="str">
        <f t="shared" si="48"/>
        <v/>
      </c>
      <c r="AY124" s="4" t="str">
        <f t="shared" si="49"/>
        <v>0.0034723462</v>
      </c>
      <c r="AZ124" s="4" t="str">
        <f t="shared" si="50"/>
        <v/>
      </c>
      <c r="BA124" s="4" t="str">
        <f t="shared" si="51"/>
        <v/>
      </c>
      <c r="BB124" s="4" t="str">
        <f t="shared" si="52"/>
        <v/>
      </c>
      <c r="BC124" s="4" t="str">
        <f t="shared" si="53"/>
        <v>125056</v>
      </c>
      <c r="BD124" s="4" t="str">
        <f t="shared" si="54"/>
        <v/>
      </c>
      <c r="BE124" s="4">
        <v>15400.0</v>
      </c>
      <c r="BF124" s="4">
        <v>125056.0</v>
      </c>
      <c r="BG124" s="4">
        <v>0.00347234619996</v>
      </c>
      <c r="BH124" s="4">
        <v>955.6140625</v>
      </c>
      <c r="BI124" s="4">
        <v>273.98375</v>
      </c>
      <c r="BJ124" s="4">
        <v>0.0</v>
      </c>
      <c r="BK124" s="4">
        <v>19.0</v>
      </c>
      <c r="BL124" s="4">
        <v>31.0</v>
      </c>
      <c r="BM124" s="7">
        <v>0.0</v>
      </c>
      <c r="BN124" s="7"/>
      <c r="BO124" s="7"/>
      <c r="BP124" s="7"/>
      <c r="BS124" s="7"/>
      <c r="BT124" s="8"/>
      <c r="BU124" s="8"/>
      <c r="BV124" s="8"/>
      <c r="BW124" s="15">
        <v>39502.0</v>
      </c>
      <c r="BX124" s="20">
        <v>40332.0</v>
      </c>
      <c r="BY124" s="17"/>
      <c r="BZ124" s="19" t="str">
        <f t="shared" si="55"/>
        <v>23</v>
      </c>
      <c r="CA124" s="19" t="str">
        <f t="shared" si="56"/>
        <v>29</v>
      </c>
      <c r="CB124" s="19" t="str">
        <f t="shared" si="57"/>
        <v/>
      </c>
      <c r="CC124" s="19"/>
      <c r="CF124" s="4">
        <v>12800.0</v>
      </c>
    </row>
    <row r="125">
      <c r="A125" s="4"/>
      <c r="B125" s="4"/>
      <c r="C125" s="4"/>
      <c r="D125" s="4" t="str">
        <f t="shared" si="2"/>
        <v>2</v>
      </c>
      <c r="E125" s="4" t="str">
        <f t="shared" si="3"/>
        <v/>
      </c>
      <c r="F125" s="4" t="str">
        <f t="shared" si="4"/>
        <v/>
      </c>
      <c r="G125" s="4" t="str">
        <f t="shared" si="5"/>
        <v/>
      </c>
      <c r="H125" s="4" t="str">
        <f t="shared" si="6"/>
        <v/>
      </c>
      <c r="I125" s="4" t="str">
        <f t="shared" si="7"/>
        <v/>
      </c>
      <c r="J125" s="4" t="str">
        <f t="shared" si="8"/>
        <v/>
      </c>
      <c r="K125" s="4" t="str">
        <f t="shared" si="9"/>
        <v/>
      </c>
      <c r="L125" s="4" t="str">
        <f t="shared" si="10"/>
        <v/>
      </c>
      <c r="M125" s="4" t="str">
        <f t="shared" si="11"/>
        <v/>
      </c>
      <c r="N125" s="4" t="str">
        <f t="shared" si="12"/>
        <v/>
      </c>
      <c r="O125" s="4" t="str">
        <f t="shared" si="13"/>
        <v/>
      </c>
      <c r="P125" s="4" t="str">
        <f t="shared" si="14"/>
        <v/>
      </c>
      <c r="Q125" s="4" t="str">
        <f t="shared" si="15"/>
        <v/>
      </c>
      <c r="R125" s="4" t="str">
        <f t="shared" si="16"/>
        <v/>
      </c>
      <c r="S125" s="4" t="str">
        <f t="shared" si="17"/>
        <v/>
      </c>
      <c r="T125" s="4" t="str">
        <f t="shared" si="18"/>
        <v/>
      </c>
      <c r="U125" s="4" t="str">
        <f t="shared" si="19"/>
        <v/>
      </c>
      <c r="V125" s="4" t="str">
        <f t="shared" si="20"/>
        <v/>
      </c>
      <c r="W125" s="4" t="str">
        <f t="shared" si="21"/>
        <v/>
      </c>
      <c r="X125" s="4" t="str">
        <f t="shared" si="22"/>
        <v/>
      </c>
      <c r="Y125" s="4" t="str">
        <f t="shared" si="23"/>
        <v/>
      </c>
      <c r="Z125" s="4" t="str">
        <f t="shared" si="24"/>
        <v/>
      </c>
      <c r="AA125" s="4" t="str">
        <f t="shared" si="25"/>
        <v/>
      </c>
      <c r="AB125" s="4" t="str">
        <f t="shared" si="26"/>
        <v/>
      </c>
      <c r="AC125" s="4" t="str">
        <f t="shared" si="27"/>
        <v/>
      </c>
      <c r="AD125" s="4" t="str">
        <f t="shared" si="28"/>
        <v/>
      </c>
      <c r="AE125" s="4" t="str">
        <f t="shared" si="29"/>
        <v/>
      </c>
      <c r="AF125" s="4" t="str">
        <f t="shared" si="30"/>
        <v/>
      </c>
      <c r="AG125" s="4" t="str">
        <f t="shared" si="31"/>
        <v/>
      </c>
      <c r="AH125" s="4" t="str">
        <f t="shared" si="32"/>
        <v/>
      </c>
      <c r="AI125" s="4" t="str">
        <f t="shared" si="33"/>
        <v/>
      </c>
      <c r="AJ125" s="4" t="str">
        <f t="shared" si="34"/>
        <v/>
      </c>
      <c r="AK125" s="4" t="str">
        <f t="shared" si="35"/>
        <v/>
      </c>
      <c r="AL125" s="4" t="str">
        <f t="shared" si="36"/>
        <v/>
      </c>
      <c r="AM125" s="4" t="str">
        <f t="shared" si="37"/>
        <v/>
      </c>
      <c r="AN125" s="4" t="str">
        <f t="shared" si="38"/>
        <v/>
      </c>
      <c r="AO125" s="4" t="str">
        <f t="shared" si="39"/>
        <v/>
      </c>
      <c r="AP125" s="4" t="str">
        <f t="shared" si="40"/>
        <v>139.671875</v>
      </c>
      <c r="AQ125" s="4" t="str">
        <f t="shared" si="41"/>
        <v/>
      </c>
      <c r="AR125" s="4" t="str">
        <f t="shared" si="42"/>
        <v/>
      </c>
      <c r="AS125" s="4" t="str">
        <f t="shared" si="43"/>
        <v/>
      </c>
      <c r="AT125" s="4" t="str">
        <f t="shared" si="44"/>
        <v>774.07625</v>
      </c>
      <c r="AU125" s="4" t="str">
        <f t="shared" si="45"/>
        <v/>
      </c>
      <c r="AV125" s="4" t="str">
        <f t="shared" si="46"/>
        <v/>
      </c>
      <c r="AW125" s="4" t="str">
        <f t="shared" si="47"/>
        <v/>
      </c>
      <c r="AX125" s="4" t="str">
        <f t="shared" si="48"/>
        <v>0.003435367654</v>
      </c>
      <c r="AY125" s="4" t="str">
        <f t="shared" si="49"/>
        <v/>
      </c>
      <c r="AZ125" s="4" t="str">
        <f t="shared" si="50"/>
        <v/>
      </c>
      <c r="BA125" s="4" t="str">
        <f t="shared" si="51"/>
        <v/>
      </c>
      <c r="BB125" s="4" t="str">
        <f t="shared" si="52"/>
        <v>124810</v>
      </c>
      <c r="BC125" s="4" t="str">
        <f t="shared" si="53"/>
        <v/>
      </c>
      <c r="BD125" s="4" t="str">
        <f t="shared" si="54"/>
        <v/>
      </c>
      <c r="BE125" s="4">
        <v>8526.0</v>
      </c>
      <c r="BF125" s="4">
        <v>124810.0</v>
      </c>
      <c r="BG125" s="4">
        <v>0.00343536765358</v>
      </c>
      <c r="BH125" s="4">
        <v>774.07625</v>
      </c>
      <c r="BI125" s="4">
        <v>139.671875</v>
      </c>
      <c r="BL125" s="4"/>
      <c r="BS125" s="7"/>
      <c r="BT125" s="8"/>
      <c r="BU125" s="8"/>
      <c r="BV125" s="8"/>
      <c r="BW125" s="15">
        <v>40722.0</v>
      </c>
      <c r="BX125" s="16"/>
      <c r="BY125" s="17"/>
      <c r="BZ125" s="19" t="str">
        <f t="shared" si="55"/>
        <v>63</v>
      </c>
      <c r="CA125" s="19" t="str">
        <f t="shared" si="56"/>
        <v/>
      </c>
      <c r="CB125" s="19" t="str">
        <f t="shared" si="57"/>
        <v/>
      </c>
      <c r="CC125" s="19"/>
      <c r="CF125" s="4">
        <v>13200.0</v>
      </c>
    </row>
    <row r="126">
      <c r="A126" s="4"/>
      <c r="B126" s="4"/>
      <c r="C126" s="4"/>
      <c r="D126" s="4" t="str">
        <f t="shared" si="2"/>
        <v>1</v>
      </c>
      <c r="E126" s="4" t="str">
        <f t="shared" si="3"/>
        <v/>
      </c>
      <c r="F126" s="4" t="str">
        <f t="shared" si="4"/>
        <v/>
      </c>
      <c r="G126" s="4" t="str">
        <f t="shared" si="5"/>
        <v/>
      </c>
      <c r="H126" s="4" t="str">
        <f t="shared" si="6"/>
        <v/>
      </c>
      <c r="I126" s="4" t="str">
        <f t="shared" si="7"/>
        <v/>
      </c>
      <c r="J126" s="4" t="str">
        <f t="shared" si="8"/>
        <v/>
      </c>
      <c r="K126" s="4" t="str">
        <f t="shared" si="9"/>
        <v/>
      </c>
      <c r="L126" s="4" t="str">
        <f t="shared" si="10"/>
        <v/>
      </c>
      <c r="M126" s="4" t="str">
        <f t="shared" si="11"/>
        <v/>
      </c>
      <c r="N126" s="4" t="str">
        <f t="shared" si="12"/>
        <v/>
      </c>
      <c r="O126" s="4" t="str">
        <f t="shared" si="13"/>
        <v/>
      </c>
      <c r="P126" s="4" t="str">
        <f t="shared" si="14"/>
        <v/>
      </c>
      <c r="Q126" s="4" t="str">
        <f t="shared" si="15"/>
        <v/>
      </c>
      <c r="R126" s="4" t="str">
        <f t="shared" si="16"/>
        <v/>
      </c>
      <c r="S126" s="4" t="str">
        <f t="shared" si="17"/>
        <v/>
      </c>
      <c r="T126" s="4" t="str">
        <f t="shared" si="18"/>
        <v/>
      </c>
      <c r="U126" s="4" t="str">
        <f t="shared" si="19"/>
        <v/>
      </c>
      <c r="V126" s="4" t="str">
        <f t="shared" si="20"/>
        <v/>
      </c>
      <c r="W126" s="4" t="str">
        <f t="shared" si="21"/>
        <v/>
      </c>
      <c r="X126" s="4" t="str">
        <f t="shared" si="22"/>
        <v/>
      </c>
      <c r="Y126" s="4" t="str">
        <f t="shared" si="23"/>
        <v/>
      </c>
      <c r="Z126" s="4" t="str">
        <f t="shared" si="24"/>
        <v/>
      </c>
      <c r="AA126" s="4" t="str">
        <f t="shared" si="25"/>
        <v/>
      </c>
      <c r="AB126" s="4" t="str">
        <f t="shared" si="26"/>
        <v/>
      </c>
      <c r="AC126" s="4" t="str">
        <f t="shared" si="27"/>
        <v/>
      </c>
      <c r="AD126" s="4" t="str">
        <f t="shared" si="28"/>
        <v/>
      </c>
      <c r="AE126" s="4" t="str">
        <f t="shared" si="29"/>
        <v/>
      </c>
      <c r="AF126" s="4" t="str">
        <f t="shared" si="30"/>
        <v/>
      </c>
      <c r="AG126" s="4" t="str">
        <f t="shared" si="31"/>
        <v/>
      </c>
      <c r="AH126" s="4" t="str">
        <f t="shared" si="32"/>
        <v/>
      </c>
      <c r="AI126" s="4" t="str">
        <f t="shared" si="33"/>
        <v/>
      </c>
      <c r="AJ126" s="4" t="str">
        <f t="shared" si="34"/>
        <v/>
      </c>
      <c r="AK126" s="4" t="str">
        <f t="shared" si="35"/>
        <v/>
      </c>
      <c r="AL126" s="4" t="str">
        <f t="shared" si="36"/>
        <v/>
      </c>
      <c r="AM126" s="4" t="str">
        <f t="shared" si="37"/>
        <v/>
      </c>
      <c r="AN126" s="4" t="str">
        <f t="shared" si="38"/>
        <v/>
      </c>
      <c r="AO126" s="4" t="str">
        <f t="shared" si="39"/>
        <v>10.625</v>
      </c>
      <c r="AP126" s="4" t="str">
        <f t="shared" si="40"/>
        <v/>
      </c>
      <c r="AQ126" s="4" t="str">
        <f t="shared" si="41"/>
        <v/>
      </c>
      <c r="AR126" s="4" t="str">
        <f t="shared" si="42"/>
        <v/>
      </c>
      <c r="AS126" s="4" t="str">
        <f t="shared" si="43"/>
        <v>65.4859375</v>
      </c>
      <c r="AT126" s="4" t="str">
        <f t="shared" si="44"/>
        <v/>
      </c>
      <c r="AU126" s="4" t="str">
        <f t="shared" si="45"/>
        <v/>
      </c>
      <c r="AV126" s="4" t="str">
        <f t="shared" si="46"/>
        <v/>
      </c>
      <c r="AW126" s="4" t="str">
        <f t="shared" si="47"/>
        <v>0.003435251236</v>
      </c>
      <c r="AX126" s="4" t="str">
        <f t="shared" si="48"/>
        <v/>
      </c>
      <c r="AY126" s="4" t="str">
        <f t="shared" si="49"/>
        <v/>
      </c>
      <c r="AZ126" s="4" t="str">
        <f t="shared" si="50"/>
        <v/>
      </c>
      <c r="BA126" s="4" t="str">
        <f t="shared" si="51"/>
        <v>124764</v>
      </c>
      <c r="BB126" s="4" t="str">
        <f t="shared" si="52"/>
        <v/>
      </c>
      <c r="BC126" s="4" t="str">
        <f t="shared" si="53"/>
        <v/>
      </c>
      <c r="BD126" s="4" t="str">
        <f t="shared" si="54"/>
        <v/>
      </c>
      <c r="BE126" s="4">
        <v>323.0</v>
      </c>
      <c r="BF126" s="4">
        <v>124764.0</v>
      </c>
      <c r="BG126" s="4">
        <v>0.00343525123569</v>
      </c>
      <c r="BH126" s="4">
        <v>65.4859375</v>
      </c>
      <c r="BI126" s="4">
        <v>10.625</v>
      </c>
      <c r="BL126" s="4"/>
      <c r="BS126" s="7"/>
      <c r="BT126" s="8"/>
      <c r="BU126" s="8"/>
      <c r="BV126" s="8"/>
      <c r="BW126" s="15">
        <v>39533.0</v>
      </c>
      <c r="BX126" s="16"/>
      <c r="BY126" s="17"/>
      <c r="BZ126" s="19" t="str">
        <f t="shared" si="55"/>
        <v>24</v>
      </c>
      <c r="CA126" s="19" t="str">
        <f t="shared" si="56"/>
        <v/>
      </c>
      <c r="CB126" s="19" t="str">
        <f t="shared" si="57"/>
        <v/>
      </c>
      <c r="CC126" s="19"/>
      <c r="CF126" s="4">
        <v>13200.0</v>
      </c>
    </row>
    <row r="127">
      <c r="A127" s="4"/>
      <c r="B127" s="4"/>
      <c r="C127" s="4"/>
      <c r="D127" s="4" t="str">
        <f t="shared" si="2"/>
        <v>3</v>
      </c>
      <c r="E127" s="4" t="str">
        <f t="shared" si="3"/>
        <v/>
      </c>
      <c r="F127" s="4" t="str">
        <f t="shared" si="4"/>
        <v/>
      </c>
      <c r="G127" s="4" t="str">
        <f t="shared" si="5"/>
        <v/>
      </c>
      <c r="H127" s="4" t="str">
        <f t="shared" si="6"/>
        <v/>
      </c>
      <c r="I127" s="4" t="str">
        <f t="shared" si="7"/>
        <v/>
      </c>
      <c r="J127" s="4" t="str">
        <f t="shared" si="8"/>
        <v/>
      </c>
      <c r="K127" s="4" t="str">
        <f t="shared" si="9"/>
        <v/>
      </c>
      <c r="L127" s="4" t="str">
        <f t="shared" si="10"/>
        <v/>
      </c>
      <c r="M127" s="4" t="str">
        <f t="shared" si="11"/>
        <v/>
      </c>
      <c r="N127" s="4" t="str">
        <f t="shared" si="12"/>
        <v/>
      </c>
      <c r="O127" s="4" t="str">
        <f t="shared" si="13"/>
        <v/>
      </c>
      <c r="P127" s="4" t="str">
        <f t="shared" si="14"/>
        <v/>
      </c>
      <c r="Q127" s="4" t="str">
        <f t="shared" si="15"/>
        <v/>
      </c>
      <c r="R127" s="4" t="str">
        <f t="shared" si="16"/>
        <v/>
      </c>
      <c r="S127" s="4" t="str">
        <f t="shared" si="17"/>
        <v/>
      </c>
      <c r="T127" s="4" t="str">
        <f t="shared" si="18"/>
        <v/>
      </c>
      <c r="U127" s="4" t="str">
        <f t="shared" si="19"/>
        <v/>
      </c>
      <c r="V127" s="4" t="str">
        <f t="shared" si="20"/>
        <v/>
      </c>
      <c r="W127" s="4" t="str">
        <f t="shared" si="21"/>
        <v/>
      </c>
      <c r="X127" s="4" t="str">
        <f t="shared" si="22"/>
        <v/>
      </c>
      <c r="Y127" s="4" t="str">
        <f t="shared" si="23"/>
        <v/>
      </c>
      <c r="Z127" s="4" t="str">
        <f t="shared" si="24"/>
        <v/>
      </c>
      <c r="AA127" s="4" t="str">
        <f t="shared" si="25"/>
        <v/>
      </c>
      <c r="AB127" s="4" t="str">
        <f t="shared" si="26"/>
        <v/>
      </c>
      <c r="AC127" s="4" t="str">
        <f t="shared" si="27"/>
        <v/>
      </c>
      <c r="AD127" s="4" t="str">
        <f t="shared" si="28"/>
        <v/>
      </c>
      <c r="AE127" s="4" t="str">
        <f t="shared" si="29"/>
        <v/>
      </c>
      <c r="AF127" s="4" t="str">
        <f t="shared" si="30"/>
        <v/>
      </c>
      <c r="AG127" s="4" t="str">
        <f t="shared" si="31"/>
        <v/>
      </c>
      <c r="AH127" s="4" t="str">
        <f t="shared" si="32"/>
        <v/>
      </c>
      <c r="AI127" s="4" t="str">
        <f t="shared" si="33"/>
        <v/>
      </c>
      <c r="AJ127" s="4" t="str">
        <f t="shared" si="34"/>
        <v/>
      </c>
      <c r="AK127" s="4" t="str">
        <f t="shared" si="35"/>
        <v/>
      </c>
      <c r="AL127" s="4" t="str">
        <f t="shared" si="36"/>
        <v/>
      </c>
      <c r="AM127" s="4" t="str">
        <f t="shared" si="37"/>
        <v/>
      </c>
      <c r="AN127" s="4" t="str">
        <f t="shared" si="38"/>
        <v/>
      </c>
      <c r="AO127" s="4" t="str">
        <f t="shared" si="39"/>
        <v/>
      </c>
      <c r="AP127" s="4" t="str">
        <f t="shared" si="40"/>
        <v/>
      </c>
      <c r="AQ127" s="4" t="str">
        <f t="shared" si="41"/>
        <v>0</v>
      </c>
      <c r="AR127" s="4" t="str">
        <f t="shared" si="42"/>
        <v/>
      </c>
      <c r="AS127" s="4" t="str">
        <f t="shared" si="43"/>
        <v/>
      </c>
      <c r="AT127" s="4" t="str">
        <f t="shared" si="44"/>
        <v/>
      </c>
      <c r="AU127" s="4" t="str">
        <f t="shared" si="45"/>
        <v>196.9375</v>
      </c>
      <c r="AV127" s="4" t="str">
        <f t="shared" si="46"/>
        <v/>
      </c>
      <c r="AW127" s="4" t="str">
        <f t="shared" si="47"/>
        <v/>
      </c>
      <c r="AX127" s="4" t="str">
        <f t="shared" si="48"/>
        <v/>
      </c>
      <c r="AY127" s="4" t="str">
        <f t="shared" si="49"/>
        <v>0.003416629499</v>
      </c>
      <c r="AZ127" s="4" t="str">
        <f t="shared" si="50"/>
        <v/>
      </c>
      <c r="BA127" s="4" t="str">
        <f t="shared" si="51"/>
        <v/>
      </c>
      <c r="BB127" s="4" t="str">
        <f t="shared" si="52"/>
        <v/>
      </c>
      <c r="BC127" s="4" t="str">
        <f t="shared" si="53"/>
        <v>124312</v>
      </c>
      <c r="BD127" s="4" t="str">
        <f t="shared" si="54"/>
        <v/>
      </c>
      <c r="BE127" s="4">
        <v>16300.0</v>
      </c>
      <c r="BF127" s="4">
        <v>124312.0</v>
      </c>
      <c r="BG127" s="4">
        <v>0.00341662949851</v>
      </c>
      <c r="BH127" s="4">
        <v>196.9375</v>
      </c>
      <c r="BI127" s="4">
        <v>0.0</v>
      </c>
      <c r="BL127" s="4"/>
      <c r="BT127" s="8"/>
      <c r="BU127" s="8"/>
      <c r="BV127" s="8"/>
      <c r="BW127" s="15">
        <v>40706.0</v>
      </c>
      <c r="BX127" s="16"/>
      <c r="BY127" s="17"/>
      <c r="BZ127" s="19" t="str">
        <f t="shared" si="55"/>
        <v>63</v>
      </c>
      <c r="CA127" s="19" t="str">
        <f t="shared" si="56"/>
        <v/>
      </c>
      <c r="CB127" s="19" t="str">
        <f t="shared" si="57"/>
        <v/>
      </c>
      <c r="CC127" s="19"/>
      <c r="CF127" s="4">
        <v>13300.0</v>
      </c>
    </row>
    <row r="128">
      <c r="A128" s="4"/>
      <c r="B128" s="4"/>
      <c r="C128" s="4"/>
      <c r="D128" s="4" t="str">
        <f t="shared" si="2"/>
        <v>2</v>
      </c>
      <c r="E128" s="4" t="str">
        <f t="shared" si="3"/>
        <v/>
      </c>
      <c r="F128" s="4" t="str">
        <f t="shared" si="4"/>
        <v/>
      </c>
      <c r="G128" s="4" t="str">
        <f t="shared" si="5"/>
        <v/>
      </c>
      <c r="H128" s="4" t="str">
        <f t="shared" si="6"/>
        <v/>
      </c>
      <c r="I128" s="4" t="str">
        <f t="shared" si="7"/>
        <v/>
      </c>
      <c r="J128" s="4" t="str">
        <f t="shared" si="8"/>
        <v/>
      </c>
      <c r="K128" s="4" t="str">
        <f t="shared" si="9"/>
        <v/>
      </c>
      <c r="L128" s="4" t="str">
        <f t="shared" si="10"/>
        <v/>
      </c>
      <c r="M128" s="4" t="str">
        <f t="shared" si="11"/>
        <v/>
      </c>
      <c r="N128" s="4" t="str">
        <f t="shared" si="12"/>
        <v/>
      </c>
      <c r="O128" s="4" t="str">
        <f t="shared" si="13"/>
        <v/>
      </c>
      <c r="P128" s="4" t="str">
        <f t="shared" si="14"/>
        <v/>
      </c>
      <c r="Q128" s="4" t="str">
        <f t="shared" si="15"/>
        <v/>
      </c>
      <c r="R128" s="4" t="str">
        <f t="shared" si="16"/>
        <v/>
      </c>
      <c r="S128" s="4" t="str">
        <f t="shared" si="17"/>
        <v/>
      </c>
      <c r="T128" s="4" t="str">
        <f t="shared" si="18"/>
        <v/>
      </c>
      <c r="U128" s="4" t="str">
        <f t="shared" si="19"/>
        <v/>
      </c>
      <c r="V128" s="4" t="str">
        <f t="shared" si="20"/>
        <v/>
      </c>
      <c r="W128" s="4" t="str">
        <f t="shared" si="21"/>
        <v/>
      </c>
      <c r="X128" s="4" t="str">
        <f t="shared" si="22"/>
        <v/>
      </c>
      <c r="Y128" s="4" t="str">
        <f t="shared" si="23"/>
        <v/>
      </c>
      <c r="Z128" s="4" t="str">
        <f t="shared" si="24"/>
        <v>3</v>
      </c>
      <c r="AA128" s="4" t="str">
        <f t="shared" si="25"/>
        <v/>
      </c>
      <c r="AB128" s="4" t="str">
        <f t="shared" si="26"/>
        <v/>
      </c>
      <c r="AC128" s="4" t="str">
        <f t="shared" si="27"/>
        <v/>
      </c>
      <c r="AD128" s="4" t="str">
        <f t="shared" si="28"/>
        <v>31</v>
      </c>
      <c r="AE128" s="4" t="str">
        <f t="shared" si="29"/>
        <v/>
      </c>
      <c r="AF128" s="4" t="str">
        <f t="shared" si="30"/>
        <v/>
      </c>
      <c r="AG128" s="4" t="str">
        <f t="shared" si="31"/>
        <v/>
      </c>
      <c r="AH128" s="4" t="str">
        <f t="shared" si="32"/>
        <v>39</v>
      </c>
      <c r="AI128" s="4" t="str">
        <f t="shared" si="33"/>
        <v/>
      </c>
      <c r="AJ128" s="4" t="str">
        <f t="shared" si="34"/>
        <v/>
      </c>
      <c r="AK128" s="4" t="str">
        <f t="shared" si="35"/>
        <v/>
      </c>
      <c r="AL128" s="4" t="str">
        <f t="shared" si="36"/>
        <v>2.584962501</v>
      </c>
      <c r="AM128" s="4" t="str">
        <f t="shared" si="37"/>
        <v/>
      </c>
      <c r="AN128" s="4" t="str">
        <f t="shared" si="38"/>
        <v/>
      </c>
      <c r="AO128" s="4" t="str">
        <f t="shared" si="39"/>
        <v/>
      </c>
      <c r="AP128" s="4" t="str">
        <f t="shared" si="40"/>
        <v>52.4440625</v>
      </c>
      <c r="AQ128" s="4" t="str">
        <f t="shared" si="41"/>
        <v/>
      </c>
      <c r="AR128" s="4" t="str">
        <f t="shared" si="42"/>
        <v/>
      </c>
      <c r="AS128" s="4" t="str">
        <f t="shared" si="43"/>
        <v/>
      </c>
      <c r="AT128" s="4" t="str">
        <f t="shared" si="44"/>
        <v>812.1634375</v>
      </c>
      <c r="AU128" s="4" t="str">
        <f t="shared" si="45"/>
        <v/>
      </c>
      <c r="AV128" s="4" t="str">
        <f t="shared" si="46"/>
        <v/>
      </c>
      <c r="AW128" s="4" t="str">
        <f t="shared" si="47"/>
        <v/>
      </c>
      <c r="AX128" s="4" t="str">
        <f t="shared" si="48"/>
        <v>0.003407748576</v>
      </c>
      <c r="AY128" s="4" t="str">
        <f t="shared" si="49"/>
        <v/>
      </c>
      <c r="AZ128" s="4" t="str">
        <f t="shared" si="50"/>
        <v/>
      </c>
      <c r="BA128" s="4" t="str">
        <f t="shared" si="51"/>
        <v/>
      </c>
      <c r="BB128" s="4" t="str">
        <f t="shared" si="52"/>
        <v>123326</v>
      </c>
      <c r="BC128" s="4" t="str">
        <f t="shared" si="53"/>
        <v/>
      </c>
      <c r="BD128" s="4" t="str">
        <f t="shared" si="54"/>
        <v/>
      </c>
      <c r="BE128" s="4">
        <v>7763.0</v>
      </c>
      <c r="BF128" s="4">
        <v>123326.0</v>
      </c>
      <c r="BG128" s="4">
        <v>0.00340774857551</v>
      </c>
      <c r="BH128" s="4">
        <v>812.1634375</v>
      </c>
      <c r="BI128" s="4">
        <v>52.4440625</v>
      </c>
      <c r="BJ128">
        <v>2.584962500721156</v>
      </c>
      <c r="BK128" s="4">
        <v>39.0</v>
      </c>
      <c r="BL128" s="4">
        <v>31.0</v>
      </c>
      <c r="BM128" s="7">
        <v>3.0</v>
      </c>
      <c r="BN128" s="7"/>
      <c r="BO128" s="7"/>
      <c r="BP128" s="7"/>
      <c r="BS128" s="7"/>
      <c r="BT128" s="8"/>
      <c r="BU128" s="8"/>
      <c r="BV128" s="8"/>
      <c r="BW128" s="15">
        <v>39535.0</v>
      </c>
      <c r="BX128" s="20">
        <v>39822.0</v>
      </c>
      <c r="BY128" s="17"/>
      <c r="BZ128" s="19" t="str">
        <f t="shared" si="55"/>
        <v>24</v>
      </c>
      <c r="CA128" s="19" t="str">
        <f t="shared" si="56"/>
        <v>12</v>
      </c>
      <c r="CB128" s="19" t="str">
        <f t="shared" si="57"/>
        <v/>
      </c>
      <c r="CC128" s="19"/>
      <c r="CF128" s="4">
        <v>13600.0</v>
      </c>
    </row>
    <row r="129">
      <c r="A129" s="4"/>
      <c r="B129" s="4"/>
      <c r="C129" s="4"/>
      <c r="D129" s="4" t="str">
        <f t="shared" si="2"/>
        <v>4</v>
      </c>
      <c r="E129" s="4" t="str">
        <f t="shared" si="3"/>
        <v/>
      </c>
      <c r="F129" s="4" t="str">
        <f t="shared" si="4"/>
        <v/>
      </c>
      <c r="G129" s="4" t="str">
        <f t="shared" si="5"/>
        <v/>
      </c>
      <c r="H129" s="4" t="str">
        <f t="shared" si="6"/>
        <v/>
      </c>
      <c r="I129" s="4" t="str">
        <f t="shared" si="7"/>
        <v/>
      </c>
      <c r="J129" s="4" t="str">
        <f t="shared" si="8"/>
        <v/>
      </c>
      <c r="K129" s="4" t="str">
        <f t="shared" si="9"/>
        <v/>
      </c>
      <c r="L129" s="4" t="str">
        <f t="shared" si="10"/>
        <v/>
      </c>
      <c r="M129" s="4" t="str">
        <f t="shared" si="11"/>
        <v/>
      </c>
      <c r="N129" s="4" t="str">
        <f t="shared" si="12"/>
        <v/>
      </c>
      <c r="O129" s="4" t="str">
        <f t="shared" si="13"/>
        <v/>
      </c>
      <c r="P129" s="4" t="str">
        <f t="shared" si="14"/>
        <v/>
      </c>
      <c r="Q129" s="4" t="str">
        <f t="shared" si="15"/>
        <v/>
      </c>
      <c r="R129" s="4" t="str">
        <f t="shared" si="16"/>
        <v/>
      </c>
      <c r="S129" s="4" t="str">
        <f t="shared" si="17"/>
        <v/>
      </c>
      <c r="T129" s="4" t="str">
        <f t="shared" si="18"/>
        <v/>
      </c>
      <c r="U129" s="4" t="str">
        <f t="shared" si="19"/>
        <v/>
      </c>
      <c r="V129" s="4" t="str">
        <f t="shared" si="20"/>
        <v/>
      </c>
      <c r="W129" s="4" t="str">
        <f t="shared" si="21"/>
        <v/>
      </c>
      <c r="X129" s="4" t="str">
        <f t="shared" si="22"/>
        <v/>
      </c>
      <c r="Y129" s="4" t="str">
        <f t="shared" si="23"/>
        <v/>
      </c>
      <c r="Z129" s="4" t="str">
        <f t="shared" si="24"/>
        <v/>
      </c>
      <c r="AA129" s="4" t="str">
        <f t="shared" si="25"/>
        <v/>
      </c>
      <c r="AB129" s="4" t="str">
        <f t="shared" si="26"/>
        <v/>
      </c>
      <c r="AC129" s="4" t="str">
        <f t="shared" si="27"/>
        <v/>
      </c>
      <c r="AD129" s="4" t="str">
        <f t="shared" si="28"/>
        <v/>
      </c>
      <c r="AE129" s="4" t="str">
        <f t="shared" si="29"/>
        <v/>
      </c>
      <c r="AF129" s="4" t="str">
        <f t="shared" si="30"/>
        <v/>
      </c>
      <c r="AG129" s="4" t="str">
        <f t="shared" si="31"/>
        <v/>
      </c>
      <c r="AH129" s="4" t="str">
        <f t="shared" si="32"/>
        <v/>
      </c>
      <c r="AI129" s="4" t="str">
        <f t="shared" si="33"/>
        <v/>
      </c>
      <c r="AJ129" s="4" t="str">
        <f t="shared" si="34"/>
        <v/>
      </c>
      <c r="AK129" s="4" t="str">
        <f t="shared" si="35"/>
        <v/>
      </c>
      <c r="AL129" s="4" t="str">
        <f t="shared" si="36"/>
        <v/>
      </c>
      <c r="AM129" s="4" t="str">
        <f t="shared" si="37"/>
        <v/>
      </c>
      <c r="AN129" s="4" t="str">
        <f t="shared" si="38"/>
        <v/>
      </c>
      <c r="AO129" s="4" t="str">
        <f t="shared" si="39"/>
        <v/>
      </c>
      <c r="AP129" s="4" t="str">
        <f t="shared" si="40"/>
        <v/>
      </c>
      <c r="AQ129" s="4" t="str">
        <f t="shared" si="41"/>
        <v/>
      </c>
      <c r="AR129" s="4" t="str">
        <f t="shared" si="42"/>
        <v>20.78125</v>
      </c>
      <c r="AS129" s="4" t="str">
        <f t="shared" si="43"/>
        <v/>
      </c>
      <c r="AT129" s="4" t="str">
        <f t="shared" si="44"/>
        <v/>
      </c>
      <c r="AU129" s="4" t="str">
        <f t="shared" si="45"/>
        <v/>
      </c>
      <c r="AV129" s="4" t="str">
        <f t="shared" si="46"/>
        <v>786.34375</v>
      </c>
      <c r="AW129" s="4" t="str">
        <f t="shared" si="47"/>
        <v/>
      </c>
      <c r="AX129" s="4" t="str">
        <f t="shared" si="48"/>
        <v/>
      </c>
      <c r="AY129" s="4" t="str">
        <f t="shared" si="49"/>
        <v/>
      </c>
      <c r="AZ129" s="4" t="str">
        <f t="shared" si="50"/>
        <v>0.003386960367</v>
      </c>
      <c r="BA129" s="4" t="str">
        <f t="shared" si="51"/>
        <v/>
      </c>
      <c r="BB129" s="4" t="str">
        <f t="shared" si="52"/>
        <v/>
      </c>
      <c r="BC129" s="4" t="str">
        <f t="shared" si="53"/>
        <v/>
      </c>
      <c r="BD129" s="4" t="str">
        <f t="shared" si="54"/>
        <v>118085</v>
      </c>
      <c r="BE129" s="4">
        <v>45900.0</v>
      </c>
      <c r="BF129" s="4">
        <v>118085.0</v>
      </c>
      <c r="BG129" s="4">
        <v>0.00338696036717</v>
      </c>
      <c r="BH129" s="4">
        <v>786.34375</v>
      </c>
      <c r="BI129" s="4">
        <v>20.78125</v>
      </c>
      <c r="BL129" s="4"/>
      <c r="BT129" s="8"/>
      <c r="BU129" s="8"/>
      <c r="BV129" s="8"/>
      <c r="BW129" s="15">
        <v>40016.0</v>
      </c>
      <c r="BX129" s="16"/>
      <c r="BY129" s="17"/>
      <c r="BZ129" s="19" t="str">
        <f t="shared" si="55"/>
        <v>40</v>
      </c>
      <c r="CA129" s="19" t="str">
        <f t="shared" si="56"/>
        <v/>
      </c>
      <c r="CB129" s="19" t="str">
        <f t="shared" si="57"/>
        <v/>
      </c>
      <c r="CC129" s="19"/>
      <c r="CF129" s="4">
        <v>13700.0</v>
      </c>
    </row>
    <row r="130">
      <c r="A130" s="4"/>
      <c r="B130" s="4"/>
      <c r="C130" s="4"/>
      <c r="D130" s="4" t="str">
        <f t="shared" si="2"/>
        <v>2</v>
      </c>
      <c r="E130" s="4" t="str">
        <f t="shared" si="3"/>
        <v/>
      </c>
      <c r="F130" s="4" t="str">
        <f t="shared" si="4"/>
        <v/>
      </c>
      <c r="G130" s="4" t="str">
        <f t="shared" si="5"/>
        <v/>
      </c>
      <c r="H130" s="4" t="str">
        <f t="shared" si="6"/>
        <v/>
      </c>
      <c r="I130" s="4" t="str">
        <f t="shared" si="7"/>
        <v/>
      </c>
      <c r="J130" s="4" t="str">
        <f t="shared" si="8"/>
        <v/>
      </c>
      <c r="K130" s="4" t="str">
        <f t="shared" si="9"/>
        <v/>
      </c>
      <c r="L130" s="4" t="str">
        <f t="shared" si="10"/>
        <v/>
      </c>
      <c r="M130" s="4" t="str">
        <f t="shared" si="11"/>
        <v/>
      </c>
      <c r="N130" s="4" t="str">
        <f t="shared" si="12"/>
        <v/>
      </c>
      <c r="O130" s="4" t="str">
        <f t="shared" si="13"/>
        <v/>
      </c>
      <c r="P130" s="4" t="str">
        <f t="shared" si="14"/>
        <v/>
      </c>
      <c r="Q130" s="4" t="str">
        <f t="shared" si="15"/>
        <v/>
      </c>
      <c r="R130" s="4" t="str">
        <f t="shared" si="16"/>
        <v/>
      </c>
      <c r="S130" s="4" t="str">
        <f t="shared" si="17"/>
        <v/>
      </c>
      <c r="T130" s="4" t="str">
        <f t="shared" si="18"/>
        <v/>
      </c>
      <c r="U130" s="4" t="str">
        <f t="shared" si="19"/>
        <v/>
      </c>
      <c r="V130" s="4" t="str">
        <f t="shared" si="20"/>
        <v/>
      </c>
      <c r="W130" s="4" t="str">
        <f t="shared" si="21"/>
        <v/>
      </c>
      <c r="X130" s="4" t="str">
        <f t="shared" si="22"/>
        <v/>
      </c>
      <c r="Y130" s="4" t="str">
        <f t="shared" si="23"/>
        <v/>
      </c>
      <c r="Z130" s="4" t="str">
        <f t="shared" si="24"/>
        <v>37</v>
      </c>
      <c r="AA130" s="4" t="str">
        <f t="shared" si="25"/>
        <v/>
      </c>
      <c r="AB130" s="4" t="str">
        <f t="shared" si="26"/>
        <v/>
      </c>
      <c r="AC130" s="4" t="str">
        <f t="shared" si="27"/>
        <v/>
      </c>
      <c r="AD130" s="4" t="str">
        <f t="shared" si="28"/>
        <v>109</v>
      </c>
      <c r="AE130" s="4" t="str">
        <f t="shared" si="29"/>
        <v/>
      </c>
      <c r="AF130" s="4" t="str">
        <f t="shared" si="30"/>
        <v/>
      </c>
      <c r="AG130" s="4" t="str">
        <f t="shared" si="31"/>
        <v/>
      </c>
      <c r="AH130" s="4" t="str">
        <f t="shared" si="32"/>
        <v>0</v>
      </c>
      <c r="AI130" s="4" t="str">
        <f t="shared" si="33"/>
        <v/>
      </c>
      <c r="AJ130" s="4" t="str">
        <f t="shared" si="34"/>
        <v/>
      </c>
      <c r="AK130" s="4" t="str">
        <f t="shared" si="35"/>
        <v/>
      </c>
      <c r="AL130" s="4" t="str">
        <f t="shared" si="36"/>
        <v>5.209453366</v>
      </c>
      <c r="AM130" s="4" t="str">
        <f t="shared" si="37"/>
        <v/>
      </c>
      <c r="AN130" s="4" t="str">
        <f t="shared" si="38"/>
        <v/>
      </c>
      <c r="AO130" s="4" t="str">
        <f t="shared" si="39"/>
        <v/>
      </c>
      <c r="AP130" s="4" t="str">
        <f t="shared" si="40"/>
        <v>52.695625</v>
      </c>
      <c r="AQ130" s="4" t="str">
        <f t="shared" si="41"/>
        <v/>
      </c>
      <c r="AR130" s="4" t="str">
        <f t="shared" si="42"/>
        <v/>
      </c>
      <c r="AS130" s="4" t="str">
        <f t="shared" si="43"/>
        <v/>
      </c>
      <c r="AT130" s="4" t="str">
        <f t="shared" si="44"/>
        <v>1490.928438</v>
      </c>
      <c r="AU130" s="4" t="str">
        <f t="shared" si="45"/>
        <v/>
      </c>
      <c r="AV130" s="4" t="str">
        <f t="shared" si="46"/>
        <v/>
      </c>
      <c r="AW130" s="4" t="str">
        <f t="shared" si="47"/>
        <v/>
      </c>
      <c r="AX130" s="4" t="str">
        <f t="shared" si="48"/>
        <v>0.003363515185</v>
      </c>
      <c r="AY130" s="4" t="str">
        <f t="shared" si="49"/>
        <v/>
      </c>
      <c r="AZ130" s="4" t="str">
        <f t="shared" si="50"/>
        <v/>
      </c>
      <c r="BA130" s="4" t="str">
        <f t="shared" si="51"/>
        <v/>
      </c>
      <c r="BB130" s="4" t="str">
        <f t="shared" si="52"/>
        <v>114551</v>
      </c>
      <c r="BC130" s="4" t="str">
        <f t="shared" si="53"/>
        <v/>
      </c>
      <c r="BD130" s="4" t="str">
        <f t="shared" si="54"/>
        <v/>
      </c>
      <c r="BE130" s="4">
        <v>5154.0</v>
      </c>
      <c r="BF130" s="4">
        <v>114551.0</v>
      </c>
      <c r="BG130" s="4">
        <v>0.00336351518536</v>
      </c>
      <c r="BH130" s="4">
        <v>1490.9284375</v>
      </c>
      <c r="BI130" s="4">
        <v>52.695625</v>
      </c>
      <c r="BJ130">
        <v>5.20945336562895</v>
      </c>
      <c r="BK130" s="4">
        <v>0.0</v>
      </c>
      <c r="BL130" s="4">
        <v>109.0</v>
      </c>
      <c r="BM130" s="7">
        <v>37.0</v>
      </c>
      <c r="BS130" s="7"/>
      <c r="BT130" s="8"/>
      <c r="BU130" s="8"/>
      <c r="BV130" s="8"/>
      <c r="BW130" s="15">
        <v>39955.0</v>
      </c>
      <c r="BX130" s="20">
        <v>40345.0</v>
      </c>
      <c r="BY130" s="17"/>
      <c r="BZ130" s="19" t="str">
        <f t="shared" si="55"/>
        <v>38</v>
      </c>
      <c r="CA130" s="19" t="str">
        <f t="shared" si="56"/>
        <v>29</v>
      </c>
      <c r="CB130" s="19" t="str">
        <f t="shared" si="57"/>
        <v/>
      </c>
      <c r="CC130" s="19"/>
      <c r="CF130" s="4">
        <v>13800.0</v>
      </c>
    </row>
    <row r="131">
      <c r="A131" s="4"/>
      <c r="B131" s="4"/>
      <c r="C131" s="4"/>
      <c r="D131" s="4" t="str">
        <f t="shared" si="2"/>
        <v>3</v>
      </c>
      <c r="E131" s="4" t="str">
        <f t="shared" si="3"/>
        <v/>
      </c>
      <c r="F131" s="4" t="str">
        <f t="shared" si="4"/>
        <v/>
      </c>
      <c r="G131" s="4" t="str">
        <f t="shared" si="5"/>
        <v>104</v>
      </c>
      <c r="H131" s="4" t="str">
        <f t="shared" si="6"/>
        <v/>
      </c>
      <c r="I131" s="4" t="str">
        <f t="shared" si="7"/>
        <v/>
      </c>
      <c r="J131" s="4" t="str">
        <f t="shared" si="8"/>
        <v/>
      </c>
      <c r="K131" s="4" t="str">
        <f t="shared" si="9"/>
        <v>10</v>
      </c>
      <c r="L131" s="4" t="str">
        <f t="shared" si="10"/>
        <v/>
      </c>
      <c r="M131" s="4" t="str">
        <f t="shared" si="11"/>
        <v/>
      </c>
      <c r="N131" s="4" t="str">
        <f t="shared" si="12"/>
        <v/>
      </c>
      <c r="O131" s="4" t="str">
        <f t="shared" si="13"/>
        <v>24310.33204</v>
      </c>
      <c r="P131" s="4" t="str">
        <f t="shared" si="14"/>
        <v/>
      </c>
      <c r="Q131" s="4" t="str">
        <f t="shared" si="15"/>
        <v/>
      </c>
      <c r="R131" s="4" t="str">
        <f t="shared" si="16"/>
        <v/>
      </c>
      <c r="S131" s="4" t="str">
        <f t="shared" si="17"/>
        <v>470</v>
      </c>
      <c r="T131" s="4" t="str">
        <f t="shared" si="18"/>
        <v/>
      </c>
      <c r="U131" s="4" t="str">
        <f t="shared" si="19"/>
        <v/>
      </c>
      <c r="V131" s="4" t="str">
        <f t="shared" si="20"/>
        <v/>
      </c>
      <c r="W131" s="4" t="str">
        <f t="shared" si="21"/>
        <v>114</v>
      </c>
      <c r="X131" s="4" t="str">
        <f t="shared" si="22"/>
        <v/>
      </c>
      <c r="Y131" s="4" t="str">
        <f t="shared" si="23"/>
        <v/>
      </c>
      <c r="Z131" s="4" t="str">
        <f t="shared" si="24"/>
        <v/>
      </c>
      <c r="AA131" s="4" t="str">
        <f t="shared" si="25"/>
        <v>358</v>
      </c>
      <c r="AB131" s="4" t="str">
        <f t="shared" si="26"/>
        <v/>
      </c>
      <c r="AC131" s="4" t="str">
        <f t="shared" si="27"/>
        <v/>
      </c>
      <c r="AD131" s="4" t="str">
        <f t="shared" si="28"/>
        <v/>
      </c>
      <c r="AE131" s="4" t="str">
        <f t="shared" si="29"/>
        <v>794</v>
      </c>
      <c r="AF131" s="4" t="str">
        <f t="shared" si="30"/>
        <v/>
      </c>
      <c r="AG131" s="4" t="str">
        <f t="shared" si="31"/>
        <v/>
      </c>
      <c r="AH131" s="4" t="str">
        <f t="shared" si="32"/>
        <v/>
      </c>
      <c r="AI131" s="4" t="str">
        <f t="shared" si="33"/>
        <v>435</v>
      </c>
      <c r="AJ131" s="4" t="str">
        <f t="shared" si="34"/>
        <v/>
      </c>
      <c r="AK131" s="4" t="str">
        <f t="shared" si="35"/>
        <v/>
      </c>
      <c r="AL131" s="4" t="str">
        <f t="shared" si="36"/>
        <v/>
      </c>
      <c r="AM131" s="4" t="str">
        <f t="shared" si="37"/>
        <v>74.48381578</v>
      </c>
      <c r="AN131" s="4" t="str">
        <f t="shared" si="38"/>
        <v/>
      </c>
      <c r="AO131" s="4" t="str">
        <f t="shared" si="39"/>
        <v/>
      </c>
      <c r="AP131" s="4" t="str">
        <f t="shared" si="40"/>
        <v/>
      </c>
      <c r="AQ131" s="4" t="str">
        <f t="shared" si="41"/>
        <v>3.1021875</v>
      </c>
      <c r="AR131" s="4" t="str">
        <f t="shared" si="42"/>
        <v/>
      </c>
      <c r="AS131" s="4" t="str">
        <f t="shared" si="43"/>
        <v/>
      </c>
      <c r="AT131" s="4" t="str">
        <f t="shared" si="44"/>
        <v/>
      </c>
      <c r="AU131" s="4" t="str">
        <f t="shared" si="45"/>
        <v>739.305625</v>
      </c>
      <c r="AV131" s="4" t="str">
        <f t="shared" si="46"/>
        <v/>
      </c>
      <c r="AW131" s="4" t="str">
        <f t="shared" si="47"/>
        <v/>
      </c>
      <c r="AX131" s="4" t="str">
        <f t="shared" si="48"/>
        <v/>
      </c>
      <c r="AY131" s="4" t="str">
        <f t="shared" si="49"/>
        <v>0.003309802238</v>
      </c>
      <c r="AZ131" s="4" t="str">
        <f t="shared" si="50"/>
        <v/>
      </c>
      <c r="BA131" s="4" t="str">
        <f t="shared" si="51"/>
        <v/>
      </c>
      <c r="BB131" s="4" t="str">
        <f t="shared" si="52"/>
        <v/>
      </c>
      <c r="BC131" s="4" t="str">
        <f t="shared" si="53"/>
        <v>112505</v>
      </c>
      <c r="BD131" s="4" t="str">
        <f t="shared" si="54"/>
        <v/>
      </c>
      <c r="BE131" s="4">
        <v>26500.0</v>
      </c>
      <c r="BF131" s="4">
        <v>112505.0</v>
      </c>
      <c r="BG131" s="4">
        <v>0.00330980223828</v>
      </c>
      <c r="BH131" s="4">
        <v>739.305625</v>
      </c>
      <c r="BI131" s="4">
        <v>3.1021875</v>
      </c>
      <c r="BJ131">
        <v>74.48381577726425</v>
      </c>
      <c r="BK131" s="4">
        <v>435.0</v>
      </c>
      <c r="BL131" s="4">
        <v>794.0</v>
      </c>
      <c r="BM131" s="7">
        <v>358.0</v>
      </c>
      <c r="BN131" s="7">
        <v>114.0</v>
      </c>
      <c r="BO131" s="7">
        <v>470.0</v>
      </c>
      <c r="BP131" s="7">
        <v>24310.332036548363</v>
      </c>
      <c r="BQ131" s="7">
        <v>10.0</v>
      </c>
      <c r="BR131" s="7">
        <v>104.0</v>
      </c>
      <c r="BS131" s="7"/>
      <c r="BT131" s="8"/>
      <c r="BU131" s="8"/>
      <c r="BV131" s="8"/>
      <c r="BW131" s="15">
        <v>40138.0</v>
      </c>
      <c r="BX131" s="20">
        <v>40153.0</v>
      </c>
      <c r="BY131" s="22">
        <v>40098.0</v>
      </c>
      <c r="BZ131" s="19" t="str">
        <f t="shared" si="55"/>
        <v>44</v>
      </c>
      <c r="CA131" s="19" t="str">
        <f t="shared" si="56"/>
        <v>23</v>
      </c>
      <c r="CB131" s="19" t="str">
        <f t="shared" si="57"/>
        <v>15</v>
      </c>
      <c r="CC131" s="19"/>
      <c r="CF131" s="4">
        <v>14500.0</v>
      </c>
    </row>
    <row r="132">
      <c r="A132" s="4"/>
      <c r="B132" s="4"/>
      <c r="C132" s="4"/>
      <c r="D132" s="4" t="str">
        <f t="shared" si="2"/>
        <v>3</v>
      </c>
      <c r="E132" s="4" t="str">
        <f t="shared" si="3"/>
        <v/>
      </c>
      <c r="F132" s="4" t="str">
        <f t="shared" si="4"/>
        <v/>
      </c>
      <c r="G132" s="4" t="str">
        <f t="shared" si="5"/>
        <v/>
      </c>
      <c r="H132" s="4" t="str">
        <f t="shared" si="6"/>
        <v/>
      </c>
      <c r="I132" s="4" t="str">
        <f t="shared" si="7"/>
        <v/>
      </c>
      <c r="J132" s="4" t="str">
        <f t="shared" si="8"/>
        <v/>
      </c>
      <c r="K132" s="4" t="str">
        <f t="shared" si="9"/>
        <v/>
      </c>
      <c r="L132" s="4" t="str">
        <f t="shared" si="10"/>
        <v/>
      </c>
      <c r="M132" s="4" t="str">
        <f t="shared" si="11"/>
        <v/>
      </c>
      <c r="N132" s="4" t="str">
        <f t="shared" si="12"/>
        <v/>
      </c>
      <c r="O132" s="4" t="str">
        <f t="shared" si="13"/>
        <v/>
      </c>
      <c r="P132" s="4" t="str">
        <f t="shared" si="14"/>
        <v/>
      </c>
      <c r="Q132" s="4" t="str">
        <f t="shared" si="15"/>
        <v/>
      </c>
      <c r="R132" s="4" t="str">
        <f t="shared" si="16"/>
        <v/>
      </c>
      <c r="S132" s="4" t="str">
        <f t="shared" si="17"/>
        <v/>
      </c>
      <c r="T132" s="4" t="str">
        <f t="shared" si="18"/>
        <v/>
      </c>
      <c r="U132" s="4" t="str">
        <f t="shared" si="19"/>
        <v/>
      </c>
      <c r="V132" s="4" t="str">
        <f t="shared" si="20"/>
        <v/>
      </c>
      <c r="W132" s="4" t="str">
        <f t="shared" si="21"/>
        <v/>
      </c>
      <c r="X132" s="4" t="str">
        <f t="shared" si="22"/>
        <v/>
      </c>
      <c r="Y132" s="4" t="str">
        <f t="shared" si="23"/>
        <v/>
      </c>
      <c r="Z132" s="4" t="str">
        <f t="shared" si="24"/>
        <v/>
      </c>
      <c r="AA132" s="4" t="str">
        <f t="shared" si="25"/>
        <v>0</v>
      </c>
      <c r="AB132" s="4" t="str">
        <f t="shared" si="26"/>
        <v/>
      </c>
      <c r="AC132" s="4" t="str">
        <f t="shared" si="27"/>
        <v/>
      </c>
      <c r="AD132" s="4" t="str">
        <f t="shared" si="28"/>
        <v/>
      </c>
      <c r="AE132" s="4" t="str">
        <f t="shared" si="29"/>
        <v>0</v>
      </c>
      <c r="AF132" s="4" t="str">
        <f t="shared" si="30"/>
        <v/>
      </c>
      <c r="AG132" s="4" t="str">
        <f t="shared" si="31"/>
        <v/>
      </c>
      <c r="AH132" s="4" t="str">
        <f t="shared" si="32"/>
        <v/>
      </c>
      <c r="AI132" s="4" t="str">
        <f t="shared" si="33"/>
        <v>0</v>
      </c>
      <c r="AJ132" s="4" t="str">
        <f t="shared" si="34"/>
        <v/>
      </c>
      <c r="AK132" s="4" t="str">
        <f t="shared" si="35"/>
        <v/>
      </c>
      <c r="AL132" s="4" t="str">
        <f t="shared" si="36"/>
        <v/>
      </c>
      <c r="AM132" s="4" t="str">
        <f t="shared" si="37"/>
        <v>0</v>
      </c>
      <c r="AN132" s="4" t="str">
        <f t="shared" si="38"/>
        <v/>
      </c>
      <c r="AO132" s="4" t="str">
        <f t="shared" si="39"/>
        <v/>
      </c>
      <c r="AP132" s="4" t="str">
        <f t="shared" si="40"/>
        <v/>
      </c>
      <c r="AQ132" s="4" t="str">
        <f t="shared" si="41"/>
        <v>736.11875</v>
      </c>
      <c r="AR132" s="4" t="str">
        <f t="shared" si="42"/>
        <v/>
      </c>
      <c r="AS132" s="4" t="str">
        <f t="shared" si="43"/>
        <v/>
      </c>
      <c r="AT132" s="4" t="str">
        <f t="shared" si="44"/>
        <v/>
      </c>
      <c r="AU132" s="4" t="str">
        <f t="shared" si="45"/>
        <v>986.53125</v>
      </c>
      <c r="AV132" s="4" t="str">
        <f t="shared" si="46"/>
        <v/>
      </c>
      <c r="AW132" s="4" t="str">
        <f t="shared" si="47"/>
        <v/>
      </c>
      <c r="AX132" s="4" t="str">
        <f t="shared" si="48"/>
        <v/>
      </c>
      <c r="AY132" s="4" t="str">
        <f t="shared" si="49"/>
        <v>0.003277681967</v>
      </c>
      <c r="AZ132" s="4" t="str">
        <f t="shared" si="50"/>
        <v/>
      </c>
      <c r="BA132" s="4" t="str">
        <f t="shared" si="51"/>
        <v/>
      </c>
      <c r="BB132" s="4" t="str">
        <f t="shared" si="52"/>
        <v/>
      </c>
      <c r="BC132" s="4" t="str">
        <f t="shared" si="53"/>
        <v>111246</v>
      </c>
      <c r="BD132" s="4" t="str">
        <f t="shared" si="54"/>
        <v/>
      </c>
      <c r="BE132" s="4">
        <v>14500.0</v>
      </c>
      <c r="BF132" s="4">
        <v>111246.0</v>
      </c>
      <c r="BG132" s="4">
        <v>0.00327768196657</v>
      </c>
      <c r="BH132" s="4">
        <v>986.53125</v>
      </c>
      <c r="BI132" s="4">
        <v>736.11875</v>
      </c>
      <c r="BJ132" s="4">
        <v>0.0</v>
      </c>
      <c r="BK132" s="4">
        <v>0.0</v>
      </c>
      <c r="BL132" s="4">
        <v>0.0</v>
      </c>
      <c r="BM132" s="7">
        <v>0.0</v>
      </c>
      <c r="BN132" s="7"/>
      <c r="BO132" s="7"/>
      <c r="BP132" s="7"/>
      <c r="BS132" s="7"/>
      <c r="BT132" s="8"/>
      <c r="BU132" s="8"/>
      <c r="BV132" s="8"/>
      <c r="BW132" s="15">
        <v>39878.0</v>
      </c>
      <c r="BX132" s="20">
        <v>40418.0</v>
      </c>
      <c r="BY132" s="17"/>
      <c r="BZ132" s="19" t="str">
        <f t="shared" si="55"/>
        <v>36</v>
      </c>
      <c r="CA132" s="19" t="str">
        <f t="shared" si="56"/>
        <v>31</v>
      </c>
      <c r="CB132" s="19" t="str">
        <f t="shared" si="57"/>
        <v/>
      </c>
      <c r="CC132" s="19"/>
      <c r="CF132" s="4">
        <v>14500.0</v>
      </c>
    </row>
    <row r="133">
      <c r="A133" s="4"/>
      <c r="B133" s="4"/>
      <c r="C133" s="4"/>
      <c r="D133" s="4" t="str">
        <f t="shared" si="2"/>
        <v>3</v>
      </c>
      <c r="E133" s="4" t="str">
        <f t="shared" si="3"/>
        <v/>
      </c>
      <c r="F133" s="4" t="str">
        <f t="shared" si="4"/>
        <v/>
      </c>
      <c r="G133" s="4" t="str">
        <f t="shared" si="5"/>
        <v/>
      </c>
      <c r="H133" s="4" t="str">
        <f t="shared" si="6"/>
        <v/>
      </c>
      <c r="I133" s="4" t="str">
        <f t="shared" si="7"/>
        <v/>
      </c>
      <c r="J133" s="4" t="str">
        <f t="shared" si="8"/>
        <v/>
      </c>
      <c r="K133" s="4" t="str">
        <f t="shared" si="9"/>
        <v/>
      </c>
      <c r="L133" s="4" t="str">
        <f t="shared" si="10"/>
        <v/>
      </c>
      <c r="M133" s="4" t="str">
        <f t="shared" si="11"/>
        <v/>
      </c>
      <c r="N133" s="4" t="str">
        <f t="shared" si="12"/>
        <v/>
      </c>
      <c r="O133" s="4" t="str">
        <f t="shared" si="13"/>
        <v/>
      </c>
      <c r="P133" s="4" t="str">
        <f t="shared" si="14"/>
        <v/>
      </c>
      <c r="Q133" s="4" t="str">
        <f t="shared" si="15"/>
        <v/>
      </c>
      <c r="R133" s="4" t="str">
        <f t="shared" si="16"/>
        <v/>
      </c>
      <c r="S133" s="4" t="str">
        <f t="shared" si="17"/>
        <v/>
      </c>
      <c r="T133" s="4" t="str">
        <f t="shared" si="18"/>
        <v/>
      </c>
      <c r="U133" s="4" t="str">
        <f t="shared" si="19"/>
        <v/>
      </c>
      <c r="V133" s="4" t="str">
        <f t="shared" si="20"/>
        <v/>
      </c>
      <c r="W133" s="4" t="str">
        <f t="shared" si="21"/>
        <v/>
      </c>
      <c r="X133" s="4" t="str">
        <f t="shared" si="22"/>
        <v/>
      </c>
      <c r="Y133" s="4" t="str">
        <f t="shared" si="23"/>
        <v/>
      </c>
      <c r="Z133" s="4" t="str">
        <f t="shared" si="24"/>
        <v/>
      </c>
      <c r="AA133" s="4" t="str">
        <f t="shared" si="25"/>
        <v/>
      </c>
      <c r="AB133" s="4" t="str">
        <f t="shared" si="26"/>
        <v/>
      </c>
      <c r="AC133" s="4" t="str">
        <f t="shared" si="27"/>
        <v/>
      </c>
      <c r="AD133" s="4" t="str">
        <f t="shared" si="28"/>
        <v/>
      </c>
      <c r="AE133" s="4" t="str">
        <f t="shared" si="29"/>
        <v/>
      </c>
      <c r="AF133" s="4" t="str">
        <f t="shared" si="30"/>
        <v/>
      </c>
      <c r="AG133" s="4" t="str">
        <f t="shared" si="31"/>
        <v/>
      </c>
      <c r="AH133" s="4" t="str">
        <f t="shared" si="32"/>
        <v/>
      </c>
      <c r="AI133" s="4" t="str">
        <f t="shared" si="33"/>
        <v/>
      </c>
      <c r="AJ133" s="4" t="str">
        <f t="shared" si="34"/>
        <v/>
      </c>
      <c r="AK133" s="4" t="str">
        <f t="shared" si="35"/>
        <v/>
      </c>
      <c r="AL133" s="4" t="str">
        <f t="shared" si="36"/>
        <v/>
      </c>
      <c r="AM133" s="4" t="str">
        <f t="shared" si="37"/>
        <v/>
      </c>
      <c r="AN133" s="4" t="str">
        <f t="shared" si="38"/>
        <v/>
      </c>
      <c r="AO133" s="4" t="str">
        <f t="shared" si="39"/>
        <v/>
      </c>
      <c r="AP133" s="4" t="str">
        <f t="shared" si="40"/>
        <v/>
      </c>
      <c r="AQ133" s="4" t="str">
        <f t="shared" si="41"/>
        <v>59.785</v>
      </c>
      <c r="AR133" s="4" t="str">
        <f t="shared" si="42"/>
        <v/>
      </c>
      <c r="AS133" s="4" t="str">
        <f t="shared" si="43"/>
        <v/>
      </c>
      <c r="AT133" s="4" t="str">
        <f t="shared" si="44"/>
        <v/>
      </c>
      <c r="AU133" s="4" t="str">
        <f t="shared" si="45"/>
        <v>1448.830313</v>
      </c>
      <c r="AV133" s="4" t="str">
        <f t="shared" si="46"/>
        <v/>
      </c>
      <c r="AW133" s="4" t="str">
        <f t="shared" si="47"/>
        <v/>
      </c>
      <c r="AX133" s="4" t="str">
        <f t="shared" si="48"/>
        <v/>
      </c>
      <c r="AY133" s="4" t="str">
        <f t="shared" si="49"/>
        <v>0.003235170832</v>
      </c>
      <c r="AZ133" s="4" t="str">
        <f t="shared" si="50"/>
        <v/>
      </c>
      <c r="BA133" s="4" t="str">
        <f t="shared" si="51"/>
        <v/>
      </c>
      <c r="BB133" s="4" t="str">
        <f t="shared" si="52"/>
        <v/>
      </c>
      <c r="BC133" s="4" t="str">
        <f t="shared" si="53"/>
        <v>110685</v>
      </c>
      <c r="BD133" s="4" t="str">
        <f t="shared" si="54"/>
        <v/>
      </c>
      <c r="BE133" s="4">
        <v>10700.0</v>
      </c>
      <c r="BF133" s="4">
        <v>110685.0</v>
      </c>
      <c r="BG133" s="4">
        <v>0.0032351708316</v>
      </c>
      <c r="BH133" s="4">
        <v>1448.8303125</v>
      </c>
      <c r="BI133" s="4">
        <v>59.785</v>
      </c>
      <c r="BT133" s="8"/>
      <c r="BU133" s="8"/>
      <c r="BV133" s="8"/>
      <c r="BW133" s="15">
        <v>39059.0</v>
      </c>
      <c r="BX133" s="17"/>
      <c r="BY133" s="17"/>
      <c r="BZ133" s="19" t="str">
        <f t="shared" si="55"/>
        <v>9</v>
      </c>
      <c r="CA133" s="19" t="str">
        <f t="shared" si="56"/>
        <v/>
      </c>
      <c r="CB133" s="19" t="str">
        <f t="shared" si="57"/>
        <v/>
      </c>
      <c r="CC133" s="19"/>
      <c r="CF133" s="4">
        <v>15100.0</v>
      </c>
    </row>
    <row r="134">
      <c r="A134" s="4"/>
      <c r="B134" s="4"/>
      <c r="C134" s="4"/>
      <c r="D134" s="4" t="str">
        <f t="shared" si="2"/>
        <v>3</v>
      </c>
      <c r="E134" s="4" t="str">
        <f t="shared" si="3"/>
        <v/>
      </c>
      <c r="F134" s="4" t="str">
        <f t="shared" si="4"/>
        <v/>
      </c>
      <c r="G134" s="4" t="str">
        <f t="shared" si="5"/>
        <v/>
      </c>
      <c r="H134" s="4" t="str">
        <f t="shared" si="6"/>
        <v/>
      </c>
      <c r="I134" s="4" t="str">
        <f t="shared" si="7"/>
        <v/>
      </c>
      <c r="J134" s="4" t="str">
        <f t="shared" si="8"/>
        <v/>
      </c>
      <c r="K134" s="4" t="str">
        <f t="shared" si="9"/>
        <v/>
      </c>
      <c r="L134" s="4" t="str">
        <f t="shared" si="10"/>
        <v/>
      </c>
      <c r="M134" s="4" t="str">
        <f t="shared" si="11"/>
        <v/>
      </c>
      <c r="N134" s="4" t="str">
        <f t="shared" si="12"/>
        <v/>
      </c>
      <c r="O134" s="4" t="str">
        <f t="shared" si="13"/>
        <v/>
      </c>
      <c r="P134" s="4" t="str">
        <f t="shared" si="14"/>
        <v/>
      </c>
      <c r="Q134" s="4" t="str">
        <f t="shared" si="15"/>
        <v/>
      </c>
      <c r="R134" s="4" t="str">
        <f t="shared" si="16"/>
        <v/>
      </c>
      <c r="S134" s="4" t="str">
        <f t="shared" si="17"/>
        <v/>
      </c>
      <c r="T134" s="4" t="str">
        <f t="shared" si="18"/>
        <v/>
      </c>
      <c r="U134" s="4" t="str">
        <f t="shared" si="19"/>
        <v/>
      </c>
      <c r="V134" s="4" t="str">
        <f t="shared" si="20"/>
        <v/>
      </c>
      <c r="W134" s="4" t="str">
        <f t="shared" si="21"/>
        <v/>
      </c>
      <c r="X134" s="4" t="str">
        <f t="shared" si="22"/>
        <v/>
      </c>
      <c r="Y134" s="4" t="str">
        <f t="shared" si="23"/>
        <v/>
      </c>
      <c r="Z134" s="4" t="str">
        <f t="shared" si="24"/>
        <v/>
      </c>
      <c r="AA134" s="4" t="str">
        <f t="shared" si="25"/>
        <v>139</v>
      </c>
      <c r="AB134" s="4" t="str">
        <f t="shared" si="26"/>
        <v/>
      </c>
      <c r="AC134" s="4" t="str">
        <f t="shared" si="27"/>
        <v/>
      </c>
      <c r="AD134" s="4" t="str">
        <f t="shared" si="28"/>
        <v/>
      </c>
      <c r="AE134" s="4" t="str">
        <f t="shared" si="29"/>
        <v>24</v>
      </c>
      <c r="AF134" s="4" t="str">
        <f t="shared" si="30"/>
        <v/>
      </c>
      <c r="AG134" s="4" t="str">
        <f t="shared" si="31"/>
        <v/>
      </c>
      <c r="AH134" s="4" t="str">
        <f t="shared" si="32"/>
        <v/>
      </c>
      <c r="AI134" s="4" t="str">
        <f t="shared" si="33"/>
        <v>52</v>
      </c>
      <c r="AJ134" s="4" t="str">
        <f t="shared" si="34"/>
        <v/>
      </c>
      <c r="AK134" s="4" t="str">
        <f t="shared" si="35"/>
        <v/>
      </c>
      <c r="AL134" s="4" t="str">
        <f t="shared" si="36"/>
        <v/>
      </c>
      <c r="AM134" s="4" t="str">
        <f t="shared" si="37"/>
        <v>12.11894107</v>
      </c>
      <c r="AN134" s="4" t="str">
        <f t="shared" si="38"/>
        <v/>
      </c>
      <c r="AO134" s="4" t="str">
        <f t="shared" si="39"/>
        <v/>
      </c>
      <c r="AP134" s="4" t="str">
        <f t="shared" si="40"/>
        <v/>
      </c>
      <c r="AQ134" s="4" t="str">
        <f t="shared" si="41"/>
        <v>0</v>
      </c>
      <c r="AR134" s="4" t="str">
        <f t="shared" si="42"/>
        <v/>
      </c>
      <c r="AS134" s="4" t="str">
        <f t="shared" si="43"/>
        <v/>
      </c>
      <c r="AT134" s="4" t="str">
        <f t="shared" si="44"/>
        <v/>
      </c>
      <c r="AU134" s="4" t="str">
        <f t="shared" si="45"/>
        <v>154.57625</v>
      </c>
      <c r="AV134" s="4" t="str">
        <f t="shared" si="46"/>
        <v/>
      </c>
      <c r="AW134" s="4" t="str">
        <f t="shared" si="47"/>
        <v/>
      </c>
      <c r="AX134" s="4" t="str">
        <f t="shared" si="48"/>
        <v/>
      </c>
      <c r="AY134" s="4" t="str">
        <f t="shared" si="49"/>
        <v>0.003096642478</v>
      </c>
      <c r="AZ134" s="4" t="str">
        <f t="shared" si="50"/>
        <v/>
      </c>
      <c r="BA134" s="4" t="str">
        <f t="shared" si="51"/>
        <v/>
      </c>
      <c r="BB134" s="4" t="str">
        <f t="shared" si="52"/>
        <v/>
      </c>
      <c r="BC134" s="4" t="str">
        <f t="shared" si="53"/>
        <v>109013</v>
      </c>
      <c r="BD134" s="4" t="str">
        <f t="shared" si="54"/>
        <v/>
      </c>
      <c r="BE134" s="4">
        <v>11300.0</v>
      </c>
      <c r="BF134" s="4">
        <v>109013.0</v>
      </c>
      <c r="BG134" s="4">
        <v>0.00309664247827</v>
      </c>
      <c r="BH134" s="4">
        <v>154.57625</v>
      </c>
      <c r="BI134" s="4">
        <v>0.0</v>
      </c>
      <c r="BJ134">
        <v>12.118941072723509</v>
      </c>
      <c r="BK134" s="4">
        <v>52.0</v>
      </c>
      <c r="BL134" s="4">
        <v>24.0</v>
      </c>
      <c r="BM134" s="7">
        <v>139.0</v>
      </c>
      <c r="BN134" s="7"/>
      <c r="BO134" s="7"/>
      <c r="BP134" s="7"/>
      <c r="BS134" s="7"/>
      <c r="BT134" s="8"/>
      <c r="BU134" s="8"/>
      <c r="BV134" s="8"/>
      <c r="BW134" s="15">
        <v>39091.0</v>
      </c>
      <c r="BX134" s="20">
        <v>39549.0</v>
      </c>
      <c r="BY134" s="17"/>
      <c r="BZ134" s="19" t="str">
        <f t="shared" si="55"/>
        <v>10</v>
      </c>
      <c r="CA134" s="19" t="str">
        <f t="shared" si="56"/>
        <v>3</v>
      </c>
      <c r="CB134" s="19" t="str">
        <f t="shared" si="57"/>
        <v/>
      </c>
      <c r="CC134" s="19"/>
      <c r="CF134" s="4">
        <v>15400.0</v>
      </c>
    </row>
    <row r="135">
      <c r="A135" s="4"/>
      <c r="B135" s="4"/>
      <c r="C135" s="4"/>
      <c r="D135" s="4" t="str">
        <f t="shared" si="2"/>
        <v>2</v>
      </c>
      <c r="E135" s="4" t="str">
        <f t="shared" si="3"/>
        <v/>
      </c>
      <c r="F135" s="4" t="str">
        <f t="shared" si="4"/>
        <v/>
      </c>
      <c r="G135" s="4" t="str">
        <f t="shared" si="5"/>
        <v/>
      </c>
      <c r="H135" s="4" t="str">
        <f t="shared" si="6"/>
        <v/>
      </c>
      <c r="I135" s="4" t="str">
        <f t="shared" si="7"/>
        <v/>
      </c>
      <c r="J135" s="4" t="str">
        <f t="shared" si="8"/>
        <v/>
      </c>
      <c r="K135" s="4" t="str">
        <f t="shared" si="9"/>
        <v/>
      </c>
      <c r="L135" s="4" t="str">
        <f t="shared" si="10"/>
        <v/>
      </c>
      <c r="M135" s="4" t="str">
        <f t="shared" si="11"/>
        <v/>
      </c>
      <c r="N135" s="4" t="str">
        <f t="shared" si="12"/>
        <v/>
      </c>
      <c r="O135" s="4" t="str">
        <f t="shared" si="13"/>
        <v/>
      </c>
      <c r="P135" s="4" t="str">
        <f t="shared" si="14"/>
        <v/>
      </c>
      <c r="Q135" s="4" t="str">
        <f t="shared" si="15"/>
        <v/>
      </c>
      <c r="R135" s="4" t="str">
        <f t="shared" si="16"/>
        <v/>
      </c>
      <c r="S135" s="4" t="str">
        <f t="shared" si="17"/>
        <v/>
      </c>
      <c r="T135" s="4" t="str">
        <f t="shared" si="18"/>
        <v/>
      </c>
      <c r="U135" s="4" t="str">
        <f t="shared" si="19"/>
        <v/>
      </c>
      <c r="V135" s="4" t="str">
        <f t="shared" si="20"/>
        <v/>
      </c>
      <c r="W135" s="4" t="str">
        <f t="shared" si="21"/>
        <v/>
      </c>
      <c r="X135" s="4" t="str">
        <f t="shared" si="22"/>
        <v/>
      </c>
      <c r="Y135" s="4" t="str">
        <f t="shared" si="23"/>
        <v/>
      </c>
      <c r="Z135" s="4" t="str">
        <f t="shared" si="24"/>
        <v/>
      </c>
      <c r="AA135" s="4" t="str">
        <f t="shared" si="25"/>
        <v/>
      </c>
      <c r="AB135" s="4" t="str">
        <f t="shared" si="26"/>
        <v/>
      </c>
      <c r="AC135" s="4" t="str">
        <f t="shared" si="27"/>
        <v/>
      </c>
      <c r="AD135" s="4" t="str">
        <f t="shared" si="28"/>
        <v/>
      </c>
      <c r="AE135" s="4" t="str">
        <f t="shared" si="29"/>
        <v/>
      </c>
      <c r="AF135" s="4" t="str">
        <f t="shared" si="30"/>
        <v/>
      </c>
      <c r="AG135" s="4" t="str">
        <f t="shared" si="31"/>
        <v/>
      </c>
      <c r="AH135" s="4" t="str">
        <f t="shared" si="32"/>
        <v/>
      </c>
      <c r="AI135" s="4" t="str">
        <f t="shared" si="33"/>
        <v/>
      </c>
      <c r="AJ135" s="4" t="str">
        <f t="shared" si="34"/>
        <v/>
      </c>
      <c r="AK135" s="4" t="str">
        <f t="shared" si="35"/>
        <v/>
      </c>
      <c r="AL135" s="4" t="str">
        <f t="shared" si="36"/>
        <v/>
      </c>
      <c r="AM135" s="4" t="str">
        <f t="shared" si="37"/>
        <v/>
      </c>
      <c r="AN135" s="4" t="str">
        <f t="shared" si="38"/>
        <v/>
      </c>
      <c r="AO135" s="4" t="str">
        <f t="shared" si="39"/>
        <v/>
      </c>
      <c r="AP135" s="4" t="str">
        <f t="shared" si="40"/>
        <v>105.905625</v>
      </c>
      <c r="AQ135" s="4" t="str">
        <f t="shared" si="41"/>
        <v/>
      </c>
      <c r="AR135" s="4" t="str">
        <f t="shared" si="42"/>
        <v/>
      </c>
      <c r="AS135" s="4" t="str">
        <f t="shared" si="43"/>
        <v/>
      </c>
      <c r="AT135" s="4" t="str">
        <f t="shared" si="44"/>
        <v>297.4359375</v>
      </c>
      <c r="AU135" s="4" t="str">
        <f t="shared" si="45"/>
        <v/>
      </c>
      <c r="AV135" s="4" t="str">
        <f t="shared" si="46"/>
        <v/>
      </c>
      <c r="AW135" s="4" t="str">
        <f t="shared" si="47"/>
        <v/>
      </c>
      <c r="AX135" s="4" t="str">
        <f t="shared" si="48"/>
        <v>0.003071764742</v>
      </c>
      <c r="AY135" s="4" t="str">
        <f t="shared" si="49"/>
        <v/>
      </c>
      <c r="AZ135" s="4" t="str">
        <f t="shared" si="50"/>
        <v/>
      </c>
      <c r="BA135" s="4" t="str">
        <f t="shared" si="51"/>
        <v/>
      </c>
      <c r="BB135" s="4" t="str">
        <f t="shared" si="52"/>
        <v>108886</v>
      </c>
      <c r="BC135" s="4" t="str">
        <f t="shared" si="53"/>
        <v/>
      </c>
      <c r="BD135" s="4" t="str">
        <f t="shared" si="54"/>
        <v/>
      </c>
      <c r="BE135" s="4">
        <v>4966.0</v>
      </c>
      <c r="BF135" s="4">
        <v>108886.0</v>
      </c>
      <c r="BG135" s="4">
        <v>0.00307176474182</v>
      </c>
      <c r="BH135" s="4">
        <v>297.4359375</v>
      </c>
      <c r="BI135" s="4">
        <v>105.905625</v>
      </c>
      <c r="BT135" s="8"/>
      <c r="BU135" s="8"/>
      <c r="BV135" s="8"/>
      <c r="BW135" s="15">
        <v>38911.0</v>
      </c>
      <c r="BX135" s="17"/>
      <c r="BY135" s="17"/>
      <c r="BZ135" s="19" t="str">
        <f t="shared" si="55"/>
        <v>4</v>
      </c>
      <c r="CA135" s="19" t="str">
        <f t="shared" si="56"/>
        <v/>
      </c>
      <c r="CB135" s="19" t="str">
        <f t="shared" si="57"/>
        <v/>
      </c>
      <c r="CC135" s="19"/>
      <c r="CF135" s="4">
        <v>15900.0</v>
      </c>
    </row>
    <row r="136">
      <c r="A136" s="4"/>
      <c r="B136" s="4"/>
      <c r="C136" s="4"/>
      <c r="D136" s="4" t="str">
        <f t="shared" si="2"/>
        <v>2</v>
      </c>
      <c r="E136" s="4" t="str">
        <f t="shared" si="3"/>
        <v/>
      </c>
      <c r="F136" s="4" t="str">
        <f t="shared" si="4"/>
        <v/>
      </c>
      <c r="G136" s="4" t="str">
        <f t="shared" si="5"/>
        <v/>
      </c>
      <c r="H136" s="4" t="str">
        <f t="shared" si="6"/>
        <v/>
      </c>
      <c r="I136" s="4" t="str">
        <f t="shared" si="7"/>
        <v/>
      </c>
      <c r="J136" s="4" t="str">
        <f t="shared" si="8"/>
        <v/>
      </c>
      <c r="K136" s="4" t="str">
        <f t="shared" si="9"/>
        <v/>
      </c>
      <c r="L136" s="4" t="str">
        <f t="shared" si="10"/>
        <v/>
      </c>
      <c r="M136" s="4" t="str">
        <f t="shared" si="11"/>
        <v/>
      </c>
      <c r="N136" s="4" t="str">
        <f t="shared" si="12"/>
        <v/>
      </c>
      <c r="O136" s="4" t="str">
        <f t="shared" si="13"/>
        <v/>
      </c>
      <c r="P136" s="4" t="str">
        <f t="shared" si="14"/>
        <v/>
      </c>
      <c r="Q136" s="4" t="str">
        <f t="shared" si="15"/>
        <v/>
      </c>
      <c r="R136" s="4" t="str">
        <f t="shared" si="16"/>
        <v/>
      </c>
      <c r="S136" s="4" t="str">
        <f t="shared" si="17"/>
        <v/>
      </c>
      <c r="T136" s="4" t="str">
        <f t="shared" si="18"/>
        <v/>
      </c>
      <c r="U136" s="4" t="str">
        <f t="shared" si="19"/>
        <v/>
      </c>
      <c r="V136" s="4" t="str">
        <f t="shared" si="20"/>
        <v/>
      </c>
      <c r="W136" s="4" t="str">
        <f t="shared" si="21"/>
        <v/>
      </c>
      <c r="X136" s="4" t="str">
        <f t="shared" si="22"/>
        <v/>
      </c>
      <c r="Y136" s="4" t="str">
        <f t="shared" si="23"/>
        <v/>
      </c>
      <c r="Z136" s="4" t="str">
        <f t="shared" si="24"/>
        <v/>
      </c>
      <c r="AA136" s="4" t="str">
        <f t="shared" si="25"/>
        <v/>
      </c>
      <c r="AB136" s="4" t="str">
        <f t="shared" si="26"/>
        <v/>
      </c>
      <c r="AC136" s="4" t="str">
        <f t="shared" si="27"/>
        <v/>
      </c>
      <c r="AD136" s="4" t="str">
        <f t="shared" si="28"/>
        <v/>
      </c>
      <c r="AE136" s="4" t="str">
        <f t="shared" si="29"/>
        <v/>
      </c>
      <c r="AF136" s="4" t="str">
        <f t="shared" si="30"/>
        <v/>
      </c>
      <c r="AG136" s="4" t="str">
        <f t="shared" si="31"/>
        <v/>
      </c>
      <c r="AH136" s="4" t="str">
        <f t="shared" si="32"/>
        <v/>
      </c>
      <c r="AI136" s="4" t="str">
        <f t="shared" si="33"/>
        <v/>
      </c>
      <c r="AJ136" s="4" t="str">
        <f t="shared" si="34"/>
        <v/>
      </c>
      <c r="AK136" s="4" t="str">
        <f t="shared" si="35"/>
        <v/>
      </c>
      <c r="AL136" s="4" t="str">
        <f t="shared" si="36"/>
        <v/>
      </c>
      <c r="AM136" s="4" t="str">
        <f t="shared" si="37"/>
        <v/>
      </c>
      <c r="AN136" s="4" t="str">
        <f t="shared" si="38"/>
        <v/>
      </c>
      <c r="AO136" s="4" t="str">
        <f t="shared" si="39"/>
        <v/>
      </c>
      <c r="AP136" s="4" t="str">
        <f t="shared" si="40"/>
        <v>41.57875</v>
      </c>
      <c r="AQ136" s="4" t="str">
        <f t="shared" si="41"/>
        <v/>
      </c>
      <c r="AR136" s="4" t="str">
        <f t="shared" si="42"/>
        <v/>
      </c>
      <c r="AS136" s="4" t="str">
        <f t="shared" si="43"/>
        <v/>
      </c>
      <c r="AT136" s="4" t="str">
        <f t="shared" si="44"/>
        <v>596.5328125</v>
      </c>
      <c r="AU136" s="4" t="str">
        <f t="shared" si="45"/>
        <v/>
      </c>
      <c r="AV136" s="4" t="str">
        <f t="shared" si="46"/>
        <v/>
      </c>
      <c r="AW136" s="4" t="str">
        <f t="shared" si="47"/>
        <v/>
      </c>
      <c r="AX136" s="4" t="str">
        <f t="shared" si="48"/>
        <v>0.003064962192</v>
      </c>
      <c r="AY136" s="4" t="str">
        <f t="shared" si="49"/>
        <v/>
      </c>
      <c r="AZ136" s="4" t="str">
        <f t="shared" si="50"/>
        <v/>
      </c>
      <c r="BA136" s="4" t="str">
        <f t="shared" si="51"/>
        <v/>
      </c>
      <c r="BB136" s="4" t="str">
        <f t="shared" si="52"/>
        <v>107938</v>
      </c>
      <c r="BC136" s="4" t="str">
        <f t="shared" si="53"/>
        <v/>
      </c>
      <c r="BD136" s="4" t="str">
        <f t="shared" si="54"/>
        <v/>
      </c>
      <c r="BE136" s="4">
        <v>5463.0</v>
      </c>
      <c r="BF136" s="4">
        <v>107938.0</v>
      </c>
      <c r="BG136" s="4">
        <v>0.00306496219249</v>
      </c>
      <c r="BH136" s="4">
        <v>596.5328125</v>
      </c>
      <c r="BI136" s="4">
        <v>41.57875</v>
      </c>
      <c r="BT136" s="8"/>
      <c r="BU136" s="8"/>
      <c r="BV136" s="8"/>
      <c r="BW136" s="15">
        <v>41143.0</v>
      </c>
      <c r="BX136" s="17"/>
      <c r="BY136" s="17"/>
      <c r="BZ136" s="19" t="str">
        <f t="shared" si="55"/>
        <v>77</v>
      </c>
      <c r="CA136" s="19" t="str">
        <f t="shared" si="56"/>
        <v/>
      </c>
      <c r="CB136" s="19" t="str">
        <f t="shared" si="57"/>
        <v/>
      </c>
      <c r="CC136" s="19"/>
      <c r="CF136" s="4">
        <v>16000.0</v>
      </c>
    </row>
    <row r="137">
      <c r="A137" s="4"/>
      <c r="B137" s="4"/>
      <c r="C137" s="4"/>
      <c r="D137" s="4" t="str">
        <f t="shared" si="2"/>
        <v>4</v>
      </c>
      <c r="E137" s="4" t="str">
        <f t="shared" si="3"/>
        <v/>
      </c>
      <c r="F137" s="4" t="str">
        <f t="shared" si="4"/>
        <v/>
      </c>
      <c r="G137" s="4" t="str">
        <f t="shared" si="5"/>
        <v/>
      </c>
      <c r="H137" s="4" t="str">
        <f t="shared" si="6"/>
        <v/>
      </c>
      <c r="I137" s="4" t="str">
        <f t="shared" si="7"/>
        <v/>
      </c>
      <c r="J137" s="4" t="str">
        <f t="shared" si="8"/>
        <v/>
      </c>
      <c r="K137" s="4" t="str">
        <f t="shared" si="9"/>
        <v/>
      </c>
      <c r="L137" s="4" t="str">
        <f t="shared" si="10"/>
        <v/>
      </c>
      <c r="M137" s="4" t="str">
        <f t="shared" si="11"/>
        <v/>
      </c>
      <c r="N137" s="4" t="str">
        <f t="shared" si="12"/>
        <v/>
      </c>
      <c r="O137" s="4" t="str">
        <f t="shared" si="13"/>
        <v/>
      </c>
      <c r="P137" s="4" t="str">
        <f t="shared" si="14"/>
        <v/>
      </c>
      <c r="Q137" s="4" t="str">
        <f t="shared" si="15"/>
        <v/>
      </c>
      <c r="R137" s="4" t="str">
        <f t="shared" si="16"/>
        <v/>
      </c>
      <c r="S137" s="4" t="str">
        <f t="shared" si="17"/>
        <v/>
      </c>
      <c r="T137" s="4" t="str">
        <f t="shared" si="18"/>
        <v/>
      </c>
      <c r="U137" s="4" t="str">
        <f t="shared" si="19"/>
        <v/>
      </c>
      <c r="V137" s="4" t="str">
        <f t="shared" si="20"/>
        <v/>
      </c>
      <c r="W137" s="4" t="str">
        <f t="shared" si="21"/>
        <v/>
      </c>
      <c r="X137" s="4" t="str">
        <f t="shared" si="22"/>
        <v/>
      </c>
      <c r="Y137" s="4" t="str">
        <f t="shared" si="23"/>
        <v/>
      </c>
      <c r="Z137" s="4" t="str">
        <f t="shared" si="24"/>
        <v/>
      </c>
      <c r="AA137" s="4" t="str">
        <f t="shared" si="25"/>
        <v/>
      </c>
      <c r="AB137" s="4" t="str">
        <f t="shared" si="26"/>
        <v/>
      </c>
      <c r="AC137" s="4" t="str">
        <f t="shared" si="27"/>
        <v/>
      </c>
      <c r="AD137" s="4" t="str">
        <f t="shared" si="28"/>
        <v/>
      </c>
      <c r="AE137" s="4" t="str">
        <f t="shared" si="29"/>
        <v/>
      </c>
      <c r="AF137" s="4" t="str">
        <f t="shared" si="30"/>
        <v/>
      </c>
      <c r="AG137" s="4" t="str">
        <f t="shared" si="31"/>
        <v/>
      </c>
      <c r="AH137" s="4" t="str">
        <f t="shared" si="32"/>
        <v/>
      </c>
      <c r="AI137" s="4" t="str">
        <f t="shared" si="33"/>
        <v/>
      </c>
      <c r="AJ137" s="4" t="str">
        <f t="shared" si="34"/>
        <v/>
      </c>
      <c r="AK137" s="4" t="str">
        <f t="shared" si="35"/>
        <v/>
      </c>
      <c r="AL137" s="4" t="str">
        <f t="shared" si="36"/>
        <v/>
      </c>
      <c r="AM137" s="4" t="str">
        <f t="shared" si="37"/>
        <v/>
      </c>
      <c r="AN137" s="4" t="str">
        <f t="shared" si="38"/>
        <v/>
      </c>
      <c r="AO137" s="4" t="str">
        <f t="shared" si="39"/>
        <v/>
      </c>
      <c r="AP137" s="4" t="str">
        <f t="shared" si="40"/>
        <v/>
      </c>
      <c r="AQ137" s="4" t="str">
        <f t="shared" si="41"/>
        <v/>
      </c>
      <c r="AR137" s="4" t="str">
        <f t="shared" si="42"/>
        <v>31.28125</v>
      </c>
      <c r="AS137" s="4" t="str">
        <f t="shared" si="43"/>
        <v/>
      </c>
      <c r="AT137" s="4" t="str">
        <f t="shared" si="44"/>
        <v/>
      </c>
      <c r="AU137" s="4" t="str">
        <f t="shared" si="45"/>
        <v/>
      </c>
      <c r="AV137" s="4" t="str">
        <f t="shared" si="46"/>
        <v>1165.5375</v>
      </c>
      <c r="AW137" s="4" t="str">
        <f t="shared" si="47"/>
        <v/>
      </c>
      <c r="AX137" s="4" t="str">
        <f t="shared" si="48"/>
        <v/>
      </c>
      <c r="AY137" s="4" t="str">
        <f t="shared" si="49"/>
        <v/>
      </c>
      <c r="AZ137" s="4" t="str">
        <f t="shared" si="50"/>
        <v>0.00306173258</v>
      </c>
      <c r="BA137" s="4" t="str">
        <f t="shared" si="51"/>
        <v/>
      </c>
      <c r="BB137" s="4" t="str">
        <f t="shared" si="52"/>
        <v/>
      </c>
      <c r="BC137" s="4" t="str">
        <f t="shared" si="53"/>
        <v/>
      </c>
      <c r="BD137" s="4" t="str">
        <f t="shared" si="54"/>
        <v>107723</v>
      </c>
      <c r="BE137" s="4">
        <v>48500.0</v>
      </c>
      <c r="BF137" s="4">
        <v>107723.0</v>
      </c>
      <c r="BG137" s="4">
        <v>0.00306173258016</v>
      </c>
      <c r="BH137" s="4">
        <v>1165.5375</v>
      </c>
      <c r="BI137" s="4">
        <v>31.28125</v>
      </c>
      <c r="BT137" s="8"/>
      <c r="BU137" s="8"/>
      <c r="BV137" s="8"/>
      <c r="BW137" s="15">
        <v>39593.0</v>
      </c>
      <c r="BX137" s="17"/>
      <c r="BY137" s="17"/>
      <c r="BZ137" s="19" t="str">
        <f t="shared" si="55"/>
        <v>26</v>
      </c>
      <c r="CA137" s="19" t="str">
        <f t="shared" si="56"/>
        <v/>
      </c>
      <c r="CB137" s="19" t="str">
        <f t="shared" si="57"/>
        <v/>
      </c>
      <c r="CC137" s="19"/>
      <c r="CF137" s="4">
        <v>16000.0</v>
      </c>
    </row>
    <row r="138">
      <c r="A138" s="4"/>
      <c r="B138" s="4"/>
      <c r="C138" s="4"/>
      <c r="D138" s="4" t="str">
        <f t="shared" si="2"/>
        <v>4</v>
      </c>
      <c r="E138" s="4" t="str">
        <f t="shared" si="3"/>
        <v/>
      </c>
      <c r="F138" s="4" t="str">
        <f t="shared" si="4"/>
        <v/>
      </c>
      <c r="G138" s="4" t="str">
        <f t="shared" si="5"/>
        <v/>
      </c>
      <c r="H138" s="4" t="str">
        <f t="shared" si="6"/>
        <v/>
      </c>
      <c r="I138" s="4" t="str">
        <f t="shared" si="7"/>
        <v/>
      </c>
      <c r="J138" s="4" t="str">
        <f t="shared" si="8"/>
        <v/>
      </c>
      <c r="K138" s="4" t="str">
        <f t="shared" si="9"/>
        <v/>
      </c>
      <c r="L138" s="4" t="str">
        <f t="shared" si="10"/>
        <v/>
      </c>
      <c r="M138" s="4" t="str">
        <f t="shared" si="11"/>
        <v/>
      </c>
      <c r="N138" s="4" t="str">
        <f t="shared" si="12"/>
        <v/>
      </c>
      <c r="O138" s="4" t="str">
        <f t="shared" si="13"/>
        <v/>
      </c>
      <c r="P138" s="4" t="str">
        <f t="shared" si="14"/>
        <v/>
      </c>
      <c r="Q138" s="4" t="str">
        <f t="shared" si="15"/>
        <v/>
      </c>
      <c r="R138" s="4" t="str">
        <f t="shared" si="16"/>
        <v/>
      </c>
      <c r="S138" s="4" t="str">
        <f t="shared" si="17"/>
        <v/>
      </c>
      <c r="T138" s="4" t="str">
        <f t="shared" si="18"/>
        <v/>
      </c>
      <c r="U138" s="4" t="str">
        <f t="shared" si="19"/>
        <v/>
      </c>
      <c r="V138" s="4" t="str">
        <f t="shared" si="20"/>
        <v/>
      </c>
      <c r="W138" s="4" t="str">
        <f t="shared" si="21"/>
        <v/>
      </c>
      <c r="X138" s="4" t="str">
        <f t="shared" si="22"/>
        <v/>
      </c>
      <c r="Y138" s="4" t="str">
        <f t="shared" si="23"/>
        <v/>
      </c>
      <c r="Z138" s="4" t="str">
        <f t="shared" si="24"/>
        <v/>
      </c>
      <c r="AA138" s="4" t="str">
        <f t="shared" si="25"/>
        <v/>
      </c>
      <c r="AB138" s="4" t="str">
        <f t="shared" si="26"/>
        <v/>
      </c>
      <c r="AC138" s="4" t="str">
        <f t="shared" si="27"/>
        <v/>
      </c>
      <c r="AD138" s="4" t="str">
        <f t="shared" si="28"/>
        <v/>
      </c>
      <c r="AE138" s="4" t="str">
        <f t="shared" si="29"/>
        <v/>
      </c>
      <c r="AF138" s="4" t="str">
        <f t="shared" si="30"/>
        <v/>
      </c>
      <c r="AG138" s="4" t="str">
        <f t="shared" si="31"/>
        <v/>
      </c>
      <c r="AH138" s="4" t="str">
        <f t="shared" si="32"/>
        <v/>
      </c>
      <c r="AI138" s="4" t="str">
        <f t="shared" si="33"/>
        <v/>
      </c>
      <c r="AJ138" s="4" t="str">
        <f t="shared" si="34"/>
        <v/>
      </c>
      <c r="AK138" s="4" t="str">
        <f t="shared" si="35"/>
        <v/>
      </c>
      <c r="AL138" s="4" t="str">
        <f t="shared" si="36"/>
        <v/>
      </c>
      <c r="AM138" s="4" t="str">
        <f t="shared" si="37"/>
        <v/>
      </c>
      <c r="AN138" s="4" t="str">
        <f t="shared" si="38"/>
        <v/>
      </c>
      <c r="AO138" s="4" t="str">
        <f t="shared" si="39"/>
        <v/>
      </c>
      <c r="AP138" s="4" t="str">
        <f t="shared" si="40"/>
        <v/>
      </c>
      <c r="AQ138" s="4" t="str">
        <f t="shared" si="41"/>
        <v/>
      </c>
      <c r="AR138" s="4" t="str">
        <f t="shared" si="42"/>
        <v>772.9625</v>
      </c>
      <c r="AS138" s="4" t="str">
        <f t="shared" si="43"/>
        <v/>
      </c>
      <c r="AT138" s="4" t="str">
        <f t="shared" si="44"/>
        <v/>
      </c>
      <c r="AU138" s="4" t="str">
        <f t="shared" si="45"/>
        <v/>
      </c>
      <c r="AV138" s="4" t="str">
        <f t="shared" si="46"/>
        <v>5890.525</v>
      </c>
      <c r="AW138" s="4" t="str">
        <f t="shared" si="47"/>
        <v/>
      </c>
      <c r="AX138" s="4" t="str">
        <f t="shared" si="48"/>
        <v/>
      </c>
      <c r="AY138" s="4" t="str">
        <f t="shared" si="49"/>
        <v/>
      </c>
      <c r="AZ138" s="4" t="str">
        <f t="shared" si="50"/>
        <v>0.003035524434</v>
      </c>
      <c r="BA138" s="4" t="str">
        <f t="shared" si="51"/>
        <v/>
      </c>
      <c r="BB138" s="4" t="str">
        <f t="shared" si="52"/>
        <v/>
      </c>
      <c r="BC138" s="4" t="str">
        <f t="shared" si="53"/>
        <v/>
      </c>
      <c r="BD138" s="4" t="str">
        <f t="shared" si="54"/>
        <v>105362</v>
      </c>
      <c r="BE138" s="4">
        <v>86500.0</v>
      </c>
      <c r="BF138" s="4">
        <v>105362.0</v>
      </c>
      <c r="BG138" s="4">
        <v>0.0030355244344</v>
      </c>
      <c r="BH138" s="4">
        <v>5890.525</v>
      </c>
      <c r="BI138" s="4">
        <v>772.9625</v>
      </c>
      <c r="BT138" s="8"/>
      <c r="BU138" s="8"/>
      <c r="BV138" s="8"/>
      <c r="BW138" s="15">
        <v>39087.0</v>
      </c>
      <c r="BX138" s="17"/>
      <c r="BY138" s="17"/>
      <c r="BZ138" s="19" t="str">
        <f t="shared" si="55"/>
        <v>10</v>
      </c>
      <c r="CA138" s="19" t="str">
        <f t="shared" si="56"/>
        <v/>
      </c>
      <c r="CB138" s="19" t="str">
        <f t="shared" si="57"/>
        <v/>
      </c>
      <c r="CC138" s="19"/>
      <c r="CF138" s="4">
        <v>16200.0</v>
      </c>
    </row>
    <row r="139">
      <c r="A139" s="4"/>
      <c r="B139" s="4"/>
      <c r="C139" s="4"/>
      <c r="D139" s="4" t="str">
        <f t="shared" si="2"/>
        <v>2</v>
      </c>
      <c r="E139" s="4" t="str">
        <f t="shared" si="3"/>
        <v/>
      </c>
      <c r="F139" s="4" t="str">
        <f t="shared" si="4"/>
        <v/>
      </c>
      <c r="G139" s="4" t="str">
        <f t="shared" si="5"/>
        <v/>
      </c>
      <c r="H139" s="4" t="str">
        <f t="shared" si="6"/>
        <v/>
      </c>
      <c r="I139" s="4" t="str">
        <f t="shared" si="7"/>
        <v/>
      </c>
      <c r="J139" s="4" t="str">
        <f t="shared" si="8"/>
        <v/>
      </c>
      <c r="K139" s="4" t="str">
        <f t="shared" si="9"/>
        <v/>
      </c>
      <c r="L139" s="4" t="str">
        <f t="shared" si="10"/>
        <v/>
      </c>
      <c r="M139" s="4" t="str">
        <f t="shared" si="11"/>
        <v/>
      </c>
      <c r="N139" s="4" t="str">
        <f t="shared" si="12"/>
        <v/>
      </c>
      <c r="O139" s="4" t="str">
        <f t="shared" si="13"/>
        <v/>
      </c>
      <c r="P139" s="4" t="str">
        <f t="shared" si="14"/>
        <v/>
      </c>
      <c r="Q139" s="4" t="str">
        <f t="shared" si="15"/>
        <v/>
      </c>
      <c r="R139" s="4" t="str">
        <f t="shared" si="16"/>
        <v/>
      </c>
      <c r="S139" s="4" t="str">
        <f t="shared" si="17"/>
        <v/>
      </c>
      <c r="T139" s="4" t="str">
        <f t="shared" si="18"/>
        <v/>
      </c>
      <c r="U139" s="4" t="str">
        <f t="shared" si="19"/>
        <v/>
      </c>
      <c r="V139" s="4" t="str">
        <f t="shared" si="20"/>
        <v/>
      </c>
      <c r="W139" s="4" t="str">
        <f t="shared" si="21"/>
        <v/>
      </c>
      <c r="X139" s="4" t="str">
        <f t="shared" si="22"/>
        <v/>
      </c>
      <c r="Y139" s="4" t="str">
        <f t="shared" si="23"/>
        <v/>
      </c>
      <c r="Z139" s="4" t="str">
        <f t="shared" si="24"/>
        <v>39</v>
      </c>
      <c r="AA139" s="4" t="str">
        <f t="shared" si="25"/>
        <v/>
      </c>
      <c r="AB139" s="4" t="str">
        <f t="shared" si="26"/>
        <v/>
      </c>
      <c r="AC139" s="4" t="str">
        <f t="shared" si="27"/>
        <v/>
      </c>
      <c r="AD139" s="4" t="str">
        <f t="shared" si="28"/>
        <v>2</v>
      </c>
      <c r="AE139" s="4" t="str">
        <f t="shared" si="29"/>
        <v/>
      </c>
      <c r="AF139" s="4" t="str">
        <f t="shared" si="30"/>
        <v/>
      </c>
      <c r="AG139" s="4" t="str">
        <f t="shared" si="31"/>
        <v/>
      </c>
      <c r="AH139" s="4" t="str">
        <f t="shared" si="32"/>
        <v>0</v>
      </c>
      <c r="AI139" s="4" t="str">
        <f t="shared" si="33"/>
        <v/>
      </c>
      <c r="AJ139" s="4" t="str">
        <f t="shared" si="34"/>
        <v/>
      </c>
      <c r="AK139" s="4" t="str">
        <f t="shared" si="35"/>
        <v/>
      </c>
      <c r="AL139" s="4" t="str">
        <f t="shared" si="36"/>
        <v>7.285402219</v>
      </c>
      <c r="AM139" s="4" t="str">
        <f t="shared" si="37"/>
        <v/>
      </c>
      <c r="AN139" s="4" t="str">
        <f t="shared" si="38"/>
        <v/>
      </c>
      <c r="AO139" s="4" t="str">
        <f t="shared" si="39"/>
        <v/>
      </c>
      <c r="AP139" s="4" t="str">
        <f t="shared" si="40"/>
        <v>45.6375</v>
      </c>
      <c r="AQ139" s="4" t="str">
        <f t="shared" si="41"/>
        <v/>
      </c>
      <c r="AR139" s="4" t="str">
        <f t="shared" si="42"/>
        <v/>
      </c>
      <c r="AS139" s="4" t="str">
        <f t="shared" si="43"/>
        <v/>
      </c>
      <c r="AT139" s="4" t="str">
        <f t="shared" si="44"/>
        <v>1596.007813</v>
      </c>
      <c r="AU139" s="4" t="str">
        <f t="shared" si="45"/>
        <v/>
      </c>
      <c r="AV139" s="4" t="str">
        <f t="shared" si="46"/>
        <v/>
      </c>
      <c r="AW139" s="4" t="str">
        <f t="shared" si="47"/>
        <v/>
      </c>
      <c r="AX139" s="4" t="str">
        <f t="shared" si="48"/>
        <v>0.003022111503</v>
      </c>
      <c r="AY139" s="4" t="str">
        <f t="shared" si="49"/>
        <v/>
      </c>
      <c r="AZ139" s="4" t="str">
        <f t="shared" si="50"/>
        <v/>
      </c>
      <c r="BA139" s="4" t="str">
        <f t="shared" si="51"/>
        <v/>
      </c>
      <c r="BB139" s="4" t="str">
        <f t="shared" si="52"/>
        <v>104708</v>
      </c>
      <c r="BC139" s="4" t="str">
        <f t="shared" si="53"/>
        <v/>
      </c>
      <c r="BD139" s="4" t="str">
        <f t="shared" si="54"/>
        <v/>
      </c>
      <c r="BE139" s="4">
        <v>8458.0</v>
      </c>
      <c r="BF139" s="4">
        <v>104708.0</v>
      </c>
      <c r="BG139" s="4">
        <v>0.00302211150316</v>
      </c>
      <c r="BH139" s="4">
        <v>1596.0078125</v>
      </c>
      <c r="BI139" s="4">
        <v>45.6375</v>
      </c>
      <c r="BJ139">
        <v>7.285402218862249</v>
      </c>
      <c r="BK139" s="4">
        <v>0.0</v>
      </c>
      <c r="BL139" s="4">
        <v>2.0</v>
      </c>
      <c r="BM139" s="7">
        <v>39.0</v>
      </c>
      <c r="BN139" s="7"/>
      <c r="BO139" s="7"/>
      <c r="BP139" s="7"/>
      <c r="BS139" s="7"/>
      <c r="BT139" s="8"/>
      <c r="BU139" s="8"/>
      <c r="BV139" s="8"/>
      <c r="BW139" s="15">
        <v>39106.0</v>
      </c>
      <c r="BX139" s="20">
        <v>39667.0</v>
      </c>
      <c r="BY139" s="17"/>
      <c r="BZ139" s="19" t="str">
        <f t="shared" si="55"/>
        <v>10</v>
      </c>
      <c r="CA139" s="19" t="str">
        <f t="shared" si="56"/>
        <v>7</v>
      </c>
      <c r="CB139" s="19" t="str">
        <f t="shared" si="57"/>
        <v/>
      </c>
      <c r="CC139" s="19"/>
      <c r="CF139" s="4">
        <v>16300.0</v>
      </c>
    </row>
    <row r="140">
      <c r="A140" s="4"/>
      <c r="B140" s="4"/>
      <c r="C140" s="4"/>
      <c r="D140" s="4" t="str">
        <f t="shared" si="2"/>
        <v>1</v>
      </c>
      <c r="E140" s="4" t="str">
        <f t="shared" si="3"/>
        <v/>
      </c>
      <c r="F140" s="4" t="str">
        <f t="shared" si="4"/>
        <v/>
      </c>
      <c r="G140" s="4" t="str">
        <f t="shared" si="5"/>
        <v/>
      </c>
      <c r="H140" s="4" t="str">
        <f t="shared" si="6"/>
        <v/>
      </c>
      <c r="I140" s="4" t="str">
        <f t="shared" si="7"/>
        <v/>
      </c>
      <c r="J140" s="4" t="str">
        <f t="shared" si="8"/>
        <v/>
      </c>
      <c r="K140" s="4" t="str">
        <f t="shared" si="9"/>
        <v/>
      </c>
      <c r="L140" s="4" t="str">
        <f t="shared" si="10"/>
        <v/>
      </c>
      <c r="M140" s="4" t="str">
        <f t="shared" si="11"/>
        <v/>
      </c>
      <c r="N140" s="4" t="str">
        <f t="shared" si="12"/>
        <v/>
      </c>
      <c r="O140" s="4" t="str">
        <f t="shared" si="13"/>
        <v/>
      </c>
      <c r="P140" s="4" t="str">
        <f t="shared" si="14"/>
        <v/>
      </c>
      <c r="Q140" s="4" t="str">
        <f t="shared" si="15"/>
        <v/>
      </c>
      <c r="R140" s="4" t="str">
        <f t="shared" si="16"/>
        <v/>
      </c>
      <c r="S140" s="4" t="str">
        <f t="shared" si="17"/>
        <v/>
      </c>
      <c r="T140" s="4" t="str">
        <f t="shared" si="18"/>
        <v/>
      </c>
      <c r="U140" s="4" t="str">
        <f t="shared" si="19"/>
        <v/>
      </c>
      <c r="V140" s="4" t="str">
        <f t="shared" si="20"/>
        <v/>
      </c>
      <c r="W140" s="4" t="str">
        <f t="shared" si="21"/>
        <v/>
      </c>
      <c r="X140" s="4" t="str">
        <f t="shared" si="22"/>
        <v/>
      </c>
      <c r="Y140" s="4" t="str">
        <f t="shared" si="23"/>
        <v/>
      </c>
      <c r="Z140" s="4" t="str">
        <f t="shared" si="24"/>
        <v/>
      </c>
      <c r="AA140" s="4" t="str">
        <f t="shared" si="25"/>
        <v/>
      </c>
      <c r="AB140" s="4" t="str">
        <f t="shared" si="26"/>
        <v/>
      </c>
      <c r="AC140" s="4" t="str">
        <f t="shared" si="27"/>
        <v/>
      </c>
      <c r="AD140" s="4" t="str">
        <f t="shared" si="28"/>
        <v/>
      </c>
      <c r="AE140" s="4" t="str">
        <f t="shared" si="29"/>
        <v/>
      </c>
      <c r="AF140" s="4" t="str">
        <f t="shared" si="30"/>
        <v/>
      </c>
      <c r="AG140" s="4" t="str">
        <f t="shared" si="31"/>
        <v/>
      </c>
      <c r="AH140" s="4" t="str">
        <f t="shared" si="32"/>
        <v/>
      </c>
      <c r="AI140" s="4" t="str">
        <f t="shared" si="33"/>
        <v/>
      </c>
      <c r="AJ140" s="4" t="str">
        <f t="shared" si="34"/>
        <v/>
      </c>
      <c r="AK140" s="4" t="str">
        <f t="shared" si="35"/>
        <v/>
      </c>
      <c r="AL140" s="4" t="str">
        <f t="shared" si="36"/>
        <v/>
      </c>
      <c r="AM140" s="4" t="str">
        <f t="shared" si="37"/>
        <v/>
      </c>
      <c r="AN140" s="4" t="str">
        <f t="shared" si="38"/>
        <v/>
      </c>
      <c r="AO140" s="4" t="str">
        <f t="shared" si="39"/>
        <v>3.28125</v>
      </c>
      <c r="AP140" s="4" t="str">
        <f t="shared" si="40"/>
        <v/>
      </c>
      <c r="AQ140" s="4" t="str">
        <f t="shared" si="41"/>
        <v/>
      </c>
      <c r="AR140" s="4" t="str">
        <f t="shared" si="42"/>
        <v/>
      </c>
      <c r="AS140" s="4" t="str">
        <f t="shared" si="43"/>
        <v>84.0215625</v>
      </c>
      <c r="AT140" s="4" t="str">
        <f t="shared" si="44"/>
        <v/>
      </c>
      <c r="AU140" s="4" t="str">
        <f t="shared" si="45"/>
        <v/>
      </c>
      <c r="AV140" s="4" t="str">
        <f t="shared" si="46"/>
        <v/>
      </c>
      <c r="AW140" s="4" t="str">
        <f t="shared" si="47"/>
        <v>0.002977247852</v>
      </c>
      <c r="AX140" s="4" t="str">
        <f t="shared" si="48"/>
        <v/>
      </c>
      <c r="AY140" s="4" t="str">
        <f t="shared" si="49"/>
        <v/>
      </c>
      <c r="AZ140" s="4" t="str">
        <f t="shared" si="50"/>
        <v/>
      </c>
      <c r="BA140" s="4" t="str">
        <f t="shared" si="51"/>
        <v>104645</v>
      </c>
      <c r="BB140" s="4" t="str">
        <f t="shared" si="52"/>
        <v/>
      </c>
      <c r="BC140" s="4" t="str">
        <f t="shared" si="53"/>
        <v/>
      </c>
      <c r="BD140" s="4" t="str">
        <f t="shared" si="54"/>
        <v/>
      </c>
      <c r="BE140" s="4">
        <v>1021.0</v>
      </c>
      <c r="BF140" s="4">
        <v>104645.0</v>
      </c>
      <c r="BG140" s="4">
        <v>0.00297724785231</v>
      </c>
      <c r="BH140" s="4">
        <v>84.0215625</v>
      </c>
      <c r="BI140" s="4">
        <v>3.28125</v>
      </c>
      <c r="BT140" s="8"/>
      <c r="BU140" s="8"/>
      <c r="BV140" s="8"/>
      <c r="BW140" s="15">
        <v>39887.0</v>
      </c>
      <c r="BX140" s="17"/>
      <c r="BY140" s="17"/>
      <c r="BZ140" s="19" t="str">
        <f t="shared" si="55"/>
        <v>36</v>
      </c>
      <c r="CA140" s="19" t="str">
        <f t="shared" si="56"/>
        <v/>
      </c>
      <c r="CB140" s="19" t="str">
        <f t="shared" si="57"/>
        <v/>
      </c>
      <c r="CC140" s="19"/>
      <c r="CF140" s="4">
        <v>16800.0</v>
      </c>
    </row>
    <row r="141">
      <c r="A141" s="4"/>
      <c r="B141" s="4"/>
      <c r="C141" s="4"/>
      <c r="D141" s="4" t="str">
        <f t="shared" si="2"/>
        <v>1</v>
      </c>
      <c r="E141" s="4" t="str">
        <f t="shared" si="3"/>
        <v>0</v>
      </c>
      <c r="F141" s="4" t="str">
        <f t="shared" si="4"/>
        <v/>
      </c>
      <c r="G141" s="4" t="str">
        <f t="shared" si="5"/>
        <v/>
      </c>
      <c r="H141" s="4" t="str">
        <f t="shared" si="6"/>
        <v/>
      </c>
      <c r="I141" s="4" t="str">
        <f t="shared" si="7"/>
        <v>0</v>
      </c>
      <c r="J141" s="4" t="str">
        <f t="shared" si="8"/>
        <v/>
      </c>
      <c r="K141" s="4" t="str">
        <f t="shared" si="9"/>
        <v/>
      </c>
      <c r="L141" s="4" t="str">
        <f t="shared" si="10"/>
        <v/>
      </c>
      <c r="M141" s="4" t="str">
        <f t="shared" si="11"/>
        <v>0</v>
      </c>
      <c r="N141" s="4" t="str">
        <f t="shared" si="12"/>
        <v/>
      </c>
      <c r="O141" s="4" t="str">
        <f t="shared" si="13"/>
        <v/>
      </c>
      <c r="P141" s="4" t="str">
        <f t="shared" si="14"/>
        <v/>
      </c>
      <c r="Q141" s="4" t="str">
        <f t="shared" si="15"/>
        <v>0</v>
      </c>
      <c r="R141" s="4" t="str">
        <f t="shared" si="16"/>
        <v/>
      </c>
      <c r="S141" s="4" t="str">
        <f t="shared" si="17"/>
        <v/>
      </c>
      <c r="T141" s="4" t="str">
        <f t="shared" si="18"/>
        <v/>
      </c>
      <c r="U141" s="4" t="str">
        <f t="shared" si="19"/>
        <v>0</v>
      </c>
      <c r="V141" s="4" t="str">
        <f t="shared" si="20"/>
        <v/>
      </c>
      <c r="W141" s="4" t="str">
        <f t="shared" si="21"/>
        <v/>
      </c>
      <c r="X141" s="4" t="str">
        <f t="shared" si="22"/>
        <v/>
      </c>
      <c r="Y141" s="4" t="str">
        <f t="shared" si="23"/>
        <v>0</v>
      </c>
      <c r="Z141" s="4" t="str">
        <f t="shared" si="24"/>
        <v/>
      </c>
      <c r="AA141" s="4" t="str">
        <f t="shared" si="25"/>
        <v/>
      </c>
      <c r="AB141" s="4" t="str">
        <f t="shared" si="26"/>
        <v/>
      </c>
      <c r="AC141" s="4" t="str">
        <f t="shared" si="27"/>
        <v>5</v>
      </c>
      <c r="AD141" s="4" t="str">
        <f t="shared" si="28"/>
        <v/>
      </c>
      <c r="AE141" s="4" t="str">
        <f t="shared" si="29"/>
        <v/>
      </c>
      <c r="AF141" s="4" t="str">
        <f t="shared" si="30"/>
        <v/>
      </c>
      <c r="AG141" s="4" t="str">
        <f t="shared" si="31"/>
        <v>17</v>
      </c>
      <c r="AH141" s="4" t="str">
        <f t="shared" si="32"/>
        <v/>
      </c>
      <c r="AI141" s="4" t="str">
        <f t="shared" si="33"/>
        <v/>
      </c>
      <c r="AJ141" s="4" t="str">
        <f t="shared" si="34"/>
        <v/>
      </c>
      <c r="AK141" s="4" t="str">
        <f t="shared" si="35"/>
        <v>0</v>
      </c>
      <c r="AL141" s="4" t="str">
        <f t="shared" si="36"/>
        <v/>
      </c>
      <c r="AM141" s="4" t="str">
        <f t="shared" si="37"/>
        <v/>
      </c>
      <c r="AN141" s="4" t="str">
        <f t="shared" si="38"/>
        <v/>
      </c>
      <c r="AO141" s="4" t="str">
        <f t="shared" si="39"/>
        <v>22.44625</v>
      </c>
      <c r="AP141" s="4" t="str">
        <f t="shared" si="40"/>
        <v/>
      </c>
      <c r="AQ141" s="4" t="str">
        <f t="shared" si="41"/>
        <v/>
      </c>
      <c r="AR141" s="4" t="str">
        <f t="shared" si="42"/>
        <v/>
      </c>
      <c r="AS141" s="4" t="str">
        <f t="shared" si="43"/>
        <v>40.569375</v>
      </c>
      <c r="AT141" s="4" t="str">
        <f t="shared" si="44"/>
        <v/>
      </c>
      <c r="AU141" s="4" t="str">
        <f t="shared" si="45"/>
        <v/>
      </c>
      <c r="AV141" s="4" t="str">
        <f t="shared" si="46"/>
        <v/>
      </c>
      <c r="AW141" s="4" t="str">
        <f t="shared" si="47"/>
        <v>0.002954573021</v>
      </c>
      <c r="AX141" s="4" t="str">
        <f t="shared" si="48"/>
        <v/>
      </c>
      <c r="AY141" s="4" t="str">
        <f t="shared" si="49"/>
        <v/>
      </c>
      <c r="AZ141" s="4" t="str">
        <f t="shared" si="50"/>
        <v/>
      </c>
      <c r="BA141" s="4" t="str">
        <f t="shared" si="51"/>
        <v>104556</v>
      </c>
      <c r="BB141" s="4" t="str">
        <f t="shared" si="52"/>
        <v/>
      </c>
      <c r="BC141" s="4" t="str">
        <f t="shared" si="53"/>
        <v/>
      </c>
      <c r="BD141" s="4" t="str">
        <f t="shared" si="54"/>
        <v/>
      </c>
      <c r="BE141" s="4">
        <v>1464.0</v>
      </c>
      <c r="BF141" s="4">
        <v>104556.0</v>
      </c>
      <c r="BG141" s="4">
        <v>0.00295457302134</v>
      </c>
      <c r="BH141" s="4">
        <v>40.569375</v>
      </c>
      <c r="BI141" s="4">
        <v>22.44625</v>
      </c>
      <c r="BJ141" s="4">
        <v>0.0</v>
      </c>
      <c r="BK141" s="4">
        <v>17.0</v>
      </c>
      <c r="BL141" s="4">
        <v>5.0</v>
      </c>
      <c r="BM141" s="7">
        <v>0.0</v>
      </c>
      <c r="BN141" s="7">
        <v>0.0</v>
      </c>
      <c r="BO141" s="7">
        <v>0.0</v>
      </c>
      <c r="BP141" s="7">
        <v>0.0</v>
      </c>
      <c r="BQ141" s="7">
        <v>0.0</v>
      </c>
      <c r="BR141" s="7">
        <v>0.0</v>
      </c>
      <c r="BS141" s="7"/>
      <c r="BT141" s="8"/>
      <c r="BU141" s="8"/>
      <c r="BV141" s="8"/>
      <c r="BW141" s="15">
        <v>39503.0</v>
      </c>
      <c r="BX141" s="20">
        <v>39462.0</v>
      </c>
      <c r="BY141" s="22">
        <v>42051.0</v>
      </c>
      <c r="BZ141" s="19" t="str">
        <f t="shared" si="55"/>
        <v>23</v>
      </c>
      <c r="CA141" s="19" t="str">
        <f t="shared" si="56"/>
        <v>0</v>
      </c>
      <c r="CB141" s="19" t="str">
        <f t="shared" si="57"/>
        <v>79</v>
      </c>
      <c r="CC141" s="19"/>
      <c r="CF141" s="4">
        <v>17000.0</v>
      </c>
    </row>
    <row r="142">
      <c r="A142" s="4"/>
      <c r="B142" s="4"/>
      <c r="C142" s="4"/>
      <c r="D142" s="4" t="str">
        <f t="shared" si="2"/>
        <v>4</v>
      </c>
      <c r="E142" s="4" t="str">
        <f t="shared" si="3"/>
        <v/>
      </c>
      <c r="F142" s="4" t="str">
        <f t="shared" si="4"/>
        <v/>
      </c>
      <c r="G142" s="4" t="str">
        <f t="shared" si="5"/>
        <v/>
      </c>
      <c r="H142" s="4" t="str">
        <f t="shared" si="6"/>
        <v>0</v>
      </c>
      <c r="I142" s="4" t="str">
        <f t="shared" si="7"/>
        <v/>
      </c>
      <c r="J142" s="4" t="str">
        <f t="shared" si="8"/>
        <v/>
      </c>
      <c r="K142" s="4" t="str">
        <f t="shared" si="9"/>
        <v/>
      </c>
      <c r="L142" s="4" t="str">
        <f t="shared" si="10"/>
        <v>1</v>
      </c>
      <c r="M142" s="4" t="str">
        <f t="shared" si="11"/>
        <v/>
      </c>
      <c r="N142" s="4" t="str">
        <f t="shared" si="12"/>
        <v/>
      </c>
      <c r="O142" s="4" t="str">
        <f t="shared" si="13"/>
        <v/>
      </c>
      <c r="P142" s="4" t="str">
        <f t="shared" si="14"/>
        <v>952.3219281</v>
      </c>
      <c r="Q142" s="4" t="str">
        <f t="shared" si="15"/>
        <v/>
      </c>
      <c r="R142" s="4" t="str">
        <f t="shared" si="16"/>
        <v/>
      </c>
      <c r="S142" s="4" t="str">
        <f t="shared" si="17"/>
        <v/>
      </c>
      <c r="T142" s="4" t="str">
        <f t="shared" si="18"/>
        <v>0</v>
      </c>
      <c r="U142" s="4" t="str">
        <f t="shared" si="19"/>
        <v/>
      </c>
      <c r="V142" s="4" t="str">
        <f t="shared" si="20"/>
        <v/>
      </c>
      <c r="W142" s="4" t="str">
        <f t="shared" si="21"/>
        <v/>
      </c>
      <c r="X142" s="4" t="str">
        <f t="shared" si="22"/>
        <v>1</v>
      </c>
      <c r="Y142" s="4" t="str">
        <f t="shared" si="23"/>
        <v/>
      </c>
      <c r="Z142" s="4" t="str">
        <f t="shared" si="24"/>
        <v/>
      </c>
      <c r="AA142" s="4" t="str">
        <f t="shared" si="25"/>
        <v/>
      </c>
      <c r="AB142" s="4" t="str">
        <f t="shared" si="26"/>
        <v>974</v>
      </c>
      <c r="AC142" s="4" t="str">
        <f t="shared" si="27"/>
        <v/>
      </c>
      <c r="AD142" s="4" t="str">
        <f t="shared" si="28"/>
        <v/>
      </c>
      <c r="AE142" s="4" t="str">
        <f t="shared" si="29"/>
        <v/>
      </c>
      <c r="AF142" s="4" t="str">
        <f t="shared" si="30"/>
        <v>75</v>
      </c>
      <c r="AG142" s="4" t="str">
        <f t="shared" si="31"/>
        <v/>
      </c>
      <c r="AH142" s="4" t="str">
        <f t="shared" si="32"/>
        <v/>
      </c>
      <c r="AI142" s="4" t="str">
        <f t="shared" si="33"/>
        <v/>
      </c>
      <c r="AJ142" s="4" t="str">
        <f t="shared" si="34"/>
        <v>505</v>
      </c>
      <c r="AK142" s="4" t="str">
        <f t="shared" si="35"/>
        <v/>
      </c>
      <c r="AL142" s="4" t="str">
        <f t="shared" si="36"/>
        <v/>
      </c>
      <c r="AM142" s="4" t="str">
        <f t="shared" si="37"/>
        <v/>
      </c>
      <c r="AN142" s="4" t="str">
        <f t="shared" si="38"/>
        <v>178.927778</v>
      </c>
      <c r="AO142" s="4" t="str">
        <f t="shared" si="39"/>
        <v/>
      </c>
      <c r="AP142" s="4" t="str">
        <f t="shared" si="40"/>
        <v/>
      </c>
      <c r="AQ142" s="4" t="str">
        <f t="shared" si="41"/>
        <v/>
      </c>
      <c r="AR142" s="4" t="str">
        <f t="shared" si="42"/>
        <v>0</v>
      </c>
      <c r="AS142" s="4" t="str">
        <f t="shared" si="43"/>
        <v/>
      </c>
      <c r="AT142" s="4" t="str">
        <f t="shared" si="44"/>
        <v/>
      </c>
      <c r="AU142" s="4" t="str">
        <f t="shared" si="45"/>
        <v/>
      </c>
      <c r="AV142" s="4" t="str">
        <f t="shared" si="46"/>
        <v>414.3415625</v>
      </c>
      <c r="AW142" s="4" t="str">
        <f t="shared" si="47"/>
        <v/>
      </c>
      <c r="AX142" s="4" t="str">
        <f t="shared" si="48"/>
        <v/>
      </c>
      <c r="AY142" s="4" t="str">
        <f t="shared" si="49"/>
        <v/>
      </c>
      <c r="AZ142" s="4" t="str">
        <f t="shared" si="50"/>
        <v>0.002932665433</v>
      </c>
      <c r="BA142" s="4" t="str">
        <f t="shared" si="51"/>
        <v/>
      </c>
      <c r="BB142" s="4" t="str">
        <f t="shared" si="52"/>
        <v/>
      </c>
      <c r="BC142" s="4" t="str">
        <f t="shared" si="53"/>
        <v/>
      </c>
      <c r="BD142" s="4" t="str">
        <f t="shared" si="54"/>
        <v>102489</v>
      </c>
      <c r="BE142" s="4">
        <v>31800.0</v>
      </c>
      <c r="BF142" s="4">
        <v>102489.0</v>
      </c>
      <c r="BG142" s="4">
        <v>0.00293266543311</v>
      </c>
      <c r="BH142" s="4">
        <v>414.3415625</v>
      </c>
      <c r="BI142" s="4">
        <v>0.0</v>
      </c>
      <c r="BJ142">
        <v>178.92777796208236</v>
      </c>
      <c r="BK142" s="4">
        <v>505.0</v>
      </c>
      <c r="BL142" s="4">
        <v>75.0</v>
      </c>
      <c r="BM142" s="7">
        <v>974.0</v>
      </c>
      <c r="BN142" s="7">
        <v>1.0</v>
      </c>
      <c r="BO142" s="7">
        <v>0.0</v>
      </c>
      <c r="BP142" s="7">
        <v>952.3219280948873</v>
      </c>
      <c r="BQ142" s="7">
        <v>1.0</v>
      </c>
      <c r="BR142" s="7">
        <v>0.0</v>
      </c>
      <c r="BS142" s="7"/>
      <c r="BT142" s="8"/>
      <c r="BU142" s="8"/>
      <c r="BV142" s="8"/>
      <c r="BW142" s="15">
        <v>39300.0</v>
      </c>
      <c r="BX142" s="20">
        <v>40078.0</v>
      </c>
      <c r="BY142" s="22">
        <v>40738.0</v>
      </c>
      <c r="BZ142" s="19" t="str">
        <f t="shared" si="55"/>
        <v>17</v>
      </c>
      <c r="CA142" s="19" t="str">
        <f t="shared" si="56"/>
        <v>20</v>
      </c>
      <c r="CB142" s="19" t="str">
        <f t="shared" si="57"/>
        <v>36</v>
      </c>
      <c r="CC142" s="19"/>
      <c r="CF142" s="4">
        <v>17500.0</v>
      </c>
    </row>
    <row r="143">
      <c r="A143" s="4"/>
      <c r="B143" s="4"/>
      <c r="C143" s="4"/>
      <c r="D143" s="4" t="str">
        <f t="shared" si="2"/>
        <v>2</v>
      </c>
      <c r="E143" s="4" t="str">
        <f t="shared" si="3"/>
        <v/>
      </c>
      <c r="F143" s="4" t="str">
        <f t="shared" si="4"/>
        <v/>
      </c>
      <c r="G143" s="4" t="str">
        <f t="shared" si="5"/>
        <v/>
      </c>
      <c r="H143" s="4" t="str">
        <f t="shared" si="6"/>
        <v/>
      </c>
      <c r="I143" s="4" t="str">
        <f t="shared" si="7"/>
        <v/>
      </c>
      <c r="J143" s="4" t="str">
        <f t="shared" si="8"/>
        <v/>
      </c>
      <c r="K143" s="4" t="str">
        <f t="shared" si="9"/>
        <v/>
      </c>
      <c r="L143" s="4" t="str">
        <f t="shared" si="10"/>
        <v/>
      </c>
      <c r="M143" s="4" t="str">
        <f t="shared" si="11"/>
        <v/>
      </c>
      <c r="N143" s="4" t="str">
        <f t="shared" si="12"/>
        <v/>
      </c>
      <c r="O143" s="4" t="str">
        <f t="shared" si="13"/>
        <v/>
      </c>
      <c r="P143" s="4" t="str">
        <f t="shared" si="14"/>
        <v/>
      </c>
      <c r="Q143" s="4" t="str">
        <f t="shared" si="15"/>
        <v/>
      </c>
      <c r="R143" s="4" t="str">
        <f t="shared" si="16"/>
        <v/>
      </c>
      <c r="S143" s="4" t="str">
        <f t="shared" si="17"/>
        <v/>
      </c>
      <c r="T143" s="4" t="str">
        <f t="shared" si="18"/>
        <v/>
      </c>
      <c r="U143" s="4" t="str">
        <f t="shared" si="19"/>
        <v/>
      </c>
      <c r="V143" s="4" t="str">
        <f t="shared" si="20"/>
        <v/>
      </c>
      <c r="W143" s="4" t="str">
        <f t="shared" si="21"/>
        <v/>
      </c>
      <c r="X143" s="4" t="str">
        <f t="shared" si="22"/>
        <v/>
      </c>
      <c r="Y143" s="4" t="str">
        <f t="shared" si="23"/>
        <v/>
      </c>
      <c r="Z143" s="4" t="str">
        <f t="shared" si="24"/>
        <v/>
      </c>
      <c r="AA143" s="4" t="str">
        <f t="shared" si="25"/>
        <v/>
      </c>
      <c r="AB143" s="4" t="str">
        <f t="shared" si="26"/>
        <v/>
      </c>
      <c r="AC143" s="4" t="str">
        <f t="shared" si="27"/>
        <v/>
      </c>
      <c r="AD143" s="4" t="str">
        <f t="shared" si="28"/>
        <v/>
      </c>
      <c r="AE143" s="4" t="str">
        <f t="shared" si="29"/>
        <v/>
      </c>
      <c r="AF143" s="4" t="str">
        <f t="shared" si="30"/>
        <v/>
      </c>
      <c r="AG143" s="4" t="str">
        <f t="shared" si="31"/>
        <v/>
      </c>
      <c r="AH143" s="4" t="str">
        <f t="shared" si="32"/>
        <v/>
      </c>
      <c r="AI143" s="4" t="str">
        <f t="shared" si="33"/>
        <v/>
      </c>
      <c r="AJ143" s="4" t="str">
        <f t="shared" si="34"/>
        <v/>
      </c>
      <c r="AK143" s="4" t="str">
        <f t="shared" si="35"/>
        <v/>
      </c>
      <c r="AL143" s="4" t="str">
        <f t="shared" si="36"/>
        <v/>
      </c>
      <c r="AM143" s="4" t="str">
        <f t="shared" si="37"/>
        <v/>
      </c>
      <c r="AN143" s="4" t="str">
        <f t="shared" si="38"/>
        <v/>
      </c>
      <c r="AO143" s="4" t="str">
        <f t="shared" si="39"/>
        <v/>
      </c>
      <c r="AP143" s="4" t="str">
        <f t="shared" si="40"/>
        <v>52.554375</v>
      </c>
      <c r="AQ143" s="4" t="str">
        <f t="shared" si="41"/>
        <v/>
      </c>
      <c r="AR143" s="4" t="str">
        <f t="shared" si="42"/>
        <v/>
      </c>
      <c r="AS143" s="4" t="str">
        <f t="shared" si="43"/>
        <v/>
      </c>
      <c r="AT143" s="4" t="str">
        <f t="shared" si="44"/>
        <v>300.01875</v>
      </c>
      <c r="AU143" s="4" t="str">
        <f t="shared" si="45"/>
        <v/>
      </c>
      <c r="AV143" s="4" t="str">
        <f t="shared" si="46"/>
        <v/>
      </c>
      <c r="AW143" s="4" t="str">
        <f t="shared" si="47"/>
        <v/>
      </c>
      <c r="AX143" s="4" t="str">
        <f t="shared" si="48"/>
        <v>0.002927577891</v>
      </c>
      <c r="AY143" s="4" t="str">
        <f t="shared" si="49"/>
        <v/>
      </c>
      <c r="AZ143" s="4" t="str">
        <f t="shared" si="50"/>
        <v/>
      </c>
      <c r="BA143" s="4" t="str">
        <f t="shared" si="51"/>
        <v/>
      </c>
      <c r="BB143" s="4" t="str">
        <f t="shared" si="52"/>
        <v>102312</v>
      </c>
      <c r="BC143" s="4" t="str">
        <f t="shared" si="53"/>
        <v/>
      </c>
      <c r="BD143" s="4" t="str">
        <f t="shared" si="54"/>
        <v/>
      </c>
      <c r="BE143" s="4">
        <v>5580.0</v>
      </c>
      <c r="BF143" s="4">
        <v>102312.0</v>
      </c>
      <c r="BG143" s="4">
        <v>0.00292757789137</v>
      </c>
      <c r="BH143" s="4">
        <v>300.01875</v>
      </c>
      <c r="BI143" s="4">
        <v>52.554375</v>
      </c>
      <c r="BT143" s="8"/>
      <c r="BU143" s="8"/>
      <c r="BV143" s="8"/>
      <c r="BW143" s="15">
        <v>39169.0</v>
      </c>
      <c r="BX143" s="17"/>
      <c r="BY143" s="17"/>
      <c r="BZ143" s="19" t="str">
        <f t="shared" si="55"/>
        <v>12</v>
      </c>
      <c r="CA143" s="19" t="str">
        <f t="shared" si="56"/>
        <v/>
      </c>
      <c r="CB143" s="19" t="str">
        <f t="shared" si="57"/>
        <v/>
      </c>
      <c r="CC143" s="19"/>
      <c r="CF143" s="4">
        <v>17600.0</v>
      </c>
    </row>
    <row r="144">
      <c r="A144" s="4"/>
      <c r="B144" s="4"/>
      <c r="C144" s="4"/>
      <c r="D144" s="4" t="str">
        <f t="shared" si="2"/>
        <v>3</v>
      </c>
      <c r="E144" s="4" t="str">
        <f t="shared" si="3"/>
        <v/>
      </c>
      <c r="F144" s="4" t="str">
        <f t="shared" si="4"/>
        <v/>
      </c>
      <c r="G144" s="4" t="str">
        <f t="shared" si="5"/>
        <v/>
      </c>
      <c r="H144" s="4" t="str">
        <f t="shared" si="6"/>
        <v/>
      </c>
      <c r="I144" s="4" t="str">
        <f t="shared" si="7"/>
        <v/>
      </c>
      <c r="J144" s="4" t="str">
        <f t="shared" si="8"/>
        <v/>
      </c>
      <c r="K144" s="4" t="str">
        <f t="shared" si="9"/>
        <v/>
      </c>
      <c r="L144" s="4" t="str">
        <f t="shared" si="10"/>
        <v/>
      </c>
      <c r="M144" s="4" t="str">
        <f t="shared" si="11"/>
        <v/>
      </c>
      <c r="N144" s="4" t="str">
        <f t="shared" si="12"/>
        <v/>
      </c>
      <c r="O144" s="4" t="str">
        <f t="shared" si="13"/>
        <v/>
      </c>
      <c r="P144" s="4" t="str">
        <f t="shared" si="14"/>
        <v/>
      </c>
      <c r="Q144" s="4" t="str">
        <f t="shared" si="15"/>
        <v/>
      </c>
      <c r="R144" s="4" t="str">
        <f t="shared" si="16"/>
        <v/>
      </c>
      <c r="S144" s="4" t="str">
        <f t="shared" si="17"/>
        <v/>
      </c>
      <c r="T144" s="4" t="str">
        <f t="shared" si="18"/>
        <v/>
      </c>
      <c r="U144" s="4" t="str">
        <f t="shared" si="19"/>
        <v/>
      </c>
      <c r="V144" s="4" t="str">
        <f t="shared" si="20"/>
        <v/>
      </c>
      <c r="W144" s="4" t="str">
        <f t="shared" si="21"/>
        <v/>
      </c>
      <c r="X144" s="4" t="str">
        <f t="shared" si="22"/>
        <v/>
      </c>
      <c r="Y144" s="4" t="str">
        <f t="shared" si="23"/>
        <v/>
      </c>
      <c r="Z144" s="4" t="str">
        <f t="shared" si="24"/>
        <v/>
      </c>
      <c r="AA144" s="4" t="str">
        <f t="shared" si="25"/>
        <v/>
      </c>
      <c r="AB144" s="4" t="str">
        <f t="shared" si="26"/>
        <v/>
      </c>
      <c r="AC144" s="4" t="str">
        <f t="shared" si="27"/>
        <v/>
      </c>
      <c r="AD144" s="4" t="str">
        <f t="shared" si="28"/>
        <v/>
      </c>
      <c r="AE144" s="4" t="str">
        <f t="shared" si="29"/>
        <v/>
      </c>
      <c r="AF144" s="4" t="str">
        <f t="shared" si="30"/>
        <v/>
      </c>
      <c r="AG144" s="4" t="str">
        <f t="shared" si="31"/>
        <v/>
      </c>
      <c r="AH144" s="4" t="str">
        <f t="shared" si="32"/>
        <v/>
      </c>
      <c r="AI144" s="4" t="str">
        <f t="shared" si="33"/>
        <v/>
      </c>
      <c r="AJ144" s="4" t="str">
        <f t="shared" si="34"/>
        <v/>
      </c>
      <c r="AK144" s="4" t="str">
        <f t="shared" si="35"/>
        <v/>
      </c>
      <c r="AL144" s="4" t="str">
        <f t="shared" si="36"/>
        <v/>
      </c>
      <c r="AM144" s="4" t="str">
        <f t="shared" si="37"/>
        <v/>
      </c>
      <c r="AN144" s="4" t="str">
        <f t="shared" si="38"/>
        <v/>
      </c>
      <c r="AO144" s="4" t="str">
        <f t="shared" si="39"/>
        <v/>
      </c>
      <c r="AP144" s="4" t="str">
        <f t="shared" si="40"/>
        <v/>
      </c>
      <c r="AQ144" s="4" t="str">
        <f t="shared" si="41"/>
        <v>123.14125</v>
      </c>
      <c r="AR144" s="4" t="str">
        <f t="shared" si="42"/>
        <v/>
      </c>
      <c r="AS144" s="4" t="str">
        <f t="shared" si="43"/>
        <v/>
      </c>
      <c r="AT144" s="4" t="str">
        <f t="shared" si="44"/>
        <v/>
      </c>
      <c r="AU144" s="4" t="str">
        <f t="shared" si="45"/>
        <v>5692.113438</v>
      </c>
      <c r="AV144" s="4" t="str">
        <f t="shared" si="46"/>
        <v/>
      </c>
      <c r="AW144" s="4" t="str">
        <f t="shared" si="47"/>
        <v/>
      </c>
      <c r="AX144" s="4" t="str">
        <f t="shared" si="48"/>
        <v/>
      </c>
      <c r="AY144" s="4" t="str">
        <f t="shared" si="49"/>
        <v>0.002925858269</v>
      </c>
      <c r="AZ144" s="4" t="str">
        <f t="shared" si="50"/>
        <v/>
      </c>
      <c r="BA144" s="4" t="str">
        <f t="shared" si="51"/>
        <v/>
      </c>
      <c r="BB144" s="4" t="str">
        <f t="shared" si="52"/>
        <v/>
      </c>
      <c r="BC144" s="4" t="str">
        <f t="shared" si="53"/>
        <v>101526</v>
      </c>
      <c r="BD144" s="4" t="str">
        <f t="shared" si="54"/>
        <v/>
      </c>
      <c r="BE144" s="4">
        <v>26500.0</v>
      </c>
      <c r="BF144" s="4">
        <v>101526.0</v>
      </c>
      <c r="BG144" s="4">
        <v>0.00292585826912</v>
      </c>
      <c r="BH144" s="4">
        <v>5692.1134375</v>
      </c>
      <c r="BI144" s="4">
        <v>123.14125</v>
      </c>
      <c r="BT144" s="8"/>
      <c r="BU144" s="8"/>
      <c r="BV144" s="8"/>
      <c r="BW144" s="15">
        <v>39202.0</v>
      </c>
      <c r="BX144" s="17"/>
      <c r="BY144" s="17"/>
      <c r="BZ144" s="19" t="str">
        <f t="shared" si="55"/>
        <v>13</v>
      </c>
      <c r="CA144" s="19" t="str">
        <f t="shared" si="56"/>
        <v/>
      </c>
      <c r="CB144" s="19" t="str">
        <f t="shared" si="57"/>
        <v/>
      </c>
      <c r="CC144" s="19"/>
      <c r="CF144" s="4">
        <v>18000.0</v>
      </c>
    </row>
    <row r="145">
      <c r="A145" s="4"/>
      <c r="B145" s="4"/>
      <c r="C145" s="4"/>
      <c r="D145" s="4" t="str">
        <f t="shared" si="2"/>
        <v>2</v>
      </c>
      <c r="E145" s="4" t="str">
        <f t="shared" si="3"/>
        <v/>
      </c>
      <c r="F145" s="4" t="str">
        <f t="shared" si="4"/>
        <v/>
      </c>
      <c r="G145" s="4" t="str">
        <f t="shared" si="5"/>
        <v/>
      </c>
      <c r="H145" s="4" t="str">
        <f t="shared" si="6"/>
        <v/>
      </c>
      <c r="I145" s="4" t="str">
        <f t="shared" si="7"/>
        <v/>
      </c>
      <c r="J145" s="4" t="str">
        <f t="shared" si="8"/>
        <v/>
      </c>
      <c r="K145" s="4" t="str">
        <f t="shared" si="9"/>
        <v/>
      </c>
      <c r="L145" s="4" t="str">
        <f t="shared" si="10"/>
        <v/>
      </c>
      <c r="M145" s="4" t="str">
        <f t="shared" si="11"/>
        <v/>
      </c>
      <c r="N145" s="4" t="str">
        <f t="shared" si="12"/>
        <v/>
      </c>
      <c r="O145" s="4" t="str">
        <f t="shared" si="13"/>
        <v/>
      </c>
      <c r="P145" s="4" t="str">
        <f t="shared" si="14"/>
        <v/>
      </c>
      <c r="Q145" s="4" t="str">
        <f t="shared" si="15"/>
        <v/>
      </c>
      <c r="R145" s="4" t="str">
        <f t="shared" si="16"/>
        <v/>
      </c>
      <c r="S145" s="4" t="str">
        <f t="shared" si="17"/>
        <v/>
      </c>
      <c r="T145" s="4" t="str">
        <f t="shared" si="18"/>
        <v/>
      </c>
      <c r="U145" s="4" t="str">
        <f t="shared" si="19"/>
        <v/>
      </c>
      <c r="V145" s="4" t="str">
        <f t="shared" si="20"/>
        <v/>
      </c>
      <c r="W145" s="4" t="str">
        <f t="shared" si="21"/>
        <v/>
      </c>
      <c r="X145" s="4" t="str">
        <f t="shared" si="22"/>
        <v/>
      </c>
      <c r="Y145" s="4" t="str">
        <f t="shared" si="23"/>
        <v/>
      </c>
      <c r="Z145" s="4" t="str">
        <f t="shared" si="24"/>
        <v/>
      </c>
      <c r="AA145" s="4" t="str">
        <f t="shared" si="25"/>
        <v/>
      </c>
      <c r="AB145" s="4" t="str">
        <f t="shared" si="26"/>
        <v/>
      </c>
      <c r="AC145" s="4" t="str">
        <f t="shared" si="27"/>
        <v/>
      </c>
      <c r="AD145" s="4" t="str">
        <f t="shared" si="28"/>
        <v/>
      </c>
      <c r="AE145" s="4" t="str">
        <f t="shared" si="29"/>
        <v/>
      </c>
      <c r="AF145" s="4" t="str">
        <f t="shared" si="30"/>
        <v/>
      </c>
      <c r="AG145" s="4" t="str">
        <f t="shared" si="31"/>
        <v/>
      </c>
      <c r="AH145" s="4" t="str">
        <f t="shared" si="32"/>
        <v/>
      </c>
      <c r="AI145" s="4" t="str">
        <f t="shared" si="33"/>
        <v/>
      </c>
      <c r="AJ145" s="4" t="str">
        <f t="shared" si="34"/>
        <v/>
      </c>
      <c r="AK145" s="4" t="str">
        <f t="shared" si="35"/>
        <v/>
      </c>
      <c r="AL145" s="4" t="str">
        <f t="shared" si="36"/>
        <v/>
      </c>
      <c r="AM145" s="4" t="str">
        <f t="shared" si="37"/>
        <v/>
      </c>
      <c r="AN145" s="4" t="str">
        <f t="shared" si="38"/>
        <v/>
      </c>
      <c r="AO145" s="4" t="str">
        <f t="shared" si="39"/>
        <v/>
      </c>
      <c r="AP145" s="4" t="str">
        <f t="shared" si="40"/>
        <v>5.7153125</v>
      </c>
      <c r="AQ145" s="4" t="str">
        <f t="shared" si="41"/>
        <v/>
      </c>
      <c r="AR145" s="4" t="str">
        <f t="shared" si="42"/>
        <v/>
      </c>
      <c r="AS145" s="4" t="str">
        <f t="shared" si="43"/>
        <v/>
      </c>
      <c r="AT145" s="4" t="str">
        <f t="shared" si="44"/>
        <v>102.9896875</v>
      </c>
      <c r="AU145" s="4" t="str">
        <f t="shared" si="45"/>
        <v/>
      </c>
      <c r="AV145" s="4" t="str">
        <f t="shared" si="46"/>
        <v/>
      </c>
      <c r="AW145" s="4" t="str">
        <f t="shared" si="47"/>
        <v/>
      </c>
      <c r="AX145" s="4" t="str">
        <f t="shared" si="48"/>
        <v>0.002923517295</v>
      </c>
      <c r="AY145" s="4" t="str">
        <f t="shared" si="49"/>
        <v/>
      </c>
      <c r="AZ145" s="4" t="str">
        <f t="shared" si="50"/>
        <v/>
      </c>
      <c r="BA145" s="4" t="str">
        <f t="shared" si="51"/>
        <v/>
      </c>
      <c r="BB145" s="4" t="str">
        <f t="shared" si="52"/>
        <v>100868</v>
      </c>
      <c r="BC145" s="4" t="str">
        <f t="shared" si="53"/>
        <v/>
      </c>
      <c r="BD145" s="4" t="str">
        <f t="shared" si="54"/>
        <v/>
      </c>
      <c r="BE145" s="4">
        <v>4621.0</v>
      </c>
      <c r="BF145" s="4">
        <v>100868.0</v>
      </c>
      <c r="BG145" s="4">
        <v>0.0029235172949</v>
      </c>
      <c r="BH145" s="4">
        <v>102.9896875</v>
      </c>
      <c r="BI145" s="4">
        <v>5.7153125</v>
      </c>
      <c r="BT145" s="8"/>
      <c r="BU145" s="8"/>
      <c r="BV145" s="8"/>
      <c r="BW145" s="15">
        <v>39458.0</v>
      </c>
      <c r="BX145" s="17"/>
      <c r="BY145" s="17"/>
      <c r="BZ145" s="19" t="str">
        <f t="shared" si="55"/>
        <v>22</v>
      </c>
      <c r="CA145" s="19" t="str">
        <f t="shared" si="56"/>
        <v/>
      </c>
      <c r="CB145" s="19" t="str">
        <f t="shared" si="57"/>
        <v/>
      </c>
      <c r="CC145" s="19"/>
      <c r="CF145" s="4">
        <v>19300.0</v>
      </c>
    </row>
    <row r="146">
      <c r="A146" s="4"/>
      <c r="B146" s="4"/>
      <c r="C146" s="4"/>
      <c r="D146" s="4" t="str">
        <f t="shared" si="2"/>
        <v>3</v>
      </c>
      <c r="E146" s="4" t="str">
        <f t="shared" si="3"/>
        <v/>
      </c>
      <c r="F146" s="4" t="str">
        <f t="shared" si="4"/>
        <v/>
      </c>
      <c r="G146" s="4" t="str">
        <f t="shared" si="5"/>
        <v/>
      </c>
      <c r="H146" s="4" t="str">
        <f t="shared" si="6"/>
        <v/>
      </c>
      <c r="I146" s="4" t="str">
        <f t="shared" si="7"/>
        <v/>
      </c>
      <c r="J146" s="4" t="str">
        <f t="shared" si="8"/>
        <v/>
      </c>
      <c r="K146" s="4" t="str">
        <f t="shared" si="9"/>
        <v/>
      </c>
      <c r="L146" s="4" t="str">
        <f t="shared" si="10"/>
        <v/>
      </c>
      <c r="M146" s="4" t="str">
        <f t="shared" si="11"/>
        <v/>
      </c>
      <c r="N146" s="4" t="str">
        <f t="shared" si="12"/>
        <v/>
      </c>
      <c r="O146" s="4" t="str">
        <f t="shared" si="13"/>
        <v/>
      </c>
      <c r="P146" s="4" t="str">
        <f t="shared" si="14"/>
        <v/>
      </c>
      <c r="Q146" s="4" t="str">
        <f t="shared" si="15"/>
        <v/>
      </c>
      <c r="R146" s="4" t="str">
        <f t="shared" si="16"/>
        <v/>
      </c>
      <c r="S146" s="4" t="str">
        <f t="shared" si="17"/>
        <v/>
      </c>
      <c r="T146" s="4" t="str">
        <f t="shared" si="18"/>
        <v/>
      </c>
      <c r="U146" s="4" t="str">
        <f t="shared" si="19"/>
        <v/>
      </c>
      <c r="V146" s="4" t="str">
        <f t="shared" si="20"/>
        <v/>
      </c>
      <c r="W146" s="4" t="str">
        <f t="shared" si="21"/>
        <v/>
      </c>
      <c r="X146" s="4" t="str">
        <f t="shared" si="22"/>
        <v/>
      </c>
      <c r="Y146" s="4" t="str">
        <f t="shared" si="23"/>
        <v/>
      </c>
      <c r="Z146" s="4" t="str">
        <f t="shared" si="24"/>
        <v/>
      </c>
      <c r="AA146" s="4" t="str">
        <f t="shared" si="25"/>
        <v>8211</v>
      </c>
      <c r="AB146" s="4" t="str">
        <f t="shared" si="26"/>
        <v/>
      </c>
      <c r="AC146" s="4" t="str">
        <f t="shared" si="27"/>
        <v/>
      </c>
      <c r="AD146" s="4" t="str">
        <f t="shared" si="28"/>
        <v/>
      </c>
      <c r="AE146" s="4" t="str">
        <f t="shared" si="29"/>
        <v>13994</v>
      </c>
      <c r="AF146" s="4" t="str">
        <f t="shared" si="30"/>
        <v/>
      </c>
      <c r="AG146" s="4" t="str">
        <f t="shared" si="31"/>
        <v/>
      </c>
      <c r="AH146" s="4" t="str">
        <f t="shared" si="32"/>
        <v/>
      </c>
      <c r="AI146" s="4" t="str">
        <f t="shared" si="33"/>
        <v>18150</v>
      </c>
      <c r="AJ146" s="4" t="str">
        <f t="shared" si="34"/>
        <v/>
      </c>
      <c r="AK146" s="4" t="str">
        <f t="shared" si="35"/>
        <v/>
      </c>
      <c r="AL146" s="4" t="str">
        <f t="shared" si="36"/>
        <v/>
      </c>
      <c r="AM146" s="4" t="str">
        <f t="shared" si="37"/>
        <v>3287.003342</v>
      </c>
      <c r="AN146" s="4" t="str">
        <f t="shared" si="38"/>
        <v/>
      </c>
      <c r="AO146" s="4" t="str">
        <f t="shared" si="39"/>
        <v/>
      </c>
      <c r="AP146" s="4" t="str">
        <f t="shared" si="40"/>
        <v/>
      </c>
      <c r="AQ146" s="4" t="str">
        <f t="shared" si="41"/>
        <v>193.5071875</v>
      </c>
      <c r="AR146" s="4" t="str">
        <f t="shared" si="42"/>
        <v/>
      </c>
      <c r="AS146" s="4" t="str">
        <f t="shared" si="43"/>
        <v/>
      </c>
      <c r="AT146" s="4" t="str">
        <f t="shared" si="44"/>
        <v/>
      </c>
      <c r="AU146" s="4" t="str">
        <f t="shared" si="45"/>
        <v>1012.661875</v>
      </c>
      <c r="AV146" s="4" t="str">
        <f t="shared" si="46"/>
        <v/>
      </c>
      <c r="AW146" s="4" t="str">
        <f t="shared" si="47"/>
        <v/>
      </c>
      <c r="AX146" s="4" t="str">
        <f t="shared" si="48"/>
        <v/>
      </c>
      <c r="AY146" s="4" t="str">
        <f t="shared" si="49"/>
        <v>0.002895330796</v>
      </c>
      <c r="AZ146" s="4" t="str">
        <f t="shared" si="50"/>
        <v/>
      </c>
      <c r="BA146" s="4" t="str">
        <f t="shared" si="51"/>
        <v/>
      </c>
      <c r="BB146" s="4" t="str">
        <f t="shared" si="52"/>
        <v/>
      </c>
      <c r="BC146" s="4" t="str">
        <f t="shared" si="53"/>
        <v>99930</v>
      </c>
      <c r="BD146" s="4" t="str">
        <f t="shared" si="54"/>
        <v/>
      </c>
      <c r="BE146" s="4">
        <v>12800.0</v>
      </c>
      <c r="BF146" s="4">
        <v>99930.0</v>
      </c>
      <c r="BG146" s="4">
        <v>0.00289533079639</v>
      </c>
      <c r="BH146" s="4">
        <v>1012.661875</v>
      </c>
      <c r="BI146" s="4">
        <v>193.5071875</v>
      </c>
      <c r="BJ146">
        <v>3287.0033422200863</v>
      </c>
      <c r="BK146" s="4">
        <v>18150.0</v>
      </c>
      <c r="BL146" s="4">
        <v>13994.0</v>
      </c>
      <c r="BM146" s="7">
        <v>8211.0</v>
      </c>
      <c r="BN146" s="7"/>
      <c r="BO146" s="7"/>
      <c r="BP146" s="7"/>
      <c r="BS146" s="7"/>
      <c r="BT146" s="8"/>
      <c r="BU146" s="8"/>
      <c r="BV146" s="8"/>
      <c r="BW146" s="15">
        <v>39929.0</v>
      </c>
      <c r="BX146" s="20">
        <v>40026.0</v>
      </c>
      <c r="BY146" s="17"/>
      <c r="BZ146" s="19" t="str">
        <f t="shared" si="55"/>
        <v>37</v>
      </c>
      <c r="CA146" s="19" t="str">
        <f t="shared" si="56"/>
        <v>19</v>
      </c>
      <c r="CB146" s="19" t="str">
        <f t="shared" si="57"/>
        <v/>
      </c>
      <c r="CC146" s="19"/>
      <c r="CF146" s="4">
        <v>19500.0</v>
      </c>
    </row>
    <row r="147">
      <c r="A147" s="4"/>
      <c r="B147" s="4"/>
      <c r="C147" s="4"/>
      <c r="D147" s="4" t="str">
        <f t="shared" si="2"/>
        <v>4</v>
      </c>
      <c r="E147" s="4" t="str">
        <f t="shared" si="3"/>
        <v/>
      </c>
      <c r="F147" s="4" t="str">
        <f t="shared" si="4"/>
        <v/>
      </c>
      <c r="G147" s="4" t="str">
        <f t="shared" si="5"/>
        <v/>
      </c>
      <c r="H147" s="4" t="str">
        <f t="shared" si="6"/>
        <v/>
      </c>
      <c r="I147" s="4" t="str">
        <f t="shared" si="7"/>
        <v/>
      </c>
      <c r="J147" s="4" t="str">
        <f t="shared" si="8"/>
        <v/>
      </c>
      <c r="K147" s="4" t="str">
        <f t="shared" si="9"/>
        <v/>
      </c>
      <c r="L147" s="4" t="str">
        <f t="shared" si="10"/>
        <v/>
      </c>
      <c r="M147" s="4" t="str">
        <f t="shared" si="11"/>
        <v/>
      </c>
      <c r="N147" s="4" t="str">
        <f t="shared" si="12"/>
        <v/>
      </c>
      <c r="O147" s="4" t="str">
        <f t="shared" si="13"/>
        <v/>
      </c>
      <c r="P147" s="4" t="str">
        <f t="shared" si="14"/>
        <v/>
      </c>
      <c r="Q147" s="4" t="str">
        <f t="shared" si="15"/>
        <v/>
      </c>
      <c r="R147" s="4" t="str">
        <f t="shared" si="16"/>
        <v/>
      </c>
      <c r="S147" s="4" t="str">
        <f t="shared" si="17"/>
        <v/>
      </c>
      <c r="T147" s="4" t="str">
        <f t="shared" si="18"/>
        <v/>
      </c>
      <c r="U147" s="4" t="str">
        <f t="shared" si="19"/>
        <v/>
      </c>
      <c r="V147" s="4" t="str">
        <f t="shared" si="20"/>
        <v/>
      </c>
      <c r="W147" s="4" t="str">
        <f t="shared" si="21"/>
        <v/>
      </c>
      <c r="X147" s="4" t="str">
        <f t="shared" si="22"/>
        <v/>
      </c>
      <c r="Y147" s="4" t="str">
        <f t="shared" si="23"/>
        <v/>
      </c>
      <c r="Z147" s="4" t="str">
        <f t="shared" si="24"/>
        <v/>
      </c>
      <c r="AA147" s="4" t="str">
        <f t="shared" si="25"/>
        <v/>
      </c>
      <c r="AB147" s="4" t="str">
        <f t="shared" si="26"/>
        <v>0</v>
      </c>
      <c r="AC147" s="4" t="str">
        <f t="shared" si="27"/>
        <v/>
      </c>
      <c r="AD147" s="4" t="str">
        <f t="shared" si="28"/>
        <v/>
      </c>
      <c r="AE147" s="4" t="str">
        <f t="shared" si="29"/>
        <v/>
      </c>
      <c r="AF147" s="4" t="str">
        <f t="shared" si="30"/>
        <v>0</v>
      </c>
      <c r="AG147" s="4" t="str">
        <f t="shared" si="31"/>
        <v/>
      </c>
      <c r="AH147" s="4" t="str">
        <f t="shared" si="32"/>
        <v/>
      </c>
      <c r="AI147" s="4" t="str">
        <f t="shared" si="33"/>
        <v/>
      </c>
      <c r="AJ147" s="4" t="str">
        <f t="shared" si="34"/>
        <v>0</v>
      </c>
      <c r="AK147" s="4" t="str">
        <f t="shared" si="35"/>
        <v/>
      </c>
      <c r="AL147" s="4" t="str">
        <f t="shared" si="36"/>
        <v/>
      </c>
      <c r="AM147" s="4" t="str">
        <f t="shared" si="37"/>
        <v/>
      </c>
      <c r="AN147" s="4" t="str">
        <f t="shared" si="38"/>
        <v>0</v>
      </c>
      <c r="AO147" s="4" t="str">
        <f t="shared" si="39"/>
        <v/>
      </c>
      <c r="AP147" s="4" t="str">
        <f t="shared" si="40"/>
        <v/>
      </c>
      <c r="AQ147" s="4" t="str">
        <f t="shared" si="41"/>
        <v/>
      </c>
      <c r="AR147" s="4" t="str">
        <f t="shared" si="42"/>
        <v>2.643125</v>
      </c>
      <c r="AS147" s="4" t="str">
        <f t="shared" si="43"/>
        <v/>
      </c>
      <c r="AT147" s="4" t="str">
        <f t="shared" si="44"/>
        <v/>
      </c>
      <c r="AU147" s="4" t="str">
        <f t="shared" si="45"/>
        <v/>
      </c>
      <c r="AV147" s="4" t="str">
        <f t="shared" si="46"/>
        <v>3156.375</v>
      </c>
      <c r="AW147" s="4" t="str">
        <f t="shared" si="47"/>
        <v/>
      </c>
      <c r="AX147" s="4" t="str">
        <f t="shared" si="48"/>
        <v/>
      </c>
      <c r="AY147" s="4" t="str">
        <f t="shared" si="49"/>
        <v/>
      </c>
      <c r="AZ147" s="4" t="str">
        <f t="shared" si="50"/>
        <v>0.002884119507</v>
      </c>
      <c r="BA147" s="4" t="str">
        <f t="shared" si="51"/>
        <v/>
      </c>
      <c r="BB147" s="4" t="str">
        <f t="shared" si="52"/>
        <v/>
      </c>
      <c r="BC147" s="4" t="str">
        <f t="shared" si="53"/>
        <v/>
      </c>
      <c r="BD147" s="4" t="str">
        <f t="shared" si="54"/>
        <v>98782</v>
      </c>
      <c r="BE147" s="4">
        <v>77000.0</v>
      </c>
      <c r="BF147" s="4">
        <v>98782.0</v>
      </c>
      <c r="BG147" s="4">
        <v>0.00288411950709</v>
      </c>
      <c r="BH147" s="4">
        <v>3156.375</v>
      </c>
      <c r="BI147" s="4">
        <v>2.643125</v>
      </c>
      <c r="BJ147" s="4">
        <v>0.0</v>
      </c>
      <c r="BK147" s="4">
        <v>0.0</v>
      </c>
      <c r="BL147" s="4">
        <v>0.0</v>
      </c>
      <c r="BM147" s="7">
        <v>0.0</v>
      </c>
      <c r="BN147" s="7"/>
      <c r="BO147" s="7"/>
      <c r="BP147" s="7"/>
      <c r="BS147" s="7"/>
      <c r="BT147" s="8"/>
      <c r="BU147" s="8"/>
      <c r="BV147" s="8"/>
      <c r="BW147" s="15">
        <v>39132.0</v>
      </c>
      <c r="BX147" s="20">
        <v>41731.0</v>
      </c>
      <c r="BY147" s="17"/>
      <c r="BZ147" s="19" t="str">
        <f t="shared" si="55"/>
        <v>11</v>
      </c>
      <c r="CA147" s="19" t="str">
        <f t="shared" si="56"/>
        <v>75</v>
      </c>
      <c r="CB147" s="19" t="str">
        <f t="shared" si="57"/>
        <v/>
      </c>
      <c r="CC147" s="19"/>
      <c r="CF147" s="4">
        <v>20300.0</v>
      </c>
    </row>
    <row r="148">
      <c r="A148" s="4"/>
      <c r="B148" s="4"/>
      <c r="C148" s="4"/>
      <c r="D148" s="4" t="str">
        <f t="shared" si="2"/>
        <v>1</v>
      </c>
      <c r="E148" s="4" t="str">
        <f t="shared" si="3"/>
        <v/>
      </c>
      <c r="F148" s="4" t="str">
        <f t="shared" si="4"/>
        <v/>
      </c>
      <c r="G148" s="4" t="str">
        <f t="shared" si="5"/>
        <v/>
      </c>
      <c r="H148" s="4" t="str">
        <f t="shared" si="6"/>
        <v/>
      </c>
      <c r="I148" s="4" t="str">
        <f t="shared" si="7"/>
        <v/>
      </c>
      <c r="J148" s="4" t="str">
        <f t="shared" si="8"/>
        <v/>
      </c>
      <c r="K148" s="4" t="str">
        <f t="shared" si="9"/>
        <v/>
      </c>
      <c r="L148" s="4" t="str">
        <f t="shared" si="10"/>
        <v/>
      </c>
      <c r="M148" s="4" t="str">
        <f t="shared" si="11"/>
        <v/>
      </c>
      <c r="N148" s="4" t="str">
        <f t="shared" si="12"/>
        <v/>
      </c>
      <c r="O148" s="4" t="str">
        <f t="shared" si="13"/>
        <v/>
      </c>
      <c r="P148" s="4" t="str">
        <f t="shared" si="14"/>
        <v/>
      </c>
      <c r="Q148" s="4" t="str">
        <f t="shared" si="15"/>
        <v/>
      </c>
      <c r="R148" s="4" t="str">
        <f t="shared" si="16"/>
        <v/>
      </c>
      <c r="S148" s="4" t="str">
        <f t="shared" si="17"/>
        <v/>
      </c>
      <c r="T148" s="4" t="str">
        <f t="shared" si="18"/>
        <v/>
      </c>
      <c r="U148" s="4" t="str">
        <f t="shared" si="19"/>
        <v/>
      </c>
      <c r="V148" s="4" t="str">
        <f t="shared" si="20"/>
        <v/>
      </c>
      <c r="W148" s="4" t="str">
        <f t="shared" si="21"/>
        <v/>
      </c>
      <c r="X148" s="4" t="str">
        <f t="shared" si="22"/>
        <v/>
      </c>
      <c r="Y148" s="4" t="str">
        <f t="shared" si="23"/>
        <v/>
      </c>
      <c r="Z148" s="4" t="str">
        <f t="shared" si="24"/>
        <v/>
      </c>
      <c r="AA148" s="4" t="str">
        <f t="shared" si="25"/>
        <v/>
      </c>
      <c r="AB148" s="4" t="str">
        <f t="shared" si="26"/>
        <v/>
      </c>
      <c r="AC148" s="4" t="str">
        <f t="shared" si="27"/>
        <v/>
      </c>
      <c r="AD148" s="4" t="str">
        <f t="shared" si="28"/>
        <v/>
      </c>
      <c r="AE148" s="4" t="str">
        <f t="shared" si="29"/>
        <v/>
      </c>
      <c r="AF148" s="4" t="str">
        <f t="shared" si="30"/>
        <v/>
      </c>
      <c r="AG148" s="4" t="str">
        <f t="shared" si="31"/>
        <v/>
      </c>
      <c r="AH148" s="4" t="str">
        <f t="shared" si="32"/>
        <v/>
      </c>
      <c r="AI148" s="4" t="str">
        <f t="shared" si="33"/>
        <v/>
      </c>
      <c r="AJ148" s="4" t="str">
        <f t="shared" si="34"/>
        <v/>
      </c>
      <c r="AK148" s="4" t="str">
        <f t="shared" si="35"/>
        <v/>
      </c>
      <c r="AL148" s="4" t="str">
        <f t="shared" si="36"/>
        <v/>
      </c>
      <c r="AM148" s="4" t="str">
        <f t="shared" si="37"/>
        <v/>
      </c>
      <c r="AN148" s="4" t="str">
        <f t="shared" si="38"/>
        <v/>
      </c>
      <c r="AO148" s="4" t="str">
        <f t="shared" si="39"/>
        <v>1</v>
      </c>
      <c r="AP148" s="4" t="str">
        <f t="shared" si="40"/>
        <v/>
      </c>
      <c r="AQ148" s="4" t="str">
        <f t="shared" si="41"/>
        <v/>
      </c>
      <c r="AR148" s="4" t="str">
        <f t="shared" si="42"/>
        <v/>
      </c>
      <c r="AS148" s="4" t="str">
        <f t="shared" si="43"/>
        <v>9.184375</v>
      </c>
      <c r="AT148" s="4" t="str">
        <f t="shared" si="44"/>
        <v/>
      </c>
      <c r="AU148" s="4" t="str">
        <f t="shared" si="45"/>
        <v/>
      </c>
      <c r="AV148" s="4" t="str">
        <f t="shared" si="46"/>
        <v/>
      </c>
      <c r="AW148" s="4" t="str">
        <f t="shared" si="47"/>
        <v>0.002859308191</v>
      </c>
      <c r="AX148" s="4" t="str">
        <f t="shared" si="48"/>
        <v/>
      </c>
      <c r="AY148" s="4" t="str">
        <f t="shared" si="49"/>
        <v/>
      </c>
      <c r="AZ148" s="4" t="str">
        <f t="shared" si="50"/>
        <v/>
      </c>
      <c r="BA148" s="4" t="str">
        <f t="shared" si="51"/>
        <v>98665</v>
      </c>
      <c r="BB148" s="4" t="str">
        <f t="shared" si="52"/>
        <v/>
      </c>
      <c r="BC148" s="4" t="str">
        <f t="shared" si="53"/>
        <v/>
      </c>
      <c r="BD148" s="4" t="str">
        <f t="shared" si="54"/>
        <v/>
      </c>
      <c r="BE148" s="4">
        <v>1487.0</v>
      </c>
      <c r="BF148" s="4">
        <v>98665.0</v>
      </c>
      <c r="BG148" s="4">
        <v>0.00285930819084</v>
      </c>
      <c r="BH148" s="4">
        <v>9.184375</v>
      </c>
      <c r="BI148" s="4">
        <v>1.0</v>
      </c>
      <c r="BT148" s="8"/>
      <c r="BU148" s="8"/>
      <c r="BV148" s="8"/>
      <c r="BW148" s="15">
        <v>40891.0</v>
      </c>
      <c r="BX148" s="17"/>
      <c r="BY148" s="17"/>
      <c r="BZ148" s="19" t="str">
        <f t="shared" si="55"/>
        <v>69</v>
      </c>
      <c r="CA148" s="19" t="str">
        <f t="shared" si="56"/>
        <v/>
      </c>
      <c r="CB148" s="19" t="str">
        <f t="shared" si="57"/>
        <v/>
      </c>
      <c r="CC148" s="19"/>
      <c r="CF148" s="4">
        <v>20400.0</v>
      </c>
    </row>
    <row r="149">
      <c r="A149" s="4"/>
      <c r="B149" s="4"/>
      <c r="C149" s="4"/>
      <c r="D149" s="4" t="str">
        <f t="shared" si="2"/>
        <v>3</v>
      </c>
      <c r="E149" s="4" t="str">
        <f t="shared" si="3"/>
        <v/>
      </c>
      <c r="F149" s="4" t="str">
        <f t="shared" si="4"/>
        <v/>
      </c>
      <c r="G149" s="4" t="str">
        <f t="shared" si="5"/>
        <v>1</v>
      </c>
      <c r="H149" s="4" t="str">
        <f t="shared" si="6"/>
        <v/>
      </c>
      <c r="I149" s="4" t="str">
        <f t="shared" si="7"/>
        <v/>
      </c>
      <c r="J149" s="4" t="str">
        <f t="shared" si="8"/>
        <v/>
      </c>
      <c r="K149" s="4" t="str">
        <f t="shared" si="9"/>
        <v>0</v>
      </c>
      <c r="L149" s="4" t="str">
        <f t="shared" si="10"/>
        <v/>
      </c>
      <c r="M149" s="4" t="str">
        <f t="shared" si="11"/>
        <v/>
      </c>
      <c r="N149" s="4" t="str">
        <f t="shared" si="12"/>
        <v/>
      </c>
      <c r="O149" s="4" t="str">
        <f t="shared" si="13"/>
        <v>5.727920455</v>
      </c>
      <c r="P149" s="4" t="str">
        <f t="shared" si="14"/>
        <v/>
      </c>
      <c r="Q149" s="4" t="str">
        <f t="shared" si="15"/>
        <v/>
      </c>
      <c r="R149" s="4" t="str">
        <f t="shared" si="16"/>
        <v/>
      </c>
      <c r="S149" s="4" t="str">
        <f t="shared" si="17"/>
        <v>0</v>
      </c>
      <c r="T149" s="4" t="str">
        <f t="shared" si="18"/>
        <v/>
      </c>
      <c r="U149" s="4" t="str">
        <f t="shared" si="19"/>
        <v/>
      </c>
      <c r="V149" s="4" t="str">
        <f t="shared" si="20"/>
        <v/>
      </c>
      <c r="W149" s="4" t="str">
        <f t="shared" si="21"/>
        <v>1</v>
      </c>
      <c r="X149" s="4" t="str">
        <f t="shared" si="22"/>
        <v/>
      </c>
      <c r="Y149" s="4" t="str">
        <f t="shared" si="23"/>
        <v/>
      </c>
      <c r="Z149" s="4" t="str">
        <f t="shared" si="24"/>
        <v/>
      </c>
      <c r="AA149" s="4" t="str">
        <f t="shared" si="25"/>
        <v>0</v>
      </c>
      <c r="AB149" s="4" t="str">
        <f t="shared" si="26"/>
        <v/>
      </c>
      <c r="AC149" s="4" t="str">
        <f t="shared" si="27"/>
        <v/>
      </c>
      <c r="AD149" s="4" t="str">
        <f t="shared" si="28"/>
        <v/>
      </c>
      <c r="AE149" s="4" t="str">
        <f t="shared" si="29"/>
        <v>0</v>
      </c>
      <c r="AF149" s="4" t="str">
        <f t="shared" si="30"/>
        <v/>
      </c>
      <c r="AG149" s="4" t="str">
        <f t="shared" si="31"/>
        <v/>
      </c>
      <c r="AH149" s="4" t="str">
        <f t="shared" si="32"/>
        <v/>
      </c>
      <c r="AI149" s="4" t="str">
        <f t="shared" si="33"/>
        <v>0</v>
      </c>
      <c r="AJ149" s="4" t="str">
        <f t="shared" si="34"/>
        <v/>
      </c>
      <c r="AK149" s="4" t="str">
        <f t="shared" si="35"/>
        <v/>
      </c>
      <c r="AL149" s="4" t="str">
        <f t="shared" si="36"/>
        <v/>
      </c>
      <c r="AM149" s="4" t="str">
        <f t="shared" si="37"/>
        <v>0</v>
      </c>
      <c r="AN149" s="4" t="str">
        <f t="shared" si="38"/>
        <v/>
      </c>
      <c r="AO149" s="4" t="str">
        <f t="shared" si="39"/>
        <v/>
      </c>
      <c r="AP149" s="4" t="str">
        <f t="shared" si="40"/>
        <v/>
      </c>
      <c r="AQ149" s="4" t="str">
        <f t="shared" si="41"/>
        <v>5.110625</v>
      </c>
      <c r="AR149" s="4" t="str">
        <f t="shared" si="42"/>
        <v/>
      </c>
      <c r="AS149" s="4" t="str">
        <f t="shared" si="43"/>
        <v/>
      </c>
      <c r="AT149" s="4" t="str">
        <f t="shared" si="44"/>
        <v/>
      </c>
      <c r="AU149" s="4" t="str">
        <f t="shared" si="45"/>
        <v>765.235625</v>
      </c>
      <c r="AV149" s="4" t="str">
        <f t="shared" si="46"/>
        <v/>
      </c>
      <c r="AW149" s="4" t="str">
        <f t="shared" si="47"/>
        <v/>
      </c>
      <c r="AX149" s="4" t="str">
        <f t="shared" si="48"/>
        <v/>
      </c>
      <c r="AY149" s="4" t="str">
        <f t="shared" si="49"/>
        <v>0.002827367023</v>
      </c>
      <c r="AZ149" s="4" t="str">
        <f t="shared" si="50"/>
        <v/>
      </c>
      <c r="BA149" s="4" t="str">
        <f t="shared" si="51"/>
        <v/>
      </c>
      <c r="BB149" s="4" t="str">
        <f t="shared" si="52"/>
        <v/>
      </c>
      <c r="BC149" s="4" t="str">
        <f t="shared" si="53"/>
        <v>98008</v>
      </c>
      <c r="BD149" s="4" t="str">
        <f t="shared" si="54"/>
        <v/>
      </c>
      <c r="BE149" s="4">
        <v>16000.0</v>
      </c>
      <c r="BF149" s="4">
        <v>98008.0</v>
      </c>
      <c r="BG149" s="4">
        <v>0.00282736702278</v>
      </c>
      <c r="BH149" s="4">
        <v>765.235625</v>
      </c>
      <c r="BI149" s="4">
        <v>5.110625</v>
      </c>
      <c r="BJ149" s="4">
        <v>0.0</v>
      </c>
      <c r="BK149" s="4">
        <v>0.0</v>
      </c>
      <c r="BL149" s="4">
        <v>0.0</v>
      </c>
      <c r="BM149" s="7">
        <v>0.0</v>
      </c>
      <c r="BN149" s="7">
        <v>1.0</v>
      </c>
      <c r="BO149" s="7">
        <v>0.0</v>
      </c>
      <c r="BP149" s="7">
        <v>5.7279204545632</v>
      </c>
      <c r="BQ149" s="7">
        <v>0.0</v>
      </c>
      <c r="BR149" s="7">
        <v>1.0</v>
      </c>
      <c r="BS149" s="7"/>
      <c r="BT149" s="8"/>
      <c r="BU149" s="8"/>
      <c r="BV149" s="8"/>
      <c r="BW149" s="15">
        <v>39819.0</v>
      </c>
      <c r="BX149" s="20">
        <v>41190.0</v>
      </c>
      <c r="BY149" s="22">
        <v>40445.0</v>
      </c>
      <c r="BZ149" s="19" t="str">
        <f t="shared" si="55"/>
        <v>34</v>
      </c>
      <c r="CA149" s="19" t="str">
        <f t="shared" si="56"/>
        <v>57</v>
      </c>
      <c r="CB149" s="19" t="str">
        <f t="shared" si="57"/>
        <v>26</v>
      </c>
      <c r="CC149" s="19"/>
      <c r="CF149" s="4">
        <v>20500.0</v>
      </c>
    </row>
    <row r="150">
      <c r="A150" s="4"/>
      <c r="B150" s="4"/>
      <c r="C150" s="4"/>
      <c r="D150" s="4" t="str">
        <f t="shared" si="2"/>
        <v>3</v>
      </c>
      <c r="E150" s="4" t="str">
        <f t="shared" si="3"/>
        <v/>
      </c>
      <c r="F150" s="4" t="str">
        <f t="shared" si="4"/>
        <v/>
      </c>
      <c r="G150" s="4" t="str">
        <f t="shared" si="5"/>
        <v/>
      </c>
      <c r="H150" s="4" t="str">
        <f t="shared" si="6"/>
        <v/>
      </c>
      <c r="I150" s="4" t="str">
        <f t="shared" si="7"/>
        <v/>
      </c>
      <c r="J150" s="4" t="str">
        <f t="shared" si="8"/>
        <v/>
      </c>
      <c r="K150" s="4" t="str">
        <f t="shared" si="9"/>
        <v/>
      </c>
      <c r="L150" s="4" t="str">
        <f t="shared" si="10"/>
        <v/>
      </c>
      <c r="M150" s="4" t="str">
        <f t="shared" si="11"/>
        <v/>
      </c>
      <c r="N150" s="4" t="str">
        <f t="shared" si="12"/>
        <v/>
      </c>
      <c r="O150" s="4" t="str">
        <f t="shared" si="13"/>
        <v/>
      </c>
      <c r="P150" s="4" t="str">
        <f t="shared" si="14"/>
        <v/>
      </c>
      <c r="Q150" s="4" t="str">
        <f t="shared" si="15"/>
        <v/>
      </c>
      <c r="R150" s="4" t="str">
        <f t="shared" si="16"/>
        <v/>
      </c>
      <c r="S150" s="4" t="str">
        <f t="shared" si="17"/>
        <v/>
      </c>
      <c r="T150" s="4" t="str">
        <f t="shared" si="18"/>
        <v/>
      </c>
      <c r="U150" s="4" t="str">
        <f t="shared" si="19"/>
        <v/>
      </c>
      <c r="V150" s="4" t="str">
        <f t="shared" si="20"/>
        <v/>
      </c>
      <c r="W150" s="4" t="str">
        <f t="shared" si="21"/>
        <v/>
      </c>
      <c r="X150" s="4" t="str">
        <f t="shared" si="22"/>
        <v/>
      </c>
      <c r="Y150" s="4" t="str">
        <f t="shared" si="23"/>
        <v/>
      </c>
      <c r="Z150" s="4" t="str">
        <f t="shared" si="24"/>
        <v/>
      </c>
      <c r="AA150" s="4" t="str">
        <f t="shared" si="25"/>
        <v/>
      </c>
      <c r="AB150" s="4" t="str">
        <f t="shared" si="26"/>
        <v/>
      </c>
      <c r="AC150" s="4" t="str">
        <f t="shared" si="27"/>
        <v/>
      </c>
      <c r="AD150" s="4" t="str">
        <f t="shared" si="28"/>
        <v/>
      </c>
      <c r="AE150" s="4" t="str">
        <f t="shared" si="29"/>
        <v/>
      </c>
      <c r="AF150" s="4" t="str">
        <f t="shared" si="30"/>
        <v/>
      </c>
      <c r="AG150" s="4" t="str">
        <f t="shared" si="31"/>
        <v/>
      </c>
      <c r="AH150" s="4" t="str">
        <f t="shared" si="32"/>
        <v/>
      </c>
      <c r="AI150" s="4" t="str">
        <f t="shared" si="33"/>
        <v/>
      </c>
      <c r="AJ150" s="4" t="str">
        <f t="shared" si="34"/>
        <v/>
      </c>
      <c r="AK150" s="4" t="str">
        <f t="shared" si="35"/>
        <v/>
      </c>
      <c r="AL150" s="4" t="str">
        <f t="shared" si="36"/>
        <v/>
      </c>
      <c r="AM150" s="4" t="str">
        <f t="shared" si="37"/>
        <v/>
      </c>
      <c r="AN150" s="4" t="str">
        <f t="shared" si="38"/>
        <v/>
      </c>
      <c r="AO150" s="4" t="str">
        <f t="shared" si="39"/>
        <v/>
      </c>
      <c r="AP150" s="4" t="str">
        <f t="shared" si="40"/>
        <v/>
      </c>
      <c r="AQ150" s="4" t="str">
        <f t="shared" si="41"/>
        <v>0</v>
      </c>
      <c r="AR150" s="4" t="str">
        <f t="shared" si="42"/>
        <v/>
      </c>
      <c r="AS150" s="4" t="str">
        <f t="shared" si="43"/>
        <v/>
      </c>
      <c r="AT150" s="4" t="str">
        <f t="shared" si="44"/>
        <v/>
      </c>
      <c r="AU150" s="4" t="str">
        <f t="shared" si="45"/>
        <v>569.9478125</v>
      </c>
      <c r="AV150" s="4" t="str">
        <f t="shared" si="46"/>
        <v/>
      </c>
      <c r="AW150" s="4" t="str">
        <f t="shared" si="47"/>
        <v/>
      </c>
      <c r="AX150" s="4" t="str">
        <f t="shared" si="48"/>
        <v/>
      </c>
      <c r="AY150" s="4" t="str">
        <f t="shared" si="49"/>
        <v>0.00282502488</v>
      </c>
      <c r="AZ150" s="4" t="str">
        <f t="shared" si="50"/>
        <v/>
      </c>
      <c r="BA150" s="4" t="str">
        <f t="shared" si="51"/>
        <v/>
      </c>
      <c r="BB150" s="4" t="str">
        <f t="shared" si="52"/>
        <v/>
      </c>
      <c r="BC150" s="4" t="str">
        <f t="shared" si="53"/>
        <v>97034</v>
      </c>
      <c r="BD150" s="4" t="str">
        <f t="shared" si="54"/>
        <v/>
      </c>
      <c r="BE150" s="4">
        <v>26600.0</v>
      </c>
      <c r="BF150" s="4">
        <v>97034.0</v>
      </c>
      <c r="BG150" s="4">
        <v>0.00282502488026</v>
      </c>
      <c r="BH150" s="4">
        <v>569.9478125</v>
      </c>
      <c r="BI150" s="4">
        <v>0.0</v>
      </c>
      <c r="BT150" s="8"/>
      <c r="BU150" s="8"/>
      <c r="BV150" s="8"/>
      <c r="BW150" s="15">
        <v>40664.0</v>
      </c>
      <c r="BX150" s="17"/>
      <c r="BY150" s="17"/>
      <c r="BZ150" s="19" t="str">
        <f t="shared" si="55"/>
        <v>62</v>
      </c>
      <c r="CA150" s="19" t="str">
        <f t="shared" si="56"/>
        <v/>
      </c>
      <c r="CB150" s="19" t="str">
        <f t="shared" si="57"/>
        <v/>
      </c>
      <c r="CC150" s="19"/>
      <c r="CF150" s="4">
        <v>20800.0</v>
      </c>
    </row>
    <row r="151">
      <c r="A151" s="4"/>
      <c r="B151" s="4"/>
      <c r="C151" s="4"/>
      <c r="D151" s="4" t="str">
        <f t="shared" si="2"/>
        <v>1</v>
      </c>
      <c r="E151" s="4" t="str">
        <f t="shared" si="3"/>
        <v/>
      </c>
      <c r="F151" s="4" t="str">
        <f t="shared" si="4"/>
        <v/>
      </c>
      <c r="G151" s="4" t="str">
        <f t="shared" si="5"/>
        <v/>
      </c>
      <c r="H151" s="4" t="str">
        <f t="shared" si="6"/>
        <v/>
      </c>
      <c r="I151" s="4" t="str">
        <f t="shared" si="7"/>
        <v/>
      </c>
      <c r="J151" s="4" t="str">
        <f t="shared" si="8"/>
        <v/>
      </c>
      <c r="K151" s="4" t="str">
        <f t="shared" si="9"/>
        <v/>
      </c>
      <c r="L151" s="4" t="str">
        <f t="shared" si="10"/>
        <v/>
      </c>
      <c r="M151" s="4" t="str">
        <f t="shared" si="11"/>
        <v/>
      </c>
      <c r="N151" s="4" t="str">
        <f t="shared" si="12"/>
        <v/>
      </c>
      <c r="O151" s="4" t="str">
        <f t="shared" si="13"/>
        <v/>
      </c>
      <c r="P151" s="4" t="str">
        <f t="shared" si="14"/>
        <v/>
      </c>
      <c r="Q151" s="4" t="str">
        <f t="shared" si="15"/>
        <v/>
      </c>
      <c r="R151" s="4" t="str">
        <f t="shared" si="16"/>
        <v/>
      </c>
      <c r="S151" s="4" t="str">
        <f t="shared" si="17"/>
        <v/>
      </c>
      <c r="T151" s="4" t="str">
        <f t="shared" si="18"/>
        <v/>
      </c>
      <c r="U151" s="4" t="str">
        <f t="shared" si="19"/>
        <v/>
      </c>
      <c r="V151" s="4" t="str">
        <f t="shared" si="20"/>
        <v/>
      </c>
      <c r="W151" s="4" t="str">
        <f t="shared" si="21"/>
        <v/>
      </c>
      <c r="X151" s="4" t="str">
        <f t="shared" si="22"/>
        <v/>
      </c>
      <c r="Y151" s="4" t="str">
        <f t="shared" si="23"/>
        <v/>
      </c>
      <c r="Z151" s="4" t="str">
        <f t="shared" si="24"/>
        <v/>
      </c>
      <c r="AA151" s="4" t="str">
        <f t="shared" si="25"/>
        <v/>
      </c>
      <c r="AB151" s="4" t="str">
        <f t="shared" si="26"/>
        <v/>
      </c>
      <c r="AC151" s="4" t="str">
        <f t="shared" si="27"/>
        <v/>
      </c>
      <c r="AD151" s="4" t="str">
        <f t="shared" si="28"/>
        <v/>
      </c>
      <c r="AE151" s="4" t="str">
        <f t="shared" si="29"/>
        <v/>
      </c>
      <c r="AF151" s="4" t="str">
        <f t="shared" si="30"/>
        <v/>
      </c>
      <c r="AG151" s="4" t="str">
        <f t="shared" si="31"/>
        <v/>
      </c>
      <c r="AH151" s="4" t="str">
        <f t="shared" si="32"/>
        <v/>
      </c>
      <c r="AI151" s="4" t="str">
        <f t="shared" si="33"/>
        <v/>
      </c>
      <c r="AJ151" s="4" t="str">
        <f t="shared" si="34"/>
        <v/>
      </c>
      <c r="AK151" s="4" t="str">
        <f t="shared" si="35"/>
        <v/>
      </c>
      <c r="AL151" s="4" t="str">
        <f t="shared" si="36"/>
        <v/>
      </c>
      <c r="AM151" s="4" t="str">
        <f t="shared" si="37"/>
        <v/>
      </c>
      <c r="AN151" s="4" t="str">
        <f t="shared" si="38"/>
        <v/>
      </c>
      <c r="AO151" s="4" t="str">
        <f t="shared" si="39"/>
        <v>1</v>
      </c>
      <c r="AP151" s="4" t="str">
        <f t="shared" si="40"/>
        <v/>
      </c>
      <c r="AQ151" s="4" t="str">
        <f t="shared" si="41"/>
        <v/>
      </c>
      <c r="AR151" s="4" t="str">
        <f t="shared" si="42"/>
        <v/>
      </c>
      <c r="AS151" s="4" t="str">
        <f t="shared" si="43"/>
        <v>748.78125</v>
      </c>
      <c r="AT151" s="4" t="str">
        <f t="shared" si="44"/>
        <v/>
      </c>
      <c r="AU151" s="4" t="str">
        <f t="shared" si="45"/>
        <v/>
      </c>
      <c r="AV151" s="4" t="str">
        <f t="shared" si="46"/>
        <v/>
      </c>
      <c r="AW151" s="4" t="str">
        <f t="shared" si="47"/>
        <v>0.002815825583</v>
      </c>
      <c r="AX151" s="4" t="str">
        <f t="shared" si="48"/>
        <v/>
      </c>
      <c r="AY151" s="4" t="str">
        <f t="shared" si="49"/>
        <v/>
      </c>
      <c r="AZ151" s="4" t="str">
        <f t="shared" si="50"/>
        <v/>
      </c>
      <c r="BA151" s="4" t="str">
        <f t="shared" si="51"/>
        <v>97023</v>
      </c>
      <c r="BB151" s="4" t="str">
        <f t="shared" si="52"/>
        <v/>
      </c>
      <c r="BC151" s="4" t="str">
        <f t="shared" si="53"/>
        <v/>
      </c>
      <c r="BD151" s="4" t="str">
        <f t="shared" si="54"/>
        <v/>
      </c>
      <c r="BE151" s="4">
        <v>2498.0</v>
      </c>
      <c r="BF151" s="4">
        <v>97023.0</v>
      </c>
      <c r="BG151" s="4">
        <v>0.002815825583</v>
      </c>
      <c r="BH151" s="4">
        <v>748.78125</v>
      </c>
      <c r="BI151" s="4">
        <v>1.0</v>
      </c>
      <c r="BT151" s="8"/>
      <c r="BU151" s="8"/>
      <c r="BV151" s="8"/>
      <c r="BW151" s="15">
        <v>41293.0</v>
      </c>
      <c r="BX151" s="17"/>
      <c r="BY151" s="17"/>
      <c r="BZ151" s="19" t="str">
        <f t="shared" si="55"/>
        <v>82</v>
      </c>
      <c r="CA151" s="19" t="str">
        <f t="shared" si="56"/>
        <v/>
      </c>
      <c r="CB151" s="19" t="str">
        <f t="shared" si="57"/>
        <v/>
      </c>
      <c r="CC151" s="19"/>
      <c r="CF151" s="4">
        <v>21400.0</v>
      </c>
    </row>
    <row r="152">
      <c r="A152" s="4"/>
      <c r="B152" s="4"/>
      <c r="C152" s="4"/>
      <c r="D152" s="4" t="str">
        <f t="shared" si="2"/>
        <v>3</v>
      </c>
      <c r="E152" s="4" t="str">
        <f t="shared" si="3"/>
        <v/>
      </c>
      <c r="F152" s="4" t="str">
        <f t="shared" si="4"/>
        <v/>
      </c>
      <c r="G152" s="4" t="str">
        <f t="shared" si="5"/>
        <v>5</v>
      </c>
      <c r="H152" s="4" t="str">
        <f t="shared" si="6"/>
        <v/>
      </c>
      <c r="I152" s="4" t="str">
        <f t="shared" si="7"/>
        <v/>
      </c>
      <c r="J152" s="4" t="str">
        <f t="shared" si="8"/>
        <v/>
      </c>
      <c r="K152" s="4" t="str">
        <f t="shared" si="9"/>
        <v>3</v>
      </c>
      <c r="L152" s="4" t="str">
        <f t="shared" si="10"/>
        <v/>
      </c>
      <c r="M152" s="4" t="str">
        <f t="shared" si="11"/>
        <v/>
      </c>
      <c r="N152" s="4" t="str">
        <f t="shared" si="12"/>
        <v/>
      </c>
      <c r="O152" s="4" t="str">
        <f t="shared" si="13"/>
        <v>4017.321928</v>
      </c>
      <c r="P152" s="4" t="str">
        <f t="shared" si="14"/>
        <v/>
      </c>
      <c r="Q152" s="4" t="str">
        <f t="shared" si="15"/>
        <v/>
      </c>
      <c r="R152" s="4" t="str">
        <f t="shared" si="16"/>
        <v/>
      </c>
      <c r="S152" s="4" t="str">
        <f t="shared" si="17"/>
        <v>78</v>
      </c>
      <c r="T152" s="4" t="str">
        <f t="shared" si="18"/>
        <v/>
      </c>
      <c r="U152" s="4" t="str">
        <f t="shared" si="19"/>
        <v/>
      </c>
      <c r="V152" s="4" t="str">
        <f t="shared" si="20"/>
        <v/>
      </c>
      <c r="W152" s="4" t="str">
        <f t="shared" si="21"/>
        <v>8</v>
      </c>
      <c r="X152" s="4" t="str">
        <f t="shared" si="22"/>
        <v/>
      </c>
      <c r="Y152" s="4" t="str">
        <f t="shared" si="23"/>
        <v/>
      </c>
      <c r="Z152" s="4" t="str">
        <f t="shared" si="24"/>
        <v/>
      </c>
      <c r="AA152" s="4" t="str">
        <f t="shared" si="25"/>
        <v>272</v>
      </c>
      <c r="AB152" s="4" t="str">
        <f t="shared" si="26"/>
        <v/>
      </c>
      <c r="AC152" s="4" t="str">
        <f t="shared" si="27"/>
        <v/>
      </c>
      <c r="AD152" s="4" t="str">
        <f t="shared" si="28"/>
        <v/>
      </c>
      <c r="AE152" s="4" t="str">
        <f t="shared" si="29"/>
        <v>104</v>
      </c>
      <c r="AF152" s="4" t="str">
        <f t="shared" si="30"/>
        <v/>
      </c>
      <c r="AG152" s="4" t="str">
        <f t="shared" si="31"/>
        <v/>
      </c>
      <c r="AH152" s="4" t="str">
        <f t="shared" si="32"/>
        <v/>
      </c>
      <c r="AI152" s="4" t="str">
        <f t="shared" si="33"/>
        <v>158</v>
      </c>
      <c r="AJ152" s="4" t="str">
        <f t="shared" si="34"/>
        <v/>
      </c>
      <c r="AK152" s="4" t="str">
        <f t="shared" si="35"/>
        <v/>
      </c>
      <c r="AL152" s="4" t="str">
        <f t="shared" si="36"/>
        <v/>
      </c>
      <c r="AM152" s="4" t="str">
        <f t="shared" si="37"/>
        <v>19.08746284</v>
      </c>
      <c r="AN152" s="4" t="str">
        <f t="shared" si="38"/>
        <v/>
      </c>
      <c r="AO152" s="4" t="str">
        <f t="shared" si="39"/>
        <v/>
      </c>
      <c r="AP152" s="4" t="str">
        <f t="shared" si="40"/>
        <v/>
      </c>
      <c r="AQ152" s="4" t="str">
        <f t="shared" si="41"/>
        <v>7.2778125</v>
      </c>
      <c r="AR152" s="4" t="str">
        <f t="shared" si="42"/>
        <v/>
      </c>
      <c r="AS152" s="4" t="str">
        <f t="shared" si="43"/>
        <v/>
      </c>
      <c r="AT152" s="4" t="str">
        <f t="shared" si="44"/>
        <v/>
      </c>
      <c r="AU152" s="4" t="str">
        <f t="shared" si="45"/>
        <v>112.78125</v>
      </c>
      <c r="AV152" s="4" t="str">
        <f t="shared" si="46"/>
        <v/>
      </c>
      <c r="AW152" s="4" t="str">
        <f t="shared" si="47"/>
        <v/>
      </c>
      <c r="AX152" s="4" t="str">
        <f t="shared" si="48"/>
        <v/>
      </c>
      <c r="AY152" s="4" t="str">
        <f t="shared" si="49"/>
        <v>0.002814353437</v>
      </c>
      <c r="AZ152" s="4" t="str">
        <f t="shared" si="50"/>
        <v/>
      </c>
      <c r="BA152" s="4" t="str">
        <f t="shared" si="51"/>
        <v/>
      </c>
      <c r="BB152" s="4" t="str">
        <f t="shared" si="52"/>
        <v/>
      </c>
      <c r="BC152" s="4" t="str">
        <f t="shared" si="53"/>
        <v>96586</v>
      </c>
      <c r="BD152" s="4" t="str">
        <f t="shared" si="54"/>
        <v/>
      </c>
      <c r="BE152" s="4">
        <v>9924.0</v>
      </c>
      <c r="BF152" s="4">
        <v>96586.0</v>
      </c>
      <c r="BG152" s="4">
        <v>0.00281435343651</v>
      </c>
      <c r="BH152" s="4">
        <v>112.78125</v>
      </c>
      <c r="BI152" s="4">
        <v>7.2778125</v>
      </c>
      <c r="BJ152">
        <v>19.087462841250343</v>
      </c>
      <c r="BK152" s="4">
        <v>158.0</v>
      </c>
      <c r="BL152" s="4">
        <v>104.0</v>
      </c>
      <c r="BM152" s="7">
        <v>272.0</v>
      </c>
      <c r="BN152" s="7">
        <v>8.0</v>
      </c>
      <c r="BO152" s="7">
        <v>78.0</v>
      </c>
      <c r="BP152" s="7">
        <v>4017.3219280948874</v>
      </c>
      <c r="BQ152" s="7">
        <v>3.0</v>
      </c>
      <c r="BR152" s="7">
        <v>5.0</v>
      </c>
      <c r="BS152" s="7"/>
      <c r="BT152" s="8"/>
      <c r="BU152" s="8"/>
      <c r="BV152" s="8"/>
      <c r="BW152" s="15">
        <v>38968.0</v>
      </c>
      <c r="BX152" s="20">
        <v>39538.0</v>
      </c>
      <c r="BY152" s="22">
        <v>40271.0</v>
      </c>
      <c r="BZ152" s="19" t="str">
        <f t="shared" si="55"/>
        <v>6</v>
      </c>
      <c r="CA152" s="19" t="str">
        <f t="shared" si="56"/>
        <v>2</v>
      </c>
      <c r="CB152" s="19" t="str">
        <f t="shared" si="57"/>
        <v>21</v>
      </c>
      <c r="CC152" s="19"/>
      <c r="CF152" s="4">
        <v>21800.0</v>
      </c>
    </row>
    <row r="153">
      <c r="A153" s="4"/>
      <c r="B153" s="4"/>
      <c r="C153" s="4"/>
      <c r="D153" s="4" t="str">
        <f t="shared" si="2"/>
        <v>3</v>
      </c>
      <c r="E153" s="4" t="str">
        <f t="shared" si="3"/>
        <v/>
      </c>
      <c r="F153" s="4" t="str">
        <f t="shared" si="4"/>
        <v/>
      </c>
      <c r="G153" s="4" t="str">
        <f t="shared" si="5"/>
        <v/>
      </c>
      <c r="H153" s="4" t="str">
        <f t="shared" si="6"/>
        <v/>
      </c>
      <c r="I153" s="4" t="str">
        <f t="shared" si="7"/>
        <v/>
      </c>
      <c r="J153" s="4" t="str">
        <f t="shared" si="8"/>
        <v/>
      </c>
      <c r="K153" s="4" t="str">
        <f t="shared" si="9"/>
        <v/>
      </c>
      <c r="L153" s="4" t="str">
        <f t="shared" si="10"/>
        <v/>
      </c>
      <c r="M153" s="4" t="str">
        <f t="shared" si="11"/>
        <v/>
      </c>
      <c r="N153" s="4" t="str">
        <f t="shared" si="12"/>
        <v/>
      </c>
      <c r="O153" s="4" t="str">
        <f t="shared" si="13"/>
        <v/>
      </c>
      <c r="P153" s="4" t="str">
        <f t="shared" si="14"/>
        <v/>
      </c>
      <c r="Q153" s="4" t="str">
        <f t="shared" si="15"/>
        <v/>
      </c>
      <c r="R153" s="4" t="str">
        <f t="shared" si="16"/>
        <v/>
      </c>
      <c r="S153" s="4" t="str">
        <f t="shared" si="17"/>
        <v/>
      </c>
      <c r="T153" s="4" t="str">
        <f t="shared" si="18"/>
        <v/>
      </c>
      <c r="U153" s="4" t="str">
        <f t="shared" si="19"/>
        <v/>
      </c>
      <c r="V153" s="4" t="str">
        <f t="shared" si="20"/>
        <v/>
      </c>
      <c r="W153" s="4" t="str">
        <f t="shared" si="21"/>
        <v/>
      </c>
      <c r="X153" s="4" t="str">
        <f t="shared" si="22"/>
        <v/>
      </c>
      <c r="Y153" s="4" t="str">
        <f t="shared" si="23"/>
        <v/>
      </c>
      <c r="Z153" s="4" t="str">
        <f t="shared" si="24"/>
        <v/>
      </c>
      <c r="AA153" s="4" t="str">
        <f t="shared" si="25"/>
        <v/>
      </c>
      <c r="AB153" s="4" t="str">
        <f t="shared" si="26"/>
        <v/>
      </c>
      <c r="AC153" s="4" t="str">
        <f t="shared" si="27"/>
        <v/>
      </c>
      <c r="AD153" s="4" t="str">
        <f t="shared" si="28"/>
        <v/>
      </c>
      <c r="AE153" s="4" t="str">
        <f t="shared" si="29"/>
        <v/>
      </c>
      <c r="AF153" s="4" t="str">
        <f t="shared" si="30"/>
        <v/>
      </c>
      <c r="AG153" s="4" t="str">
        <f t="shared" si="31"/>
        <v/>
      </c>
      <c r="AH153" s="4" t="str">
        <f t="shared" si="32"/>
        <v/>
      </c>
      <c r="AI153" s="4" t="str">
        <f t="shared" si="33"/>
        <v/>
      </c>
      <c r="AJ153" s="4" t="str">
        <f t="shared" si="34"/>
        <v/>
      </c>
      <c r="AK153" s="4" t="str">
        <f t="shared" si="35"/>
        <v/>
      </c>
      <c r="AL153" s="4" t="str">
        <f t="shared" si="36"/>
        <v/>
      </c>
      <c r="AM153" s="4" t="str">
        <f t="shared" si="37"/>
        <v/>
      </c>
      <c r="AN153" s="4" t="str">
        <f t="shared" si="38"/>
        <v/>
      </c>
      <c r="AO153" s="4" t="str">
        <f t="shared" si="39"/>
        <v/>
      </c>
      <c r="AP153" s="4" t="str">
        <f t="shared" si="40"/>
        <v/>
      </c>
      <c r="AQ153" s="4" t="str">
        <f t="shared" si="41"/>
        <v>0</v>
      </c>
      <c r="AR153" s="4" t="str">
        <f t="shared" si="42"/>
        <v/>
      </c>
      <c r="AS153" s="4" t="str">
        <f t="shared" si="43"/>
        <v/>
      </c>
      <c r="AT153" s="4" t="str">
        <f t="shared" si="44"/>
        <v/>
      </c>
      <c r="AU153" s="4" t="str">
        <f t="shared" si="45"/>
        <v>973.8590625</v>
      </c>
      <c r="AV153" s="4" t="str">
        <f t="shared" si="46"/>
        <v/>
      </c>
      <c r="AW153" s="4" t="str">
        <f t="shared" si="47"/>
        <v/>
      </c>
      <c r="AX153" s="4" t="str">
        <f t="shared" si="48"/>
        <v/>
      </c>
      <c r="AY153" s="4" t="str">
        <f t="shared" si="49"/>
        <v>0.002808929308</v>
      </c>
      <c r="AZ153" s="4" t="str">
        <f t="shared" si="50"/>
        <v/>
      </c>
      <c r="BA153" s="4" t="str">
        <f t="shared" si="51"/>
        <v/>
      </c>
      <c r="BB153" s="4" t="str">
        <f t="shared" si="52"/>
        <v/>
      </c>
      <c r="BC153" s="4" t="str">
        <f t="shared" si="53"/>
        <v>96307</v>
      </c>
      <c r="BD153" s="4" t="str">
        <f t="shared" si="54"/>
        <v/>
      </c>
      <c r="BE153" s="4">
        <v>20500.0</v>
      </c>
      <c r="BF153" s="4">
        <v>96307.0</v>
      </c>
      <c r="BG153" s="4">
        <v>0.00280892930782</v>
      </c>
      <c r="BH153" s="4">
        <v>973.8590625</v>
      </c>
      <c r="BI153" s="4">
        <v>0.0</v>
      </c>
      <c r="BT153" s="8"/>
      <c r="BU153" s="8"/>
      <c r="BV153" s="8"/>
      <c r="BW153" s="15">
        <v>39575.0</v>
      </c>
      <c r="BX153" s="17"/>
      <c r="BY153" s="17"/>
      <c r="BZ153" s="19" t="str">
        <f t="shared" si="55"/>
        <v>26</v>
      </c>
      <c r="CA153" s="19" t="str">
        <f t="shared" si="56"/>
        <v/>
      </c>
      <c r="CB153" s="19" t="str">
        <f t="shared" si="57"/>
        <v/>
      </c>
      <c r="CC153" s="19"/>
      <c r="CF153" s="4">
        <v>22900.0</v>
      </c>
    </row>
    <row r="154">
      <c r="A154" s="4"/>
      <c r="B154" s="4"/>
      <c r="C154" s="4"/>
      <c r="D154" s="4" t="str">
        <f t="shared" si="2"/>
        <v>1</v>
      </c>
      <c r="E154" s="4" t="str">
        <f t="shared" si="3"/>
        <v>16</v>
      </c>
      <c r="F154" s="4" t="str">
        <f t="shared" si="4"/>
        <v/>
      </c>
      <c r="G154" s="4" t="str">
        <f t="shared" si="5"/>
        <v/>
      </c>
      <c r="H154" s="4" t="str">
        <f t="shared" si="6"/>
        <v/>
      </c>
      <c r="I154" s="4" t="str">
        <f t="shared" si="7"/>
        <v>10</v>
      </c>
      <c r="J154" s="4" t="str">
        <f t="shared" si="8"/>
        <v/>
      </c>
      <c r="K154" s="4" t="str">
        <f t="shared" si="9"/>
        <v/>
      </c>
      <c r="L154" s="4" t="str">
        <f t="shared" si="10"/>
        <v/>
      </c>
      <c r="M154" s="4" t="str">
        <f t="shared" si="11"/>
        <v>7797.523562</v>
      </c>
      <c r="N154" s="4" t="str">
        <f t="shared" si="12"/>
        <v/>
      </c>
      <c r="O154" s="4" t="str">
        <f t="shared" si="13"/>
        <v/>
      </c>
      <c r="P154" s="4" t="str">
        <f t="shared" si="14"/>
        <v/>
      </c>
      <c r="Q154" s="4" t="str">
        <f t="shared" si="15"/>
        <v>214</v>
      </c>
      <c r="R154" s="4" t="str">
        <f t="shared" si="16"/>
        <v/>
      </c>
      <c r="S154" s="4" t="str">
        <f t="shared" si="17"/>
        <v/>
      </c>
      <c r="T154" s="4" t="str">
        <f t="shared" si="18"/>
        <v/>
      </c>
      <c r="U154" s="4" t="str">
        <f t="shared" si="19"/>
        <v>26</v>
      </c>
      <c r="V154" s="4" t="str">
        <f t="shared" si="20"/>
        <v/>
      </c>
      <c r="W154" s="4" t="str">
        <f t="shared" si="21"/>
        <v/>
      </c>
      <c r="X154" s="4" t="str">
        <f t="shared" si="22"/>
        <v/>
      </c>
      <c r="Y154" s="4" t="str">
        <f t="shared" si="23"/>
        <v>6</v>
      </c>
      <c r="Z154" s="4" t="str">
        <f t="shared" si="24"/>
        <v/>
      </c>
      <c r="AA154" s="4" t="str">
        <f t="shared" si="25"/>
        <v/>
      </c>
      <c r="AB154" s="4" t="str">
        <f t="shared" si="26"/>
        <v/>
      </c>
      <c r="AC154" s="4" t="str">
        <f t="shared" si="27"/>
        <v>0</v>
      </c>
      <c r="AD154" s="4" t="str">
        <f t="shared" si="28"/>
        <v/>
      </c>
      <c r="AE154" s="4" t="str">
        <f t="shared" si="29"/>
        <v/>
      </c>
      <c r="AF154" s="4" t="str">
        <f t="shared" si="30"/>
        <v/>
      </c>
      <c r="AG154" s="4" t="str">
        <f t="shared" si="31"/>
        <v>14</v>
      </c>
      <c r="AH154" s="4" t="str">
        <f t="shared" si="32"/>
        <v/>
      </c>
      <c r="AI154" s="4" t="str">
        <f t="shared" si="33"/>
        <v/>
      </c>
      <c r="AJ154" s="4" t="str">
        <f t="shared" si="34"/>
        <v/>
      </c>
      <c r="AK154" s="4" t="str">
        <f t="shared" si="35"/>
        <v>2.584962501</v>
      </c>
      <c r="AL154" s="4" t="str">
        <f t="shared" si="36"/>
        <v/>
      </c>
      <c r="AM154" s="4" t="str">
        <f t="shared" si="37"/>
        <v/>
      </c>
      <c r="AN154" s="4" t="str">
        <f t="shared" si="38"/>
        <v/>
      </c>
      <c r="AO154" s="4" t="str">
        <f t="shared" si="39"/>
        <v>0</v>
      </c>
      <c r="AP154" s="4" t="str">
        <f t="shared" si="40"/>
        <v/>
      </c>
      <c r="AQ154" s="4" t="str">
        <f t="shared" si="41"/>
        <v/>
      </c>
      <c r="AR154" s="4" t="str">
        <f t="shared" si="42"/>
        <v/>
      </c>
      <c r="AS154" s="4" t="str">
        <f t="shared" si="43"/>
        <v>2</v>
      </c>
      <c r="AT154" s="4" t="str">
        <f t="shared" si="44"/>
        <v/>
      </c>
      <c r="AU154" s="4" t="str">
        <f t="shared" si="45"/>
        <v/>
      </c>
      <c r="AV154" s="4" t="str">
        <f t="shared" si="46"/>
        <v/>
      </c>
      <c r="AW154" s="4" t="str">
        <f t="shared" si="47"/>
        <v>0.002784072106</v>
      </c>
      <c r="AX154" s="4" t="str">
        <f t="shared" si="48"/>
        <v/>
      </c>
      <c r="AY154" s="4" t="str">
        <f t="shared" si="49"/>
        <v/>
      </c>
      <c r="AZ154" s="4" t="str">
        <f t="shared" si="50"/>
        <v/>
      </c>
      <c r="BA154" s="4" t="str">
        <f t="shared" si="51"/>
        <v>299402</v>
      </c>
      <c r="BB154" s="4" t="str">
        <f t="shared" si="52"/>
        <v/>
      </c>
      <c r="BC154" s="4" t="str">
        <f t="shared" si="53"/>
        <v/>
      </c>
      <c r="BD154" s="4" t="str">
        <f t="shared" si="54"/>
        <v/>
      </c>
      <c r="BE154" s="4">
        <v>1465.0</v>
      </c>
      <c r="BF154" s="4">
        <v>299402.0</v>
      </c>
      <c r="BG154" s="4">
        <v>0.00278407210585</v>
      </c>
      <c r="BH154" s="4">
        <v>2.0</v>
      </c>
      <c r="BI154" s="4">
        <v>0.0</v>
      </c>
      <c r="BJ154">
        <v>2.584962500721156</v>
      </c>
      <c r="BK154" s="4">
        <v>14.0</v>
      </c>
      <c r="BL154" s="4">
        <v>0.0</v>
      </c>
      <c r="BM154" s="7">
        <v>6.0</v>
      </c>
      <c r="BN154" s="7">
        <v>26.0</v>
      </c>
      <c r="BO154" s="7">
        <v>214.0</v>
      </c>
      <c r="BP154" s="7">
        <v>7797.523561956057</v>
      </c>
      <c r="BQ154" s="7">
        <v>10.0</v>
      </c>
      <c r="BR154" s="7">
        <v>16.0</v>
      </c>
      <c r="BS154" s="7"/>
      <c r="BT154" s="8"/>
      <c r="BU154" s="8"/>
      <c r="BV154" s="8"/>
      <c r="BW154" s="15">
        <v>39841.0</v>
      </c>
      <c r="BX154" s="20">
        <v>40617.0</v>
      </c>
      <c r="BY154" s="22">
        <v>40646.0</v>
      </c>
      <c r="BZ154" s="19" t="str">
        <f t="shared" si="55"/>
        <v>34</v>
      </c>
      <c r="CA154" s="19" t="str">
        <f t="shared" si="56"/>
        <v>38</v>
      </c>
      <c r="CB154" s="19" t="str">
        <f t="shared" si="57"/>
        <v>33</v>
      </c>
      <c r="CC154" s="19"/>
      <c r="CF154" s="4">
        <v>23500.0</v>
      </c>
    </row>
    <row r="155">
      <c r="A155" s="4"/>
      <c r="B155" s="4"/>
      <c r="C155" s="4"/>
      <c r="D155" s="4" t="str">
        <f t="shared" si="2"/>
        <v>1</v>
      </c>
      <c r="E155" s="4" t="str">
        <f t="shared" si="3"/>
        <v/>
      </c>
      <c r="F155" s="4" t="str">
        <f t="shared" si="4"/>
        <v/>
      </c>
      <c r="G155" s="4" t="str">
        <f t="shared" si="5"/>
        <v/>
      </c>
      <c r="H155" s="4" t="str">
        <f t="shared" si="6"/>
        <v/>
      </c>
      <c r="I155" s="4" t="str">
        <f t="shared" si="7"/>
        <v/>
      </c>
      <c r="J155" s="4" t="str">
        <f t="shared" si="8"/>
        <v/>
      </c>
      <c r="K155" s="4" t="str">
        <f t="shared" si="9"/>
        <v/>
      </c>
      <c r="L155" s="4" t="str">
        <f t="shared" si="10"/>
        <v/>
      </c>
      <c r="M155" s="4" t="str">
        <f t="shared" si="11"/>
        <v/>
      </c>
      <c r="N155" s="4" t="str">
        <f t="shared" si="12"/>
        <v/>
      </c>
      <c r="O155" s="4" t="str">
        <f t="shared" si="13"/>
        <v/>
      </c>
      <c r="P155" s="4" t="str">
        <f t="shared" si="14"/>
        <v/>
      </c>
      <c r="Q155" s="4" t="str">
        <f t="shared" si="15"/>
        <v/>
      </c>
      <c r="R155" s="4" t="str">
        <f t="shared" si="16"/>
        <v/>
      </c>
      <c r="S155" s="4" t="str">
        <f t="shared" si="17"/>
        <v/>
      </c>
      <c r="T155" s="4" t="str">
        <f t="shared" si="18"/>
        <v/>
      </c>
      <c r="U155" s="4" t="str">
        <f t="shared" si="19"/>
        <v/>
      </c>
      <c r="V155" s="4" t="str">
        <f t="shared" si="20"/>
        <v/>
      </c>
      <c r="W155" s="4" t="str">
        <f t="shared" si="21"/>
        <v/>
      </c>
      <c r="X155" s="4" t="str">
        <f t="shared" si="22"/>
        <v/>
      </c>
      <c r="Y155" s="4" t="str">
        <f t="shared" si="23"/>
        <v/>
      </c>
      <c r="Z155" s="4" t="str">
        <f t="shared" si="24"/>
        <v/>
      </c>
      <c r="AA155" s="4" t="str">
        <f t="shared" si="25"/>
        <v/>
      </c>
      <c r="AB155" s="4" t="str">
        <f t="shared" si="26"/>
        <v/>
      </c>
      <c r="AC155" s="4" t="str">
        <f t="shared" si="27"/>
        <v/>
      </c>
      <c r="AD155" s="4" t="str">
        <f t="shared" si="28"/>
        <v/>
      </c>
      <c r="AE155" s="4" t="str">
        <f t="shared" si="29"/>
        <v/>
      </c>
      <c r="AF155" s="4" t="str">
        <f t="shared" si="30"/>
        <v/>
      </c>
      <c r="AG155" s="4" t="str">
        <f t="shared" si="31"/>
        <v/>
      </c>
      <c r="AH155" s="4" t="str">
        <f t="shared" si="32"/>
        <v/>
      </c>
      <c r="AI155" s="4" t="str">
        <f t="shared" si="33"/>
        <v/>
      </c>
      <c r="AJ155" s="4" t="str">
        <f t="shared" si="34"/>
        <v/>
      </c>
      <c r="AK155" s="4" t="str">
        <f t="shared" si="35"/>
        <v/>
      </c>
      <c r="AL155" s="4" t="str">
        <f t="shared" si="36"/>
        <v/>
      </c>
      <c r="AM155" s="4" t="str">
        <f t="shared" si="37"/>
        <v/>
      </c>
      <c r="AN155" s="4" t="str">
        <f t="shared" si="38"/>
        <v/>
      </c>
      <c r="AO155" s="4" t="str">
        <f t="shared" si="39"/>
        <v>54.0625</v>
      </c>
      <c r="AP155" s="4" t="str">
        <f t="shared" si="40"/>
        <v/>
      </c>
      <c r="AQ155" s="4" t="str">
        <f t="shared" si="41"/>
        <v/>
      </c>
      <c r="AR155" s="4" t="str">
        <f t="shared" si="42"/>
        <v/>
      </c>
      <c r="AS155" s="4" t="str">
        <f t="shared" si="43"/>
        <v>359.375</v>
      </c>
      <c r="AT155" s="4" t="str">
        <f t="shared" si="44"/>
        <v/>
      </c>
      <c r="AU155" s="4" t="str">
        <f t="shared" si="45"/>
        <v/>
      </c>
      <c r="AV155" s="4" t="str">
        <f t="shared" si="46"/>
        <v/>
      </c>
      <c r="AW155" s="4" t="str">
        <f t="shared" si="47"/>
        <v>0.002782365366</v>
      </c>
      <c r="AX155" s="4" t="str">
        <f t="shared" si="48"/>
        <v/>
      </c>
      <c r="AY155" s="4" t="str">
        <f t="shared" si="49"/>
        <v/>
      </c>
      <c r="AZ155" s="4" t="str">
        <f t="shared" si="50"/>
        <v/>
      </c>
      <c r="BA155" s="4" t="str">
        <f t="shared" si="51"/>
        <v>103752</v>
      </c>
      <c r="BB155" s="4" t="str">
        <f t="shared" si="52"/>
        <v/>
      </c>
      <c r="BC155" s="4" t="str">
        <f t="shared" si="53"/>
        <v/>
      </c>
      <c r="BD155" s="4" t="str">
        <f t="shared" si="54"/>
        <v/>
      </c>
      <c r="BE155" s="4">
        <v>2613.0</v>
      </c>
      <c r="BF155" s="4">
        <v>103752.0</v>
      </c>
      <c r="BG155" s="4">
        <v>0.00278236536612</v>
      </c>
      <c r="BH155" s="4">
        <v>359.375</v>
      </c>
      <c r="BI155" s="4">
        <v>54.0625</v>
      </c>
      <c r="BT155" s="8"/>
      <c r="BU155" s="8"/>
      <c r="BV155" s="8"/>
      <c r="BW155" s="15">
        <v>40723.0</v>
      </c>
      <c r="BX155" s="17"/>
      <c r="BY155" s="17"/>
      <c r="BZ155" s="19" t="str">
        <f t="shared" si="55"/>
        <v>63</v>
      </c>
      <c r="CA155" s="19" t="str">
        <f t="shared" si="56"/>
        <v/>
      </c>
      <c r="CB155" s="19" t="str">
        <f t="shared" si="57"/>
        <v/>
      </c>
      <c r="CC155" s="19"/>
      <c r="CF155" s="4">
        <v>25600.0</v>
      </c>
    </row>
    <row r="156">
      <c r="A156" s="4"/>
      <c r="B156" s="4"/>
      <c r="C156" s="4"/>
      <c r="D156" s="4" t="str">
        <f t="shared" si="2"/>
        <v>1</v>
      </c>
      <c r="E156" s="4" t="str">
        <f t="shared" si="3"/>
        <v/>
      </c>
      <c r="F156" s="4" t="str">
        <f t="shared" si="4"/>
        <v/>
      </c>
      <c r="G156" s="4" t="str">
        <f t="shared" si="5"/>
        <v/>
      </c>
      <c r="H156" s="4" t="str">
        <f t="shared" si="6"/>
        <v/>
      </c>
      <c r="I156" s="4" t="str">
        <f t="shared" si="7"/>
        <v/>
      </c>
      <c r="J156" s="4" t="str">
        <f t="shared" si="8"/>
        <v/>
      </c>
      <c r="K156" s="4" t="str">
        <f t="shared" si="9"/>
        <v/>
      </c>
      <c r="L156" s="4" t="str">
        <f t="shared" si="10"/>
        <v/>
      </c>
      <c r="M156" s="4" t="str">
        <f t="shared" si="11"/>
        <v/>
      </c>
      <c r="N156" s="4" t="str">
        <f t="shared" si="12"/>
        <v/>
      </c>
      <c r="O156" s="4" t="str">
        <f t="shared" si="13"/>
        <v/>
      </c>
      <c r="P156" s="4" t="str">
        <f t="shared" si="14"/>
        <v/>
      </c>
      <c r="Q156" s="4" t="str">
        <f t="shared" si="15"/>
        <v/>
      </c>
      <c r="R156" s="4" t="str">
        <f t="shared" si="16"/>
        <v/>
      </c>
      <c r="S156" s="4" t="str">
        <f t="shared" si="17"/>
        <v/>
      </c>
      <c r="T156" s="4" t="str">
        <f t="shared" si="18"/>
        <v/>
      </c>
      <c r="U156" s="4" t="str">
        <f t="shared" si="19"/>
        <v/>
      </c>
      <c r="V156" s="4" t="str">
        <f t="shared" si="20"/>
        <v/>
      </c>
      <c r="W156" s="4" t="str">
        <f t="shared" si="21"/>
        <v/>
      </c>
      <c r="X156" s="4" t="str">
        <f t="shared" si="22"/>
        <v/>
      </c>
      <c r="Y156" s="4" t="str">
        <f t="shared" si="23"/>
        <v/>
      </c>
      <c r="Z156" s="4" t="str">
        <f t="shared" si="24"/>
        <v/>
      </c>
      <c r="AA156" s="4" t="str">
        <f t="shared" si="25"/>
        <v/>
      </c>
      <c r="AB156" s="4" t="str">
        <f t="shared" si="26"/>
        <v/>
      </c>
      <c r="AC156" s="4" t="str">
        <f t="shared" si="27"/>
        <v/>
      </c>
      <c r="AD156" s="4" t="str">
        <f t="shared" si="28"/>
        <v/>
      </c>
      <c r="AE156" s="4" t="str">
        <f t="shared" si="29"/>
        <v/>
      </c>
      <c r="AF156" s="4" t="str">
        <f t="shared" si="30"/>
        <v/>
      </c>
      <c r="AG156" s="4" t="str">
        <f t="shared" si="31"/>
        <v/>
      </c>
      <c r="AH156" s="4" t="str">
        <f t="shared" si="32"/>
        <v/>
      </c>
      <c r="AI156" s="4" t="str">
        <f t="shared" si="33"/>
        <v/>
      </c>
      <c r="AJ156" s="4" t="str">
        <f t="shared" si="34"/>
        <v/>
      </c>
      <c r="AK156" s="4" t="str">
        <f t="shared" si="35"/>
        <v/>
      </c>
      <c r="AL156" s="4" t="str">
        <f t="shared" si="36"/>
        <v/>
      </c>
      <c r="AM156" s="4" t="str">
        <f t="shared" si="37"/>
        <v/>
      </c>
      <c r="AN156" s="4" t="str">
        <f t="shared" si="38"/>
        <v/>
      </c>
      <c r="AO156" s="4" t="str">
        <f t="shared" si="39"/>
        <v>3</v>
      </c>
      <c r="AP156" s="4" t="str">
        <f t="shared" si="40"/>
        <v/>
      </c>
      <c r="AQ156" s="4" t="str">
        <f t="shared" si="41"/>
        <v/>
      </c>
      <c r="AR156" s="4" t="str">
        <f t="shared" si="42"/>
        <v/>
      </c>
      <c r="AS156" s="4" t="str">
        <f t="shared" si="43"/>
        <v>112</v>
      </c>
      <c r="AT156" s="4" t="str">
        <f t="shared" si="44"/>
        <v/>
      </c>
      <c r="AU156" s="4" t="str">
        <f t="shared" si="45"/>
        <v/>
      </c>
      <c r="AV156" s="4" t="str">
        <f t="shared" si="46"/>
        <v/>
      </c>
      <c r="AW156" s="4" t="str">
        <f t="shared" si="47"/>
        <v>0.002761101634</v>
      </c>
      <c r="AX156" s="4" t="str">
        <f t="shared" si="48"/>
        <v/>
      </c>
      <c r="AY156" s="4" t="str">
        <f t="shared" si="49"/>
        <v/>
      </c>
      <c r="AZ156" s="4" t="str">
        <f t="shared" si="50"/>
        <v/>
      </c>
      <c r="BA156" s="4" t="str">
        <f t="shared" si="51"/>
        <v>94182</v>
      </c>
      <c r="BB156" s="4" t="str">
        <f t="shared" si="52"/>
        <v/>
      </c>
      <c r="BC156" s="4" t="str">
        <f t="shared" si="53"/>
        <v/>
      </c>
      <c r="BD156" s="4" t="str">
        <f t="shared" si="54"/>
        <v/>
      </c>
      <c r="BE156" s="4">
        <v>2312.0</v>
      </c>
      <c r="BF156" s="4">
        <v>94182.0</v>
      </c>
      <c r="BG156" s="4">
        <v>0.00276110163369</v>
      </c>
      <c r="BH156" s="4">
        <v>112.0</v>
      </c>
      <c r="BI156" s="4">
        <v>3.0</v>
      </c>
      <c r="BT156" s="8"/>
      <c r="BU156" s="8"/>
      <c r="BV156" s="8"/>
      <c r="BW156" s="15">
        <v>40219.0</v>
      </c>
      <c r="BX156" s="17"/>
      <c r="BY156" s="17"/>
      <c r="BZ156" s="19" t="str">
        <f t="shared" si="55"/>
        <v>47</v>
      </c>
      <c r="CA156" s="19" t="str">
        <f t="shared" si="56"/>
        <v/>
      </c>
      <c r="CB156" s="19" t="str">
        <f t="shared" si="57"/>
        <v/>
      </c>
      <c r="CC156" s="19"/>
      <c r="CF156" s="4">
        <v>25900.0</v>
      </c>
    </row>
    <row r="157">
      <c r="A157" s="4"/>
      <c r="B157" s="4"/>
      <c r="C157" s="4"/>
      <c r="D157" s="4" t="str">
        <f t="shared" si="2"/>
        <v>3</v>
      </c>
      <c r="E157" s="4" t="str">
        <f t="shared" si="3"/>
        <v/>
      </c>
      <c r="F157" s="4" t="str">
        <f t="shared" si="4"/>
        <v/>
      </c>
      <c r="G157" s="4" t="str">
        <f t="shared" si="5"/>
        <v/>
      </c>
      <c r="H157" s="4" t="str">
        <f t="shared" si="6"/>
        <v/>
      </c>
      <c r="I157" s="4" t="str">
        <f t="shared" si="7"/>
        <v/>
      </c>
      <c r="J157" s="4" t="str">
        <f t="shared" si="8"/>
        <v/>
      </c>
      <c r="K157" s="4" t="str">
        <f t="shared" si="9"/>
        <v/>
      </c>
      <c r="L157" s="4" t="str">
        <f t="shared" si="10"/>
        <v/>
      </c>
      <c r="M157" s="4" t="str">
        <f t="shared" si="11"/>
        <v/>
      </c>
      <c r="N157" s="4" t="str">
        <f t="shared" si="12"/>
        <v/>
      </c>
      <c r="O157" s="4" t="str">
        <f t="shared" si="13"/>
        <v/>
      </c>
      <c r="P157" s="4" t="str">
        <f t="shared" si="14"/>
        <v/>
      </c>
      <c r="Q157" s="4" t="str">
        <f t="shared" si="15"/>
        <v/>
      </c>
      <c r="R157" s="4" t="str">
        <f t="shared" si="16"/>
        <v/>
      </c>
      <c r="S157" s="4" t="str">
        <f t="shared" si="17"/>
        <v/>
      </c>
      <c r="T157" s="4" t="str">
        <f t="shared" si="18"/>
        <v/>
      </c>
      <c r="U157" s="4" t="str">
        <f t="shared" si="19"/>
        <v/>
      </c>
      <c r="V157" s="4" t="str">
        <f t="shared" si="20"/>
        <v/>
      </c>
      <c r="W157" s="4" t="str">
        <f t="shared" si="21"/>
        <v/>
      </c>
      <c r="X157" s="4" t="str">
        <f t="shared" si="22"/>
        <v/>
      </c>
      <c r="Y157" s="4" t="str">
        <f t="shared" si="23"/>
        <v/>
      </c>
      <c r="Z157" s="4" t="str">
        <f t="shared" si="24"/>
        <v/>
      </c>
      <c r="AA157" s="4" t="str">
        <f t="shared" si="25"/>
        <v/>
      </c>
      <c r="AB157" s="4" t="str">
        <f t="shared" si="26"/>
        <v/>
      </c>
      <c r="AC157" s="4" t="str">
        <f t="shared" si="27"/>
        <v/>
      </c>
      <c r="AD157" s="4" t="str">
        <f t="shared" si="28"/>
        <v/>
      </c>
      <c r="AE157" s="4" t="str">
        <f t="shared" si="29"/>
        <v/>
      </c>
      <c r="AF157" s="4" t="str">
        <f t="shared" si="30"/>
        <v/>
      </c>
      <c r="AG157" s="4" t="str">
        <f t="shared" si="31"/>
        <v/>
      </c>
      <c r="AH157" s="4" t="str">
        <f t="shared" si="32"/>
        <v/>
      </c>
      <c r="AI157" s="4" t="str">
        <f t="shared" si="33"/>
        <v/>
      </c>
      <c r="AJ157" s="4" t="str">
        <f t="shared" si="34"/>
        <v/>
      </c>
      <c r="AK157" s="4" t="str">
        <f t="shared" si="35"/>
        <v/>
      </c>
      <c r="AL157" s="4" t="str">
        <f t="shared" si="36"/>
        <v/>
      </c>
      <c r="AM157" s="4" t="str">
        <f t="shared" si="37"/>
        <v/>
      </c>
      <c r="AN157" s="4" t="str">
        <f t="shared" si="38"/>
        <v/>
      </c>
      <c r="AO157" s="4" t="str">
        <f t="shared" si="39"/>
        <v/>
      </c>
      <c r="AP157" s="4" t="str">
        <f t="shared" si="40"/>
        <v/>
      </c>
      <c r="AQ157" s="4" t="str">
        <f t="shared" si="41"/>
        <v>13.5725</v>
      </c>
      <c r="AR157" s="4" t="str">
        <f t="shared" si="42"/>
        <v/>
      </c>
      <c r="AS157" s="4" t="str">
        <f t="shared" si="43"/>
        <v/>
      </c>
      <c r="AT157" s="4" t="str">
        <f t="shared" si="44"/>
        <v/>
      </c>
      <c r="AU157" s="4" t="str">
        <f t="shared" si="45"/>
        <v>292.875</v>
      </c>
      <c r="AV157" s="4" t="str">
        <f t="shared" si="46"/>
        <v/>
      </c>
      <c r="AW157" s="4" t="str">
        <f t="shared" si="47"/>
        <v/>
      </c>
      <c r="AX157" s="4" t="str">
        <f t="shared" si="48"/>
        <v/>
      </c>
      <c r="AY157" s="4" t="str">
        <f t="shared" si="49"/>
        <v>0.002714902553</v>
      </c>
      <c r="AZ157" s="4" t="str">
        <f t="shared" si="50"/>
        <v/>
      </c>
      <c r="BA157" s="4" t="str">
        <f t="shared" si="51"/>
        <v/>
      </c>
      <c r="BB157" s="4" t="str">
        <f t="shared" si="52"/>
        <v/>
      </c>
      <c r="BC157" s="4" t="str">
        <f t="shared" si="53"/>
        <v>91807</v>
      </c>
      <c r="BD157" s="4" t="str">
        <f t="shared" si="54"/>
        <v/>
      </c>
      <c r="BE157" s="4">
        <v>11300.0</v>
      </c>
      <c r="BF157" s="4">
        <v>91807.0</v>
      </c>
      <c r="BG157" s="4">
        <v>0.00271490255272</v>
      </c>
      <c r="BH157" s="4">
        <v>292.875</v>
      </c>
      <c r="BI157" s="4">
        <v>13.5725</v>
      </c>
      <c r="BT157" s="8"/>
      <c r="BU157" s="8"/>
      <c r="BV157" s="8"/>
      <c r="BW157" s="15">
        <v>39856.0</v>
      </c>
      <c r="BX157" s="17"/>
      <c r="BY157" s="17"/>
      <c r="BZ157" s="19" t="str">
        <f t="shared" si="55"/>
        <v>35</v>
      </c>
      <c r="CA157" s="19" t="str">
        <f t="shared" si="56"/>
        <v/>
      </c>
      <c r="CB157" s="19" t="str">
        <f t="shared" si="57"/>
        <v/>
      </c>
      <c r="CC157" s="19"/>
      <c r="CF157" s="4">
        <v>26100.0</v>
      </c>
    </row>
    <row r="158">
      <c r="A158" s="4"/>
      <c r="B158" s="4"/>
      <c r="C158" s="4"/>
      <c r="D158" s="4" t="str">
        <f t="shared" si="2"/>
        <v>1</v>
      </c>
      <c r="E158" s="4" t="str">
        <f t="shared" si="3"/>
        <v/>
      </c>
      <c r="F158" s="4" t="str">
        <f t="shared" si="4"/>
        <v/>
      </c>
      <c r="G158" s="4" t="str">
        <f t="shared" si="5"/>
        <v/>
      </c>
      <c r="H158" s="4" t="str">
        <f t="shared" si="6"/>
        <v/>
      </c>
      <c r="I158" s="4" t="str">
        <f t="shared" si="7"/>
        <v/>
      </c>
      <c r="J158" s="4" t="str">
        <f t="shared" si="8"/>
        <v/>
      </c>
      <c r="K158" s="4" t="str">
        <f t="shared" si="9"/>
        <v/>
      </c>
      <c r="L158" s="4" t="str">
        <f t="shared" si="10"/>
        <v/>
      </c>
      <c r="M158" s="4" t="str">
        <f t="shared" si="11"/>
        <v/>
      </c>
      <c r="N158" s="4" t="str">
        <f t="shared" si="12"/>
        <v/>
      </c>
      <c r="O158" s="4" t="str">
        <f t="shared" si="13"/>
        <v/>
      </c>
      <c r="P158" s="4" t="str">
        <f t="shared" si="14"/>
        <v/>
      </c>
      <c r="Q158" s="4" t="str">
        <f t="shared" si="15"/>
        <v/>
      </c>
      <c r="R158" s="4" t="str">
        <f t="shared" si="16"/>
        <v/>
      </c>
      <c r="S158" s="4" t="str">
        <f t="shared" si="17"/>
        <v/>
      </c>
      <c r="T158" s="4" t="str">
        <f t="shared" si="18"/>
        <v/>
      </c>
      <c r="U158" s="4" t="str">
        <f t="shared" si="19"/>
        <v/>
      </c>
      <c r="V158" s="4" t="str">
        <f t="shared" si="20"/>
        <v/>
      </c>
      <c r="W158" s="4" t="str">
        <f t="shared" si="21"/>
        <v/>
      </c>
      <c r="X158" s="4" t="str">
        <f t="shared" si="22"/>
        <v/>
      </c>
      <c r="Y158" s="4" t="str">
        <f t="shared" si="23"/>
        <v/>
      </c>
      <c r="Z158" s="4" t="str">
        <f t="shared" si="24"/>
        <v/>
      </c>
      <c r="AA158" s="4" t="str">
        <f t="shared" si="25"/>
        <v/>
      </c>
      <c r="AB158" s="4" t="str">
        <f t="shared" si="26"/>
        <v/>
      </c>
      <c r="AC158" s="4" t="str">
        <f t="shared" si="27"/>
        <v/>
      </c>
      <c r="AD158" s="4" t="str">
        <f t="shared" si="28"/>
        <v/>
      </c>
      <c r="AE158" s="4" t="str">
        <f t="shared" si="29"/>
        <v/>
      </c>
      <c r="AF158" s="4" t="str">
        <f t="shared" si="30"/>
        <v/>
      </c>
      <c r="AG158" s="4" t="str">
        <f t="shared" si="31"/>
        <v/>
      </c>
      <c r="AH158" s="4" t="str">
        <f t="shared" si="32"/>
        <v/>
      </c>
      <c r="AI158" s="4" t="str">
        <f t="shared" si="33"/>
        <v/>
      </c>
      <c r="AJ158" s="4" t="str">
        <f t="shared" si="34"/>
        <v/>
      </c>
      <c r="AK158" s="4" t="str">
        <f t="shared" si="35"/>
        <v/>
      </c>
      <c r="AL158" s="4" t="str">
        <f t="shared" si="36"/>
        <v/>
      </c>
      <c r="AM158" s="4" t="str">
        <f t="shared" si="37"/>
        <v/>
      </c>
      <c r="AN158" s="4" t="str">
        <f t="shared" si="38"/>
        <v/>
      </c>
      <c r="AO158" s="4" t="str">
        <f t="shared" si="39"/>
        <v>0</v>
      </c>
      <c r="AP158" s="4" t="str">
        <f t="shared" si="40"/>
        <v/>
      </c>
      <c r="AQ158" s="4" t="str">
        <f t="shared" si="41"/>
        <v/>
      </c>
      <c r="AR158" s="4" t="str">
        <f t="shared" si="42"/>
        <v/>
      </c>
      <c r="AS158" s="4" t="str">
        <f t="shared" si="43"/>
        <v>210</v>
      </c>
      <c r="AT158" s="4" t="str">
        <f t="shared" si="44"/>
        <v/>
      </c>
      <c r="AU158" s="4" t="str">
        <f t="shared" si="45"/>
        <v/>
      </c>
      <c r="AV158" s="4" t="str">
        <f t="shared" si="46"/>
        <v/>
      </c>
      <c r="AW158" s="4" t="str">
        <f t="shared" si="47"/>
        <v>0.002687931899</v>
      </c>
      <c r="AX158" s="4" t="str">
        <f t="shared" si="48"/>
        <v/>
      </c>
      <c r="AY158" s="4" t="str">
        <f t="shared" si="49"/>
        <v/>
      </c>
      <c r="AZ158" s="4" t="str">
        <f t="shared" si="50"/>
        <v/>
      </c>
      <c r="BA158" s="4" t="str">
        <f t="shared" si="51"/>
        <v>91688</v>
      </c>
      <c r="BB158" s="4" t="str">
        <f t="shared" si="52"/>
        <v/>
      </c>
      <c r="BC158" s="4" t="str">
        <f t="shared" si="53"/>
        <v/>
      </c>
      <c r="BD158" s="4" t="str">
        <f t="shared" si="54"/>
        <v/>
      </c>
      <c r="BE158" s="4">
        <v>573.0</v>
      </c>
      <c r="BF158" s="4">
        <v>91688.0</v>
      </c>
      <c r="BG158" s="4">
        <v>0.00268793189927</v>
      </c>
      <c r="BH158" s="4">
        <v>210.0</v>
      </c>
      <c r="BI158" s="4">
        <v>0.0</v>
      </c>
      <c r="BL158" s="4"/>
      <c r="BT158" s="8"/>
      <c r="BU158" s="8"/>
      <c r="BV158" s="8"/>
      <c r="BW158" s="15">
        <v>40813.0</v>
      </c>
      <c r="BX158" s="16"/>
      <c r="BY158" s="17"/>
      <c r="BZ158" s="19" t="str">
        <f t="shared" si="55"/>
        <v>66</v>
      </c>
      <c r="CA158" s="19" t="str">
        <f t="shared" si="56"/>
        <v/>
      </c>
      <c r="CB158" s="19" t="str">
        <f t="shared" si="57"/>
        <v/>
      </c>
      <c r="CC158" s="19"/>
      <c r="CF158" s="4">
        <v>26500.0</v>
      </c>
    </row>
    <row r="159">
      <c r="A159" s="4"/>
      <c r="B159" s="4"/>
      <c r="C159" s="4"/>
      <c r="D159" s="4" t="str">
        <f t="shared" si="2"/>
        <v>4</v>
      </c>
      <c r="E159" s="4" t="str">
        <f t="shared" si="3"/>
        <v/>
      </c>
      <c r="F159" s="4" t="str">
        <f t="shared" si="4"/>
        <v/>
      </c>
      <c r="G159" s="4" t="str">
        <f t="shared" si="5"/>
        <v/>
      </c>
      <c r="H159" s="4" t="str">
        <f t="shared" si="6"/>
        <v>2</v>
      </c>
      <c r="I159" s="4" t="str">
        <f t="shared" si="7"/>
        <v/>
      </c>
      <c r="J159" s="4" t="str">
        <f t="shared" si="8"/>
        <v/>
      </c>
      <c r="K159" s="4" t="str">
        <f t="shared" si="9"/>
        <v/>
      </c>
      <c r="L159" s="4" t="str">
        <f t="shared" si="10"/>
        <v>0</v>
      </c>
      <c r="M159" s="4" t="str">
        <f t="shared" si="11"/>
        <v/>
      </c>
      <c r="N159" s="4" t="str">
        <f t="shared" si="12"/>
        <v/>
      </c>
      <c r="O159" s="4" t="str">
        <f t="shared" si="13"/>
        <v/>
      </c>
      <c r="P159" s="4" t="str">
        <f t="shared" si="14"/>
        <v>0</v>
      </c>
      <c r="Q159" s="4" t="str">
        <f t="shared" si="15"/>
        <v/>
      </c>
      <c r="R159" s="4" t="str">
        <f t="shared" si="16"/>
        <v/>
      </c>
      <c r="S159" s="4" t="str">
        <f t="shared" si="17"/>
        <v/>
      </c>
      <c r="T159" s="4" t="str">
        <f t="shared" si="18"/>
        <v>0</v>
      </c>
      <c r="U159" s="4" t="str">
        <f t="shared" si="19"/>
        <v/>
      </c>
      <c r="V159" s="4" t="str">
        <f t="shared" si="20"/>
        <v/>
      </c>
      <c r="W159" s="4" t="str">
        <f t="shared" si="21"/>
        <v/>
      </c>
      <c r="X159" s="4" t="str">
        <f t="shared" si="22"/>
        <v>2</v>
      </c>
      <c r="Y159" s="4" t="str">
        <f t="shared" si="23"/>
        <v/>
      </c>
      <c r="Z159" s="4" t="str">
        <f t="shared" si="24"/>
        <v/>
      </c>
      <c r="AA159" s="4" t="str">
        <f t="shared" si="25"/>
        <v/>
      </c>
      <c r="AB159" s="4" t="str">
        <f t="shared" si="26"/>
        <v>700</v>
      </c>
      <c r="AC159" s="4" t="str">
        <f t="shared" si="27"/>
        <v/>
      </c>
      <c r="AD159" s="4" t="str">
        <f t="shared" si="28"/>
        <v/>
      </c>
      <c r="AE159" s="4" t="str">
        <f t="shared" si="29"/>
        <v/>
      </c>
      <c r="AF159" s="4" t="str">
        <f t="shared" si="30"/>
        <v>76</v>
      </c>
      <c r="AG159" s="4" t="str">
        <f t="shared" si="31"/>
        <v/>
      </c>
      <c r="AH159" s="4" t="str">
        <f t="shared" si="32"/>
        <v/>
      </c>
      <c r="AI159" s="4" t="str">
        <f t="shared" si="33"/>
        <v/>
      </c>
      <c r="AJ159" s="4" t="str">
        <f t="shared" si="34"/>
        <v>546</v>
      </c>
      <c r="AK159" s="4" t="str">
        <f t="shared" si="35"/>
        <v/>
      </c>
      <c r="AL159" s="4" t="str">
        <f t="shared" si="36"/>
        <v/>
      </c>
      <c r="AM159" s="4" t="str">
        <f t="shared" si="37"/>
        <v/>
      </c>
      <c r="AN159" s="4" t="str">
        <f t="shared" si="38"/>
        <v>23.45121111</v>
      </c>
      <c r="AO159" s="4" t="str">
        <f t="shared" si="39"/>
        <v/>
      </c>
      <c r="AP159" s="4" t="str">
        <f t="shared" si="40"/>
        <v/>
      </c>
      <c r="AQ159" s="4" t="str">
        <f t="shared" si="41"/>
        <v/>
      </c>
      <c r="AR159" s="4" t="str">
        <f t="shared" si="42"/>
        <v>44.93125</v>
      </c>
      <c r="AS159" s="4" t="str">
        <f t="shared" si="43"/>
        <v/>
      </c>
      <c r="AT159" s="4" t="str">
        <f t="shared" si="44"/>
        <v/>
      </c>
      <c r="AU159" s="4" t="str">
        <f t="shared" si="45"/>
        <v/>
      </c>
      <c r="AV159" s="4" t="str">
        <f t="shared" si="46"/>
        <v>3237.5</v>
      </c>
      <c r="AW159" s="4" t="str">
        <f t="shared" si="47"/>
        <v/>
      </c>
      <c r="AX159" s="4" t="str">
        <f t="shared" si="48"/>
        <v/>
      </c>
      <c r="AY159" s="4" t="str">
        <f t="shared" si="49"/>
        <v/>
      </c>
      <c r="AZ159" s="4" t="str">
        <f t="shared" si="50"/>
        <v>0.002681184209</v>
      </c>
      <c r="BA159" s="4" t="str">
        <f t="shared" si="51"/>
        <v/>
      </c>
      <c r="BB159" s="4" t="str">
        <f t="shared" si="52"/>
        <v/>
      </c>
      <c r="BC159" s="4" t="str">
        <f t="shared" si="53"/>
        <v/>
      </c>
      <c r="BD159" s="4" t="str">
        <f t="shared" si="54"/>
        <v>91220</v>
      </c>
      <c r="BE159" s="4">
        <v>60700.0</v>
      </c>
      <c r="BF159" s="4">
        <v>91220.0</v>
      </c>
      <c r="BG159" s="4">
        <v>0.00268118420911</v>
      </c>
      <c r="BH159" s="4">
        <v>3237.5</v>
      </c>
      <c r="BI159" s="4">
        <v>44.93125</v>
      </c>
      <c r="BJ159">
        <v>23.45121111183233</v>
      </c>
      <c r="BK159" s="4">
        <v>546.0</v>
      </c>
      <c r="BL159" s="4">
        <v>76.0</v>
      </c>
      <c r="BM159" s="7">
        <v>700.0</v>
      </c>
      <c r="BN159" s="7">
        <v>2.0</v>
      </c>
      <c r="BO159" s="7">
        <v>0.0</v>
      </c>
      <c r="BP159" s="7">
        <v>0.0</v>
      </c>
      <c r="BQ159" s="7">
        <v>0.0</v>
      </c>
      <c r="BR159" s="7">
        <v>2.0</v>
      </c>
      <c r="BS159" s="7"/>
      <c r="BT159" s="8"/>
      <c r="BU159" s="8"/>
      <c r="BV159" s="8"/>
      <c r="BW159" s="15">
        <v>39087.0</v>
      </c>
      <c r="BX159" s="20">
        <v>40090.0</v>
      </c>
      <c r="BY159" s="22">
        <v>40914.0</v>
      </c>
      <c r="BZ159" s="19" t="str">
        <f t="shared" si="55"/>
        <v>10</v>
      </c>
      <c r="CA159" s="19" t="str">
        <f t="shared" si="56"/>
        <v>21</v>
      </c>
      <c r="CB159" s="19" t="str">
        <f t="shared" si="57"/>
        <v>42</v>
      </c>
      <c r="CC159" s="19"/>
      <c r="CF159" s="4">
        <v>26500.0</v>
      </c>
    </row>
    <row r="160">
      <c r="A160" s="4"/>
      <c r="B160" s="4"/>
      <c r="C160" s="4"/>
      <c r="D160" s="4" t="str">
        <f t="shared" si="2"/>
        <v>3</v>
      </c>
      <c r="E160" s="4" t="str">
        <f t="shared" si="3"/>
        <v/>
      </c>
      <c r="F160" s="4" t="str">
        <f t="shared" si="4"/>
        <v/>
      </c>
      <c r="G160" s="4" t="str">
        <f t="shared" si="5"/>
        <v/>
      </c>
      <c r="H160" s="4" t="str">
        <f t="shared" si="6"/>
        <v/>
      </c>
      <c r="I160" s="4" t="str">
        <f t="shared" si="7"/>
        <v/>
      </c>
      <c r="J160" s="4" t="str">
        <f t="shared" si="8"/>
        <v/>
      </c>
      <c r="K160" s="4" t="str">
        <f t="shared" si="9"/>
        <v/>
      </c>
      <c r="L160" s="4" t="str">
        <f t="shared" si="10"/>
        <v/>
      </c>
      <c r="M160" s="4" t="str">
        <f t="shared" si="11"/>
        <v/>
      </c>
      <c r="N160" s="4" t="str">
        <f t="shared" si="12"/>
        <v/>
      </c>
      <c r="O160" s="4" t="str">
        <f t="shared" si="13"/>
        <v/>
      </c>
      <c r="P160" s="4" t="str">
        <f t="shared" si="14"/>
        <v/>
      </c>
      <c r="Q160" s="4" t="str">
        <f t="shared" si="15"/>
        <v/>
      </c>
      <c r="R160" s="4" t="str">
        <f t="shared" si="16"/>
        <v/>
      </c>
      <c r="S160" s="4" t="str">
        <f t="shared" si="17"/>
        <v/>
      </c>
      <c r="T160" s="4" t="str">
        <f t="shared" si="18"/>
        <v/>
      </c>
      <c r="U160" s="4" t="str">
        <f t="shared" si="19"/>
        <v/>
      </c>
      <c r="V160" s="4" t="str">
        <f t="shared" si="20"/>
        <v/>
      </c>
      <c r="W160" s="4" t="str">
        <f t="shared" si="21"/>
        <v/>
      </c>
      <c r="X160" s="4" t="str">
        <f t="shared" si="22"/>
        <v/>
      </c>
      <c r="Y160" s="4" t="str">
        <f t="shared" si="23"/>
        <v/>
      </c>
      <c r="Z160" s="4" t="str">
        <f t="shared" si="24"/>
        <v/>
      </c>
      <c r="AA160" s="4" t="str">
        <f t="shared" si="25"/>
        <v>13</v>
      </c>
      <c r="AB160" s="4" t="str">
        <f t="shared" si="26"/>
        <v/>
      </c>
      <c r="AC160" s="4" t="str">
        <f t="shared" si="27"/>
        <v/>
      </c>
      <c r="AD160" s="4" t="str">
        <f t="shared" si="28"/>
        <v/>
      </c>
      <c r="AE160" s="4" t="str">
        <f t="shared" si="29"/>
        <v>244</v>
      </c>
      <c r="AF160" s="4" t="str">
        <f t="shared" si="30"/>
        <v/>
      </c>
      <c r="AG160" s="4" t="str">
        <f t="shared" si="31"/>
        <v/>
      </c>
      <c r="AH160" s="4" t="str">
        <f t="shared" si="32"/>
        <v/>
      </c>
      <c r="AI160" s="4" t="str">
        <f t="shared" si="33"/>
        <v>31</v>
      </c>
      <c r="AJ160" s="4" t="str">
        <f t="shared" si="34"/>
        <v/>
      </c>
      <c r="AK160" s="4" t="str">
        <f t="shared" si="35"/>
        <v/>
      </c>
      <c r="AL160" s="4" t="str">
        <f t="shared" si="36"/>
        <v/>
      </c>
      <c r="AM160" s="4" t="str">
        <f t="shared" si="37"/>
        <v>22.70043972</v>
      </c>
      <c r="AN160" s="4" t="str">
        <f t="shared" si="38"/>
        <v/>
      </c>
      <c r="AO160" s="4" t="str">
        <f t="shared" si="39"/>
        <v/>
      </c>
      <c r="AP160" s="4" t="str">
        <f t="shared" si="40"/>
        <v/>
      </c>
      <c r="AQ160" s="4" t="str">
        <f t="shared" si="41"/>
        <v>32.4075</v>
      </c>
      <c r="AR160" s="4" t="str">
        <f t="shared" si="42"/>
        <v/>
      </c>
      <c r="AS160" s="4" t="str">
        <f t="shared" si="43"/>
        <v/>
      </c>
      <c r="AT160" s="4" t="str">
        <f t="shared" si="44"/>
        <v/>
      </c>
      <c r="AU160" s="4" t="str">
        <f t="shared" si="45"/>
        <v>695.5253125</v>
      </c>
      <c r="AV160" s="4" t="str">
        <f t="shared" si="46"/>
        <v/>
      </c>
      <c r="AW160" s="4" t="str">
        <f t="shared" si="47"/>
        <v/>
      </c>
      <c r="AX160" s="4" t="str">
        <f t="shared" si="48"/>
        <v/>
      </c>
      <c r="AY160" s="4" t="str">
        <f t="shared" si="49"/>
        <v>0.002673648272</v>
      </c>
      <c r="AZ160" s="4" t="str">
        <f t="shared" si="50"/>
        <v/>
      </c>
      <c r="BA160" s="4" t="str">
        <f t="shared" si="51"/>
        <v/>
      </c>
      <c r="BB160" s="4" t="str">
        <f t="shared" si="52"/>
        <v/>
      </c>
      <c r="BC160" s="4" t="str">
        <f t="shared" si="53"/>
        <v>89242</v>
      </c>
      <c r="BD160" s="4" t="str">
        <f t="shared" si="54"/>
        <v/>
      </c>
      <c r="BE160" s="4">
        <v>10900.0</v>
      </c>
      <c r="BF160" s="4">
        <v>89242.0</v>
      </c>
      <c r="BG160" s="4">
        <v>0.00267364827182</v>
      </c>
      <c r="BH160" s="4">
        <v>695.5253125</v>
      </c>
      <c r="BI160" s="4">
        <v>32.4075</v>
      </c>
      <c r="BJ160">
        <v>22.70043971814109</v>
      </c>
      <c r="BK160" s="4">
        <v>31.0</v>
      </c>
      <c r="BL160" s="4">
        <v>244.0</v>
      </c>
      <c r="BM160" s="7">
        <v>13.0</v>
      </c>
      <c r="BN160" s="7"/>
      <c r="BO160" s="7"/>
      <c r="BP160" s="7"/>
      <c r="BS160" s="7"/>
      <c r="BT160" s="8"/>
      <c r="BU160" s="8"/>
      <c r="BV160" s="8"/>
      <c r="BW160" s="15">
        <v>38957.0</v>
      </c>
      <c r="BX160" s="20">
        <v>40043.0</v>
      </c>
      <c r="BY160" s="17"/>
      <c r="BZ160" s="19" t="str">
        <f t="shared" si="55"/>
        <v>5</v>
      </c>
      <c r="CA160" s="19" t="str">
        <f t="shared" si="56"/>
        <v>19</v>
      </c>
      <c r="CB160" s="19" t="str">
        <f t="shared" si="57"/>
        <v/>
      </c>
      <c r="CC160" s="19"/>
      <c r="CF160" s="4">
        <v>26600.0</v>
      </c>
    </row>
    <row r="161">
      <c r="A161" s="4"/>
      <c r="B161" s="4"/>
      <c r="C161" s="4"/>
      <c r="D161" s="4" t="str">
        <f t="shared" si="2"/>
        <v>3</v>
      </c>
      <c r="E161" s="4" t="str">
        <f t="shared" si="3"/>
        <v/>
      </c>
      <c r="F161" s="4" t="str">
        <f t="shared" si="4"/>
        <v/>
      </c>
      <c r="G161" s="4" t="str">
        <f t="shared" si="5"/>
        <v/>
      </c>
      <c r="H161" s="4" t="str">
        <f t="shared" si="6"/>
        <v/>
      </c>
      <c r="I161" s="4" t="str">
        <f t="shared" si="7"/>
        <v/>
      </c>
      <c r="J161" s="4" t="str">
        <f t="shared" si="8"/>
        <v/>
      </c>
      <c r="K161" s="4" t="str">
        <f t="shared" si="9"/>
        <v/>
      </c>
      <c r="L161" s="4" t="str">
        <f t="shared" si="10"/>
        <v/>
      </c>
      <c r="M161" s="4" t="str">
        <f t="shared" si="11"/>
        <v/>
      </c>
      <c r="N161" s="4" t="str">
        <f t="shared" si="12"/>
        <v/>
      </c>
      <c r="O161" s="4" t="str">
        <f t="shared" si="13"/>
        <v/>
      </c>
      <c r="P161" s="4" t="str">
        <f t="shared" si="14"/>
        <v/>
      </c>
      <c r="Q161" s="4" t="str">
        <f t="shared" si="15"/>
        <v/>
      </c>
      <c r="R161" s="4" t="str">
        <f t="shared" si="16"/>
        <v/>
      </c>
      <c r="S161" s="4" t="str">
        <f t="shared" si="17"/>
        <v/>
      </c>
      <c r="T161" s="4" t="str">
        <f t="shared" si="18"/>
        <v/>
      </c>
      <c r="U161" s="4" t="str">
        <f t="shared" si="19"/>
        <v/>
      </c>
      <c r="V161" s="4" t="str">
        <f t="shared" si="20"/>
        <v/>
      </c>
      <c r="W161" s="4" t="str">
        <f t="shared" si="21"/>
        <v/>
      </c>
      <c r="X161" s="4" t="str">
        <f t="shared" si="22"/>
        <v/>
      </c>
      <c r="Y161" s="4" t="str">
        <f t="shared" si="23"/>
        <v/>
      </c>
      <c r="Z161" s="4" t="str">
        <f t="shared" si="24"/>
        <v/>
      </c>
      <c r="AA161" s="4" t="str">
        <f t="shared" si="25"/>
        <v>0</v>
      </c>
      <c r="AB161" s="4" t="str">
        <f t="shared" si="26"/>
        <v/>
      </c>
      <c r="AC161" s="4" t="str">
        <f t="shared" si="27"/>
        <v/>
      </c>
      <c r="AD161" s="4" t="str">
        <f t="shared" si="28"/>
        <v/>
      </c>
      <c r="AE161" s="4" t="str">
        <f t="shared" si="29"/>
        <v>1</v>
      </c>
      <c r="AF161" s="4" t="str">
        <f t="shared" si="30"/>
        <v/>
      </c>
      <c r="AG161" s="4" t="str">
        <f t="shared" si="31"/>
        <v/>
      </c>
      <c r="AH161" s="4" t="str">
        <f t="shared" si="32"/>
        <v/>
      </c>
      <c r="AI161" s="4" t="str">
        <f t="shared" si="33"/>
        <v>5</v>
      </c>
      <c r="AJ161" s="4" t="str">
        <f t="shared" si="34"/>
        <v/>
      </c>
      <c r="AK161" s="4" t="str">
        <f t="shared" si="35"/>
        <v/>
      </c>
      <c r="AL161" s="4" t="str">
        <f t="shared" si="36"/>
        <v/>
      </c>
      <c r="AM161" s="4" t="str">
        <f t="shared" si="37"/>
        <v>0</v>
      </c>
      <c r="AN161" s="4" t="str">
        <f t="shared" si="38"/>
        <v/>
      </c>
      <c r="AO161" s="4" t="str">
        <f t="shared" si="39"/>
        <v/>
      </c>
      <c r="AP161" s="4" t="str">
        <f t="shared" si="40"/>
        <v/>
      </c>
      <c r="AQ161" s="4" t="str">
        <f t="shared" si="41"/>
        <v>82.191875</v>
      </c>
      <c r="AR161" s="4" t="str">
        <f t="shared" si="42"/>
        <v/>
      </c>
      <c r="AS161" s="4" t="str">
        <f t="shared" si="43"/>
        <v/>
      </c>
      <c r="AT161" s="4" t="str">
        <f t="shared" si="44"/>
        <v/>
      </c>
      <c r="AU161" s="4" t="str">
        <f t="shared" si="45"/>
        <v>288.355</v>
      </c>
      <c r="AV161" s="4" t="str">
        <f t="shared" si="46"/>
        <v/>
      </c>
      <c r="AW161" s="4" t="str">
        <f t="shared" si="47"/>
        <v/>
      </c>
      <c r="AX161" s="4" t="str">
        <f t="shared" si="48"/>
        <v/>
      </c>
      <c r="AY161" s="4" t="str">
        <f t="shared" si="49"/>
        <v>0.002648142623</v>
      </c>
      <c r="AZ161" s="4" t="str">
        <f t="shared" si="50"/>
        <v/>
      </c>
      <c r="BA161" s="4" t="str">
        <f t="shared" si="51"/>
        <v/>
      </c>
      <c r="BB161" s="4" t="str">
        <f t="shared" si="52"/>
        <v/>
      </c>
      <c r="BC161" s="4" t="str">
        <f t="shared" si="53"/>
        <v>87485</v>
      </c>
      <c r="BD161" s="4" t="str">
        <f t="shared" si="54"/>
        <v/>
      </c>
      <c r="BE161" s="4">
        <v>13200.0</v>
      </c>
      <c r="BF161" s="4">
        <v>87485.0</v>
      </c>
      <c r="BG161" s="4">
        <v>0.0026481426228</v>
      </c>
      <c r="BH161" s="4">
        <v>288.355</v>
      </c>
      <c r="BI161" s="4">
        <v>82.191875</v>
      </c>
      <c r="BJ161" s="4">
        <v>0.0</v>
      </c>
      <c r="BK161" s="4">
        <v>5.0</v>
      </c>
      <c r="BL161" s="4">
        <v>1.0</v>
      </c>
      <c r="BM161" s="7">
        <v>0.0</v>
      </c>
      <c r="BN161" s="7"/>
      <c r="BO161" s="7"/>
      <c r="BP161" s="7"/>
      <c r="BS161" s="7"/>
      <c r="BT161" s="8"/>
      <c r="BU161" s="8"/>
      <c r="BV161" s="8"/>
      <c r="BW161" s="15">
        <v>39175.0</v>
      </c>
      <c r="BX161" s="20">
        <v>39940.0</v>
      </c>
      <c r="BY161" s="17"/>
      <c r="BZ161" s="19" t="str">
        <f t="shared" si="55"/>
        <v>13</v>
      </c>
      <c r="CA161" s="19" t="str">
        <f t="shared" si="56"/>
        <v>16</v>
      </c>
      <c r="CB161" s="19" t="str">
        <f t="shared" si="57"/>
        <v/>
      </c>
      <c r="CC161" s="19"/>
      <c r="CF161" s="4">
        <v>27100.0</v>
      </c>
    </row>
    <row r="162">
      <c r="A162" s="4"/>
      <c r="B162" s="4"/>
      <c r="C162" s="4"/>
      <c r="D162" s="4" t="str">
        <f t="shared" si="2"/>
        <v>2</v>
      </c>
      <c r="E162" s="4" t="str">
        <f t="shared" si="3"/>
        <v/>
      </c>
      <c r="F162" s="4" t="str">
        <f t="shared" si="4"/>
        <v/>
      </c>
      <c r="G162" s="4" t="str">
        <f t="shared" si="5"/>
        <v/>
      </c>
      <c r="H162" s="4" t="str">
        <f t="shared" si="6"/>
        <v/>
      </c>
      <c r="I162" s="4" t="str">
        <f t="shared" si="7"/>
        <v/>
      </c>
      <c r="J162" s="4" t="str">
        <f t="shared" si="8"/>
        <v/>
      </c>
      <c r="K162" s="4" t="str">
        <f t="shared" si="9"/>
        <v/>
      </c>
      <c r="L162" s="4" t="str">
        <f t="shared" si="10"/>
        <v/>
      </c>
      <c r="M162" s="4" t="str">
        <f t="shared" si="11"/>
        <v/>
      </c>
      <c r="N162" s="4" t="str">
        <f t="shared" si="12"/>
        <v/>
      </c>
      <c r="O162" s="4" t="str">
        <f t="shared" si="13"/>
        <v/>
      </c>
      <c r="P162" s="4" t="str">
        <f t="shared" si="14"/>
        <v/>
      </c>
      <c r="Q162" s="4" t="str">
        <f t="shared" si="15"/>
        <v/>
      </c>
      <c r="R162" s="4" t="str">
        <f t="shared" si="16"/>
        <v/>
      </c>
      <c r="S162" s="4" t="str">
        <f t="shared" si="17"/>
        <v/>
      </c>
      <c r="T162" s="4" t="str">
        <f t="shared" si="18"/>
        <v/>
      </c>
      <c r="U162" s="4" t="str">
        <f t="shared" si="19"/>
        <v/>
      </c>
      <c r="V162" s="4" t="str">
        <f t="shared" si="20"/>
        <v/>
      </c>
      <c r="W162" s="4" t="str">
        <f t="shared" si="21"/>
        <v/>
      </c>
      <c r="X162" s="4" t="str">
        <f t="shared" si="22"/>
        <v/>
      </c>
      <c r="Y162" s="4" t="str">
        <f t="shared" si="23"/>
        <v/>
      </c>
      <c r="Z162" s="4" t="str">
        <f t="shared" si="24"/>
        <v/>
      </c>
      <c r="AA162" s="4" t="str">
        <f t="shared" si="25"/>
        <v/>
      </c>
      <c r="AB162" s="4" t="str">
        <f t="shared" si="26"/>
        <v/>
      </c>
      <c r="AC162" s="4" t="str">
        <f t="shared" si="27"/>
        <v/>
      </c>
      <c r="AD162" s="4" t="str">
        <f t="shared" si="28"/>
        <v/>
      </c>
      <c r="AE162" s="4" t="str">
        <f t="shared" si="29"/>
        <v/>
      </c>
      <c r="AF162" s="4" t="str">
        <f t="shared" si="30"/>
        <v/>
      </c>
      <c r="AG162" s="4" t="str">
        <f t="shared" si="31"/>
        <v/>
      </c>
      <c r="AH162" s="4" t="str">
        <f t="shared" si="32"/>
        <v/>
      </c>
      <c r="AI162" s="4" t="str">
        <f t="shared" si="33"/>
        <v/>
      </c>
      <c r="AJ162" s="4" t="str">
        <f t="shared" si="34"/>
        <v/>
      </c>
      <c r="AK162" s="4" t="str">
        <f t="shared" si="35"/>
        <v/>
      </c>
      <c r="AL162" s="4" t="str">
        <f t="shared" si="36"/>
        <v/>
      </c>
      <c r="AM162" s="4" t="str">
        <f t="shared" si="37"/>
        <v/>
      </c>
      <c r="AN162" s="4" t="str">
        <f t="shared" si="38"/>
        <v/>
      </c>
      <c r="AO162" s="4" t="str">
        <f t="shared" si="39"/>
        <v/>
      </c>
      <c r="AP162" s="4" t="str">
        <f t="shared" si="40"/>
        <v>34.5309375</v>
      </c>
      <c r="AQ162" s="4" t="str">
        <f t="shared" si="41"/>
        <v/>
      </c>
      <c r="AR162" s="4" t="str">
        <f t="shared" si="42"/>
        <v/>
      </c>
      <c r="AS162" s="4" t="str">
        <f t="shared" si="43"/>
        <v/>
      </c>
      <c r="AT162" s="4" t="str">
        <f t="shared" si="44"/>
        <v>1045.988125</v>
      </c>
      <c r="AU162" s="4" t="str">
        <f t="shared" si="45"/>
        <v/>
      </c>
      <c r="AV162" s="4" t="str">
        <f t="shared" si="46"/>
        <v/>
      </c>
      <c r="AW162" s="4" t="str">
        <f t="shared" si="47"/>
        <v/>
      </c>
      <c r="AX162" s="4" t="str">
        <f t="shared" si="48"/>
        <v>0.002553624557</v>
      </c>
      <c r="AY162" s="4" t="str">
        <f t="shared" si="49"/>
        <v/>
      </c>
      <c r="AZ162" s="4" t="str">
        <f t="shared" si="50"/>
        <v/>
      </c>
      <c r="BA162" s="4" t="str">
        <f t="shared" si="51"/>
        <v/>
      </c>
      <c r="BB162" s="4" t="str">
        <f t="shared" si="52"/>
        <v>87122</v>
      </c>
      <c r="BC162" s="4" t="str">
        <f t="shared" si="53"/>
        <v/>
      </c>
      <c r="BD162" s="4" t="str">
        <f t="shared" si="54"/>
        <v/>
      </c>
      <c r="BE162" s="4">
        <v>7799.0</v>
      </c>
      <c r="BF162" s="4">
        <v>87122.0</v>
      </c>
      <c r="BG162" s="4">
        <v>0.00255362455716</v>
      </c>
      <c r="BH162" s="4">
        <v>1045.988125</v>
      </c>
      <c r="BI162" s="4">
        <v>34.5309375</v>
      </c>
      <c r="BT162" s="8"/>
      <c r="BU162" s="8"/>
      <c r="BV162" s="8"/>
      <c r="BW162" s="15">
        <v>40080.0</v>
      </c>
      <c r="BX162" s="17"/>
      <c r="BY162" s="17"/>
      <c r="BZ162" s="19" t="str">
        <f t="shared" si="55"/>
        <v>42</v>
      </c>
      <c r="CA162" s="19" t="str">
        <f t="shared" si="56"/>
        <v/>
      </c>
      <c r="CB162" s="19" t="str">
        <f t="shared" si="57"/>
        <v/>
      </c>
      <c r="CC162" s="19"/>
      <c r="CF162" s="4">
        <v>27100.0</v>
      </c>
    </row>
    <row r="163">
      <c r="A163" s="4"/>
      <c r="B163" s="4"/>
      <c r="C163" s="4"/>
      <c r="D163" s="4" t="str">
        <f t="shared" si="2"/>
        <v>2</v>
      </c>
      <c r="E163" s="4" t="str">
        <f t="shared" si="3"/>
        <v/>
      </c>
      <c r="F163" s="4" t="str">
        <f t="shared" si="4"/>
        <v>8</v>
      </c>
      <c r="G163" s="4" t="str">
        <f t="shared" si="5"/>
        <v/>
      </c>
      <c r="H163" s="4" t="str">
        <f t="shared" si="6"/>
        <v/>
      </c>
      <c r="I163" s="4" t="str">
        <f t="shared" si="7"/>
        <v/>
      </c>
      <c r="J163" s="4" t="str">
        <f t="shared" si="8"/>
        <v>2</v>
      </c>
      <c r="K163" s="4" t="str">
        <f t="shared" si="9"/>
        <v/>
      </c>
      <c r="L163" s="4" t="str">
        <f t="shared" si="10"/>
        <v/>
      </c>
      <c r="M163" s="4" t="str">
        <f t="shared" si="11"/>
        <v/>
      </c>
      <c r="N163" s="4" t="str">
        <f t="shared" si="12"/>
        <v>958.8073549</v>
      </c>
      <c r="O163" s="4" t="str">
        <f t="shared" si="13"/>
        <v/>
      </c>
      <c r="P163" s="4" t="str">
        <f t="shared" si="14"/>
        <v/>
      </c>
      <c r="Q163" s="4" t="str">
        <f t="shared" si="15"/>
        <v/>
      </c>
      <c r="R163" s="4" t="str">
        <f t="shared" si="16"/>
        <v>25</v>
      </c>
      <c r="S163" s="4" t="str">
        <f t="shared" si="17"/>
        <v/>
      </c>
      <c r="T163" s="4" t="str">
        <f t="shared" si="18"/>
        <v/>
      </c>
      <c r="U163" s="4" t="str">
        <f t="shared" si="19"/>
        <v/>
      </c>
      <c r="V163" s="4" t="str">
        <f t="shared" si="20"/>
        <v>10</v>
      </c>
      <c r="W163" s="4" t="str">
        <f t="shared" si="21"/>
        <v/>
      </c>
      <c r="X163" s="4" t="str">
        <f t="shared" si="22"/>
        <v/>
      </c>
      <c r="Y163" s="4" t="str">
        <f t="shared" si="23"/>
        <v/>
      </c>
      <c r="Z163" s="4" t="str">
        <f t="shared" si="24"/>
        <v>160</v>
      </c>
      <c r="AA163" s="4" t="str">
        <f t="shared" si="25"/>
        <v/>
      </c>
      <c r="AB163" s="4" t="str">
        <f t="shared" si="26"/>
        <v/>
      </c>
      <c r="AC163" s="4" t="str">
        <f t="shared" si="27"/>
        <v/>
      </c>
      <c r="AD163" s="4" t="str">
        <f t="shared" si="28"/>
        <v>7</v>
      </c>
      <c r="AE163" s="4" t="str">
        <f t="shared" si="29"/>
        <v/>
      </c>
      <c r="AF163" s="4" t="str">
        <f t="shared" si="30"/>
        <v/>
      </c>
      <c r="AG163" s="4" t="str">
        <f t="shared" si="31"/>
        <v/>
      </c>
      <c r="AH163" s="4" t="str">
        <f t="shared" si="32"/>
        <v>20</v>
      </c>
      <c r="AI163" s="4" t="str">
        <f t="shared" si="33"/>
        <v/>
      </c>
      <c r="AJ163" s="4" t="str">
        <f t="shared" si="34"/>
        <v/>
      </c>
      <c r="AK163" s="4" t="str">
        <f t="shared" si="35"/>
        <v/>
      </c>
      <c r="AL163" s="4" t="str">
        <f t="shared" si="36"/>
        <v>7.321928095</v>
      </c>
      <c r="AM163" s="4" t="str">
        <f t="shared" si="37"/>
        <v/>
      </c>
      <c r="AN163" s="4" t="str">
        <f t="shared" si="38"/>
        <v/>
      </c>
      <c r="AO163" s="4" t="str">
        <f t="shared" si="39"/>
        <v/>
      </c>
      <c r="AP163" s="4" t="str">
        <f t="shared" si="40"/>
        <v>0</v>
      </c>
      <c r="AQ163" s="4" t="str">
        <f t="shared" si="41"/>
        <v/>
      </c>
      <c r="AR163" s="4" t="str">
        <f t="shared" si="42"/>
        <v/>
      </c>
      <c r="AS163" s="4" t="str">
        <f t="shared" si="43"/>
        <v/>
      </c>
      <c r="AT163" s="4" t="str">
        <f t="shared" si="44"/>
        <v>41.460625</v>
      </c>
      <c r="AU163" s="4" t="str">
        <f t="shared" si="45"/>
        <v/>
      </c>
      <c r="AV163" s="4" t="str">
        <f t="shared" si="46"/>
        <v/>
      </c>
      <c r="AW163" s="4" t="str">
        <f t="shared" si="47"/>
        <v/>
      </c>
      <c r="AX163" s="4" t="str">
        <f t="shared" si="48"/>
        <v>0.002526412645</v>
      </c>
      <c r="AY163" s="4" t="str">
        <f t="shared" si="49"/>
        <v/>
      </c>
      <c r="AZ163" s="4" t="str">
        <f t="shared" si="50"/>
        <v/>
      </c>
      <c r="BA163" s="4" t="str">
        <f t="shared" si="51"/>
        <v/>
      </c>
      <c r="BB163" s="4" t="str">
        <f t="shared" si="52"/>
        <v>86940</v>
      </c>
      <c r="BC163" s="4" t="str">
        <f t="shared" si="53"/>
        <v/>
      </c>
      <c r="BD163" s="4" t="str">
        <f t="shared" si="54"/>
        <v/>
      </c>
      <c r="BE163" s="4">
        <v>3681.0</v>
      </c>
      <c r="BF163" s="4">
        <v>86940.0</v>
      </c>
      <c r="BG163" s="4">
        <v>0.00252641264527</v>
      </c>
      <c r="BH163" s="4">
        <v>41.460625</v>
      </c>
      <c r="BI163" s="4">
        <v>0.0</v>
      </c>
      <c r="BJ163">
        <v>7.321928094887362</v>
      </c>
      <c r="BK163" s="4">
        <v>20.0</v>
      </c>
      <c r="BL163" s="4">
        <v>7.0</v>
      </c>
      <c r="BM163" s="7">
        <v>160.0</v>
      </c>
      <c r="BN163" s="7">
        <v>10.0</v>
      </c>
      <c r="BO163" s="7">
        <v>25.0</v>
      </c>
      <c r="BP163" s="7">
        <v>958.8073549220576</v>
      </c>
      <c r="BQ163" s="7">
        <v>2.0</v>
      </c>
      <c r="BR163" s="7">
        <v>8.0</v>
      </c>
      <c r="BS163" s="7"/>
      <c r="BT163" s="8"/>
      <c r="BU163" s="8"/>
      <c r="BV163" s="8"/>
      <c r="BW163" s="15">
        <v>39479.0</v>
      </c>
      <c r="BX163" s="20">
        <v>40864.0</v>
      </c>
      <c r="BY163" s="22">
        <v>40981.0</v>
      </c>
      <c r="BZ163" s="19" t="str">
        <f t="shared" si="55"/>
        <v>23</v>
      </c>
      <c r="CA163" s="19" t="str">
        <f t="shared" si="56"/>
        <v>46</v>
      </c>
      <c r="CB163" s="19" t="str">
        <f t="shared" si="57"/>
        <v>44</v>
      </c>
      <c r="CC163" s="19"/>
      <c r="CF163" s="4">
        <v>27900.0</v>
      </c>
    </row>
    <row r="164">
      <c r="A164" s="4"/>
      <c r="B164" s="4"/>
      <c r="C164" s="4"/>
      <c r="D164" s="4" t="str">
        <f t="shared" si="2"/>
        <v>4</v>
      </c>
      <c r="E164" s="4" t="str">
        <f t="shared" si="3"/>
        <v/>
      </c>
      <c r="F164" s="4" t="str">
        <f t="shared" si="4"/>
        <v/>
      </c>
      <c r="G164" s="4" t="str">
        <f t="shared" si="5"/>
        <v/>
      </c>
      <c r="H164" s="4" t="str">
        <f t="shared" si="6"/>
        <v>10</v>
      </c>
      <c r="I164" s="4" t="str">
        <f t="shared" si="7"/>
        <v/>
      </c>
      <c r="J164" s="4" t="str">
        <f t="shared" si="8"/>
        <v/>
      </c>
      <c r="K164" s="4" t="str">
        <f t="shared" si="9"/>
        <v/>
      </c>
      <c r="L164" s="4" t="str">
        <f t="shared" si="10"/>
        <v>4</v>
      </c>
      <c r="M164" s="4" t="str">
        <f t="shared" si="11"/>
        <v/>
      </c>
      <c r="N164" s="4" t="str">
        <f t="shared" si="12"/>
        <v/>
      </c>
      <c r="O164" s="4" t="str">
        <f t="shared" si="13"/>
        <v/>
      </c>
      <c r="P164" s="4" t="str">
        <f t="shared" si="14"/>
        <v>2073.139551</v>
      </c>
      <c r="Q164" s="4" t="str">
        <f t="shared" si="15"/>
        <v/>
      </c>
      <c r="R164" s="4" t="str">
        <f t="shared" si="16"/>
        <v/>
      </c>
      <c r="S164" s="4" t="str">
        <f t="shared" si="17"/>
        <v/>
      </c>
      <c r="T164" s="4" t="str">
        <f t="shared" si="18"/>
        <v>8</v>
      </c>
      <c r="U164" s="4" t="str">
        <f t="shared" si="19"/>
        <v/>
      </c>
      <c r="V164" s="4" t="str">
        <f t="shared" si="20"/>
        <v/>
      </c>
      <c r="W164" s="4" t="str">
        <f t="shared" si="21"/>
        <v/>
      </c>
      <c r="X164" s="4" t="str">
        <f t="shared" si="22"/>
        <v>14</v>
      </c>
      <c r="Y164" s="4" t="str">
        <f t="shared" si="23"/>
        <v/>
      </c>
      <c r="Z164" s="4" t="str">
        <f t="shared" si="24"/>
        <v/>
      </c>
      <c r="AA164" s="4" t="str">
        <f t="shared" si="25"/>
        <v/>
      </c>
      <c r="AB164" s="4" t="str">
        <f t="shared" si="26"/>
        <v>96</v>
      </c>
      <c r="AC164" s="4" t="str">
        <f t="shared" si="27"/>
        <v/>
      </c>
      <c r="AD164" s="4" t="str">
        <f t="shared" si="28"/>
        <v/>
      </c>
      <c r="AE164" s="4" t="str">
        <f t="shared" si="29"/>
        <v/>
      </c>
      <c r="AF164" s="4" t="str">
        <f t="shared" si="30"/>
        <v>188</v>
      </c>
      <c r="AG164" s="4" t="str">
        <f t="shared" si="31"/>
        <v/>
      </c>
      <c r="AH164" s="4" t="str">
        <f t="shared" si="32"/>
        <v/>
      </c>
      <c r="AI164" s="4" t="str">
        <f t="shared" si="33"/>
        <v/>
      </c>
      <c r="AJ164" s="4" t="str">
        <f t="shared" si="34"/>
        <v>36</v>
      </c>
      <c r="AK164" s="4" t="str">
        <f t="shared" si="35"/>
        <v/>
      </c>
      <c r="AL164" s="4" t="str">
        <f t="shared" si="36"/>
        <v/>
      </c>
      <c r="AM164" s="4" t="str">
        <f t="shared" si="37"/>
        <v/>
      </c>
      <c r="AN164" s="4" t="str">
        <f t="shared" si="38"/>
        <v>8.584962501</v>
      </c>
      <c r="AO164" s="4" t="str">
        <f t="shared" si="39"/>
        <v/>
      </c>
      <c r="AP164" s="4" t="str">
        <f t="shared" si="40"/>
        <v/>
      </c>
      <c r="AQ164" s="4" t="str">
        <f t="shared" si="41"/>
        <v/>
      </c>
      <c r="AR164" s="4" t="str">
        <f t="shared" si="42"/>
        <v>68.440625</v>
      </c>
      <c r="AS164" s="4" t="str">
        <f t="shared" si="43"/>
        <v/>
      </c>
      <c r="AT164" s="4" t="str">
        <f t="shared" si="44"/>
        <v/>
      </c>
      <c r="AU164" s="4" t="str">
        <f t="shared" si="45"/>
        <v/>
      </c>
      <c r="AV164" s="4" t="str">
        <f t="shared" si="46"/>
        <v>2115.287813</v>
      </c>
      <c r="AW164" s="4" t="str">
        <f t="shared" si="47"/>
        <v/>
      </c>
      <c r="AX164" s="4" t="str">
        <f t="shared" si="48"/>
        <v/>
      </c>
      <c r="AY164" s="4" t="str">
        <f t="shared" si="49"/>
        <v/>
      </c>
      <c r="AZ164" s="4" t="str">
        <f t="shared" si="50"/>
        <v>0.002459743116</v>
      </c>
      <c r="BA164" s="4" t="str">
        <f t="shared" si="51"/>
        <v/>
      </c>
      <c r="BB164" s="4" t="str">
        <f t="shared" si="52"/>
        <v/>
      </c>
      <c r="BC164" s="4" t="str">
        <f t="shared" si="53"/>
        <v/>
      </c>
      <c r="BD164" s="4" t="str">
        <f t="shared" si="54"/>
        <v>86157</v>
      </c>
      <c r="BE164" s="4">
        <v>27100.0</v>
      </c>
      <c r="BF164" s="4">
        <v>86157.0</v>
      </c>
      <c r="BG164" s="4">
        <v>0.00245974311619</v>
      </c>
      <c r="BH164" s="4">
        <v>2115.2878125</v>
      </c>
      <c r="BI164" s="4">
        <v>68.440625</v>
      </c>
      <c r="BJ164">
        <v>8.584962500721156</v>
      </c>
      <c r="BK164" s="4">
        <v>36.0</v>
      </c>
      <c r="BL164" s="4">
        <v>188.0</v>
      </c>
      <c r="BM164" s="7">
        <v>96.0</v>
      </c>
      <c r="BN164" s="7">
        <v>14.0</v>
      </c>
      <c r="BO164" s="7">
        <v>8.0</v>
      </c>
      <c r="BP164" s="7">
        <v>2073.139551352399</v>
      </c>
      <c r="BQ164" s="7">
        <v>4.0</v>
      </c>
      <c r="BR164" s="7">
        <v>10.0</v>
      </c>
      <c r="BS164" s="7"/>
      <c r="BT164" s="8"/>
      <c r="BU164" s="8"/>
      <c r="BV164" s="8"/>
      <c r="BW164" s="15">
        <v>39098.0</v>
      </c>
      <c r="BX164" s="20">
        <v>40750.0</v>
      </c>
      <c r="BY164" s="22">
        <v>40465.0</v>
      </c>
      <c r="BZ164" s="19" t="str">
        <f t="shared" si="55"/>
        <v>10</v>
      </c>
      <c r="CA164" s="19" t="str">
        <f t="shared" si="56"/>
        <v>42</v>
      </c>
      <c r="CB164" s="19" t="str">
        <f t="shared" si="57"/>
        <v>27</v>
      </c>
      <c r="CC164" s="19"/>
      <c r="CF164" s="4">
        <v>28000.0</v>
      </c>
    </row>
    <row r="165">
      <c r="A165" s="4"/>
      <c r="B165" s="4"/>
      <c r="C165" s="4"/>
      <c r="D165" s="4" t="str">
        <f t="shared" si="2"/>
        <v>3</v>
      </c>
      <c r="E165" s="4" t="str">
        <f t="shared" si="3"/>
        <v/>
      </c>
      <c r="F165" s="4" t="str">
        <f t="shared" si="4"/>
        <v/>
      </c>
      <c r="G165" s="4" t="str">
        <f t="shared" si="5"/>
        <v/>
      </c>
      <c r="H165" s="4" t="str">
        <f t="shared" si="6"/>
        <v/>
      </c>
      <c r="I165" s="4" t="str">
        <f t="shared" si="7"/>
        <v/>
      </c>
      <c r="J165" s="4" t="str">
        <f t="shared" si="8"/>
        <v/>
      </c>
      <c r="K165" s="4" t="str">
        <f t="shared" si="9"/>
        <v/>
      </c>
      <c r="L165" s="4" t="str">
        <f t="shared" si="10"/>
        <v/>
      </c>
      <c r="M165" s="4" t="str">
        <f t="shared" si="11"/>
        <v/>
      </c>
      <c r="N165" s="4" t="str">
        <f t="shared" si="12"/>
        <v/>
      </c>
      <c r="O165" s="4" t="str">
        <f t="shared" si="13"/>
        <v/>
      </c>
      <c r="P165" s="4" t="str">
        <f t="shared" si="14"/>
        <v/>
      </c>
      <c r="Q165" s="4" t="str">
        <f t="shared" si="15"/>
        <v/>
      </c>
      <c r="R165" s="4" t="str">
        <f t="shared" si="16"/>
        <v/>
      </c>
      <c r="S165" s="4" t="str">
        <f t="shared" si="17"/>
        <v/>
      </c>
      <c r="T165" s="4" t="str">
        <f t="shared" si="18"/>
        <v/>
      </c>
      <c r="U165" s="4" t="str">
        <f t="shared" si="19"/>
        <v/>
      </c>
      <c r="V165" s="4" t="str">
        <f t="shared" si="20"/>
        <v/>
      </c>
      <c r="W165" s="4" t="str">
        <f t="shared" si="21"/>
        <v/>
      </c>
      <c r="X165" s="4" t="str">
        <f t="shared" si="22"/>
        <v/>
      </c>
      <c r="Y165" s="4" t="str">
        <f t="shared" si="23"/>
        <v/>
      </c>
      <c r="Z165" s="4" t="str">
        <f t="shared" si="24"/>
        <v/>
      </c>
      <c r="AA165" s="4" t="str">
        <f t="shared" si="25"/>
        <v/>
      </c>
      <c r="AB165" s="4" t="str">
        <f t="shared" si="26"/>
        <v/>
      </c>
      <c r="AC165" s="4" t="str">
        <f t="shared" si="27"/>
        <v/>
      </c>
      <c r="AD165" s="4" t="str">
        <f t="shared" si="28"/>
        <v/>
      </c>
      <c r="AE165" s="4" t="str">
        <f t="shared" si="29"/>
        <v/>
      </c>
      <c r="AF165" s="4" t="str">
        <f t="shared" si="30"/>
        <v/>
      </c>
      <c r="AG165" s="4" t="str">
        <f t="shared" si="31"/>
        <v/>
      </c>
      <c r="AH165" s="4" t="str">
        <f t="shared" si="32"/>
        <v/>
      </c>
      <c r="AI165" s="4" t="str">
        <f t="shared" si="33"/>
        <v/>
      </c>
      <c r="AJ165" s="4" t="str">
        <f t="shared" si="34"/>
        <v/>
      </c>
      <c r="AK165" s="4" t="str">
        <f t="shared" si="35"/>
        <v/>
      </c>
      <c r="AL165" s="4" t="str">
        <f t="shared" si="36"/>
        <v/>
      </c>
      <c r="AM165" s="4" t="str">
        <f t="shared" si="37"/>
        <v/>
      </c>
      <c r="AN165" s="4" t="str">
        <f t="shared" si="38"/>
        <v/>
      </c>
      <c r="AO165" s="4" t="str">
        <f t="shared" si="39"/>
        <v/>
      </c>
      <c r="AP165" s="4" t="str">
        <f t="shared" si="40"/>
        <v/>
      </c>
      <c r="AQ165" s="4" t="str">
        <f t="shared" si="41"/>
        <v>63.73</v>
      </c>
      <c r="AR165" s="4" t="str">
        <f t="shared" si="42"/>
        <v/>
      </c>
      <c r="AS165" s="4" t="str">
        <f t="shared" si="43"/>
        <v/>
      </c>
      <c r="AT165" s="4" t="str">
        <f t="shared" si="44"/>
        <v/>
      </c>
      <c r="AU165" s="4" t="str">
        <f t="shared" si="45"/>
        <v>817.404375</v>
      </c>
      <c r="AV165" s="4" t="str">
        <f t="shared" si="46"/>
        <v/>
      </c>
      <c r="AW165" s="4" t="str">
        <f t="shared" si="47"/>
        <v/>
      </c>
      <c r="AX165" s="4" t="str">
        <f t="shared" si="48"/>
        <v/>
      </c>
      <c r="AY165" s="4" t="str">
        <f t="shared" si="49"/>
        <v>0.002334897097</v>
      </c>
      <c r="AZ165" s="4" t="str">
        <f t="shared" si="50"/>
        <v/>
      </c>
      <c r="BA165" s="4" t="str">
        <f t="shared" si="51"/>
        <v/>
      </c>
      <c r="BB165" s="4" t="str">
        <f t="shared" si="52"/>
        <v/>
      </c>
      <c r="BC165" s="4" t="str">
        <f t="shared" si="53"/>
        <v>84947</v>
      </c>
      <c r="BD165" s="4" t="str">
        <f t="shared" si="54"/>
        <v/>
      </c>
      <c r="BE165" s="4">
        <v>14500.0</v>
      </c>
      <c r="BF165" s="4">
        <v>84947.0</v>
      </c>
      <c r="BG165" s="4">
        <v>0.00233489709734</v>
      </c>
      <c r="BH165" s="4">
        <v>817.404375</v>
      </c>
      <c r="BI165" s="4">
        <v>63.73</v>
      </c>
      <c r="BT165" s="8"/>
      <c r="BU165" s="8"/>
      <c r="BV165" s="8"/>
      <c r="BW165" s="15">
        <v>40587.0</v>
      </c>
      <c r="BX165" s="17"/>
      <c r="BY165" s="17"/>
      <c r="BZ165" s="19" t="str">
        <f t="shared" si="55"/>
        <v>59</v>
      </c>
      <c r="CA165" s="19" t="str">
        <f t="shared" si="56"/>
        <v/>
      </c>
      <c r="CB165" s="19" t="str">
        <f t="shared" si="57"/>
        <v/>
      </c>
      <c r="CC165" s="19"/>
      <c r="CF165" s="4">
        <v>28900.0</v>
      </c>
    </row>
    <row r="166">
      <c r="A166" s="4"/>
      <c r="B166" s="4"/>
      <c r="C166" s="4"/>
      <c r="D166" s="4" t="str">
        <f t="shared" si="2"/>
        <v>3</v>
      </c>
      <c r="E166" s="4" t="str">
        <f t="shared" si="3"/>
        <v/>
      </c>
      <c r="F166" s="4" t="str">
        <f t="shared" si="4"/>
        <v/>
      </c>
      <c r="G166" s="4" t="str">
        <f t="shared" si="5"/>
        <v/>
      </c>
      <c r="H166" s="4" t="str">
        <f t="shared" si="6"/>
        <v/>
      </c>
      <c r="I166" s="4" t="str">
        <f t="shared" si="7"/>
        <v/>
      </c>
      <c r="J166" s="4" t="str">
        <f t="shared" si="8"/>
        <v/>
      </c>
      <c r="K166" s="4" t="str">
        <f t="shared" si="9"/>
        <v/>
      </c>
      <c r="L166" s="4" t="str">
        <f t="shared" si="10"/>
        <v/>
      </c>
      <c r="M166" s="4" t="str">
        <f t="shared" si="11"/>
        <v/>
      </c>
      <c r="N166" s="4" t="str">
        <f t="shared" si="12"/>
        <v/>
      </c>
      <c r="O166" s="4" t="str">
        <f t="shared" si="13"/>
        <v/>
      </c>
      <c r="P166" s="4" t="str">
        <f t="shared" si="14"/>
        <v/>
      </c>
      <c r="Q166" s="4" t="str">
        <f t="shared" si="15"/>
        <v/>
      </c>
      <c r="R166" s="4" t="str">
        <f t="shared" si="16"/>
        <v/>
      </c>
      <c r="S166" s="4" t="str">
        <f t="shared" si="17"/>
        <v/>
      </c>
      <c r="T166" s="4" t="str">
        <f t="shared" si="18"/>
        <v/>
      </c>
      <c r="U166" s="4" t="str">
        <f t="shared" si="19"/>
        <v/>
      </c>
      <c r="V166" s="4" t="str">
        <f t="shared" si="20"/>
        <v/>
      </c>
      <c r="W166" s="4" t="str">
        <f t="shared" si="21"/>
        <v/>
      </c>
      <c r="X166" s="4" t="str">
        <f t="shared" si="22"/>
        <v/>
      </c>
      <c r="Y166" s="4" t="str">
        <f t="shared" si="23"/>
        <v/>
      </c>
      <c r="Z166" s="4" t="str">
        <f t="shared" si="24"/>
        <v/>
      </c>
      <c r="AA166" s="4" t="str">
        <f t="shared" si="25"/>
        <v>0</v>
      </c>
      <c r="AB166" s="4" t="str">
        <f t="shared" si="26"/>
        <v/>
      </c>
      <c r="AC166" s="4" t="str">
        <f t="shared" si="27"/>
        <v/>
      </c>
      <c r="AD166" s="4" t="str">
        <f t="shared" si="28"/>
        <v/>
      </c>
      <c r="AE166" s="4" t="str">
        <f t="shared" si="29"/>
        <v>8</v>
      </c>
      <c r="AF166" s="4" t="str">
        <f t="shared" si="30"/>
        <v/>
      </c>
      <c r="AG166" s="4" t="str">
        <f t="shared" si="31"/>
        <v/>
      </c>
      <c r="AH166" s="4" t="str">
        <f t="shared" si="32"/>
        <v/>
      </c>
      <c r="AI166" s="4" t="str">
        <f t="shared" si="33"/>
        <v>5</v>
      </c>
      <c r="AJ166" s="4" t="str">
        <f t="shared" si="34"/>
        <v/>
      </c>
      <c r="AK166" s="4" t="str">
        <f t="shared" si="35"/>
        <v/>
      </c>
      <c r="AL166" s="4" t="str">
        <f t="shared" si="36"/>
        <v/>
      </c>
      <c r="AM166" s="4" t="str">
        <f t="shared" si="37"/>
        <v>0</v>
      </c>
      <c r="AN166" s="4" t="str">
        <f t="shared" si="38"/>
        <v/>
      </c>
      <c r="AO166" s="4" t="str">
        <f t="shared" si="39"/>
        <v/>
      </c>
      <c r="AP166" s="4" t="str">
        <f t="shared" si="40"/>
        <v/>
      </c>
      <c r="AQ166" s="4" t="str">
        <f t="shared" si="41"/>
        <v>130.5034375</v>
      </c>
      <c r="AR166" s="4" t="str">
        <f t="shared" si="42"/>
        <v/>
      </c>
      <c r="AS166" s="4" t="str">
        <f t="shared" si="43"/>
        <v/>
      </c>
      <c r="AT166" s="4" t="str">
        <f t="shared" si="44"/>
        <v/>
      </c>
      <c r="AU166" s="4" t="str">
        <f t="shared" si="45"/>
        <v>1067.75375</v>
      </c>
      <c r="AV166" s="4" t="str">
        <f t="shared" si="46"/>
        <v/>
      </c>
      <c r="AW166" s="4" t="str">
        <f t="shared" si="47"/>
        <v/>
      </c>
      <c r="AX166" s="4" t="str">
        <f t="shared" si="48"/>
        <v/>
      </c>
      <c r="AY166" s="4" t="str">
        <f t="shared" si="49"/>
        <v>0.00231462425</v>
      </c>
      <c r="AZ166" s="4" t="str">
        <f t="shared" si="50"/>
        <v/>
      </c>
      <c r="BA166" s="4" t="str">
        <f t="shared" si="51"/>
        <v/>
      </c>
      <c r="BB166" s="4" t="str">
        <f t="shared" si="52"/>
        <v/>
      </c>
      <c r="BC166" s="4" t="str">
        <f t="shared" si="53"/>
        <v>84746</v>
      </c>
      <c r="BD166" s="4" t="str">
        <f t="shared" si="54"/>
        <v/>
      </c>
      <c r="BE166" s="4">
        <v>21400.0</v>
      </c>
      <c r="BF166" s="4">
        <v>84746.0</v>
      </c>
      <c r="BG166" s="4">
        <v>0.00231462424993</v>
      </c>
      <c r="BH166" s="4">
        <v>1067.75375</v>
      </c>
      <c r="BI166" s="4">
        <v>130.5034375</v>
      </c>
      <c r="BJ166" s="4">
        <v>0.0</v>
      </c>
      <c r="BK166" s="4">
        <v>5.0</v>
      </c>
      <c r="BL166" s="4">
        <v>8.0</v>
      </c>
      <c r="BM166" s="7">
        <v>0.0</v>
      </c>
      <c r="BN166" s="7"/>
      <c r="BO166" s="7"/>
      <c r="BP166" s="7"/>
      <c r="BS166" s="7"/>
      <c r="BT166" s="8"/>
      <c r="BU166" s="8"/>
      <c r="BV166" s="8"/>
      <c r="BW166" s="15">
        <v>39151.0</v>
      </c>
      <c r="BX166" s="20">
        <v>40219.0</v>
      </c>
      <c r="BY166" s="17"/>
      <c r="BZ166" s="19" t="str">
        <f t="shared" si="55"/>
        <v>12</v>
      </c>
      <c r="CA166" s="19" t="str">
        <f t="shared" si="56"/>
        <v>25</v>
      </c>
      <c r="CB166" s="19" t="str">
        <f t="shared" si="57"/>
        <v/>
      </c>
      <c r="CC166" s="19"/>
      <c r="CF166" s="4">
        <v>29200.0</v>
      </c>
    </row>
    <row r="167">
      <c r="A167" s="4"/>
      <c r="B167" s="4"/>
      <c r="C167" s="4"/>
      <c r="D167" s="4" t="str">
        <f t="shared" si="2"/>
        <v>3</v>
      </c>
      <c r="E167" s="4" t="str">
        <f t="shared" si="3"/>
        <v/>
      </c>
      <c r="F167" s="4" t="str">
        <f t="shared" si="4"/>
        <v/>
      </c>
      <c r="G167" s="4" t="str">
        <f t="shared" si="5"/>
        <v/>
      </c>
      <c r="H167" s="4" t="str">
        <f t="shared" si="6"/>
        <v/>
      </c>
      <c r="I167" s="4" t="str">
        <f t="shared" si="7"/>
        <v/>
      </c>
      <c r="J167" s="4" t="str">
        <f t="shared" si="8"/>
        <v/>
      </c>
      <c r="K167" s="4" t="str">
        <f t="shared" si="9"/>
        <v/>
      </c>
      <c r="L167" s="4" t="str">
        <f t="shared" si="10"/>
        <v/>
      </c>
      <c r="M167" s="4" t="str">
        <f t="shared" si="11"/>
        <v/>
      </c>
      <c r="N167" s="4" t="str">
        <f t="shared" si="12"/>
        <v/>
      </c>
      <c r="O167" s="4" t="str">
        <f t="shared" si="13"/>
        <v/>
      </c>
      <c r="P167" s="4" t="str">
        <f t="shared" si="14"/>
        <v/>
      </c>
      <c r="Q167" s="4" t="str">
        <f t="shared" si="15"/>
        <v/>
      </c>
      <c r="R167" s="4" t="str">
        <f t="shared" si="16"/>
        <v/>
      </c>
      <c r="S167" s="4" t="str">
        <f t="shared" si="17"/>
        <v/>
      </c>
      <c r="T167" s="4" t="str">
        <f t="shared" si="18"/>
        <v/>
      </c>
      <c r="U167" s="4" t="str">
        <f t="shared" si="19"/>
        <v/>
      </c>
      <c r="V167" s="4" t="str">
        <f t="shared" si="20"/>
        <v/>
      </c>
      <c r="W167" s="4" t="str">
        <f t="shared" si="21"/>
        <v/>
      </c>
      <c r="X167" s="4" t="str">
        <f t="shared" si="22"/>
        <v/>
      </c>
      <c r="Y167" s="4" t="str">
        <f t="shared" si="23"/>
        <v/>
      </c>
      <c r="Z167" s="4" t="str">
        <f t="shared" si="24"/>
        <v/>
      </c>
      <c r="AA167" s="4" t="str">
        <f t="shared" si="25"/>
        <v/>
      </c>
      <c r="AB167" s="4" t="str">
        <f t="shared" si="26"/>
        <v/>
      </c>
      <c r="AC167" s="4" t="str">
        <f t="shared" si="27"/>
        <v/>
      </c>
      <c r="AD167" s="4" t="str">
        <f t="shared" si="28"/>
        <v/>
      </c>
      <c r="AE167" s="4" t="str">
        <f t="shared" si="29"/>
        <v/>
      </c>
      <c r="AF167" s="4" t="str">
        <f t="shared" si="30"/>
        <v/>
      </c>
      <c r="AG167" s="4" t="str">
        <f t="shared" si="31"/>
        <v/>
      </c>
      <c r="AH167" s="4" t="str">
        <f t="shared" si="32"/>
        <v/>
      </c>
      <c r="AI167" s="4" t="str">
        <f t="shared" si="33"/>
        <v/>
      </c>
      <c r="AJ167" s="4" t="str">
        <f t="shared" si="34"/>
        <v/>
      </c>
      <c r="AK167" s="4" t="str">
        <f t="shared" si="35"/>
        <v/>
      </c>
      <c r="AL167" s="4" t="str">
        <f t="shared" si="36"/>
        <v/>
      </c>
      <c r="AM167" s="4" t="str">
        <f t="shared" si="37"/>
        <v/>
      </c>
      <c r="AN167" s="4" t="str">
        <f t="shared" si="38"/>
        <v/>
      </c>
      <c r="AO167" s="4" t="str">
        <f t="shared" si="39"/>
        <v/>
      </c>
      <c r="AP167" s="4" t="str">
        <f t="shared" si="40"/>
        <v/>
      </c>
      <c r="AQ167" s="4" t="str">
        <f t="shared" si="41"/>
        <v>32.5</v>
      </c>
      <c r="AR167" s="4" t="str">
        <f t="shared" si="42"/>
        <v/>
      </c>
      <c r="AS167" s="4" t="str">
        <f t="shared" si="43"/>
        <v/>
      </c>
      <c r="AT167" s="4" t="str">
        <f t="shared" si="44"/>
        <v/>
      </c>
      <c r="AU167" s="4" t="str">
        <f t="shared" si="45"/>
        <v>728</v>
      </c>
      <c r="AV167" s="4" t="str">
        <f t="shared" si="46"/>
        <v/>
      </c>
      <c r="AW167" s="4" t="str">
        <f t="shared" si="47"/>
        <v/>
      </c>
      <c r="AX167" s="4" t="str">
        <f t="shared" si="48"/>
        <v/>
      </c>
      <c r="AY167" s="4" t="str">
        <f t="shared" si="49"/>
        <v>0.002308959547</v>
      </c>
      <c r="AZ167" s="4" t="str">
        <f t="shared" si="50"/>
        <v/>
      </c>
      <c r="BA167" s="4" t="str">
        <f t="shared" si="51"/>
        <v/>
      </c>
      <c r="BB167" s="4" t="str">
        <f t="shared" si="52"/>
        <v/>
      </c>
      <c r="BC167" s="4" t="str">
        <f t="shared" si="53"/>
        <v>82681</v>
      </c>
      <c r="BD167" s="4" t="str">
        <f t="shared" si="54"/>
        <v/>
      </c>
      <c r="BE167" s="4">
        <v>20800.0</v>
      </c>
      <c r="BF167" s="4">
        <v>82681.0</v>
      </c>
      <c r="BG167" s="4">
        <v>0.00230895954725</v>
      </c>
      <c r="BH167" s="4">
        <v>728.0</v>
      </c>
      <c r="BI167" s="4">
        <v>32.5</v>
      </c>
      <c r="BT167" s="8"/>
      <c r="BU167" s="8"/>
      <c r="BV167" s="8"/>
      <c r="BW167" s="15">
        <v>40371.0</v>
      </c>
      <c r="BX167" s="17"/>
      <c r="BY167" s="17"/>
      <c r="BZ167" s="19" t="str">
        <f t="shared" si="55"/>
        <v>52</v>
      </c>
      <c r="CA167" s="19" t="str">
        <f t="shared" si="56"/>
        <v/>
      </c>
      <c r="CB167" s="19" t="str">
        <f t="shared" si="57"/>
        <v/>
      </c>
      <c r="CC167" s="19"/>
      <c r="CF167" s="4">
        <v>31100.0</v>
      </c>
    </row>
    <row r="168">
      <c r="A168" s="4"/>
      <c r="B168" s="4"/>
      <c r="C168" s="4"/>
      <c r="D168" s="4" t="str">
        <f t="shared" si="2"/>
        <v>4</v>
      </c>
      <c r="E168" s="4" t="str">
        <f t="shared" si="3"/>
        <v/>
      </c>
      <c r="F168" s="4" t="str">
        <f t="shared" si="4"/>
        <v/>
      </c>
      <c r="G168" s="4" t="str">
        <f t="shared" si="5"/>
        <v/>
      </c>
      <c r="H168" s="4" t="str">
        <f t="shared" si="6"/>
        <v/>
      </c>
      <c r="I168" s="4" t="str">
        <f t="shared" si="7"/>
        <v/>
      </c>
      <c r="J168" s="4" t="str">
        <f t="shared" si="8"/>
        <v/>
      </c>
      <c r="K168" s="4" t="str">
        <f t="shared" si="9"/>
        <v/>
      </c>
      <c r="L168" s="4" t="str">
        <f t="shared" si="10"/>
        <v/>
      </c>
      <c r="M168" s="4" t="str">
        <f t="shared" si="11"/>
        <v/>
      </c>
      <c r="N168" s="4" t="str">
        <f t="shared" si="12"/>
        <v/>
      </c>
      <c r="O168" s="4" t="str">
        <f t="shared" si="13"/>
        <v/>
      </c>
      <c r="P168" s="4" t="str">
        <f t="shared" si="14"/>
        <v/>
      </c>
      <c r="Q168" s="4" t="str">
        <f t="shared" si="15"/>
        <v/>
      </c>
      <c r="R168" s="4" t="str">
        <f t="shared" si="16"/>
        <v/>
      </c>
      <c r="S168" s="4" t="str">
        <f t="shared" si="17"/>
        <v/>
      </c>
      <c r="T168" s="4" t="str">
        <f t="shared" si="18"/>
        <v/>
      </c>
      <c r="U168" s="4" t="str">
        <f t="shared" si="19"/>
        <v/>
      </c>
      <c r="V168" s="4" t="str">
        <f t="shared" si="20"/>
        <v/>
      </c>
      <c r="W168" s="4" t="str">
        <f t="shared" si="21"/>
        <v/>
      </c>
      <c r="X168" s="4" t="str">
        <f t="shared" si="22"/>
        <v/>
      </c>
      <c r="Y168" s="4" t="str">
        <f t="shared" si="23"/>
        <v/>
      </c>
      <c r="Z168" s="4" t="str">
        <f t="shared" si="24"/>
        <v/>
      </c>
      <c r="AA168" s="4" t="str">
        <f t="shared" si="25"/>
        <v/>
      </c>
      <c r="AB168" s="4" t="str">
        <f t="shared" si="26"/>
        <v>296</v>
      </c>
      <c r="AC168" s="4" t="str">
        <f t="shared" si="27"/>
        <v/>
      </c>
      <c r="AD168" s="4" t="str">
        <f t="shared" si="28"/>
        <v/>
      </c>
      <c r="AE168" s="4" t="str">
        <f t="shared" si="29"/>
        <v/>
      </c>
      <c r="AF168" s="4" t="str">
        <f t="shared" si="30"/>
        <v>1370</v>
      </c>
      <c r="AG168" s="4" t="str">
        <f t="shared" si="31"/>
        <v/>
      </c>
      <c r="AH168" s="4" t="str">
        <f t="shared" si="32"/>
        <v/>
      </c>
      <c r="AI168" s="4" t="str">
        <f t="shared" si="33"/>
        <v/>
      </c>
      <c r="AJ168" s="4" t="str">
        <f t="shared" si="34"/>
        <v>233</v>
      </c>
      <c r="AK168" s="4" t="str">
        <f t="shared" si="35"/>
        <v/>
      </c>
      <c r="AL168" s="4" t="str">
        <f t="shared" si="36"/>
        <v/>
      </c>
      <c r="AM168" s="4" t="str">
        <f t="shared" si="37"/>
        <v/>
      </c>
      <c r="AN168" s="4" t="str">
        <f t="shared" si="38"/>
        <v>144.2094534</v>
      </c>
      <c r="AO168" s="4" t="str">
        <f t="shared" si="39"/>
        <v/>
      </c>
      <c r="AP168" s="4" t="str">
        <f t="shared" si="40"/>
        <v/>
      </c>
      <c r="AQ168" s="4" t="str">
        <f t="shared" si="41"/>
        <v/>
      </c>
      <c r="AR168" s="4" t="str">
        <f t="shared" si="42"/>
        <v>121.6934375</v>
      </c>
      <c r="AS168" s="4" t="str">
        <f t="shared" si="43"/>
        <v/>
      </c>
      <c r="AT168" s="4" t="str">
        <f t="shared" si="44"/>
        <v/>
      </c>
      <c r="AU168" s="4" t="str">
        <f t="shared" si="45"/>
        <v/>
      </c>
      <c r="AV168" s="4" t="str">
        <f t="shared" si="46"/>
        <v>4273.906875</v>
      </c>
      <c r="AW168" s="4" t="str">
        <f t="shared" si="47"/>
        <v/>
      </c>
      <c r="AX168" s="4" t="str">
        <f t="shared" si="48"/>
        <v/>
      </c>
      <c r="AY168" s="4" t="str">
        <f t="shared" si="49"/>
        <v/>
      </c>
      <c r="AZ168" s="4" t="str">
        <f t="shared" si="50"/>
        <v>0.00227129777</v>
      </c>
      <c r="BA168" s="4" t="str">
        <f t="shared" si="51"/>
        <v/>
      </c>
      <c r="BB168" s="4" t="str">
        <f t="shared" si="52"/>
        <v/>
      </c>
      <c r="BC168" s="4" t="str">
        <f t="shared" si="53"/>
        <v/>
      </c>
      <c r="BD168" s="4" t="str">
        <f t="shared" si="54"/>
        <v>82428</v>
      </c>
      <c r="BE168" s="4">
        <v>35100.0</v>
      </c>
      <c r="BF168" s="4">
        <v>82428.0</v>
      </c>
      <c r="BG168" s="4">
        <v>0.00227129776991</v>
      </c>
      <c r="BH168" s="4">
        <v>4273.906875</v>
      </c>
      <c r="BI168" s="4">
        <v>121.6934375</v>
      </c>
      <c r="BJ168">
        <v>144.20945336562895</v>
      </c>
      <c r="BK168" s="4">
        <v>233.0</v>
      </c>
      <c r="BL168" s="4">
        <v>1370.0</v>
      </c>
      <c r="BM168" s="7">
        <v>296.0</v>
      </c>
      <c r="BN168" s="7"/>
      <c r="BO168" s="7"/>
      <c r="BP168" s="7"/>
      <c r="BS168" s="7"/>
      <c r="BT168" s="8"/>
      <c r="BU168" s="8"/>
      <c r="BV168" s="8"/>
      <c r="BW168" s="15">
        <v>39534.0</v>
      </c>
      <c r="BX168" s="20">
        <v>40406.0</v>
      </c>
      <c r="BY168" s="17"/>
      <c r="BZ168" s="19" t="str">
        <f t="shared" si="55"/>
        <v>24</v>
      </c>
      <c r="CA168" s="19" t="str">
        <f t="shared" si="56"/>
        <v>31</v>
      </c>
      <c r="CB168" s="19" t="str">
        <f t="shared" si="57"/>
        <v/>
      </c>
      <c r="CC168" s="19"/>
      <c r="CF168" s="4">
        <v>31800.0</v>
      </c>
    </row>
    <row r="169">
      <c r="A169" s="4"/>
      <c r="B169" s="4"/>
      <c r="C169" s="4"/>
      <c r="D169" s="4" t="str">
        <f t="shared" si="2"/>
        <v>4</v>
      </c>
      <c r="E169" s="4" t="str">
        <f t="shared" si="3"/>
        <v/>
      </c>
      <c r="F169" s="4" t="str">
        <f t="shared" si="4"/>
        <v/>
      </c>
      <c r="G169" s="4" t="str">
        <f t="shared" si="5"/>
        <v/>
      </c>
      <c r="H169" s="4" t="str">
        <f t="shared" si="6"/>
        <v/>
      </c>
      <c r="I169" s="4" t="str">
        <f t="shared" si="7"/>
        <v/>
      </c>
      <c r="J169" s="4" t="str">
        <f t="shared" si="8"/>
        <v/>
      </c>
      <c r="K169" s="4" t="str">
        <f t="shared" si="9"/>
        <v/>
      </c>
      <c r="L169" s="4" t="str">
        <f t="shared" si="10"/>
        <v/>
      </c>
      <c r="M169" s="4" t="str">
        <f t="shared" si="11"/>
        <v/>
      </c>
      <c r="N169" s="4" t="str">
        <f t="shared" si="12"/>
        <v/>
      </c>
      <c r="O169" s="4" t="str">
        <f t="shared" si="13"/>
        <v/>
      </c>
      <c r="P169" s="4" t="str">
        <f t="shared" si="14"/>
        <v/>
      </c>
      <c r="Q169" s="4" t="str">
        <f t="shared" si="15"/>
        <v/>
      </c>
      <c r="R169" s="4" t="str">
        <f t="shared" si="16"/>
        <v/>
      </c>
      <c r="S169" s="4" t="str">
        <f t="shared" si="17"/>
        <v/>
      </c>
      <c r="T169" s="4" t="str">
        <f t="shared" si="18"/>
        <v/>
      </c>
      <c r="U169" s="4" t="str">
        <f t="shared" si="19"/>
        <v/>
      </c>
      <c r="V169" s="4" t="str">
        <f t="shared" si="20"/>
        <v/>
      </c>
      <c r="W169" s="4" t="str">
        <f t="shared" si="21"/>
        <v/>
      </c>
      <c r="X169" s="4" t="str">
        <f t="shared" si="22"/>
        <v/>
      </c>
      <c r="Y169" s="4" t="str">
        <f t="shared" si="23"/>
        <v/>
      </c>
      <c r="Z169" s="4" t="str">
        <f t="shared" si="24"/>
        <v/>
      </c>
      <c r="AA169" s="4" t="str">
        <f t="shared" si="25"/>
        <v/>
      </c>
      <c r="AB169" s="4" t="str">
        <f t="shared" si="26"/>
        <v/>
      </c>
      <c r="AC169" s="4" t="str">
        <f t="shared" si="27"/>
        <v/>
      </c>
      <c r="AD169" s="4" t="str">
        <f t="shared" si="28"/>
        <v/>
      </c>
      <c r="AE169" s="4" t="str">
        <f t="shared" si="29"/>
        <v/>
      </c>
      <c r="AF169" s="4" t="str">
        <f t="shared" si="30"/>
        <v/>
      </c>
      <c r="AG169" s="4" t="str">
        <f t="shared" si="31"/>
        <v/>
      </c>
      <c r="AH169" s="4" t="str">
        <f t="shared" si="32"/>
        <v/>
      </c>
      <c r="AI169" s="4" t="str">
        <f t="shared" si="33"/>
        <v/>
      </c>
      <c r="AJ169" s="4" t="str">
        <f t="shared" si="34"/>
        <v/>
      </c>
      <c r="AK169" s="4" t="str">
        <f t="shared" si="35"/>
        <v/>
      </c>
      <c r="AL169" s="4" t="str">
        <f t="shared" si="36"/>
        <v/>
      </c>
      <c r="AM169" s="4" t="str">
        <f t="shared" si="37"/>
        <v/>
      </c>
      <c r="AN169" s="4" t="str">
        <f t="shared" si="38"/>
        <v/>
      </c>
      <c r="AO169" s="4" t="str">
        <f t="shared" si="39"/>
        <v/>
      </c>
      <c r="AP169" s="4" t="str">
        <f t="shared" si="40"/>
        <v/>
      </c>
      <c r="AQ169" s="4" t="str">
        <f t="shared" si="41"/>
        <v/>
      </c>
      <c r="AR169" s="4" t="str">
        <f t="shared" si="42"/>
        <v>127.235</v>
      </c>
      <c r="AS169" s="4" t="str">
        <f t="shared" si="43"/>
        <v/>
      </c>
      <c r="AT169" s="4" t="str">
        <f t="shared" si="44"/>
        <v/>
      </c>
      <c r="AU169" s="4" t="str">
        <f t="shared" si="45"/>
        <v/>
      </c>
      <c r="AV169" s="4" t="str">
        <f t="shared" si="46"/>
        <v>3633.415313</v>
      </c>
      <c r="AW169" s="4" t="str">
        <f t="shared" si="47"/>
        <v/>
      </c>
      <c r="AX169" s="4" t="str">
        <f t="shared" si="48"/>
        <v/>
      </c>
      <c r="AY169" s="4" t="str">
        <f t="shared" si="49"/>
        <v/>
      </c>
      <c r="AZ169" s="4" t="str">
        <f t="shared" si="50"/>
        <v>0.002228185498</v>
      </c>
      <c r="BA169" s="4" t="str">
        <f t="shared" si="51"/>
        <v/>
      </c>
      <c r="BB169" s="4" t="str">
        <f t="shared" si="52"/>
        <v/>
      </c>
      <c r="BC169" s="4" t="str">
        <f t="shared" si="53"/>
        <v/>
      </c>
      <c r="BD169" s="4" t="str">
        <f t="shared" si="54"/>
        <v>81940</v>
      </c>
      <c r="BE169" s="4">
        <v>48300.0</v>
      </c>
      <c r="BF169" s="4">
        <v>81940.0</v>
      </c>
      <c r="BG169" s="4">
        <v>0.00222818549827</v>
      </c>
      <c r="BH169" s="4">
        <v>3633.4153125</v>
      </c>
      <c r="BI169" s="4">
        <v>127.235</v>
      </c>
      <c r="BL169" s="4"/>
      <c r="BS169" s="7"/>
      <c r="BT169" s="8"/>
      <c r="BU169" s="8"/>
      <c r="BV169" s="8"/>
      <c r="BW169" s="15">
        <v>39751.0</v>
      </c>
      <c r="BX169" s="16"/>
      <c r="BY169" s="17"/>
      <c r="BZ169" s="19" t="str">
        <f t="shared" si="55"/>
        <v>31</v>
      </c>
      <c r="CA169" s="19" t="str">
        <f t="shared" si="56"/>
        <v/>
      </c>
      <c r="CB169" s="19" t="str">
        <f t="shared" si="57"/>
        <v/>
      </c>
      <c r="CC169" s="19"/>
      <c r="CF169" s="4">
        <v>34200.0</v>
      </c>
    </row>
    <row r="170">
      <c r="A170" s="4"/>
      <c r="B170" s="4"/>
      <c r="C170" s="4"/>
      <c r="D170" s="4" t="str">
        <f t="shared" si="2"/>
        <v>2</v>
      </c>
      <c r="E170" s="4" t="str">
        <f t="shared" si="3"/>
        <v/>
      </c>
      <c r="F170" s="4" t="str">
        <f t="shared" si="4"/>
        <v/>
      </c>
      <c r="G170" s="4" t="str">
        <f t="shared" si="5"/>
        <v/>
      </c>
      <c r="H170" s="4" t="str">
        <f t="shared" si="6"/>
        <v/>
      </c>
      <c r="I170" s="4" t="str">
        <f t="shared" si="7"/>
        <v/>
      </c>
      <c r="J170" s="4" t="str">
        <f t="shared" si="8"/>
        <v/>
      </c>
      <c r="K170" s="4" t="str">
        <f t="shared" si="9"/>
        <v/>
      </c>
      <c r="L170" s="4" t="str">
        <f t="shared" si="10"/>
        <v/>
      </c>
      <c r="M170" s="4" t="str">
        <f t="shared" si="11"/>
        <v/>
      </c>
      <c r="N170" s="4" t="str">
        <f t="shared" si="12"/>
        <v/>
      </c>
      <c r="O170" s="4" t="str">
        <f t="shared" si="13"/>
        <v/>
      </c>
      <c r="P170" s="4" t="str">
        <f t="shared" si="14"/>
        <v/>
      </c>
      <c r="Q170" s="4" t="str">
        <f t="shared" si="15"/>
        <v/>
      </c>
      <c r="R170" s="4" t="str">
        <f t="shared" si="16"/>
        <v/>
      </c>
      <c r="S170" s="4" t="str">
        <f t="shared" si="17"/>
        <v/>
      </c>
      <c r="T170" s="4" t="str">
        <f t="shared" si="18"/>
        <v/>
      </c>
      <c r="U170" s="4" t="str">
        <f t="shared" si="19"/>
        <v/>
      </c>
      <c r="V170" s="4" t="str">
        <f t="shared" si="20"/>
        <v/>
      </c>
      <c r="W170" s="4" t="str">
        <f t="shared" si="21"/>
        <v/>
      </c>
      <c r="X170" s="4" t="str">
        <f t="shared" si="22"/>
        <v/>
      </c>
      <c r="Y170" s="4" t="str">
        <f t="shared" si="23"/>
        <v/>
      </c>
      <c r="Z170" s="4" t="str">
        <f t="shared" si="24"/>
        <v/>
      </c>
      <c r="AA170" s="4" t="str">
        <f t="shared" si="25"/>
        <v/>
      </c>
      <c r="AB170" s="4" t="str">
        <f t="shared" si="26"/>
        <v/>
      </c>
      <c r="AC170" s="4" t="str">
        <f t="shared" si="27"/>
        <v/>
      </c>
      <c r="AD170" s="4" t="str">
        <f t="shared" si="28"/>
        <v/>
      </c>
      <c r="AE170" s="4" t="str">
        <f t="shared" si="29"/>
        <v/>
      </c>
      <c r="AF170" s="4" t="str">
        <f t="shared" si="30"/>
        <v/>
      </c>
      <c r="AG170" s="4" t="str">
        <f t="shared" si="31"/>
        <v/>
      </c>
      <c r="AH170" s="4" t="str">
        <f t="shared" si="32"/>
        <v/>
      </c>
      <c r="AI170" s="4" t="str">
        <f t="shared" si="33"/>
        <v/>
      </c>
      <c r="AJ170" s="4" t="str">
        <f t="shared" si="34"/>
        <v/>
      </c>
      <c r="AK170" s="4" t="str">
        <f t="shared" si="35"/>
        <v/>
      </c>
      <c r="AL170" s="4" t="str">
        <f t="shared" si="36"/>
        <v/>
      </c>
      <c r="AM170" s="4" t="str">
        <f t="shared" si="37"/>
        <v/>
      </c>
      <c r="AN170" s="4" t="str">
        <f t="shared" si="38"/>
        <v/>
      </c>
      <c r="AO170" s="4" t="str">
        <f t="shared" si="39"/>
        <v/>
      </c>
      <c r="AP170" s="4" t="str">
        <f t="shared" si="40"/>
        <v>604.1871875</v>
      </c>
      <c r="AQ170" s="4" t="str">
        <f t="shared" si="41"/>
        <v/>
      </c>
      <c r="AR170" s="4" t="str">
        <f t="shared" si="42"/>
        <v/>
      </c>
      <c r="AS170" s="4" t="str">
        <f t="shared" si="43"/>
        <v/>
      </c>
      <c r="AT170" s="4" t="str">
        <f t="shared" si="44"/>
        <v>1015.684375</v>
      </c>
      <c r="AU170" s="4" t="str">
        <f t="shared" si="45"/>
        <v/>
      </c>
      <c r="AV170" s="4" t="str">
        <f t="shared" si="46"/>
        <v/>
      </c>
      <c r="AW170" s="4" t="str">
        <f t="shared" si="47"/>
        <v/>
      </c>
      <c r="AX170" s="4" t="str">
        <f t="shared" si="48"/>
        <v>0.002132055634</v>
      </c>
      <c r="AY170" s="4" t="str">
        <f t="shared" si="49"/>
        <v/>
      </c>
      <c r="AZ170" s="4" t="str">
        <f t="shared" si="50"/>
        <v/>
      </c>
      <c r="BA170" s="4" t="str">
        <f t="shared" si="51"/>
        <v/>
      </c>
      <c r="BB170" s="4" t="str">
        <f t="shared" si="52"/>
        <v>81542</v>
      </c>
      <c r="BC170" s="4" t="str">
        <f t="shared" si="53"/>
        <v/>
      </c>
      <c r="BD170" s="4" t="str">
        <f t="shared" si="54"/>
        <v/>
      </c>
      <c r="BE170" s="4">
        <v>2854.0</v>
      </c>
      <c r="BF170" s="4">
        <v>81542.0</v>
      </c>
      <c r="BG170" s="4">
        <v>0.00213205563435</v>
      </c>
      <c r="BH170" s="4">
        <v>1015.684375</v>
      </c>
      <c r="BI170" s="4">
        <v>604.1871875</v>
      </c>
      <c r="BL170" s="4"/>
      <c r="BS170" s="7"/>
      <c r="BT170" s="8"/>
      <c r="BU170" s="8"/>
      <c r="BV170" s="8"/>
      <c r="BW170" s="15">
        <v>38914.0</v>
      </c>
      <c r="BX170" s="16"/>
      <c r="BY170" s="17"/>
      <c r="BZ170" s="19" t="str">
        <f t="shared" si="55"/>
        <v>4</v>
      </c>
      <c r="CA170" s="19" t="str">
        <f t="shared" si="56"/>
        <v/>
      </c>
      <c r="CB170" s="19" t="str">
        <f t="shared" si="57"/>
        <v/>
      </c>
      <c r="CC170" s="19"/>
      <c r="CF170" s="4">
        <v>34600.0</v>
      </c>
    </row>
    <row r="171">
      <c r="A171" s="4"/>
      <c r="B171" s="4"/>
      <c r="C171" s="4"/>
      <c r="D171" s="4" t="str">
        <f t="shared" si="2"/>
        <v>4</v>
      </c>
      <c r="E171" s="4" t="str">
        <f t="shared" si="3"/>
        <v/>
      </c>
      <c r="F171" s="4" t="str">
        <f t="shared" si="4"/>
        <v/>
      </c>
      <c r="G171" s="4" t="str">
        <f t="shared" si="5"/>
        <v/>
      </c>
      <c r="H171" s="4" t="str">
        <f t="shared" si="6"/>
        <v/>
      </c>
      <c r="I171" s="4" t="str">
        <f t="shared" si="7"/>
        <v/>
      </c>
      <c r="J171" s="4" t="str">
        <f t="shared" si="8"/>
        <v/>
      </c>
      <c r="K171" s="4" t="str">
        <f t="shared" si="9"/>
        <v/>
      </c>
      <c r="L171" s="4" t="str">
        <f t="shared" si="10"/>
        <v/>
      </c>
      <c r="M171" s="4" t="str">
        <f t="shared" si="11"/>
        <v/>
      </c>
      <c r="N171" s="4" t="str">
        <f t="shared" si="12"/>
        <v/>
      </c>
      <c r="O171" s="4" t="str">
        <f t="shared" si="13"/>
        <v/>
      </c>
      <c r="P171" s="4" t="str">
        <f t="shared" si="14"/>
        <v/>
      </c>
      <c r="Q171" s="4" t="str">
        <f t="shared" si="15"/>
        <v/>
      </c>
      <c r="R171" s="4" t="str">
        <f t="shared" si="16"/>
        <v/>
      </c>
      <c r="S171" s="4" t="str">
        <f t="shared" si="17"/>
        <v/>
      </c>
      <c r="T171" s="4" t="str">
        <f t="shared" si="18"/>
        <v/>
      </c>
      <c r="U171" s="4" t="str">
        <f t="shared" si="19"/>
        <v/>
      </c>
      <c r="V171" s="4" t="str">
        <f t="shared" si="20"/>
        <v/>
      </c>
      <c r="W171" s="4" t="str">
        <f t="shared" si="21"/>
        <v/>
      </c>
      <c r="X171" s="4" t="str">
        <f t="shared" si="22"/>
        <v/>
      </c>
      <c r="Y171" s="4" t="str">
        <f t="shared" si="23"/>
        <v/>
      </c>
      <c r="Z171" s="4" t="str">
        <f t="shared" si="24"/>
        <v/>
      </c>
      <c r="AA171" s="4" t="str">
        <f t="shared" si="25"/>
        <v/>
      </c>
      <c r="AB171" s="4" t="str">
        <f t="shared" si="26"/>
        <v/>
      </c>
      <c r="AC171" s="4" t="str">
        <f t="shared" si="27"/>
        <v/>
      </c>
      <c r="AD171" s="4" t="str">
        <f t="shared" si="28"/>
        <v/>
      </c>
      <c r="AE171" s="4" t="str">
        <f t="shared" si="29"/>
        <v/>
      </c>
      <c r="AF171" s="4" t="str">
        <f t="shared" si="30"/>
        <v/>
      </c>
      <c r="AG171" s="4" t="str">
        <f t="shared" si="31"/>
        <v/>
      </c>
      <c r="AH171" s="4" t="str">
        <f t="shared" si="32"/>
        <v/>
      </c>
      <c r="AI171" s="4" t="str">
        <f t="shared" si="33"/>
        <v/>
      </c>
      <c r="AJ171" s="4" t="str">
        <f t="shared" si="34"/>
        <v/>
      </c>
      <c r="AK171" s="4" t="str">
        <f t="shared" si="35"/>
        <v/>
      </c>
      <c r="AL171" s="4" t="str">
        <f t="shared" si="36"/>
        <v/>
      </c>
      <c r="AM171" s="4" t="str">
        <f t="shared" si="37"/>
        <v/>
      </c>
      <c r="AN171" s="4" t="str">
        <f t="shared" si="38"/>
        <v/>
      </c>
      <c r="AO171" s="4" t="str">
        <f t="shared" si="39"/>
        <v/>
      </c>
      <c r="AP171" s="4" t="str">
        <f t="shared" si="40"/>
        <v/>
      </c>
      <c r="AQ171" s="4" t="str">
        <f t="shared" si="41"/>
        <v/>
      </c>
      <c r="AR171" s="4" t="str">
        <f t="shared" si="42"/>
        <v>8.15625</v>
      </c>
      <c r="AS171" s="4" t="str">
        <f t="shared" si="43"/>
        <v/>
      </c>
      <c r="AT171" s="4" t="str">
        <f t="shared" si="44"/>
        <v/>
      </c>
      <c r="AU171" s="4" t="str">
        <f t="shared" si="45"/>
        <v/>
      </c>
      <c r="AV171" s="4" t="str">
        <f t="shared" si="46"/>
        <v>1082.253125</v>
      </c>
      <c r="AW171" s="4" t="str">
        <f t="shared" si="47"/>
        <v/>
      </c>
      <c r="AX171" s="4" t="str">
        <f t="shared" si="48"/>
        <v/>
      </c>
      <c r="AY171" s="4" t="str">
        <f t="shared" si="49"/>
        <v/>
      </c>
      <c r="AZ171" s="4" t="str">
        <f t="shared" si="50"/>
        <v>0.002099673446</v>
      </c>
      <c r="BA171" s="4" t="str">
        <f t="shared" si="51"/>
        <v/>
      </c>
      <c r="BB171" s="4" t="str">
        <f t="shared" si="52"/>
        <v/>
      </c>
      <c r="BC171" s="4" t="str">
        <f t="shared" si="53"/>
        <v/>
      </c>
      <c r="BD171" s="4" t="str">
        <f t="shared" si="54"/>
        <v>81317</v>
      </c>
      <c r="BE171" s="4">
        <v>55600.0</v>
      </c>
      <c r="BF171" s="4">
        <v>81317.0</v>
      </c>
      <c r="BG171" s="4">
        <v>0.00209967344554</v>
      </c>
      <c r="BH171" s="4">
        <v>1082.253125</v>
      </c>
      <c r="BI171" s="4">
        <v>8.15625</v>
      </c>
      <c r="BT171" s="8"/>
      <c r="BU171" s="8"/>
      <c r="BV171" s="8"/>
      <c r="BW171" s="15">
        <v>39104.0</v>
      </c>
      <c r="BX171" s="17"/>
      <c r="BY171" s="17"/>
      <c r="BZ171" s="19" t="str">
        <f t="shared" si="55"/>
        <v>10</v>
      </c>
      <c r="CA171" s="19" t="str">
        <f t="shared" si="56"/>
        <v/>
      </c>
      <c r="CB171" s="19" t="str">
        <f t="shared" si="57"/>
        <v/>
      </c>
      <c r="CC171" s="19"/>
      <c r="CF171" s="4">
        <v>35100.0</v>
      </c>
    </row>
    <row r="172">
      <c r="A172" s="4"/>
      <c r="B172" s="4"/>
      <c r="C172" s="4"/>
      <c r="D172" s="4" t="str">
        <f t="shared" si="2"/>
        <v>3</v>
      </c>
      <c r="E172" s="4" t="str">
        <f t="shared" si="3"/>
        <v/>
      </c>
      <c r="F172" s="4" t="str">
        <f t="shared" si="4"/>
        <v/>
      </c>
      <c r="G172" s="4" t="str">
        <f t="shared" si="5"/>
        <v/>
      </c>
      <c r="H172" s="4" t="str">
        <f t="shared" si="6"/>
        <v/>
      </c>
      <c r="I172" s="4" t="str">
        <f t="shared" si="7"/>
        <v/>
      </c>
      <c r="J172" s="4" t="str">
        <f t="shared" si="8"/>
        <v/>
      </c>
      <c r="K172" s="4" t="str">
        <f t="shared" si="9"/>
        <v/>
      </c>
      <c r="L172" s="4" t="str">
        <f t="shared" si="10"/>
        <v/>
      </c>
      <c r="M172" s="4" t="str">
        <f t="shared" si="11"/>
        <v/>
      </c>
      <c r="N172" s="4" t="str">
        <f t="shared" si="12"/>
        <v/>
      </c>
      <c r="O172" s="4" t="str">
        <f t="shared" si="13"/>
        <v/>
      </c>
      <c r="P172" s="4" t="str">
        <f t="shared" si="14"/>
        <v/>
      </c>
      <c r="Q172" s="4" t="str">
        <f t="shared" si="15"/>
        <v/>
      </c>
      <c r="R172" s="4" t="str">
        <f t="shared" si="16"/>
        <v/>
      </c>
      <c r="S172" s="4" t="str">
        <f t="shared" si="17"/>
        <v/>
      </c>
      <c r="T172" s="4" t="str">
        <f t="shared" si="18"/>
        <v/>
      </c>
      <c r="U172" s="4" t="str">
        <f t="shared" si="19"/>
        <v/>
      </c>
      <c r="V172" s="4" t="str">
        <f t="shared" si="20"/>
        <v/>
      </c>
      <c r="W172" s="4" t="str">
        <f t="shared" si="21"/>
        <v/>
      </c>
      <c r="X172" s="4" t="str">
        <f t="shared" si="22"/>
        <v/>
      </c>
      <c r="Y172" s="4" t="str">
        <f t="shared" si="23"/>
        <v/>
      </c>
      <c r="Z172" s="4" t="str">
        <f t="shared" si="24"/>
        <v/>
      </c>
      <c r="AA172" s="4" t="str">
        <f t="shared" si="25"/>
        <v/>
      </c>
      <c r="AB172" s="4" t="str">
        <f t="shared" si="26"/>
        <v/>
      </c>
      <c r="AC172" s="4" t="str">
        <f t="shared" si="27"/>
        <v/>
      </c>
      <c r="AD172" s="4" t="str">
        <f t="shared" si="28"/>
        <v/>
      </c>
      <c r="AE172" s="4" t="str">
        <f t="shared" si="29"/>
        <v/>
      </c>
      <c r="AF172" s="4" t="str">
        <f t="shared" si="30"/>
        <v/>
      </c>
      <c r="AG172" s="4" t="str">
        <f t="shared" si="31"/>
        <v/>
      </c>
      <c r="AH172" s="4" t="str">
        <f t="shared" si="32"/>
        <v/>
      </c>
      <c r="AI172" s="4" t="str">
        <f t="shared" si="33"/>
        <v/>
      </c>
      <c r="AJ172" s="4" t="str">
        <f t="shared" si="34"/>
        <v/>
      </c>
      <c r="AK172" s="4" t="str">
        <f t="shared" si="35"/>
        <v/>
      </c>
      <c r="AL172" s="4" t="str">
        <f t="shared" si="36"/>
        <v/>
      </c>
      <c r="AM172" s="4" t="str">
        <f t="shared" si="37"/>
        <v/>
      </c>
      <c r="AN172" s="4" t="str">
        <f t="shared" si="38"/>
        <v/>
      </c>
      <c r="AO172" s="4" t="str">
        <f t="shared" si="39"/>
        <v/>
      </c>
      <c r="AP172" s="4" t="str">
        <f t="shared" si="40"/>
        <v/>
      </c>
      <c r="AQ172" s="4" t="str">
        <f t="shared" si="41"/>
        <v>126.00625</v>
      </c>
      <c r="AR172" s="4" t="str">
        <f t="shared" si="42"/>
        <v/>
      </c>
      <c r="AS172" s="4" t="str">
        <f t="shared" si="43"/>
        <v/>
      </c>
      <c r="AT172" s="4" t="str">
        <f t="shared" si="44"/>
        <v/>
      </c>
      <c r="AU172" s="4" t="str">
        <f t="shared" si="45"/>
        <v>1252.44875</v>
      </c>
      <c r="AV172" s="4" t="str">
        <f t="shared" si="46"/>
        <v/>
      </c>
      <c r="AW172" s="4" t="str">
        <f t="shared" si="47"/>
        <v/>
      </c>
      <c r="AX172" s="4" t="str">
        <f t="shared" si="48"/>
        <v/>
      </c>
      <c r="AY172" s="4" t="str">
        <f t="shared" si="49"/>
        <v>0.002066925601</v>
      </c>
      <c r="AZ172" s="4" t="str">
        <f t="shared" si="50"/>
        <v/>
      </c>
      <c r="BA172" s="4" t="str">
        <f t="shared" si="51"/>
        <v/>
      </c>
      <c r="BB172" s="4" t="str">
        <f t="shared" si="52"/>
        <v/>
      </c>
      <c r="BC172" s="4" t="str">
        <f t="shared" si="53"/>
        <v>80987</v>
      </c>
      <c r="BD172" s="4" t="str">
        <f t="shared" si="54"/>
        <v/>
      </c>
      <c r="BE172" s="4">
        <v>21800.0</v>
      </c>
      <c r="BF172" s="4">
        <v>80987.0</v>
      </c>
      <c r="BG172" s="4">
        <v>0.00206692560092</v>
      </c>
      <c r="BH172" s="4">
        <v>1252.44875</v>
      </c>
      <c r="BI172" s="4">
        <v>126.00625</v>
      </c>
      <c r="BL172" s="4"/>
      <c r="BT172" s="8"/>
      <c r="BU172" s="8"/>
      <c r="BV172" s="8"/>
      <c r="BW172" s="15">
        <v>39177.0</v>
      </c>
      <c r="BX172" s="16"/>
      <c r="BY172" s="17"/>
      <c r="BZ172" s="19" t="str">
        <f t="shared" si="55"/>
        <v>13</v>
      </c>
      <c r="CA172" s="19" t="str">
        <f t="shared" si="56"/>
        <v/>
      </c>
      <c r="CB172" s="19" t="str">
        <f t="shared" si="57"/>
        <v/>
      </c>
      <c r="CC172" s="19"/>
      <c r="CF172" s="4">
        <v>36100.0</v>
      </c>
    </row>
    <row r="173">
      <c r="A173" s="4"/>
      <c r="B173" s="4"/>
      <c r="C173" s="4"/>
      <c r="D173" s="4" t="str">
        <f t="shared" si="2"/>
        <v>4</v>
      </c>
      <c r="E173" s="4" t="str">
        <f t="shared" si="3"/>
        <v/>
      </c>
      <c r="F173" s="4" t="str">
        <f t="shared" si="4"/>
        <v/>
      </c>
      <c r="G173" s="4" t="str">
        <f t="shared" si="5"/>
        <v/>
      </c>
      <c r="H173" s="4" t="str">
        <f t="shared" si="6"/>
        <v/>
      </c>
      <c r="I173" s="4" t="str">
        <f t="shared" si="7"/>
        <v/>
      </c>
      <c r="J173" s="4" t="str">
        <f t="shared" si="8"/>
        <v/>
      </c>
      <c r="K173" s="4" t="str">
        <f t="shared" si="9"/>
        <v/>
      </c>
      <c r="L173" s="4" t="str">
        <f t="shared" si="10"/>
        <v/>
      </c>
      <c r="M173" s="4" t="str">
        <f t="shared" si="11"/>
        <v/>
      </c>
      <c r="N173" s="4" t="str">
        <f t="shared" si="12"/>
        <v/>
      </c>
      <c r="O173" s="4" t="str">
        <f t="shared" si="13"/>
        <v/>
      </c>
      <c r="P173" s="4" t="str">
        <f t="shared" si="14"/>
        <v/>
      </c>
      <c r="Q173" s="4" t="str">
        <f t="shared" si="15"/>
        <v/>
      </c>
      <c r="R173" s="4" t="str">
        <f t="shared" si="16"/>
        <v/>
      </c>
      <c r="S173" s="4" t="str">
        <f t="shared" si="17"/>
        <v/>
      </c>
      <c r="T173" s="4" t="str">
        <f t="shared" si="18"/>
        <v/>
      </c>
      <c r="U173" s="4" t="str">
        <f t="shared" si="19"/>
        <v/>
      </c>
      <c r="V173" s="4" t="str">
        <f t="shared" si="20"/>
        <v/>
      </c>
      <c r="W173" s="4" t="str">
        <f t="shared" si="21"/>
        <v/>
      </c>
      <c r="X173" s="4" t="str">
        <f t="shared" si="22"/>
        <v/>
      </c>
      <c r="Y173" s="4" t="str">
        <f t="shared" si="23"/>
        <v/>
      </c>
      <c r="Z173" s="4" t="str">
        <f t="shared" si="24"/>
        <v/>
      </c>
      <c r="AA173" s="4" t="str">
        <f t="shared" si="25"/>
        <v/>
      </c>
      <c r="AB173" s="4" t="str">
        <f t="shared" si="26"/>
        <v/>
      </c>
      <c r="AC173" s="4" t="str">
        <f t="shared" si="27"/>
        <v/>
      </c>
      <c r="AD173" s="4" t="str">
        <f t="shared" si="28"/>
        <v/>
      </c>
      <c r="AE173" s="4" t="str">
        <f t="shared" si="29"/>
        <v/>
      </c>
      <c r="AF173" s="4" t="str">
        <f t="shared" si="30"/>
        <v/>
      </c>
      <c r="AG173" s="4" t="str">
        <f t="shared" si="31"/>
        <v/>
      </c>
      <c r="AH173" s="4" t="str">
        <f t="shared" si="32"/>
        <v/>
      </c>
      <c r="AI173" s="4" t="str">
        <f t="shared" si="33"/>
        <v/>
      </c>
      <c r="AJ173" s="4" t="str">
        <f t="shared" si="34"/>
        <v/>
      </c>
      <c r="AK173" s="4" t="str">
        <f t="shared" si="35"/>
        <v/>
      </c>
      <c r="AL173" s="4" t="str">
        <f t="shared" si="36"/>
        <v/>
      </c>
      <c r="AM173" s="4" t="str">
        <f t="shared" si="37"/>
        <v/>
      </c>
      <c r="AN173" s="4" t="str">
        <f t="shared" si="38"/>
        <v/>
      </c>
      <c r="AO173" s="4" t="str">
        <f t="shared" si="39"/>
        <v/>
      </c>
      <c r="AP173" s="4" t="str">
        <f t="shared" si="40"/>
        <v/>
      </c>
      <c r="AQ173" s="4" t="str">
        <f t="shared" si="41"/>
        <v/>
      </c>
      <c r="AR173" s="4" t="str">
        <f t="shared" si="42"/>
        <v>34.988125</v>
      </c>
      <c r="AS173" s="4" t="str">
        <f t="shared" si="43"/>
        <v/>
      </c>
      <c r="AT173" s="4" t="str">
        <f t="shared" si="44"/>
        <v/>
      </c>
      <c r="AU173" s="4" t="str">
        <f t="shared" si="45"/>
        <v/>
      </c>
      <c r="AV173" s="4" t="str">
        <f t="shared" si="46"/>
        <v>1067.063438</v>
      </c>
      <c r="AW173" s="4" t="str">
        <f t="shared" si="47"/>
        <v/>
      </c>
      <c r="AX173" s="4" t="str">
        <f t="shared" si="48"/>
        <v/>
      </c>
      <c r="AY173" s="4" t="str">
        <f t="shared" si="49"/>
        <v/>
      </c>
      <c r="AZ173" s="4" t="str">
        <f t="shared" si="50"/>
        <v>0.002027435932</v>
      </c>
      <c r="BA173" s="4" t="str">
        <f t="shared" si="51"/>
        <v/>
      </c>
      <c r="BB173" s="4" t="str">
        <f t="shared" si="52"/>
        <v/>
      </c>
      <c r="BC173" s="4" t="str">
        <f t="shared" si="53"/>
        <v/>
      </c>
      <c r="BD173" s="4" t="str">
        <f t="shared" si="54"/>
        <v>80671</v>
      </c>
      <c r="BE173" s="4">
        <v>31100.0</v>
      </c>
      <c r="BF173" s="4">
        <v>80671.0</v>
      </c>
      <c r="BG173" s="4">
        <v>0.00202743593158</v>
      </c>
      <c r="BH173" s="4">
        <v>1067.0634375</v>
      </c>
      <c r="BI173" s="4">
        <v>34.988125</v>
      </c>
      <c r="BL173" s="4"/>
      <c r="BS173" s="7"/>
      <c r="BT173" s="8"/>
      <c r="BU173" s="8"/>
      <c r="BV173" s="8"/>
      <c r="BW173" s="15">
        <v>39842.0</v>
      </c>
      <c r="BX173" s="16"/>
      <c r="BY173" s="17"/>
      <c r="BZ173" s="19" t="str">
        <f t="shared" si="55"/>
        <v>34</v>
      </c>
      <c r="CA173" s="19" t="str">
        <f t="shared" si="56"/>
        <v/>
      </c>
      <c r="CB173" s="19" t="str">
        <f t="shared" si="57"/>
        <v/>
      </c>
      <c r="CC173" s="19"/>
      <c r="CF173" s="4">
        <v>38300.0</v>
      </c>
    </row>
    <row r="174">
      <c r="A174" s="4"/>
      <c r="B174" s="4"/>
      <c r="C174" s="4"/>
      <c r="D174" s="4" t="str">
        <f t="shared" si="2"/>
        <v>2</v>
      </c>
      <c r="E174" s="4" t="str">
        <f t="shared" si="3"/>
        <v/>
      </c>
      <c r="F174" s="4" t="str">
        <f t="shared" si="4"/>
        <v/>
      </c>
      <c r="G174" s="4" t="str">
        <f t="shared" si="5"/>
        <v/>
      </c>
      <c r="H174" s="4" t="str">
        <f t="shared" si="6"/>
        <v/>
      </c>
      <c r="I174" s="4" t="str">
        <f t="shared" si="7"/>
        <v/>
      </c>
      <c r="J174" s="4" t="str">
        <f t="shared" si="8"/>
        <v/>
      </c>
      <c r="K174" s="4" t="str">
        <f t="shared" si="9"/>
        <v/>
      </c>
      <c r="L174" s="4" t="str">
        <f t="shared" si="10"/>
        <v/>
      </c>
      <c r="M174" s="4" t="str">
        <f t="shared" si="11"/>
        <v/>
      </c>
      <c r="N174" s="4" t="str">
        <f t="shared" si="12"/>
        <v/>
      </c>
      <c r="O174" s="4" t="str">
        <f t="shared" si="13"/>
        <v/>
      </c>
      <c r="P174" s="4" t="str">
        <f t="shared" si="14"/>
        <v/>
      </c>
      <c r="Q174" s="4" t="str">
        <f t="shared" si="15"/>
        <v/>
      </c>
      <c r="R174" s="4" t="str">
        <f t="shared" si="16"/>
        <v/>
      </c>
      <c r="S174" s="4" t="str">
        <f t="shared" si="17"/>
        <v/>
      </c>
      <c r="T174" s="4" t="str">
        <f t="shared" si="18"/>
        <v/>
      </c>
      <c r="U174" s="4" t="str">
        <f t="shared" si="19"/>
        <v/>
      </c>
      <c r="V174" s="4" t="str">
        <f t="shared" si="20"/>
        <v/>
      </c>
      <c r="W174" s="4" t="str">
        <f t="shared" si="21"/>
        <v/>
      </c>
      <c r="X174" s="4" t="str">
        <f t="shared" si="22"/>
        <v/>
      </c>
      <c r="Y174" s="4" t="str">
        <f t="shared" si="23"/>
        <v/>
      </c>
      <c r="Z174" s="4" t="str">
        <f t="shared" si="24"/>
        <v/>
      </c>
      <c r="AA174" s="4" t="str">
        <f t="shared" si="25"/>
        <v/>
      </c>
      <c r="AB174" s="4" t="str">
        <f t="shared" si="26"/>
        <v/>
      </c>
      <c r="AC174" s="4" t="str">
        <f t="shared" si="27"/>
        <v/>
      </c>
      <c r="AD174" s="4" t="str">
        <f t="shared" si="28"/>
        <v/>
      </c>
      <c r="AE174" s="4" t="str">
        <f t="shared" si="29"/>
        <v/>
      </c>
      <c r="AF174" s="4" t="str">
        <f t="shared" si="30"/>
        <v/>
      </c>
      <c r="AG174" s="4" t="str">
        <f t="shared" si="31"/>
        <v/>
      </c>
      <c r="AH174" s="4" t="str">
        <f t="shared" si="32"/>
        <v/>
      </c>
      <c r="AI174" s="4" t="str">
        <f t="shared" si="33"/>
        <v/>
      </c>
      <c r="AJ174" s="4" t="str">
        <f t="shared" si="34"/>
        <v/>
      </c>
      <c r="AK174" s="4" t="str">
        <f t="shared" si="35"/>
        <v/>
      </c>
      <c r="AL174" s="4" t="str">
        <f t="shared" si="36"/>
        <v/>
      </c>
      <c r="AM174" s="4" t="str">
        <f t="shared" si="37"/>
        <v/>
      </c>
      <c r="AN174" s="4" t="str">
        <f t="shared" si="38"/>
        <v/>
      </c>
      <c r="AO174" s="4" t="str">
        <f t="shared" si="39"/>
        <v/>
      </c>
      <c r="AP174" s="4" t="str">
        <f t="shared" si="40"/>
        <v>56.0690625</v>
      </c>
      <c r="AQ174" s="4" t="str">
        <f t="shared" si="41"/>
        <v/>
      </c>
      <c r="AR174" s="4" t="str">
        <f t="shared" si="42"/>
        <v/>
      </c>
      <c r="AS174" s="4" t="str">
        <f t="shared" si="43"/>
        <v/>
      </c>
      <c r="AT174" s="4" t="str">
        <f t="shared" si="44"/>
        <v>845.951875</v>
      </c>
      <c r="AU174" s="4" t="str">
        <f t="shared" si="45"/>
        <v/>
      </c>
      <c r="AV174" s="4" t="str">
        <f t="shared" si="46"/>
        <v/>
      </c>
      <c r="AW174" s="4" t="str">
        <f t="shared" si="47"/>
        <v/>
      </c>
      <c r="AX174" s="4" t="str">
        <f t="shared" si="48"/>
        <v>0.002017830006</v>
      </c>
      <c r="AY174" s="4" t="str">
        <f t="shared" si="49"/>
        <v/>
      </c>
      <c r="AZ174" s="4" t="str">
        <f t="shared" si="50"/>
        <v/>
      </c>
      <c r="BA174" s="4" t="str">
        <f t="shared" si="51"/>
        <v/>
      </c>
      <c r="BB174" s="4" t="str">
        <f t="shared" si="52"/>
        <v>80465</v>
      </c>
      <c r="BC174" s="4" t="str">
        <f t="shared" si="53"/>
        <v/>
      </c>
      <c r="BD174" s="4" t="str">
        <f t="shared" si="54"/>
        <v/>
      </c>
      <c r="BE174" s="4">
        <v>5880.0</v>
      </c>
      <c r="BF174" s="4">
        <v>80465.0</v>
      </c>
      <c r="BG174" s="4">
        <v>0.00201783000627</v>
      </c>
      <c r="BH174" s="4">
        <v>845.951875</v>
      </c>
      <c r="BI174" s="4">
        <v>56.0690625</v>
      </c>
      <c r="BT174" s="8"/>
      <c r="BU174" s="8"/>
      <c r="BV174" s="8"/>
      <c r="BW174" s="15">
        <v>39382.0</v>
      </c>
      <c r="BX174" s="17"/>
      <c r="BY174" s="17"/>
      <c r="BZ174" s="19" t="str">
        <f t="shared" si="55"/>
        <v>19</v>
      </c>
      <c r="CA174" s="19" t="str">
        <f t="shared" si="56"/>
        <v/>
      </c>
      <c r="CB174" s="19" t="str">
        <f t="shared" si="57"/>
        <v/>
      </c>
      <c r="CC174" s="19"/>
      <c r="CF174" s="4">
        <v>38500.0</v>
      </c>
    </row>
    <row r="175">
      <c r="A175" s="4"/>
      <c r="B175" s="4"/>
      <c r="C175" s="4"/>
      <c r="D175" s="4" t="str">
        <f t="shared" si="2"/>
        <v>1</v>
      </c>
      <c r="E175" s="4" t="str">
        <f t="shared" si="3"/>
        <v/>
      </c>
      <c r="F175" s="4" t="str">
        <f t="shared" si="4"/>
        <v/>
      </c>
      <c r="G175" s="4" t="str">
        <f t="shared" si="5"/>
        <v/>
      </c>
      <c r="H175" s="4" t="str">
        <f t="shared" si="6"/>
        <v/>
      </c>
      <c r="I175" s="4" t="str">
        <f t="shared" si="7"/>
        <v/>
      </c>
      <c r="J175" s="4" t="str">
        <f t="shared" si="8"/>
        <v/>
      </c>
      <c r="K175" s="4" t="str">
        <f t="shared" si="9"/>
        <v/>
      </c>
      <c r="L175" s="4" t="str">
        <f t="shared" si="10"/>
        <v/>
      </c>
      <c r="M175" s="4" t="str">
        <f t="shared" si="11"/>
        <v/>
      </c>
      <c r="N175" s="4" t="str">
        <f t="shared" si="12"/>
        <v/>
      </c>
      <c r="O175" s="4" t="str">
        <f t="shared" si="13"/>
        <v/>
      </c>
      <c r="P175" s="4" t="str">
        <f t="shared" si="14"/>
        <v/>
      </c>
      <c r="Q175" s="4" t="str">
        <f t="shared" si="15"/>
        <v/>
      </c>
      <c r="R175" s="4" t="str">
        <f t="shared" si="16"/>
        <v/>
      </c>
      <c r="S175" s="4" t="str">
        <f t="shared" si="17"/>
        <v/>
      </c>
      <c r="T175" s="4" t="str">
        <f t="shared" si="18"/>
        <v/>
      </c>
      <c r="U175" s="4" t="str">
        <f t="shared" si="19"/>
        <v/>
      </c>
      <c r="V175" s="4" t="str">
        <f t="shared" si="20"/>
        <v/>
      </c>
      <c r="W175" s="4" t="str">
        <f t="shared" si="21"/>
        <v/>
      </c>
      <c r="X175" s="4" t="str">
        <f t="shared" si="22"/>
        <v/>
      </c>
      <c r="Y175" s="4" t="str">
        <f t="shared" si="23"/>
        <v/>
      </c>
      <c r="Z175" s="4" t="str">
        <f t="shared" si="24"/>
        <v/>
      </c>
      <c r="AA175" s="4" t="str">
        <f t="shared" si="25"/>
        <v/>
      </c>
      <c r="AB175" s="4" t="str">
        <f t="shared" si="26"/>
        <v/>
      </c>
      <c r="AC175" s="4" t="str">
        <f t="shared" si="27"/>
        <v/>
      </c>
      <c r="AD175" s="4" t="str">
        <f t="shared" si="28"/>
        <v/>
      </c>
      <c r="AE175" s="4" t="str">
        <f t="shared" si="29"/>
        <v/>
      </c>
      <c r="AF175" s="4" t="str">
        <f t="shared" si="30"/>
        <v/>
      </c>
      <c r="AG175" s="4" t="str">
        <f t="shared" si="31"/>
        <v/>
      </c>
      <c r="AH175" s="4" t="str">
        <f t="shared" si="32"/>
        <v/>
      </c>
      <c r="AI175" s="4" t="str">
        <f t="shared" si="33"/>
        <v/>
      </c>
      <c r="AJ175" s="4" t="str">
        <f t="shared" si="34"/>
        <v/>
      </c>
      <c r="AK175" s="4" t="str">
        <f t="shared" si="35"/>
        <v/>
      </c>
      <c r="AL175" s="4" t="str">
        <f t="shared" si="36"/>
        <v/>
      </c>
      <c r="AM175" s="4" t="str">
        <f t="shared" si="37"/>
        <v/>
      </c>
      <c r="AN175" s="4" t="str">
        <f t="shared" si="38"/>
        <v/>
      </c>
      <c r="AO175" s="4" t="str">
        <f t="shared" si="39"/>
        <v>0</v>
      </c>
      <c r="AP175" s="4" t="str">
        <f t="shared" si="40"/>
        <v/>
      </c>
      <c r="AQ175" s="4" t="str">
        <f t="shared" si="41"/>
        <v/>
      </c>
      <c r="AR175" s="4" t="str">
        <f t="shared" si="42"/>
        <v/>
      </c>
      <c r="AS175" s="4" t="str">
        <f t="shared" si="43"/>
        <v>28.2459375</v>
      </c>
      <c r="AT175" s="4" t="str">
        <f t="shared" si="44"/>
        <v/>
      </c>
      <c r="AU175" s="4" t="str">
        <f t="shared" si="45"/>
        <v/>
      </c>
      <c r="AV175" s="4" t="str">
        <f t="shared" si="46"/>
        <v/>
      </c>
      <c r="AW175" s="4" t="str">
        <f t="shared" si="47"/>
        <v>0.001968016077</v>
      </c>
      <c r="AX175" s="4" t="str">
        <f t="shared" si="48"/>
        <v/>
      </c>
      <c r="AY175" s="4" t="str">
        <f t="shared" si="49"/>
        <v/>
      </c>
      <c r="AZ175" s="4" t="str">
        <f t="shared" si="50"/>
        <v/>
      </c>
      <c r="BA175" s="4" t="str">
        <f t="shared" si="51"/>
        <v>80226</v>
      </c>
      <c r="BB175" s="4" t="str">
        <f t="shared" si="52"/>
        <v/>
      </c>
      <c r="BC175" s="4" t="str">
        <f t="shared" si="53"/>
        <v/>
      </c>
      <c r="BD175" s="4" t="str">
        <f t="shared" si="54"/>
        <v/>
      </c>
      <c r="BE175" s="4">
        <v>1.0</v>
      </c>
      <c r="BF175" s="4">
        <v>80226.0</v>
      </c>
      <c r="BG175" s="4">
        <v>0.00196801607749</v>
      </c>
      <c r="BH175" s="4">
        <v>28.2459375</v>
      </c>
      <c r="BI175" s="4">
        <v>0.0</v>
      </c>
      <c r="BT175" s="8"/>
      <c r="BU175" s="8"/>
      <c r="BV175" s="8"/>
      <c r="BW175" s="15">
        <v>41060.0</v>
      </c>
      <c r="BX175" s="17"/>
      <c r="BY175" s="17"/>
      <c r="BZ175" s="19" t="str">
        <f t="shared" si="55"/>
        <v>74</v>
      </c>
      <c r="CA175" s="19" t="str">
        <f t="shared" si="56"/>
        <v/>
      </c>
      <c r="CB175" s="19" t="str">
        <f t="shared" si="57"/>
        <v/>
      </c>
      <c r="CC175" s="19"/>
      <c r="CF175" s="4">
        <v>41500.0</v>
      </c>
    </row>
    <row r="176">
      <c r="A176" s="4"/>
      <c r="B176" s="4"/>
      <c r="C176" s="4"/>
      <c r="D176" s="4" t="str">
        <f t="shared" si="2"/>
        <v>4</v>
      </c>
      <c r="E176" s="4" t="str">
        <f t="shared" si="3"/>
        <v/>
      </c>
      <c r="F176" s="4" t="str">
        <f t="shared" si="4"/>
        <v/>
      </c>
      <c r="G176" s="4" t="str">
        <f t="shared" si="5"/>
        <v/>
      </c>
      <c r="H176" s="4" t="str">
        <f t="shared" si="6"/>
        <v/>
      </c>
      <c r="I176" s="4" t="str">
        <f t="shared" si="7"/>
        <v/>
      </c>
      <c r="J176" s="4" t="str">
        <f t="shared" si="8"/>
        <v/>
      </c>
      <c r="K176" s="4" t="str">
        <f t="shared" si="9"/>
        <v/>
      </c>
      <c r="L176" s="4" t="str">
        <f t="shared" si="10"/>
        <v/>
      </c>
      <c r="M176" s="4" t="str">
        <f t="shared" si="11"/>
        <v/>
      </c>
      <c r="N176" s="4" t="str">
        <f t="shared" si="12"/>
        <v/>
      </c>
      <c r="O176" s="4" t="str">
        <f t="shared" si="13"/>
        <v/>
      </c>
      <c r="P176" s="4" t="str">
        <f t="shared" si="14"/>
        <v/>
      </c>
      <c r="Q176" s="4" t="str">
        <f t="shared" si="15"/>
        <v/>
      </c>
      <c r="R176" s="4" t="str">
        <f t="shared" si="16"/>
        <v/>
      </c>
      <c r="S176" s="4" t="str">
        <f t="shared" si="17"/>
        <v/>
      </c>
      <c r="T176" s="4" t="str">
        <f t="shared" si="18"/>
        <v/>
      </c>
      <c r="U176" s="4" t="str">
        <f t="shared" si="19"/>
        <v/>
      </c>
      <c r="V176" s="4" t="str">
        <f t="shared" si="20"/>
        <v/>
      </c>
      <c r="W176" s="4" t="str">
        <f t="shared" si="21"/>
        <v/>
      </c>
      <c r="X176" s="4" t="str">
        <f t="shared" si="22"/>
        <v/>
      </c>
      <c r="Y176" s="4" t="str">
        <f t="shared" si="23"/>
        <v/>
      </c>
      <c r="Z176" s="4" t="str">
        <f t="shared" si="24"/>
        <v/>
      </c>
      <c r="AA176" s="4" t="str">
        <f t="shared" si="25"/>
        <v/>
      </c>
      <c r="AB176" s="4" t="str">
        <f t="shared" si="26"/>
        <v/>
      </c>
      <c r="AC176" s="4" t="str">
        <f t="shared" si="27"/>
        <v/>
      </c>
      <c r="AD176" s="4" t="str">
        <f t="shared" si="28"/>
        <v/>
      </c>
      <c r="AE176" s="4" t="str">
        <f t="shared" si="29"/>
        <v/>
      </c>
      <c r="AF176" s="4" t="str">
        <f t="shared" si="30"/>
        <v/>
      </c>
      <c r="AG176" s="4" t="str">
        <f t="shared" si="31"/>
        <v/>
      </c>
      <c r="AH176" s="4" t="str">
        <f t="shared" si="32"/>
        <v/>
      </c>
      <c r="AI176" s="4" t="str">
        <f t="shared" si="33"/>
        <v/>
      </c>
      <c r="AJ176" s="4" t="str">
        <f t="shared" si="34"/>
        <v/>
      </c>
      <c r="AK176" s="4" t="str">
        <f t="shared" si="35"/>
        <v/>
      </c>
      <c r="AL176" s="4" t="str">
        <f t="shared" si="36"/>
        <v/>
      </c>
      <c r="AM176" s="4" t="str">
        <f t="shared" si="37"/>
        <v/>
      </c>
      <c r="AN176" s="4" t="str">
        <f t="shared" si="38"/>
        <v/>
      </c>
      <c r="AO176" s="4" t="str">
        <f t="shared" si="39"/>
        <v/>
      </c>
      <c r="AP176" s="4" t="str">
        <f t="shared" si="40"/>
        <v/>
      </c>
      <c r="AQ176" s="4" t="str">
        <f t="shared" si="41"/>
        <v/>
      </c>
      <c r="AR176" s="4" t="str">
        <f t="shared" si="42"/>
        <v>179.2340625</v>
      </c>
      <c r="AS176" s="4" t="str">
        <f t="shared" si="43"/>
        <v/>
      </c>
      <c r="AT176" s="4" t="str">
        <f t="shared" si="44"/>
        <v/>
      </c>
      <c r="AU176" s="4" t="str">
        <f t="shared" si="45"/>
        <v/>
      </c>
      <c r="AV176" s="4" t="str">
        <f t="shared" si="46"/>
        <v>1946.873125</v>
      </c>
      <c r="AW176" s="4" t="str">
        <f t="shared" si="47"/>
        <v/>
      </c>
      <c r="AX176" s="4" t="str">
        <f t="shared" si="48"/>
        <v/>
      </c>
      <c r="AY176" s="4" t="str">
        <f t="shared" si="49"/>
        <v/>
      </c>
      <c r="AZ176" s="4" t="str">
        <f t="shared" si="50"/>
        <v>0.001936889027</v>
      </c>
      <c r="BA176" s="4" t="str">
        <f t="shared" si="51"/>
        <v/>
      </c>
      <c r="BB176" s="4" t="str">
        <f t="shared" si="52"/>
        <v/>
      </c>
      <c r="BC176" s="4" t="str">
        <f t="shared" si="53"/>
        <v/>
      </c>
      <c r="BD176" s="4" t="str">
        <f t="shared" si="54"/>
        <v>79743</v>
      </c>
      <c r="BE176" s="4">
        <v>28900.0</v>
      </c>
      <c r="BF176" s="4">
        <v>79743.0</v>
      </c>
      <c r="BG176" s="4">
        <v>0.0019368890267</v>
      </c>
      <c r="BH176" s="4">
        <v>1946.873125</v>
      </c>
      <c r="BI176" s="4">
        <v>179.2340625</v>
      </c>
      <c r="BT176" s="8"/>
      <c r="BU176" s="8"/>
      <c r="BV176" s="8"/>
      <c r="BW176" s="15">
        <v>39148.0</v>
      </c>
      <c r="BX176" s="17"/>
      <c r="BY176" s="17"/>
      <c r="BZ176" s="19" t="str">
        <f t="shared" si="55"/>
        <v>12</v>
      </c>
      <c r="CA176" s="19" t="str">
        <f t="shared" si="56"/>
        <v/>
      </c>
      <c r="CB176" s="19" t="str">
        <f t="shared" si="57"/>
        <v/>
      </c>
      <c r="CC176" s="19"/>
      <c r="CF176" s="4">
        <v>41600.0</v>
      </c>
    </row>
    <row r="177">
      <c r="A177" s="4"/>
      <c r="B177" s="4"/>
      <c r="C177" s="4"/>
      <c r="D177" s="4" t="str">
        <f t="shared" si="2"/>
        <v>1</v>
      </c>
      <c r="E177" s="4" t="str">
        <f t="shared" si="3"/>
        <v/>
      </c>
      <c r="F177" s="4" t="str">
        <f t="shared" si="4"/>
        <v/>
      </c>
      <c r="G177" s="4" t="str">
        <f t="shared" si="5"/>
        <v/>
      </c>
      <c r="H177" s="4" t="str">
        <f t="shared" si="6"/>
        <v/>
      </c>
      <c r="I177" s="4" t="str">
        <f t="shared" si="7"/>
        <v/>
      </c>
      <c r="J177" s="4" t="str">
        <f t="shared" si="8"/>
        <v/>
      </c>
      <c r="K177" s="4" t="str">
        <f t="shared" si="9"/>
        <v/>
      </c>
      <c r="L177" s="4" t="str">
        <f t="shared" si="10"/>
        <v/>
      </c>
      <c r="M177" s="4" t="str">
        <f t="shared" si="11"/>
        <v/>
      </c>
      <c r="N177" s="4" t="str">
        <f t="shared" si="12"/>
        <v/>
      </c>
      <c r="O177" s="4" t="str">
        <f t="shared" si="13"/>
        <v/>
      </c>
      <c r="P177" s="4" t="str">
        <f t="shared" si="14"/>
        <v/>
      </c>
      <c r="Q177" s="4" t="str">
        <f t="shared" si="15"/>
        <v/>
      </c>
      <c r="R177" s="4" t="str">
        <f t="shared" si="16"/>
        <v/>
      </c>
      <c r="S177" s="4" t="str">
        <f t="shared" si="17"/>
        <v/>
      </c>
      <c r="T177" s="4" t="str">
        <f t="shared" si="18"/>
        <v/>
      </c>
      <c r="U177" s="4" t="str">
        <f t="shared" si="19"/>
        <v/>
      </c>
      <c r="V177" s="4" t="str">
        <f t="shared" si="20"/>
        <v/>
      </c>
      <c r="W177" s="4" t="str">
        <f t="shared" si="21"/>
        <v/>
      </c>
      <c r="X177" s="4" t="str">
        <f t="shared" si="22"/>
        <v/>
      </c>
      <c r="Y177" s="4" t="str">
        <f t="shared" si="23"/>
        <v>1937</v>
      </c>
      <c r="Z177" s="4" t="str">
        <f t="shared" si="24"/>
        <v/>
      </c>
      <c r="AA177" s="4" t="str">
        <f t="shared" si="25"/>
        <v/>
      </c>
      <c r="AB177" s="4" t="str">
        <f t="shared" si="26"/>
        <v/>
      </c>
      <c r="AC177" s="4" t="str">
        <f t="shared" si="27"/>
        <v>204</v>
      </c>
      <c r="AD177" s="4" t="str">
        <f t="shared" si="28"/>
        <v/>
      </c>
      <c r="AE177" s="4" t="str">
        <f t="shared" si="29"/>
        <v/>
      </c>
      <c r="AF177" s="4" t="str">
        <f t="shared" si="30"/>
        <v/>
      </c>
      <c r="AG177" s="4" t="str">
        <f t="shared" si="31"/>
        <v>413</v>
      </c>
      <c r="AH177" s="4" t="str">
        <f t="shared" si="32"/>
        <v/>
      </c>
      <c r="AI177" s="4" t="str">
        <f t="shared" si="33"/>
        <v/>
      </c>
      <c r="AJ177" s="4" t="str">
        <f t="shared" si="34"/>
        <v/>
      </c>
      <c r="AK177" s="4" t="str">
        <f t="shared" si="35"/>
        <v>1441.919608</v>
      </c>
      <c r="AL177" s="4" t="str">
        <f t="shared" si="36"/>
        <v/>
      </c>
      <c r="AM177" s="4" t="str">
        <f t="shared" si="37"/>
        <v/>
      </c>
      <c r="AN177" s="4" t="str">
        <f t="shared" si="38"/>
        <v/>
      </c>
      <c r="AO177" s="4" t="str">
        <f t="shared" si="39"/>
        <v>20.890625</v>
      </c>
      <c r="AP177" s="4" t="str">
        <f t="shared" si="40"/>
        <v/>
      </c>
      <c r="AQ177" s="4" t="str">
        <f t="shared" si="41"/>
        <v/>
      </c>
      <c r="AR177" s="4" t="str">
        <f t="shared" si="42"/>
        <v/>
      </c>
      <c r="AS177" s="4" t="str">
        <f t="shared" si="43"/>
        <v>77.5625</v>
      </c>
      <c r="AT177" s="4" t="str">
        <f t="shared" si="44"/>
        <v/>
      </c>
      <c r="AU177" s="4" t="str">
        <f t="shared" si="45"/>
        <v/>
      </c>
      <c r="AV177" s="4" t="str">
        <f t="shared" si="46"/>
        <v/>
      </c>
      <c r="AW177" s="4" t="str">
        <f t="shared" si="47"/>
        <v>0.001909912866</v>
      </c>
      <c r="AX177" s="4" t="str">
        <f t="shared" si="48"/>
        <v/>
      </c>
      <c r="AY177" s="4" t="str">
        <f t="shared" si="49"/>
        <v/>
      </c>
      <c r="AZ177" s="4" t="str">
        <f t="shared" si="50"/>
        <v/>
      </c>
      <c r="BA177" s="4" t="str">
        <f t="shared" si="51"/>
        <v>79559</v>
      </c>
      <c r="BB177" s="4" t="str">
        <f t="shared" si="52"/>
        <v/>
      </c>
      <c r="BC177" s="4" t="str">
        <f t="shared" si="53"/>
        <v/>
      </c>
      <c r="BD177" s="4" t="str">
        <f t="shared" si="54"/>
        <v/>
      </c>
      <c r="BE177" s="4">
        <v>1841.0</v>
      </c>
      <c r="BF177" s="4">
        <v>79559.0</v>
      </c>
      <c r="BG177" s="4">
        <v>0.00190991286596</v>
      </c>
      <c r="BH177" s="4">
        <v>77.5625</v>
      </c>
      <c r="BI177" s="4">
        <v>20.890625</v>
      </c>
      <c r="BJ177">
        <v>1441.9196082386034</v>
      </c>
      <c r="BK177" s="4">
        <v>413.0</v>
      </c>
      <c r="BL177" s="4">
        <v>204.0</v>
      </c>
      <c r="BM177" s="7">
        <v>1937.0</v>
      </c>
      <c r="BN177" s="7"/>
      <c r="BO177" s="7"/>
      <c r="BP177" s="7"/>
      <c r="BS177" s="7"/>
      <c r="BT177" s="8"/>
      <c r="BU177" s="8"/>
      <c r="BV177" s="8"/>
      <c r="BW177" s="15">
        <v>40080.0</v>
      </c>
      <c r="BX177" s="20">
        <v>40479.0</v>
      </c>
      <c r="BY177" s="17"/>
      <c r="BZ177" s="19" t="str">
        <f t="shared" si="55"/>
        <v>42</v>
      </c>
      <c r="CA177" s="19" t="str">
        <f t="shared" si="56"/>
        <v>33</v>
      </c>
      <c r="CB177" s="19" t="str">
        <f t="shared" si="57"/>
        <v/>
      </c>
      <c r="CC177" s="19"/>
      <c r="CF177" s="4">
        <v>42000.0</v>
      </c>
    </row>
    <row r="178">
      <c r="A178" s="4"/>
      <c r="B178" s="4"/>
      <c r="C178" s="4"/>
      <c r="D178" s="4" t="str">
        <f t="shared" si="2"/>
        <v>4</v>
      </c>
      <c r="E178" s="4" t="str">
        <f t="shared" si="3"/>
        <v/>
      </c>
      <c r="F178" s="4" t="str">
        <f t="shared" si="4"/>
        <v/>
      </c>
      <c r="G178" s="4" t="str">
        <f t="shared" si="5"/>
        <v/>
      </c>
      <c r="H178" s="4" t="str">
        <f t="shared" si="6"/>
        <v/>
      </c>
      <c r="I178" s="4" t="str">
        <f t="shared" si="7"/>
        <v/>
      </c>
      <c r="J178" s="4" t="str">
        <f t="shared" si="8"/>
        <v/>
      </c>
      <c r="K178" s="4" t="str">
        <f t="shared" si="9"/>
        <v/>
      </c>
      <c r="L178" s="4" t="str">
        <f t="shared" si="10"/>
        <v/>
      </c>
      <c r="M178" s="4" t="str">
        <f t="shared" si="11"/>
        <v/>
      </c>
      <c r="N178" s="4" t="str">
        <f t="shared" si="12"/>
        <v/>
      </c>
      <c r="O178" s="4" t="str">
        <f t="shared" si="13"/>
        <v/>
      </c>
      <c r="P178" s="4" t="str">
        <f t="shared" si="14"/>
        <v/>
      </c>
      <c r="Q178" s="4" t="str">
        <f t="shared" si="15"/>
        <v/>
      </c>
      <c r="R178" s="4" t="str">
        <f t="shared" si="16"/>
        <v/>
      </c>
      <c r="S178" s="4" t="str">
        <f t="shared" si="17"/>
        <v/>
      </c>
      <c r="T178" s="4" t="str">
        <f t="shared" si="18"/>
        <v/>
      </c>
      <c r="U178" s="4" t="str">
        <f t="shared" si="19"/>
        <v/>
      </c>
      <c r="V178" s="4" t="str">
        <f t="shared" si="20"/>
        <v/>
      </c>
      <c r="W178" s="4" t="str">
        <f t="shared" si="21"/>
        <v/>
      </c>
      <c r="X178" s="4" t="str">
        <f t="shared" si="22"/>
        <v/>
      </c>
      <c r="Y178" s="4" t="str">
        <f t="shared" si="23"/>
        <v/>
      </c>
      <c r="Z178" s="4" t="str">
        <f t="shared" si="24"/>
        <v/>
      </c>
      <c r="AA178" s="4" t="str">
        <f t="shared" si="25"/>
        <v/>
      </c>
      <c r="AB178" s="4" t="str">
        <f t="shared" si="26"/>
        <v/>
      </c>
      <c r="AC178" s="4" t="str">
        <f t="shared" si="27"/>
        <v/>
      </c>
      <c r="AD178" s="4" t="str">
        <f t="shared" si="28"/>
        <v/>
      </c>
      <c r="AE178" s="4" t="str">
        <f t="shared" si="29"/>
        <v/>
      </c>
      <c r="AF178" s="4" t="str">
        <f t="shared" si="30"/>
        <v/>
      </c>
      <c r="AG178" s="4" t="str">
        <f t="shared" si="31"/>
        <v/>
      </c>
      <c r="AH178" s="4" t="str">
        <f t="shared" si="32"/>
        <v/>
      </c>
      <c r="AI178" s="4" t="str">
        <f t="shared" si="33"/>
        <v/>
      </c>
      <c r="AJ178" s="4" t="str">
        <f t="shared" si="34"/>
        <v/>
      </c>
      <c r="AK178" s="4" t="str">
        <f t="shared" si="35"/>
        <v/>
      </c>
      <c r="AL178" s="4" t="str">
        <f t="shared" si="36"/>
        <v/>
      </c>
      <c r="AM178" s="4" t="str">
        <f t="shared" si="37"/>
        <v/>
      </c>
      <c r="AN178" s="4" t="str">
        <f t="shared" si="38"/>
        <v/>
      </c>
      <c r="AO178" s="4" t="str">
        <f t="shared" si="39"/>
        <v/>
      </c>
      <c r="AP178" s="4" t="str">
        <f t="shared" si="40"/>
        <v/>
      </c>
      <c r="AQ178" s="4" t="str">
        <f t="shared" si="41"/>
        <v/>
      </c>
      <c r="AR178" s="4" t="str">
        <f t="shared" si="42"/>
        <v>122.5625</v>
      </c>
      <c r="AS178" s="4" t="str">
        <f t="shared" si="43"/>
        <v/>
      </c>
      <c r="AT178" s="4" t="str">
        <f t="shared" si="44"/>
        <v/>
      </c>
      <c r="AU178" s="4" t="str">
        <f t="shared" si="45"/>
        <v/>
      </c>
      <c r="AV178" s="4" t="str">
        <f t="shared" si="46"/>
        <v>2572.686563</v>
      </c>
      <c r="AW178" s="4" t="str">
        <f t="shared" si="47"/>
        <v/>
      </c>
      <c r="AX178" s="4" t="str">
        <f t="shared" si="48"/>
        <v/>
      </c>
      <c r="AY178" s="4" t="str">
        <f t="shared" si="49"/>
        <v/>
      </c>
      <c r="AZ178" s="4" t="str">
        <f t="shared" si="50"/>
        <v>0.001904301523</v>
      </c>
      <c r="BA178" s="4" t="str">
        <f t="shared" si="51"/>
        <v/>
      </c>
      <c r="BB178" s="4" t="str">
        <f t="shared" si="52"/>
        <v/>
      </c>
      <c r="BC178" s="4" t="str">
        <f t="shared" si="53"/>
        <v/>
      </c>
      <c r="BD178" s="4" t="str">
        <f t="shared" si="54"/>
        <v>79525</v>
      </c>
      <c r="BE178" s="4">
        <v>52800.0</v>
      </c>
      <c r="BF178" s="4">
        <v>79525.0</v>
      </c>
      <c r="BG178" s="4">
        <v>0.00190430152332</v>
      </c>
      <c r="BH178" s="4">
        <v>2572.6865625</v>
      </c>
      <c r="BI178" s="4">
        <v>122.5625</v>
      </c>
      <c r="BT178" s="8"/>
      <c r="BU178" s="8"/>
      <c r="BV178" s="8"/>
      <c r="BW178" s="15">
        <v>39248.0</v>
      </c>
      <c r="BX178" s="17"/>
      <c r="BY178" s="17"/>
      <c r="BZ178" s="19" t="str">
        <f t="shared" si="55"/>
        <v>15</v>
      </c>
      <c r="CA178" s="19" t="str">
        <f t="shared" si="56"/>
        <v/>
      </c>
      <c r="CB178" s="19" t="str">
        <f t="shared" si="57"/>
        <v/>
      </c>
      <c r="CC178" s="19"/>
      <c r="CF178" s="4">
        <v>43800.0</v>
      </c>
    </row>
    <row r="179">
      <c r="A179" s="4"/>
      <c r="B179" s="4"/>
      <c r="C179" s="4"/>
      <c r="D179" s="4" t="str">
        <f t="shared" si="2"/>
        <v>3</v>
      </c>
      <c r="E179" s="4" t="str">
        <f t="shared" si="3"/>
        <v/>
      </c>
      <c r="F179" s="4" t="str">
        <f t="shared" si="4"/>
        <v/>
      </c>
      <c r="G179" s="4" t="str">
        <f t="shared" si="5"/>
        <v/>
      </c>
      <c r="H179" s="4" t="str">
        <f t="shared" si="6"/>
        <v/>
      </c>
      <c r="I179" s="4" t="str">
        <f t="shared" si="7"/>
        <v/>
      </c>
      <c r="J179" s="4" t="str">
        <f t="shared" si="8"/>
        <v/>
      </c>
      <c r="K179" s="4" t="str">
        <f t="shared" si="9"/>
        <v/>
      </c>
      <c r="L179" s="4" t="str">
        <f t="shared" si="10"/>
        <v/>
      </c>
      <c r="M179" s="4" t="str">
        <f t="shared" si="11"/>
        <v/>
      </c>
      <c r="N179" s="4" t="str">
        <f t="shared" si="12"/>
        <v/>
      </c>
      <c r="O179" s="4" t="str">
        <f t="shared" si="13"/>
        <v/>
      </c>
      <c r="P179" s="4" t="str">
        <f t="shared" si="14"/>
        <v/>
      </c>
      <c r="Q179" s="4" t="str">
        <f t="shared" si="15"/>
        <v/>
      </c>
      <c r="R179" s="4" t="str">
        <f t="shared" si="16"/>
        <v/>
      </c>
      <c r="S179" s="4" t="str">
        <f t="shared" si="17"/>
        <v/>
      </c>
      <c r="T179" s="4" t="str">
        <f t="shared" si="18"/>
        <v/>
      </c>
      <c r="U179" s="4" t="str">
        <f t="shared" si="19"/>
        <v/>
      </c>
      <c r="V179" s="4" t="str">
        <f t="shared" si="20"/>
        <v/>
      </c>
      <c r="W179" s="4" t="str">
        <f t="shared" si="21"/>
        <v/>
      </c>
      <c r="X179" s="4" t="str">
        <f t="shared" si="22"/>
        <v/>
      </c>
      <c r="Y179" s="4" t="str">
        <f t="shared" si="23"/>
        <v/>
      </c>
      <c r="Z179" s="4" t="str">
        <f t="shared" si="24"/>
        <v/>
      </c>
      <c r="AA179" s="4" t="str">
        <f t="shared" si="25"/>
        <v/>
      </c>
      <c r="AB179" s="4" t="str">
        <f t="shared" si="26"/>
        <v/>
      </c>
      <c r="AC179" s="4" t="str">
        <f t="shared" si="27"/>
        <v/>
      </c>
      <c r="AD179" s="4" t="str">
        <f t="shared" si="28"/>
        <v/>
      </c>
      <c r="AE179" s="4" t="str">
        <f t="shared" si="29"/>
        <v/>
      </c>
      <c r="AF179" s="4" t="str">
        <f t="shared" si="30"/>
        <v/>
      </c>
      <c r="AG179" s="4" t="str">
        <f t="shared" si="31"/>
        <v/>
      </c>
      <c r="AH179" s="4" t="str">
        <f t="shared" si="32"/>
        <v/>
      </c>
      <c r="AI179" s="4" t="str">
        <f t="shared" si="33"/>
        <v/>
      </c>
      <c r="AJ179" s="4" t="str">
        <f t="shared" si="34"/>
        <v/>
      </c>
      <c r="AK179" s="4" t="str">
        <f t="shared" si="35"/>
        <v/>
      </c>
      <c r="AL179" s="4" t="str">
        <f t="shared" si="36"/>
        <v/>
      </c>
      <c r="AM179" s="4" t="str">
        <f t="shared" si="37"/>
        <v/>
      </c>
      <c r="AN179" s="4" t="str">
        <f t="shared" si="38"/>
        <v/>
      </c>
      <c r="AO179" s="4" t="str">
        <f t="shared" si="39"/>
        <v/>
      </c>
      <c r="AP179" s="4" t="str">
        <f t="shared" si="40"/>
        <v/>
      </c>
      <c r="AQ179" s="4" t="str">
        <f t="shared" si="41"/>
        <v>17.2225</v>
      </c>
      <c r="AR179" s="4" t="str">
        <f t="shared" si="42"/>
        <v/>
      </c>
      <c r="AS179" s="4" t="str">
        <f t="shared" si="43"/>
        <v/>
      </c>
      <c r="AT179" s="4" t="str">
        <f t="shared" si="44"/>
        <v/>
      </c>
      <c r="AU179" s="4" t="str">
        <f t="shared" si="45"/>
        <v>1002.224063</v>
      </c>
      <c r="AV179" s="4" t="str">
        <f t="shared" si="46"/>
        <v/>
      </c>
      <c r="AW179" s="4" t="str">
        <f t="shared" si="47"/>
        <v/>
      </c>
      <c r="AX179" s="4" t="str">
        <f t="shared" si="48"/>
        <v/>
      </c>
      <c r="AY179" s="4" t="str">
        <f t="shared" si="49"/>
        <v>0.00189886388</v>
      </c>
      <c r="AZ179" s="4" t="str">
        <f t="shared" si="50"/>
        <v/>
      </c>
      <c r="BA179" s="4" t="str">
        <f t="shared" si="51"/>
        <v/>
      </c>
      <c r="BB179" s="4" t="str">
        <f t="shared" si="52"/>
        <v/>
      </c>
      <c r="BC179" s="4" t="str">
        <f t="shared" si="53"/>
        <v>79053</v>
      </c>
      <c r="BD179" s="4" t="str">
        <f t="shared" si="54"/>
        <v/>
      </c>
      <c r="BE179" s="4">
        <v>11200.0</v>
      </c>
      <c r="BF179" s="4">
        <v>79053.0</v>
      </c>
      <c r="BG179" s="4">
        <v>0.00189886387989</v>
      </c>
      <c r="BH179" s="4">
        <v>1002.2240625</v>
      </c>
      <c r="BI179" s="4">
        <v>17.2225</v>
      </c>
      <c r="BT179" s="8"/>
      <c r="BU179" s="8"/>
      <c r="BV179" s="8"/>
      <c r="BW179" s="15">
        <v>39148.0</v>
      </c>
      <c r="BX179" s="17"/>
      <c r="BY179" s="17"/>
      <c r="BZ179" s="19" t="str">
        <f t="shared" si="55"/>
        <v>12</v>
      </c>
      <c r="CA179" s="19" t="str">
        <f t="shared" si="56"/>
        <v/>
      </c>
      <c r="CB179" s="19" t="str">
        <f t="shared" si="57"/>
        <v/>
      </c>
      <c r="CC179" s="19"/>
      <c r="CF179" s="4">
        <v>44700.0</v>
      </c>
    </row>
    <row r="180">
      <c r="A180" s="4"/>
      <c r="B180" s="4"/>
      <c r="C180" s="4"/>
      <c r="D180" s="4" t="str">
        <f t="shared" si="2"/>
        <v>4</v>
      </c>
      <c r="E180" s="4" t="str">
        <f t="shared" si="3"/>
        <v/>
      </c>
      <c r="F180" s="4" t="str">
        <f t="shared" si="4"/>
        <v/>
      </c>
      <c r="G180" s="4" t="str">
        <f t="shared" si="5"/>
        <v/>
      </c>
      <c r="H180" s="4" t="str">
        <f t="shared" si="6"/>
        <v/>
      </c>
      <c r="I180" s="4" t="str">
        <f t="shared" si="7"/>
        <v/>
      </c>
      <c r="J180" s="4" t="str">
        <f t="shared" si="8"/>
        <v/>
      </c>
      <c r="K180" s="4" t="str">
        <f t="shared" si="9"/>
        <v/>
      </c>
      <c r="L180" s="4" t="str">
        <f t="shared" si="10"/>
        <v/>
      </c>
      <c r="M180" s="4" t="str">
        <f t="shared" si="11"/>
        <v/>
      </c>
      <c r="N180" s="4" t="str">
        <f t="shared" si="12"/>
        <v/>
      </c>
      <c r="O180" s="4" t="str">
        <f t="shared" si="13"/>
        <v/>
      </c>
      <c r="P180" s="4" t="str">
        <f t="shared" si="14"/>
        <v/>
      </c>
      <c r="Q180" s="4" t="str">
        <f t="shared" si="15"/>
        <v/>
      </c>
      <c r="R180" s="4" t="str">
        <f t="shared" si="16"/>
        <v/>
      </c>
      <c r="S180" s="4" t="str">
        <f t="shared" si="17"/>
        <v/>
      </c>
      <c r="T180" s="4" t="str">
        <f t="shared" si="18"/>
        <v/>
      </c>
      <c r="U180" s="4" t="str">
        <f t="shared" si="19"/>
        <v/>
      </c>
      <c r="V180" s="4" t="str">
        <f t="shared" si="20"/>
        <v/>
      </c>
      <c r="W180" s="4" t="str">
        <f t="shared" si="21"/>
        <v/>
      </c>
      <c r="X180" s="4" t="str">
        <f t="shared" si="22"/>
        <v/>
      </c>
      <c r="Y180" s="4" t="str">
        <f t="shared" si="23"/>
        <v/>
      </c>
      <c r="Z180" s="4" t="str">
        <f t="shared" si="24"/>
        <v/>
      </c>
      <c r="AA180" s="4" t="str">
        <f t="shared" si="25"/>
        <v/>
      </c>
      <c r="AB180" s="4" t="str">
        <f t="shared" si="26"/>
        <v/>
      </c>
      <c r="AC180" s="4" t="str">
        <f t="shared" si="27"/>
        <v/>
      </c>
      <c r="AD180" s="4" t="str">
        <f t="shared" si="28"/>
        <v/>
      </c>
      <c r="AE180" s="4" t="str">
        <f t="shared" si="29"/>
        <v/>
      </c>
      <c r="AF180" s="4" t="str">
        <f t="shared" si="30"/>
        <v/>
      </c>
      <c r="AG180" s="4" t="str">
        <f t="shared" si="31"/>
        <v/>
      </c>
      <c r="AH180" s="4" t="str">
        <f t="shared" si="32"/>
        <v/>
      </c>
      <c r="AI180" s="4" t="str">
        <f t="shared" si="33"/>
        <v/>
      </c>
      <c r="AJ180" s="4" t="str">
        <f t="shared" si="34"/>
        <v/>
      </c>
      <c r="AK180" s="4" t="str">
        <f t="shared" si="35"/>
        <v/>
      </c>
      <c r="AL180" s="4" t="str">
        <f t="shared" si="36"/>
        <v/>
      </c>
      <c r="AM180" s="4" t="str">
        <f t="shared" si="37"/>
        <v/>
      </c>
      <c r="AN180" s="4" t="str">
        <f t="shared" si="38"/>
        <v/>
      </c>
      <c r="AO180" s="4" t="str">
        <f t="shared" si="39"/>
        <v/>
      </c>
      <c r="AP180" s="4" t="str">
        <f t="shared" si="40"/>
        <v/>
      </c>
      <c r="AQ180" s="4" t="str">
        <f t="shared" si="41"/>
        <v/>
      </c>
      <c r="AR180" s="4" t="str">
        <f t="shared" si="42"/>
        <v>0</v>
      </c>
      <c r="AS180" s="4" t="str">
        <f t="shared" si="43"/>
        <v/>
      </c>
      <c r="AT180" s="4" t="str">
        <f t="shared" si="44"/>
        <v/>
      </c>
      <c r="AU180" s="4" t="str">
        <f t="shared" si="45"/>
        <v/>
      </c>
      <c r="AV180" s="4" t="str">
        <f t="shared" si="46"/>
        <v>1359.59375</v>
      </c>
      <c r="AW180" s="4" t="str">
        <f t="shared" si="47"/>
        <v/>
      </c>
      <c r="AX180" s="4" t="str">
        <f t="shared" si="48"/>
        <v/>
      </c>
      <c r="AY180" s="4" t="str">
        <f t="shared" si="49"/>
        <v/>
      </c>
      <c r="AZ180" s="4" t="str">
        <f t="shared" si="50"/>
        <v>0.001890620687</v>
      </c>
      <c r="BA180" s="4" t="str">
        <f t="shared" si="51"/>
        <v/>
      </c>
      <c r="BB180" s="4" t="str">
        <f t="shared" si="52"/>
        <v/>
      </c>
      <c r="BC180" s="4" t="str">
        <f t="shared" si="53"/>
        <v/>
      </c>
      <c r="BD180" s="4" t="str">
        <f t="shared" si="54"/>
        <v>79051</v>
      </c>
      <c r="BE180" s="4">
        <v>63600.0</v>
      </c>
      <c r="BF180" s="4">
        <v>79051.0</v>
      </c>
      <c r="BG180" s="4">
        <v>0.00189062068662</v>
      </c>
      <c r="BH180" s="4">
        <v>1359.59375</v>
      </c>
      <c r="BI180" s="4">
        <v>0.0</v>
      </c>
      <c r="BT180" s="8"/>
      <c r="BU180" s="8"/>
      <c r="BV180" s="8"/>
      <c r="BW180" s="15">
        <v>39524.0</v>
      </c>
      <c r="BX180" s="17"/>
      <c r="BY180" s="17"/>
      <c r="BZ180" s="19" t="str">
        <f t="shared" si="55"/>
        <v>24</v>
      </c>
      <c r="CA180" s="19" t="str">
        <f t="shared" si="56"/>
        <v/>
      </c>
      <c r="CB180" s="19" t="str">
        <f t="shared" si="57"/>
        <v/>
      </c>
      <c r="CC180" s="19"/>
      <c r="CF180" s="4">
        <v>45900.0</v>
      </c>
    </row>
    <row r="181">
      <c r="A181" s="4"/>
      <c r="B181" s="4"/>
      <c r="C181" s="4"/>
      <c r="D181" s="4" t="str">
        <f t="shared" si="2"/>
        <v>3</v>
      </c>
      <c r="E181" s="4" t="str">
        <f t="shared" si="3"/>
        <v/>
      </c>
      <c r="F181" s="4" t="str">
        <f t="shared" si="4"/>
        <v/>
      </c>
      <c r="G181" s="4" t="str">
        <f t="shared" si="5"/>
        <v/>
      </c>
      <c r="H181" s="4" t="str">
        <f t="shared" si="6"/>
        <v/>
      </c>
      <c r="I181" s="4" t="str">
        <f t="shared" si="7"/>
        <v/>
      </c>
      <c r="J181" s="4" t="str">
        <f t="shared" si="8"/>
        <v/>
      </c>
      <c r="K181" s="4" t="str">
        <f t="shared" si="9"/>
        <v/>
      </c>
      <c r="L181" s="4" t="str">
        <f t="shared" si="10"/>
        <v/>
      </c>
      <c r="M181" s="4" t="str">
        <f t="shared" si="11"/>
        <v/>
      </c>
      <c r="N181" s="4" t="str">
        <f t="shared" si="12"/>
        <v/>
      </c>
      <c r="O181" s="4" t="str">
        <f t="shared" si="13"/>
        <v/>
      </c>
      <c r="P181" s="4" t="str">
        <f t="shared" si="14"/>
        <v/>
      </c>
      <c r="Q181" s="4" t="str">
        <f t="shared" si="15"/>
        <v/>
      </c>
      <c r="R181" s="4" t="str">
        <f t="shared" si="16"/>
        <v/>
      </c>
      <c r="S181" s="4" t="str">
        <f t="shared" si="17"/>
        <v/>
      </c>
      <c r="T181" s="4" t="str">
        <f t="shared" si="18"/>
        <v/>
      </c>
      <c r="U181" s="4" t="str">
        <f t="shared" si="19"/>
        <v/>
      </c>
      <c r="V181" s="4" t="str">
        <f t="shared" si="20"/>
        <v/>
      </c>
      <c r="W181" s="4" t="str">
        <f t="shared" si="21"/>
        <v/>
      </c>
      <c r="X181" s="4" t="str">
        <f t="shared" si="22"/>
        <v/>
      </c>
      <c r="Y181" s="4" t="str">
        <f t="shared" si="23"/>
        <v/>
      </c>
      <c r="Z181" s="4" t="str">
        <f t="shared" si="24"/>
        <v/>
      </c>
      <c r="AA181" s="4" t="str">
        <f t="shared" si="25"/>
        <v>2001</v>
      </c>
      <c r="AB181" s="4" t="str">
        <f t="shared" si="26"/>
        <v/>
      </c>
      <c r="AC181" s="4" t="str">
        <f t="shared" si="27"/>
        <v/>
      </c>
      <c r="AD181" s="4" t="str">
        <f t="shared" si="28"/>
        <v/>
      </c>
      <c r="AE181" s="4" t="str">
        <f t="shared" si="29"/>
        <v>353</v>
      </c>
      <c r="AF181" s="4" t="str">
        <f t="shared" si="30"/>
        <v/>
      </c>
      <c r="AG181" s="4" t="str">
        <f t="shared" si="31"/>
        <v/>
      </c>
      <c r="AH181" s="4" t="str">
        <f t="shared" si="32"/>
        <v/>
      </c>
      <c r="AI181" s="4" t="str">
        <f t="shared" si="33"/>
        <v>140</v>
      </c>
      <c r="AJ181" s="4" t="str">
        <f t="shared" si="34"/>
        <v/>
      </c>
      <c r="AK181" s="4" t="str">
        <f t="shared" si="35"/>
        <v/>
      </c>
      <c r="AL181" s="4" t="str">
        <f t="shared" si="36"/>
        <v/>
      </c>
      <c r="AM181" s="4" t="str">
        <f t="shared" si="37"/>
        <v>11.96650545</v>
      </c>
      <c r="AN181" s="4" t="str">
        <f t="shared" si="38"/>
        <v/>
      </c>
      <c r="AO181" s="4" t="str">
        <f t="shared" si="39"/>
        <v/>
      </c>
      <c r="AP181" s="4" t="str">
        <f t="shared" si="40"/>
        <v/>
      </c>
      <c r="AQ181" s="4" t="str">
        <f t="shared" si="41"/>
        <v>125.79875</v>
      </c>
      <c r="AR181" s="4" t="str">
        <f t="shared" si="42"/>
        <v/>
      </c>
      <c r="AS181" s="4" t="str">
        <f t="shared" si="43"/>
        <v/>
      </c>
      <c r="AT181" s="4" t="str">
        <f t="shared" si="44"/>
        <v/>
      </c>
      <c r="AU181" s="4" t="str">
        <f t="shared" si="45"/>
        <v>1776.576563</v>
      </c>
      <c r="AV181" s="4" t="str">
        <f t="shared" si="46"/>
        <v/>
      </c>
      <c r="AW181" s="4" t="str">
        <f t="shared" si="47"/>
        <v/>
      </c>
      <c r="AX181" s="4" t="str">
        <f t="shared" si="48"/>
        <v/>
      </c>
      <c r="AY181" s="4" t="str">
        <f t="shared" si="49"/>
        <v>0.001861065247</v>
      </c>
      <c r="AZ181" s="4" t="str">
        <f t="shared" si="50"/>
        <v/>
      </c>
      <c r="BA181" s="4" t="str">
        <f t="shared" si="51"/>
        <v/>
      </c>
      <c r="BB181" s="4" t="str">
        <f t="shared" si="52"/>
        <v/>
      </c>
      <c r="BC181" s="4" t="str">
        <f t="shared" si="53"/>
        <v>78836</v>
      </c>
      <c r="BD181" s="4" t="str">
        <f t="shared" si="54"/>
        <v/>
      </c>
      <c r="BE181" s="4">
        <v>11900.0</v>
      </c>
      <c r="BF181" s="4">
        <v>78836.0</v>
      </c>
      <c r="BG181" s="4">
        <v>0.00186106524727</v>
      </c>
      <c r="BH181" s="4">
        <v>1776.5765625</v>
      </c>
      <c r="BI181" s="4">
        <v>125.79875</v>
      </c>
      <c r="BJ181">
        <v>11.966505451905741</v>
      </c>
      <c r="BK181" s="4">
        <v>140.0</v>
      </c>
      <c r="BL181" s="4">
        <v>353.0</v>
      </c>
      <c r="BM181" s="7">
        <v>2001.0</v>
      </c>
      <c r="BN181" s="7"/>
      <c r="BO181" s="7"/>
      <c r="BP181" s="7"/>
      <c r="BS181" s="7"/>
      <c r="BT181" s="8"/>
      <c r="BU181" s="8"/>
      <c r="BV181" s="8"/>
      <c r="BW181" s="15">
        <v>39042.0</v>
      </c>
      <c r="BX181" s="20">
        <v>39835.0</v>
      </c>
      <c r="BY181" s="17"/>
      <c r="BZ181" s="19" t="str">
        <f t="shared" si="55"/>
        <v>8</v>
      </c>
      <c r="CA181" s="19" t="str">
        <f t="shared" si="56"/>
        <v>12</v>
      </c>
      <c r="CB181" s="19" t="str">
        <f t="shared" si="57"/>
        <v/>
      </c>
      <c r="CC181" s="19"/>
      <c r="CF181" s="4">
        <v>48300.0</v>
      </c>
    </row>
    <row r="182">
      <c r="A182" s="4"/>
      <c r="B182" s="4"/>
      <c r="C182" s="4"/>
      <c r="D182" s="4" t="str">
        <f t="shared" si="2"/>
        <v>4</v>
      </c>
      <c r="E182" s="4" t="str">
        <f t="shared" si="3"/>
        <v/>
      </c>
      <c r="F182" s="4" t="str">
        <f t="shared" si="4"/>
        <v/>
      </c>
      <c r="G182" s="4" t="str">
        <f t="shared" si="5"/>
        <v/>
      </c>
      <c r="H182" s="4" t="str">
        <f t="shared" si="6"/>
        <v/>
      </c>
      <c r="I182" s="4" t="str">
        <f t="shared" si="7"/>
        <v/>
      </c>
      <c r="J182" s="4" t="str">
        <f t="shared" si="8"/>
        <v/>
      </c>
      <c r="K182" s="4" t="str">
        <f t="shared" si="9"/>
        <v/>
      </c>
      <c r="L182" s="4" t="str">
        <f t="shared" si="10"/>
        <v/>
      </c>
      <c r="M182" s="4" t="str">
        <f t="shared" si="11"/>
        <v/>
      </c>
      <c r="N182" s="4" t="str">
        <f t="shared" si="12"/>
        <v/>
      </c>
      <c r="O182" s="4" t="str">
        <f t="shared" si="13"/>
        <v/>
      </c>
      <c r="P182" s="4" t="str">
        <f t="shared" si="14"/>
        <v/>
      </c>
      <c r="Q182" s="4" t="str">
        <f t="shared" si="15"/>
        <v/>
      </c>
      <c r="R182" s="4" t="str">
        <f t="shared" si="16"/>
        <v/>
      </c>
      <c r="S182" s="4" t="str">
        <f t="shared" si="17"/>
        <v/>
      </c>
      <c r="T182" s="4" t="str">
        <f t="shared" si="18"/>
        <v/>
      </c>
      <c r="U182" s="4" t="str">
        <f t="shared" si="19"/>
        <v/>
      </c>
      <c r="V182" s="4" t="str">
        <f t="shared" si="20"/>
        <v/>
      </c>
      <c r="W182" s="4" t="str">
        <f t="shared" si="21"/>
        <v/>
      </c>
      <c r="X182" s="4" t="str">
        <f t="shared" si="22"/>
        <v/>
      </c>
      <c r="Y182" s="4" t="str">
        <f t="shared" si="23"/>
        <v/>
      </c>
      <c r="Z182" s="4" t="str">
        <f t="shared" si="24"/>
        <v/>
      </c>
      <c r="AA182" s="4" t="str">
        <f t="shared" si="25"/>
        <v/>
      </c>
      <c r="AB182" s="4" t="str">
        <f t="shared" si="26"/>
        <v/>
      </c>
      <c r="AC182" s="4" t="str">
        <f t="shared" si="27"/>
        <v/>
      </c>
      <c r="AD182" s="4" t="str">
        <f t="shared" si="28"/>
        <v/>
      </c>
      <c r="AE182" s="4" t="str">
        <f t="shared" si="29"/>
        <v/>
      </c>
      <c r="AF182" s="4" t="str">
        <f t="shared" si="30"/>
        <v/>
      </c>
      <c r="AG182" s="4" t="str">
        <f t="shared" si="31"/>
        <v/>
      </c>
      <c r="AH182" s="4" t="str">
        <f t="shared" si="32"/>
        <v/>
      </c>
      <c r="AI182" s="4" t="str">
        <f t="shared" si="33"/>
        <v/>
      </c>
      <c r="AJ182" s="4" t="str">
        <f t="shared" si="34"/>
        <v/>
      </c>
      <c r="AK182" s="4" t="str">
        <f t="shared" si="35"/>
        <v/>
      </c>
      <c r="AL182" s="4" t="str">
        <f t="shared" si="36"/>
        <v/>
      </c>
      <c r="AM182" s="4" t="str">
        <f t="shared" si="37"/>
        <v/>
      </c>
      <c r="AN182" s="4" t="str">
        <f t="shared" si="38"/>
        <v/>
      </c>
      <c r="AO182" s="4" t="str">
        <f t="shared" si="39"/>
        <v/>
      </c>
      <c r="AP182" s="4" t="str">
        <f t="shared" si="40"/>
        <v/>
      </c>
      <c r="AQ182" s="4" t="str">
        <f t="shared" si="41"/>
        <v/>
      </c>
      <c r="AR182" s="4" t="str">
        <f t="shared" si="42"/>
        <v>121.8584375</v>
      </c>
      <c r="AS182" s="4" t="str">
        <f t="shared" si="43"/>
        <v/>
      </c>
      <c r="AT182" s="4" t="str">
        <f t="shared" si="44"/>
        <v/>
      </c>
      <c r="AU182" s="4" t="str">
        <f t="shared" si="45"/>
        <v/>
      </c>
      <c r="AV182" s="4" t="str">
        <f t="shared" si="46"/>
        <v>3570.359063</v>
      </c>
      <c r="AW182" s="4" t="str">
        <f t="shared" si="47"/>
        <v/>
      </c>
      <c r="AX182" s="4" t="str">
        <f t="shared" si="48"/>
        <v/>
      </c>
      <c r="AY182" s="4" t="str">
        <f t="shared" si="49"/>
        <v/>
      </c>
      <c r="AZ182" s="4" t="str">
        <f t="shared" si="50"/>
        <v>0.001809743828</v>
      </c>
      <c r="BA182" s="4" t="str">
        <f t="shared" si="51"/>
        <v/>
      </c>
      <c r="BB182" s="4" t="str">
        <f t="shared" si="52"/>
        <v/>
      </c>
      <c r="BC182" s="4" t="str">
        <f t="shared" si="53"/>
        <v/>
      </c>
      <c r="BD182" s="4" t="str">
        <f t="shared" si="54"/>
        <v>78726</v>
      </c>
      <c r="BE182" s="4">
        <v>44700.0</v>
      </c>
      <c r="BF182" s="4">
        <v>78726.0</v>
      </c>
      <c r="BG182" s="4">
        <v>0.00180974382789</v>
      </c>
      <c r="BH182" s="4">
        <v>3570.3590625</v>
      </c>
      <c r="BI182" s="4">
        <v>121.8584375</v>
      </c>
      <c r="BL182" s="4"/>
      <c r="BT182" s="8"/>
      <c r="BU182" s="8"/>
      <c r="BV182" s="8"/>
      <c r="BW182" s="15">
        <v>38903.0</v>
      </c>
      <c r="BX182" s="16"/>
      <c r="BY182" s="17"/>
      <c r="BZ182" s="19" t="str">
        <f t="shared" si="55"/>
        <v>4</v>
      </c>
      <c r="CA182" s="19" t="str">
        <f t="shared" si="56"/>
        <v/>
      </c>
      <c r="CB182" s="19" t="str">
        <f t="shared" si="57"/>
        <v/>
      </c>
      <c r="CC182" s="19"/>
      <c r="CF182" s="4">
        <v>48500.0</v>
      </c>
    </row>
    <row r="183">
      <c r="A183" s="4"/>
      <c r="B183" s="4"/>
      <c r="C183" s="4"/>
      <c r="D183" s="4" t="str">
        <f t="shared" si="2"/>
        <v>1</v>
      </c>
      <c r="E183" s="4" t="str">
        <f t="shared" si="3"/>
        <v/>
      </c>
      <c r="F183" s="4" t="str">
        <f t="shared" si="4"/>
        <v/>
      </c>
      <c r="G183" s="4" t="str">
        <f t="shared" si="5"/>
        <v/>
      </c>
      <c r="H183" s="4" t="str">
        <f t="shared" si="6"/>
        <v/>
      </c>
      <c r="I183" s="4" t="str">
        <f t="shared" si="7"/>
        <v/>
      </c>
      <c r="J183" s="4" t="str">
        <f t="shared" si="8"/>
        <v/>
      </c>
      <c r="K183" s="4" t="str">
        <f t="shared" si="9"/>
        <v/>
      </c>
      <c r="L183" s="4" t="str">
        <f t="shared" si="10"/>
        <v/>
      </c>
      <c r="M183" s="4" t="str">
        <f t="shared" si="11"/>
        <v/>
      </c>
      <c r="N183" s="4" t="str">
        <f t="shared" si="12"/>
        <v/>
      </c>
      <c r="O183" s="4" t="str">
        <f t="shared" si="13"/>
        <v/>
      </c>
      <c r="P183" s="4" t="str">
        <f t="shared" si="14"/>
        <v/>
      </c>
      <c r="Q183" s="4" t="str">
        <f t="shared" si="15"/>
        <v/>
      </c>
      <c r="R183" s="4" t="str">
        <f t="shared" si="16"/>
        <v/>
      </c>
      <c r="S183" s="4" t="str">
        <f t="shared" si="17"/>
        <v/>
      </c>
      <c r="T183" s="4" t="str">
        <f t="shared" si="18"/>
        <v/>
      </c>
      <c r="U183" s="4" t="str">
        <f t="shared" si="19"/>
        <v/>
      </c>
      <c r="V183" s="4" t="str">
        <f t="shared" si="20"/>
        <v/>
      </c>
      <c r="W183" s="4" t="str">
        <f t="shared" si="21"/>
        <v/>
      </c>
      <c r="X183" s="4" t="str">
        <f t="shared" si="22"/>
        <v/>
      </c>
      <c r="Y183" s="4" t="str">
        <f t="shared" si="23"/>
        <v/>
      </c>
      <c r="Z183" s="4" t="str">
        <f t="shared" si="24"/>
        <v/>
      </c>
      <c r="AA183" s="4" t="str">
        <f t="shared" si="25"/>
        <v/>
      </c>
      <c r="AB183" s="4" t="str">
        <f t="shared" si="26"/>
        <v/>
      </c>
      <c r="AC183" s="4" t="str">
        <f t="shared" si="27"/>
        <v/>
      </c>
      <c r="AD183" s="4" t="str">
        <f t="shared" si="28"/>
        <v/>
      </c>
      <c r="AE183" s="4" t="str">
        <f t="shared" si="29"/>
        <v/>
      </c>
      <c r="AF183" s="4" t="str">
        <f t="shared" si="30"/>
        <v/>
      </c>
      <c r="AG183" s="4" t="str">
        <f t="shared" si="31"/>
        <v/>
      </c>
      <c r="AH183" s="4" t="str">
        <f t="shared" si="32"/>
        <v/>
      </c>
      <c r="AI183" s="4" t="str">
        <f t="shared" si="33"/>
        <v/>
      </c>
      <c r="AJ183" s="4" t="str">
        <f t="shared" si="34"/>
        <v/>
      </c>
      <c r="AK183" s="4" t="str">
        <f t="shared" si="35"/>
        <v/>
      </c>
      <c r="AL183" s="4" t="str">
        <f t="shared" si="36"/>
        <v/>
      </c>
      <c r="AM183" s="4" t="str">
        <f t="shared" si="37"/>
        <v/>
      </c>
      <c r="AN183" s="4" t="str">
        <f t="shared" si="38"/>
        <v/>
      </c>
      <c r="AO183" s="4" t="str">
        <f t="shared" si="39"/>
        <v>29.09375</v>
      </c>
      <c r="AP183" s="4" t="str">
        <f t="shared" si="40"/>
        <v/>
      </c>
      <c r="AQ183" s="4" t="str">
        <f t="shared" si="41"/>
        <v/>
      </c>
      <c r="AR183" s="4" t="str">
        <f t="shared" si="42"/>
        <v/>
      </c>
      <c r="AS183" s="4" t="str">
        <f t="shared" si="43"/>
        <v>91.2221875</v>
      </c>
      <c r="AT183" s="4" t="str">
        <f t="shared" si="44"/>
        <v/>
      </c>
      <c r="AU183" s="4" t="str">
        <f t="shared" si="45"/>
        <v/>
      </c>
      <c r="AV183" s="4" t="str">
        <f t="shared" si="46"/>
        <v/>
      </c>
      <c r="AW183" s="4" t="str">
        <f t="shared" si="47"/>
        <v>0.001773374844</v>
      </c>
      <c r="AX183" s="4" t="str">
        <f t="shared" si="48"/>
        <v/>
      </c>
      <c r="AY183" s="4" t="str">
        <f t="shared" si="49"/>
        <v/>
      </c>
      <c r="AZ183" s="4" t="str">
        <f t="shared" si="50"/>
        <v/>
      </c>
      <c r="BA183" s="4" t="str">
        <f t="shared" si="51"/>
        <v>78594</v>
      </c>
      <c r="BB183" s="4" t="str">
        <f t="shared" si="52"/>
        <v/>
      </c>
      <c r="BC183" s="4" t="str">
        <f t="shared" si="53"/>
        <v/>
      </c>
      <c r="BD183" s="4" t="str">
        <f t="shared" si="54"/>
        <v/>
      </c>
      <c r="BE183" s="4">
        <v>21.0</v>
      </c>
      <c r="BF183" s="4">
        <v>78594.0</v>
      </c>
      <c r="BG183" s="4">
        <v>0.00177337484402</v>
      </c>
      <c r="BH183" s="4">
        <v>91.2221875</v>
      </c>
      <c r="BI183" s="4">
        <v>29.09375</v>
      </c>
      <c r="BL183" s="4"/>
      <c r="BT183" s="8"/>
      <c r="BU183" s="8"/>
      <c r="BV183" s="8"/>
      <c r="BW183" s="15">
        <v>40452.0</v>
      </c>
      <c r="BX183" s="16"/>
      <c r="BY183" s="17"/>
      <c r="BZ183" s="19" t="str">
        <f t="shared" si="55"/>
        <v>55</v>
      </c>
      <c r="CA183" s="19" t="str">
        <f t="shared" si="56"/>
        <v/>
      </c>
      <c r="CB183" s="19" t="str">
        <f t="shared" si="57"/>
        <v/>
      </c>
      <c r="CC183" s="19"/>
      <c r="CF183" s="4">
        <v>50900.0</v>
      </c>
    </row>
    <row r="184">
      <c r="A184" s="4"/>
      <c r="B184" s="4"/>
      <c r="C184" s="4"/>
      <c r="D184" s="4" t="str">
        <f t="shared" si="2"/>
        <v>2</v>
      </c>
      <c r="E184" s="4" t="str">
        <f t="shared" si="3"/>
        <v/>
      </c>
      <c r="F184" s="4" t="str">
        <f t="shared" si="4"/>
        <v/>
      </c>
      <c r="G184" s="4" t="str">
        <f t="shared" si="5"/>
        <v/>
      </c>
      <c r="H184" s="4" t="str">
        <f t="shared" si="6"/>
        <v/>
      </c>
      <c r="I184" s="4" t="str">
        <f t="shared" si="7"/>
        <v/>
      </c>
      <c r="J184" s="4" t="str">
        <f t="shared" si="8"/>
        <v/>
      </c>
      <c r="K184" s="4" t="str">
        <f t="shared" si="9"/>
        <v/>
      </c>
      <c r="L184" s="4" t="str">
        <f t="shared" si="10"/>
        <v/>
      </c>
      <c r="M184" s="4" t="str">
        <f t="shared" si="11"/>
        <v/>
      </c>
      <c r="N184" s="4" t="str">
        <f t="shared" si="12"/>
        <v/>
      </c>
      <c r="O184" s="4" t="str">
        <f t="shared" si="13"/>
        <v/>
      </c>
      <c r="P184" s="4" t="str">
        <f t="shared" si="14"/>
        <v/>
      </c>
      <c r="Q184" s="4" t="str">
        <f t="shared" si="15"/>
        <v/>
      </c>
      <c r="R184" s="4" t="str">
        <f t="shared" si="16"/>
        <v/>
      </c>
      <c r="S184" s="4" t="str">
        <f t="shared" si="17"/>
        <v/>
      </c>
      <c r="T184" s="4" t="str">
        <f t="shared" si="18"/>
        <v/>
      </c>
      <c r="U184" s="4" t="str">
        <f t="shared" si="19"/>
        <v/>
      </c>
      <c r="V184" s="4" t="str">
        <f t="shared" si="20"/>
        <v/>
      </c>
      <c r="W184" s="4" t="str">
        <f t="shared" si="21"/>
        <v/>
      </c>
      <c r="X184" s="4" t="str">
        <f t="shared" si="22"/>
        <v/>
      </c>
      <c r="Y184" s="4" t="str">
        <f t="shared" si="23"/>
        <v/>
      </c>
      <c r="Z184" s="4" t="str">
        <f t="shared" si="24"/>
        <v/>
      </c>
      <c r="AA184" s="4" t="str">
        <f t="shared" si="25"/>
        <v/>
      </c>
      <c r="AB184" s="4" t="str">
        <f t="shared" si="26"/>
        <v/>
      </c>
      <c r="AC184" s="4" t="str">
        <f t="shared" si="27"/>
        <v/>
      </c>
      <c r="AD184" s="4" t="str">
        <f t="shared" si="28"/>
        <v/>
      </c>
      <c r="AE184" s="4" t="str">
        <f t="shared" si="29"/>
        <v/>
      </c>
      <c r="AF184" s="4" t="str">
        <f t="shared" si="30"/>
        <v/>
      </c>
      <c r="AG184" s="4" t="str">
        <f t="shared" si="31"/>
        <v/>
      </c>
      <c r="AH184" s="4" t="str">
        <f t="shared" si="32"/>
        <v/>
      </c>
      <c r="AI184" s="4" t="str">
        <f t="shared" si="33"/>
        <v/>
      </c>
      <c r="AJ184" s="4" t="str">
        <f t="shared" si="34"/>
        <v/>
      </c>
      <c r="AK184" s="4" t="str">
        <f t="shared" si="35"/>
        <v/>
      </c>
      <c r="AL184" s="4" t="str">
        <f t="shared" si="36"/>
        <v/>
      </c>
      <c r="AM184" s="4" t="str">
        <f t="shared" si="37"/>
        <v/>
      </c>
      <c r="AN184" s="4" t="str">
        <f t="shared" si="38"/>
        <v/>
      </c>
      <c r="AO184" s="4" t="str">
        <f t="shared" si="39"/>
        <v/>
      </c>
      <c r="AP184" s="4" t="str">
        <f t="shared" si="40"/>
        <v>0</v>
      </c>
      <c r="AQ184" s="4" t="str">
        <f t="shared" si="41"/>
        <v/>
      </c>
      <c r="AR184" s="4" t="str">
        <f t="shared" si="42"/>
        <v/>
      </c>
      <c r="AS184" s="4" t="str">
        <f t="shared" si="43"/>
        <v/>
      </c>
      <c r="AT184" s="4" t="str">
        <f t="shared" si="44"/>
        <v>150.4884375</v>
      </c>
      <c r="AU184" s="4" t="str">
        <f t="shared" si="45"/>
        <v/>
      </c>
      <c r="AV184" s="4" t="str">
        <f t="shared" si="46"/>
        <v/>
      </c>
      <c r="AW184" s="4" t="str">
        <f t="shared" si="47"/>
        <v/>
      </c>
      <c r="AX184" s="4" t="str">
        <f t="shared" si="48"/>
        <v>0.001756297399</v>
      </c>
      <c r="AY184" s="4" t="str">
        <f t="shared" si="49"/>
        <v/>
      </c>
      <c r="AZ184" s="4" t="str">
        <f t="shared" si="50"/>
        <v/>
      </c>
      <c r="BA184" s="4" t="str">
        <f t="shared" si="51"/>
        <v/>
      </c>
      <c r="BB184" s="4" t="str">
        <f t="shared" si="52"/>
        <v>78472</v>
      </c>
      <c r="BC184" s="4" t="str">
        <f t="shared" si="53"/>
        <v/>
      </c>
      <c r="BD184" s="4" t="str">
        <f t="shared" si="54"/>
        <v/>
      </c>
      <c r="BE184" s="4">
        <v>8734.0</v>
      </c>
      <c r="BF184" s="4">
        <v>78472.0</v>
      </c>
      <c r="BG184" s="4">
        <v>0.00175629739905</v>
      </c>
      <c r="BH184" s="4">
        <v>150.4884375</v>
      </c>
      <c r="BI184" s="4">
        <v>0.0</v>
      </c>
      <c r="BL184" s="4"/>
      <c r="BS184" s="7"/>
      <c r="BT184" s="8"/>
      <c r="BU184" s="8"/>
      <c r="BV184" s="8"/>
      <c r="BW184" s="15">
        <v>39909.0</v>
      </c>
      <c r="BX184" s="16"/>
      <c r="BY184" s="17"/>
      <c r="BZ184" s="19" t="str">
        <f t="shared" si="55"/>
        <v>37</v>
      </c>
      <c r="CA184" s="19" t="str">
        <f t="shared" si="56"/>
        <v/>
      </c>
      <c r="CB184" s="19" t="str">
        <f t="shared" si="57"/>
        <v/>
      </c>
      <c r="CC184" s="19"/>
      <c r="CF184" s="4">
        <v>52800.0</v>
      </c>
    </row>
    <row r="185">
      <c r="A185" s="4"/>
      <c r="B185" s="4"/>
      <c r="C185" s="4"/>
      <c r="D185" s="4" t="str">
        <f t="shared" si="2"/>
        <v>3</v>
      </c>
      <c r="E185" s="4" t="str">
        <f t="shared" si="3"/>
        <v/>
      </c>
      <c r="F185" s="4" t="str">
        <f t="shared" si="4"/>
        <v/>
      </c>
      <c r="G185" s="4" t="str">
        <f t="shared" si="5"/>
        <v/>
      </c>
      <c r="H185" s="4" t="str">
        <f t="shared" si="6"/>
        <v/>
      </c>
      <c r="I185" s="4" t="str">
        <f t="shared" si="7"/>
        <v/>
      </c>
      <c r="J185" s="4" t="str">
        <f t="shared" si="8"/>
        <v/>
      </c>
      <c r="K185" s="4" t="str">
        <f t="shared" si="9"/>
        <v/>
      </c>
      <c r="L185" s="4" t="str">
        <f t="shared" si="10"/>
        <v/>
      </c>
      <c r="M185" s="4" t="str">
        <f t="shared" si="11"/>
        <v/>
      </c>
      <c r="N185" s="4" t="str">
        <f t="shared" si="12"/>
        <v/>
      </c>
      <c r="O185" s="4" t="str">
        <f t="shared" si="13"/>
        <v/>
      </c>
      <c r="P185" s="4" t="str">
        <f t="shared" si="14"/>
        <v/>
      </c>
      <c r="Q185" s="4" t="str">
        <f t="shared" si="15"/>
        <v/>
      </c>
      <c r="R185" s="4" t="str">
        <f t="shared" si="16"/>
        <v/>
      </c>
      <c r="S185" s="4" t="str">
        <f t="shared" si="17"/>
        <v/>
      </c>
      <c r="T185" s="4" t="str">
        <f t="shared" si="18"/>
        <v/>
      </c>
      <c r="U185" s="4" t="str">
        <f t="shared" si="19"/>
        <v/>
      </c>
      <c r="V185" s="4" t="str">
        <f t="shared" si="20"/>
        <v/>
      </c>
      <c r="W185" s="4" t="str">
        <f t="shared" si="21"/>
        <v/>
      </c>
      <c r="X185" s="4" t="str">
        <f t="shared" si="22"/>
        <v/>
      </c>
      <c r="Y185" s="4" t="str">
        <f t="shared" si="23"/>
        <v/>
      </c>
      <c r="Z185" s="4" t="str">
        <f t="shared" si="24"/>
        <v/>
      </c>
      <c r="AA185" s="4" t="str">
        <f t="shared" si="25"/>
        <v/>
      </c>
      <c r="AB185" s="4" t="str">
        <f t="shared" si="26"/>
        <v/>
      </c>
      <c r="AC185" s="4" t="str">
        <f t="shared" si="27"/>
        <v/>
      </c>
      <c r="AD185" s="4" t="str">
        <f t="shared" si="28"/>
        <v/>
      </c>
      <c r="AE185" s="4" t="str">
        <f t="shared" si="29"/>
        <v/>
      </c>
      <c r="AF185" s="4" t="str">
        <f t="shared" si="30"/>
        <v/>
      </c>
      <c r="AG185" s="4" t="str">
        <f t="shared" si="31"/>
        <v/>
      </c>
      <c r="AH185" s="4" t="str">
        <f t="shared" si="32"/>
        <v/>
      </c>
      <c r="AI185" s="4" t="str">
        <f t="shared" si="33"/>
        <v/>
      </c>
      <c r="AJ185" s="4" t="str">
        <f t="shared" si="34"/>
        <v/>
      </c>
      <c r="AK185" s="4" t="str">
        <f t="shared" si="35"/>
        <v/>
      </c>
      <c r="AL185" s="4" t="str">
        <f t="shared" si="36"/>
        <v/>
      </c>
      <c r="AM185" s="4" t="str">
        <f t="shared" si="37"/>
        <v/>
      </c>
      <c r="AN185" s="4" t="str">
        <f t="shared" si="38"/>
        <v/>
      </c>
      <c r="AO185" s="4" t="str">
        <f t="shared" si="39"/>
        <v/>
      </c>
      <c r="AP185" s="4" t="str">
        <f t="shared" si="40"/>
        <v/>
      </c>
      <c r="AQ185" s="4" t="str">
        <f t="shared" si="41"/>
        <v>31.875</v>
      </c>
      <c r="AR185" s="4" t="str">
        <f t="shared" si="42"/>
        <v/>
      </c>
      <c r="AS185" s="4" t="str">
        <f t="shared" si="43"/>
        <v/>
      </c>
      <c r="AT185" s="4" t="str">
        <f t="shared" si="44"/>
        <v/>
      </c>
      <c r="AU185" s="4" t="str">
        <f t="shared" si="45"/>
        <v>165.3125</v>
      </c>
      <c r="AV185" s="4" t="str">
        <f t="shared" si="46"/>
        <v/>
      </c>
      <c r="AW185" s="4" t="str">
        <f t="shared" si="47"/>
        <v/>
      </c>
      <c r="AX185" s="4" t="str">
        <f t="shared" si="48"/>
        <v/>
      </c>
      <c r="AY185" s="4" t="str">
        <f t="shared" si="49"/>
        <v>0.001695076193</v>
      </c>
      <c r="AZ185" s="4" t="str">
        <f t="shared" si="50"/>
        <v/>
      </c>
      <c r="BA185" s="4" t="str">
        <f t="shared" si="51"/>
        <v/>
      </c>
      <c r="BB185" s="4" t="str">
        <f t="shared" si="52"/>
        <v/>
      </c>
      <c r="BC185" s="4" t="str">
        <f t="shared" si="53"/>
        <v>77405</v>
      </c>
      <c r="BD185" s="4" t="str">
        <f t="shared" si="54"/>
        <v/>
      </c>
      <c r="BE185" s="4">
        <v>11500.0</v>
      </c>
      <c r="BF185" s="4">
        <v>77405.0</v>
      </c>
      <c r="BG185" s="4">
        <v>0.00169507619263</v>
      </c>
      <c r="BH185" s="4">
        <v>165.3125</v>
      </c>
      <c r="BI185" s="4">
        <v>31.875</v>
      </c>
      <c r="BT185" s="8"/>
      <c r="BU185" s="8"/>
      <c r="BV185" s="8"/>
      <c r="BW185" s="15">
        <v>40054.0</v>
      </c>
      <c r="BX185" s="17"/>
      <c r="BY185" s="17"/>
      <c r="BZ185" s="19" t="str">
        <f t="shared" si="55"/>
        <v>41</v>
      </c>
      <c r="CA185" s="19" t="str">
        <f t="shared" si="56"/>
        <v/>
      </c>
      <c r="CB185" s="19" t="str">
        <f t="shared" si="57"/>
        <v/>
      </c>
      <c r="CC185" s="19"/>
      <c r="CF185" s="4">
        <v>55600.0</v>
      </c>
    </row>
    <row r="186">
      <c r="A186" s="4"/>
      <c r="B186" s="4"/>
      <c r="C186" s="4"/>
      <c r="D186" s="4" t="str">
        <f t="shared" si="2"/>
        <v>4</v>
      </c>
      <c r="E186" s="4" t="str">
        <f t="shared" si="3"/>
        <v/>
      </c>
      <c r="F186" s="4" t="str">
        <f t="shared" si="4"/>
        <v/>
      </c>
      <c r="G186" s="4" t="str">
        <f t="shared" si="5"/>
        <v/>
      </c>
      <c r="H186" s="4" t="str">
        <f t="shared" si="6"/>
        <v/>
      </c>
      <c r="I186" s="4" t="str">
        <f t="shared" si="7"/>
        <v/>
      </c>
      <c r="J186" s="4" t="str">
        <f t="shared" si="8"/>
        <v/>
      </c>
      <c r="K186" s="4" t="str">
        <f t="shared" si="9"/>
        <v/>
      </c>
      <c r="L186" s="4" t="str">
        <f t="shared" si="10"/>
        <v/>
      </c>
      <c r="M186" s="4" t="str">
        <f t="shared" si="11"/>
        <v/>
      </c>
      <c r="N186" s="4" t="str">
        <f t="shared" si="12"/>
        <v/>
      </c>
      <c r="O186" s="4" t="str">
        <f t="shared" si="13"/>
        <v/>
      </c>
      <c r="P186" s="4" t="str">
        <f t="shared" si="14"/>
        <v/>
      </c>
      <c r="Q186" s="4" t="str">
        <f t="shared" si="15"/>
        <v/>
      </c>
      <c r="R186" s="4" t="str">
        <f t="shared" si="16"/>
        <v/>
      </c>
      <c r="S186" s="4" t="str">
        <f t="shared" si="17"/>
        <v/>
      </c>
      <c r="T186" s="4" t="str">
        <f t="shared" si="18"/>
        <v/>
      </c>
      <c r="U186" s="4" t="str">
        <f t="shared" si="19"/>
        <v/>
      </c>
      <c r="V186" s="4" t="str">
        <f t="shared" si="20"/>
        <v/>
      </c>
      <c r="W186" s="4" t="str">
        <f t="shared" si="21"/>
        <v/>
      </c>
      <c r="X186" s="4" t="str">
        <f t="shared" si="22"/>
        <v/>
      </c>
      <c r="Y186" s="4" t="str">
        <f t="shared" si="23"/>
        <v/>
      </c>
      <c r="Z186" s="4" t="str">
        <f t="shared" si="24"/>
        <v/>
      </c>
      <c r="AA186" s="4" t="str">
        <f t="shared" si="25"/>
        <v/>
      </c>
      <c r="AB186" s="4" t="str">
        <f t="shared" si="26"/>
        <v/>
      </c>
      <c r="AC186" s="4" t="str">
        <f t="shared" si="27"/>
        <v/>
      </c>
      <c r="AD186" s="4" t="str">
        <f t="shared" si="28"/>
        <v/>
      </c>
      <c r="AE186" s="4" t="str">
        <f t="shared" si="29"/>
        <v/>
      </c>
      <c r="AF186" s="4" t="str">
        <f t="shared" si="30"/>
        <v/>
      </c>
      <c r="AG186" s="4" t="str">
        <f t="shared" si="31"/>
        <v/>
      </c>
      <c r="AH186" s="4" t="str">
        <f t="shared" si="32"/>
        <v/>
      </c>
      <c r="AI186" s="4" t="str">
        <f t="shared" si="33"/>
        <v/>
      </c>
      <c r="AJ186" s="4" t="str">
        <f t="shared" si="34"/>
        <v/>
      </c>
      <c r="AK186" s="4" t="str">
        <f t="shared" si="35"/>
        <v/>
      </c>
      <c r="AL186" s="4" t="str">
        <f t="shared" si="36"/>
        <v/>
      </c>
      <c r="AM186" s="4" t="str">
        <f t="shared" si="37"/>
        <v/>
      </c>
      <c r="AN186" s="4" t="str">
        <f t="shared" si="38"/>
        <v/>
      </c>
      <c r="AO186" s="4" t="str">
        <f t="shared" si="39"/>
        <v/>
      </c>
      <c r="AP186" s="4" t="str">
        <f t="shared" si="40"/>
        <v/>
      </c>
      <c r="AQ186" s="4" t="str">
        <f t="shared" si="41"/>
        <v/>
      </c>
      <c r="AR186" s="4" t="str">
        <f t="shared" si="42"/>
        <v>70.78125</v>
      </c>
      <c r="AS186" s="4" t="str">
        <f t="shared" si="43"/>
        <v/>
      </c>
      <c r="AT186" s="4" t="str">
        <f t="shared" si="44"/>
        <v/>
      </c>
      <c r="AU186" s="4" t="str">
        <f t="shared" si="45"/>
        <v/>
      </c>
      <c r="AV186" s="4" t="str">
        <f t="shared" si="46"/>
        <v>565.8125</v>
      </c>
      <c r="AW186" s="4" t="str">
        <f t="shared" si="47"/>
        <v/>
      </c>
      <c r="AX186" s="4" t="str">
        <f t="shared" si="48"/>
        <v/>
      </c>
      <c r="AY186" s="4" t="str">
        <f t="shared" si="49"/>
        <v/>
      </c>
      <c r="AZ186" s="4" t="str">
        <f t="shared" si="50"/>
        <v>0.001624754909</v>
      </c>
      <c r="BA186" s="4" t="str">
        <f t="shared" si="51"/>
        <v/>
      </c>
      <c r="BB186" s="4" t="str">
        <f t="shared" si="52"/>
        <v/>
      </c>
      <c r="BC186" s="4" t="str">
        <f t="shared" si="53"/>
        <v/>
      </c>
      <c r="BD186" s="4" t="str">
        <f t="shared" si="54"/>
        <v>76931</v>
      </c>
      <c r="BE186" s="4">
        <v>139000.0</v>
      </c>
      <c r="BF186" s="4">
        <v>76931.0</v>
      </c>
      <c r="BG186" s="4">
        <v>0.00162475490917</v>
      </c>
      <c r="BH186" s="4">
        <v>565.8125</v>
      </c>
      <c r="BI186" s="4">
        <v>70.78125</v>
      </c>
      <c r="BT186" s="8"/>
      <c r="BU186" s="8"/>
      <c r="BV186" s="8"/>
      <c r="BW186" s="15">
        <v>40226.0</v>
      </c>
      <c r="BX186" s="17"/>
      <c r="BY186" s="17"/>
      <c r="BZ186" s="19" t="str">
        <f t="shared" si="55"/>
        <v>47</v>
      </c>
      <c r="CA186" s="19" t="str">
        <f t="shared" si="56"/>
        <v/>
      </c>
      <c r="CB186" s="19" t="str">
        <f t="shared" si="57"/>
        <v/>
      </c>
      <c r="CC186" s="19"/>
      <c r="CF186" s="4">
        <v>55600.0</v>
      </c>
    </row>
    <row r="187">
      <c r="A187" s="4"/>
      <c r="B187" s="4"/>
      <c r="C187" s="4"/>
      <c r="D187" s="4" t="str">
        <f t="shared" si="2"/>
        <v>4</v>
      </c>
      <c r="E187" s="4" t="str">
        <f t="shared" si="3"/>
        <v/>
      </c>
      <c r="F187" s="4" t="str">
        <f t="shared" si="4"/>
        <v/>
      </c>
      <c r="G187" s="4" t="str">
        <f t="shared" si="5"/>
        <v/>
      </c>
      <c r="H187" s="4" t="str">
        <f t="shared" si="6"/>
        <v>0</v>
      </c>
      <c r="I187" s="4" t="str">
        <f t="shared" si="7"/>
        <v/>
      </c>
      <c r="J187" s="4" t="str">
        <f t="shared" si="8"/>
        <v/>
      </c>
      <c r="K187" s="4" t="str">
        <f t="shared" si="9"/>
        <v/>
      </c>
      <c r="L187" s="4" t="str">
        <f t="shared" si="10"/>
        <v>0</v>
      </c>
      <c r="M187" s="4" t="str">
        <f t="shared" si="11"/>
        <v/>
      </c>
      <c r="N187" s="4" t="str">
        <f t="shared" si="12"/>
        <v/>
      </c>
      <c r="O187" s="4" t="str">
        <f t="shared" si="13"/>
        <v/>
      </c>
      <c r="P187" s="4" t="str">
        <f t="shared" si="14"/>
        <v>0</v>
      </c>
      <c r="Q187" s="4" t="str">
        <f t="shared" si="15"/>
        <v/>
      </c>
      <c r="R187" s="4" t="str">
        <f t="shared" si="16"/>
        <v/>
      </c>
      <c r="S187" s="4" t="str">
        <f t="shared" si="17"/>
        <v/>
      </c>
      <c r="T187" s="4" t="str">
        <f t="shared" si="18"/>
        <v>0</v>
      </c>
      <c r="U187" s="4" t="str">
        <f t="shared" si="19"/>
        <v/>
      </c>
      <c r="V187" s="4" t="str">
        <f t="shared" si="20"/>
        <v/>
      </c>
      <c r="W187" s="4" t="str">
        <f t="shared" si="21"/>
        <v/>
      </c>
      <c r="X187" s="4" t="str">
        <f t="shared" si="22"/>
        <v>0</v>
      </c>
      <c r="Y187" s="4" t="str">
        <f t="shared" si="23"/>
        <v/>
      </c>
      <c r="Z187" s="4" t="str">
        <f t="shared" si="24"/>
        <v/>
      </c>
      <c r="AA187" s="4" t="str">
        <f t="shared" si="25"/>
        <v/>
      </c>
      <c r="AB187" s="4" t="str">
        <f t="shared" si="26"/>
        <v>0</v>
      </c>
      <c r="AC187" s="4" t="str">
        <f t="shared" si="27"/>
        <v/>
      </c>
      <c r="AD187" s="4" t="str">
        <f t="shared" si="28"/>
        <v/>
      </c>
      <c r="AE187" s="4" t="str">
        <f t="shared" si="29"/>
        <v/>
      </c>
      <c r="AF187" s="4" t="str">
        <f t="shared" si="30"/>
        <v>0</v>
      </c>
      <c r="AG187" s="4" t="str">
        <f t="shared" si="31"/>
        <v/>
      </c>
      <c r="AH187" s="4" t="str">
        <f t="shared" si="32"/>
        <v/>
      </c>
      <c r="AI187" s="4" t="str">
        <f t="shared" si="33"/>
        <v/>
      </c>
      <c r="AJ187" s="4" t="str">
        <f t="shared" si="34"/>
        <v>0</v>
      </c>
      <c r="AK187" s="4" t="str">
        <f t="shared" si="35"/>
        <v/>
      </c>
      <c r="AL187" s="4" t="str">
        <f t="shared" si="36"/>
        <v/>
      </c>
      <c r="AM187" s="4" t="str">
        <f t="shared" si="37"/>
        <v/>
      </c>
      <c r="AN187" s="4" t="str">
        <f t="shared" si="38"/>
        <v>0</v>
      </c>
      <c r="AO187" s="4" t="str">
        <f t="shared" si="39"/>
        <v/>
      </c>
      <c r="AP187" s="4" t="str">
        <f t="shared" si="40"/>
        <v/>
      </c>
      <c r="AQ187" s="4" t="str">
        <f t="shared" si="41"/>
        <v/>
      </c>
      <c r="AR187" s="4" t="str">
        <f t="shared" si="42"/>
        <v>0</v>
      </c>
      <c r="AS187" s="4" t="str">
        <f t="shared" si="43"/>
        <v/>
      </c>
      <c r="AT187" s="4" t="str">
        <f t="shared" si="44"/>
        <v/>
      </c>
      <c r="AU187" s="4" t="str">
        <f t="shared" si="45"/>
        <v/>
      </c>
      <c r="AV187" s="4" t="str">
        <f t="shared" si="46"/>
        <v>203.5</v>
      </c>
      <c r="AW187" s="4" t="str">
        <f t="shared" si="47"/>
        <v/>
      </c>
      <c r="AX187" s="4" t="str">
        <f t="shared" si="48"/>
        <v/>
      </c>
      <c r="AY187" s="4" t="str">
        <f t="shared" si="49"/>
        <v/>
      </c>
      <c r="AZ187" s="4" t="str">
        <f t="shared" si="50"/>
        <v>0.001612652033</v>
      </c>
      <c r="BA187" s="4" t="str">
        <f t="shared" si="51"/>
        <v/>
      </c>
      <c r="BB187" s="4" t="str">
        <f t="shared" si="52"/>
        <v/>
      </c>
      <c r="BC187" s="4" t="str">
        <f t="shared" si="53"/>
        <v/>
      </c>
      <c r="BD187" s="4" t="str">
        <f t="shared" si="54"/>
        <v>76032</v>
      </c>
      <c r="BE187" s="4">
        <v>59200.0</v>
      </c>
      <c r="BF187" s="4">
        <v>76032.0</v>
      </c>
      <c r="BG187" s="4">
        <v>0.00161265203295</v>
      </c>
      <c r="BH187" s="4">
        <v>203.5</v>
      </c>
      <c r="BI187" s="4">
        <v>0.0</v>
      </c>
      <c r="BJ187" s="4">
        <v>0.0</v>
      </c>
      <c r="BK187" s="4">
        <v>0.0</v>
      </c>
      <c r="BL187" s="4">
        <v>0.0</v>
      </c>
      <c r="BM187" s="7">
        <v>0.0</v>
      </c>
      <c r="BN187" s="7">
        <v>0.0</v>
      </c>
      <c r="BO187" s="7">
        <v>0.0</v>
      </c>
      <c r="BP187" s="7">
        <v>0.0</v>
      </c>
      <c r="BQ187" s="7">
        <v>0.0</v>
      </c>
      <c r="BR187" s="7">
        <v>0.0</v>
      </c>
      <c r="BS187" s="7"/>
      <c r="BT187" s="8"/>
      <c r="BU187" s="8"/>
      <c r="BV187" s="8"/>
      <c r="BW187" s="15">
        <v>39924.0</v>
      </c>
      <c r="BX187" s="20">
        <v>41071.0</v>
      </c>
      <c r="BY187" s="22">
        <v>41240.0</v>
      </c>
      <c r="BZ187" s="19" t="str">
        <f t="shared" si="55"/>
        <v>37</v>
      </c>
      <c r="CA187" s="19" t="str">
        <f t="shared" si="56"/>
        <v>53</v>
      </c>
      <c r="CB187" s="19" t="str">
        <f t="shared" si="57"/>
        <v>52</v>
      </c>
      <c r="CC187" s="19"/>
      <c r="CF187" s="4">
        <v>59200.0</v>
      </c>
    </row>
    <row r="188">
      <c r="A188" s="4"/>
      <c r="B188" s="4"/>
      <c r="C188" s="4"/>
      <c r="D188" s="4" t="str">
        <f t="shared" si="2"/>
        <v>3</v>
      </c>
      <c r="E188" s="4" t="str">
        <f t="shared" si="3"/>
        <v/>
      </c>
      <c r="F188" s="4" t="str">
        <f t="shared" si="4"/>
        <v/>
      </c>
      <c r="G188" s="4" t="str">
        <f t="shared" si="5"/>
        <v/>
      </c>
      <c r="H188" s="4" t="str">
        <f t="shared" si="6"/>
        <v/>
      </c>
      <c r="I188" s="4" t="str">
        <f t="shared" si="7"/>
        <v/>
      </c>
      <c r="J188" s="4" t="str">
        <f t="shared" si="8"/>
        <v/>
      </c>
      <c r="K188" s="4" t="str">
        <f t="shared" si="9"/>
        <v/>
      </c>
      <c r="L188" s="4" t="str">
        <f t="shared" si="10"/>
        <v/>
      </c>
      <c r="M188" s="4" t="str">
        <f t="shared" si="11"/>
        <v/>
      </c>
      <c r="N188" s="4" t="str">
        <f t="shared" si="12"/>
        <v/>
      </c>
      <c r="O188" s="4" t="str">
        <f t="shared" si="13"/>
        <v/>
      </c>
      <c r="P188" s="4" t="str">
        <f t="shared" si="14"/>
        <v/>
      </c>
      <c r="Q188" s="4" t="str">
        <f t="shared" si="15"/>
        <v/>
      </c>
      <c r="R188" s="4" t="str">
        <f t="shared" si="16"/>
        <v/>
      </c>
      <c r="S188" s="4" t="str">
        <f t="shared" si="17"/>
        <v/>
      </c>
      <c r="T188" s="4" t="str">
        <f t="shared" si="18"/>
        <v/>
      </c>
      <c r="U188" s="4" t="str">
        <f t="shared" si="19"/>
        <v/>
      </c>
      <c r="V188" s="4" t="str">
        <f t="shared" si="20"/>
        <v/>
      </c>
      <c r="W188" s="4" t="str">
        <f t="shared" si="21"/>
        <v/>
      </c>
      <c r="X188" s="4" t="str">
        <f t="shared" si="22"/>
        <v/>
      </c>
      <c r="Y188" s="4" t="str">
        <f t="shared" si="23"/>
        <v/>
      </c>
      <c r="Z188" s="4" t="str">
        <f t="shared" si="24"/>
        <v/>
      </c>
      <c r="AA188" s="4" t="str">
        <f t="shared" si="25"/>
        <v/>
      </c>
      <c r="AB188" s="4" t="str">
        <f t="shared" si="26"/>
        <v/>
      </c>
      <c r="AC188" s="4" t="str">
        <f t="shared" si="27"/>
        <v/>
      </c>
      <c r="AD188" s="4" t="str">
        <f t="shared" si="28"/>
        <v/>
      </c>
      <c r="AE188" s="4" t="str">
        <f t="shared" si="29"/>
        <v/>
      </c>
      <c r="AF188" s="4" t="str">
        <f t="shared" si="30"/>
        <v/>
      </c>
      <c r="AG188" s="4" t="str">
        <f t="shared" si="31"/>
        <v/>
      </c>
      <c r="AH188" s="4" t="str">
        <f t="shared" si="32"/>
        <v/>
      </c>
      <c r="AI188" s="4" t="str">
        <f t="shared" si="33"/>
        <v/>
      </c>
      <c r="AJ188" s="4" t="str">
        <f t="shared" si="34"/>
        <v/>
      </c>
      <c r="AK188" s="4" t="str">
        <f t="shared" si="35"/>
        <v/>
      </c>
      <c r="AL188" s="4" t="str">
        <f t="shared" si="36"/>
        <v/>
      </c>
      <c r="AM188" s="4" t="str">
        <f t="shared" si="37"/>
        <v/>
      </c>
      <c r="AN188" s="4" t="str">
        <f t="shared" si="38"/>
        <v/>
      </c>
      <c r="AO188" s="4" t="str">
        <f t="shared" si="39"/>
        <v/>
      </c>
      <c r="AP188" s="4" t="str">
        <f t="shared" si="40"/>
        <v/>
      </c>
      <c r="AQ188" s="4" t="str">
        <f t="shared" si="41"/>
        <v>1</v>
      </c>
      <c r="AR188" s="4" t="str">
        <f t="shared" si="42"/>
        <v/>
      </c>
      <c r="AS188" s="4" t="str">
        <f t="shared" si="43"/>
        <v/>
      </c>
      <c r="AT188" s="4" t="str">
        <f t="shared" si="44"/>
        <v/>
      </c>
      <c r="AU188" s="4" t="str">
        <f t="shared" si="45"/>
        <v>350.90625</v>
      </c>
      <c r="AV188" s="4" t="str">
        <f t="shared" si="46"/>
        <v/>
      </c>
      <c r="AW188" s="4" t="str">
        <f t="shared" si="47"/>
        <v/>
      </c>
      <c r="AX188" s="4" t="str">
        <f t="shared" si="48"/>
        <v/>
      </c>
      <c r="AY188" s="4" t="str">
        <f t="shared" si="49"/>
        <v>0.001534651349</v>
      </c>
      <c r="AZ188" s="4" t="str">
        <f t="shared" si="50"/>
        <v/>
      </c>
      <c r="BA188" s="4" t="str">
        <f t="shared" si="51"/>
        <v/>
      </c>
      <c r="BB188" s="4" t="str">
        <f t="shared" si="52"/>
        <v/>
      </c>
      <c r="BC188" s="4" t="str">
        <f t="shared" si="53"/>
        <v>75917</v>
      </c>
      <c r="BD188" s="4" t="str">
        <f t="shared" si="54"/>
        <v/>
      </c>
      <c r="BE188" s="4">
        <v>13300.0</v>
      </c>
      <c r="BF188" s="4">
        <v>75917.0</v>
      </c>
      <c r="BG188" s="4">
        <v>0.00153465134879</v>
      </c>
      <c r="BH188" s="4">
        <v>350.90625</v>
      </c>
      <c r="BI188" s="4">
        <v>1.0</v>
      </c>
      <c r="BT188" s="8"/>
      <c r="BU188" s="8"/>
      <c r="BV188" s="8"/>
      <c r="BW188" s="15">
        <v>39273.0</v>
      </c>
      <c r="BX188" s="17"/>
      <c r="BY188" s="17"/>
      <c r="BZ188" s="19" t="str">
        <f t="shared" si="55"/>
        <v>16</v>
      </c>
      <c r="CA188" s="19" t="str">
        <f t="shared" si="56"/>
        <v/>
      </c>
      <c r="CB188" s="19" t="str">
        <f t="shared" si="57"/>
        <v/>
      </c>
      <c r="CC188" s="19"/>
      <c r="CF188" s="4">
        <v>60700.0</v>
      </c>
    </row>
    <row r="189">
      <c r="A189" s="4"/>
      <c r="B189" s="4"/>
      <c r="C189" s="4"/>
      <c r="D189" s="4" t="str">
        <f t="shared" si="2"/>
        <v>3</v>
      </c>
      <c r="E189" s="4" t="str">
        <f t="shared" si="3"/>
        <v/>
      </c>
      <c r="F189" s="4" t="str">
        <f t="shared" si="4"/>
        <v/>
      </c>
      <c r="G189" s="4" t="str">
        <f t="shared" si="5"/>
        <v>1</v>
      </c>
      <c r="H189" s="4" t="str">
        <f t="shared" si="6"/>
        <v/>
      </c>
      <c r="I189" s="4" t="str">
        <f t="shared" si="7"/>
        <v/>
      </c>
      <c r="J189" s="4" t="str">
        <f t="shared" si="8"/>
        <v/>
      </c>
      <c r="K189" s="4" t="str">
        <f t="shared" si="9"/>
        <v>0</v>
      </c>
      <c r="L189" s="4" t="str">
        <f t="shared" si="10"/>
        <v/>
      </c>
      <c r="M189" s="4" t="str">
        <f t="shared" si="11"/>
        <v/>
      </c>
      <c r="N189" s="4" t="str">
        <f t="shared" si="12"/>
        <v/>
      </c>
      <c r="O189" s="4" t="str">
        <f t="shared" si="13"/>
        <v>6</v>
      </c>
      <c r="P189" s="4" t="str">
        <f t="shared" si="14"/>
        <v/>
      </c>
      <c r="Q189" s="4" t="str">
        <f t="shared" si="15"/>
        <v/>
      </c>
      <c r="R189" s="4" t="str">
        <f t="shared" si="16"/>
        <v/>
      </c>
      <c r="S189" s="4" t="str">
        <f t="shared" si="17"/>
        <v>3</v>
      </c>
      <c r="T189" s="4" t="str">
        <f t="shared" si="18"/>
        <v/>
      </c>
      <c r="U189" s="4" t="str">
        <f t="shared" si="19"/>
        <v/>
      </c>
      <c r="V189" s="4" t="str">
        <f t="shared" si="20"/>
        <v/>
      </c>
      <c r="W189" s="4" t="str">
        <f t="shared" si="21"/>
        <v>1</v>
      </c>
      <c r="X189" s="4" t="str">
        <f t="shared" si="22"/>
        <v/>
      </c>
      <c r="Y189" s="4" t="str">
        <f t="shared" si="23"/>
        <v/>
      </c>
      <c r="Z189" s="4" t="str">
        <f t="shared" si="24"/>
        <v/>
      </c>
      <c r="AA189" s="4" t="str">
        <f t="shared" si="25"/>
        <v>38</v>
      </c>
      <c r="AB189" s="4" t="str">
        <f t="shared" si="26"/>
        <v/>
      </c>
      <c r="AC189" s="4" t="str">
        <f t="shared" si="27"/>
        <v/>
      </c>
      <c r="AD189" s="4" t="str">
        <f t="shared" si="28"/>
        <v/>
      </c>
      <c r="AE189" s="4" t="str">
        <f t="shared" si="29"/>
        <v>240</v>
      </c>
      <c r="AF189" s="4" t="str">
        <f t="shared" si="30"/>
        <v/>
      </c>
      <c r="AG189" s="4" t="str">
        <f t="shared" si="31"/>
        <v/>
      </c>
      <c r="AH189" s="4" t="str">
        <f t="shared" si="32"/>
        <v/>
      </c>
      <c r="AI189" s="4" t="str">
        <f t="shared" si="33"/>
        <v>51</v>
      </c>
      <c r="AJ189" s="4" t="str">
        <f t="shared" si="34"/>
        <v/>
      </c>
      <c r="AK189" s="4" t="str">
        <f t="shared" si="35"/>
        <v/>
      </c>
      <c r="AL189" s="4" t="str">
        <f t="shared" si="36"/>
        <v/>
      </c>
      <c r="AM189" s="4" t="str">
        <f t="shared" si="37"/>
        <v>5.247927513</v>
      </c>
      <c r="AN189" s="4" t="str">
        <f t="shared" si="38"/>
        <v/>
      </c>
      <c r="AO189" s="4" t="str">
        <f t="shared" si="39"/>
        <v/>
      </c>
      <c r="AP189" s="4" t="str">
        <f t="shared" si="40"/>
        <v/>
      </c>
      <c r="AQ189" s="4" t="str">
        <f t="shared" si="41"/>
        <v>79.8775</v>
      </c>
      <c r="AR189" s="4" t="str">
        <f t="shared" si="42"/>
        <v/>
      </c>
      <c r="AS189" s="4" t="str">
        <f t="shared" si="43"/>
        <v/>
      </c>
      <c r="AT189" s="4" t="str">
        <f t="shared" si="44"/>
        <v/>
      </c>
      <c r="AU189" s="4" t="str">
        <f t="shared" si="45"/>
        <v>1902.127813</v>
      </c>
      <c r="AV189" s="4" t="str">
        <f t="shared" si="46"/>
        <v/>
      </c>
      <c r="AW189" s="4" t="str">
        <f t="shared" si="47"/>
        <v/>
      </c>
      <c r="AX189" s="4" t="str">
        <f t="shared" si="48"/>
        <v/>
      </c>
      <c r="AY189" s="4" t="str">
        <f t="shared" si="49"/>
        <v>0.001425364106</v>
      </c>
      <c r="AZ189" s="4" t="str">
        <f t="shared" si="50"/>
        <v/>
      </c>
      <c r="BA189" s="4" t="str">
        <f t="shared" si="51"/>
        <v/>
      </c>
      <c r="BB189" s="4" t="str">
        <f t="shared" si="52"/>
        <v/>
      </c>
      <c r="BC189" s="4" t="str">
        <f t="shared" si="53"/>
        <v>75768</v>
      </c>
      <c r="BD189" s="4" t="str">
        <f t="shared" si="54"/>
        <v/>
      </c>
      <c r="BE189" s="4">
        <v>25900.0</v>
      </c>
      <c r="BF189" s="4">
        <v>75768.0</v>
      </c>
      <c r="BG189" s="4">
        <v>0.00142536410637</v>
      </c>
      <c r="BH189" s="4">
        <v>1902.1278125</v>
      </c>
      <c r="BI189" s="4">
        <v>79.8775</v>
      </c>
      <c r="BJ189">
        <v>5.247927513443585</v>
      </c>
      <c r="BK189" s="4">
        <v>51.0</v>
      </c>
      <c r="BL189" s="4">
        <v>240.0</v>
      </c>
      <c r="BM189" s="7">
        <v>38.0</v>
      </c>
      <c r="BN189" s="7">
        <v>1.0</v>
      </c>
      <c r="BO189" s="7">
        <v>3.0</v>
      </c>
      <c r="BP189" s="7">
        <v>6.0</v>
      </c>
      <c r="BQ189" s="7">
        <v>0.0</v>
      </c>
      <c r="BR189" s="7">
        <v>1.0</v>
      </c>
      <c r="BS189" s="7"/>
      <c r="BT189" s="8"/>
      <c r="BU189" s="8"/>
      <c r="BV189" s="8"/>
      <c r="BW189" s="15">
        <v>38914.0</v>
      </c>
      <c r="BX189" s="20">
        <v>39690.0</v>
      </c>
      <c r="BY189" s="22">
        <v>40071.0</v>
      </c>
      <c r="BZ189" s="19" t="str">
        <f t="shared" si="55"/>
        <v>4</v>
      </c>
      <c r="CA189" s="19" t="str">
        <f t="shared" si="56"/>
        <v>7</v>
      </c>
      <c r="CB189" s="19" t="str">
        <f t="shared" si="57"/>
        <v>14</v>
      </c>
      <c r="CC189" s="19"/>
      <c r="CF189" s="4">
        <v>63600.0</v>
      </c>
    </row>
    <row r="190">
      <c r="A190" s="4"/>
      <c r="B190" s="4"/>
      <c r="C190" s="4"/>
      <c r="D190" s="4" t="str">
        <f t="shared" si="2"/>
        <v>2</v>
      </c>
      <c r="E190" s="4" t="str">
        <f t="shared" si="3"/>
        <v/>
      </c>
      <c r="F190" s="4" t="str">
        <f t="shared" si="4"/>
        <v/>
      </c>
      <c r="G190" s="4" t="str">
        <f t="shared" si="5"/>
        <v/>
      </c>
      <c r="H190" s="4" t="str">
        <f t="shared" si="6"/>
        <v/>
      </c>
      <c r="I190" s="4" t="str">
        <f t="shared" si="7"/>
        <v/>
      </c>
      <c r="J190" s="4" t="str">
        <f t="shared" si="8"/>
        <v/>
      </c>
      <c r="K190" s="4" t="str">
        <f t="shared" si="9"/>
        <v/>
      </c>
      <c r="L190" s="4" t="str">
        <f t="shared" si="10"/>
        <v/>
      </c>
      <c r="M190" s="4" t="str">
        <f t="shared" si="11"/>
        <v/>
      </c>
      <c r="N190" s="4" t="str">
        <f t="shared" si="12"/>
        <v/>
      </c>
      <c r="O190" s="4" t="str">
        <f t="shared" si="13"/>
        <v/>
      </c>
      <c r="P190" s="4" t="str">
        <f t="shared" si="14"/>
        <v/>
      </c>
      <c r="Q190" s="4" t="str">
        <f t="shared" si="15"/>
        <v/>
      </c>
      <c r="R190" s="4" t="str">
        <f t="shared" si="16"/>
        <v/>
      </c>
      <c r="S190" s="4" t="str">
        <f t="shared" si="17"/>
        <v/>
      </c>
      <c r="T190" s="4" t="str">
        <f t="shared" si="18"/>
        <v/>
      </c>
      <c r="U190" s="4" t="str">
        <f t="shared" si="19"/>
        <v/>
      </c>
      <c r="V190" s="4" t="str">
        <f t="shared" si="20"/>
        <v/>
      </c>
      <c r="W190" s="4" t="str">
        <f t="shared" si="21"/>
        <v/>
      </c>
      <c r="X190" s="4" t="str">
        <f t="shared" si="22"/>
        <v/>
      </c>
      <c r="Y190" s="4" t="str">
        <f t="shared" si="23"/>
        <v/>
      </c>
      <c r="Z190" s="4" t="str">
        <f t="shared" si="24"/>
        <v/>
      </c>
      <c r="AA190" s="4" t="str">
        <f t="shared" si="25"/>
        <v/>
      </c>
      <c r="AB190" s="4" t="str">
        <f t="shared" si="26"/>
        <v/>
      </c>
      <c r="AC190" s="4" t="str">
        <f t="shared" si="27"/>
        <v/>
      </c>
      <c r="AD190" s="4" t="str">
        <f t="shared" si="28"/>
        <v/>
      </c>
      <c r="AE190" s="4" t="str">
        <f t="shared" si="29"/>
        <v/>
      </c>
      <c r="AF190" s="4" t="str">
        <f t="shared" si="30"/>
        <v/>
      </c>
      <c r="AG190" s="4" t="str">
        <f t="shared" si="31"/>
        <v/>
      </c>
      <c r="AH190" s="4" t="str">
        <f t="shared" si="32"/>
        <v/>
      </c>
      <c r="AI190" s="4" t="str">
        <f t="shared" si="33"/>
        <v/>
      </c>
      <c r="AJ190" s="4" t="str">
        <f t="shared" si="34"/>
        <v/>
      </c>
      <c r="AK190" s="4" t="str">
        <f t="shared" si="35"/>
        <v/>
      </c>
      <c r="AL190" s="4" t="str">
        <f t="shared" si="36"/>
        <v/>
      </c>
      <c r="AM190" s="4" t="str">
        <f t="shared" si="37"/>
        <v/>
      </c>
      <c r="AN190" s="4" t="str">
        <f t="shared" si="38"/>
        <v/>
      </c>
      <c r="AO190" s="4" t="str">
        <f t="shared" si="39"/>
        <v/>
      </c>
      <c r="AP190" s="4" t="str">
        <f t="shared" si="40"/>
        <v>8.3590625</v>
      </c>
      <c r="AQ190" s="4" t="str">
        <f t="shared" si="41"/>
        <v/>
      </c>
      <c r="AR190" s="4" t="str">
        <f t="shared" si="42"/>
        <v/>
      </c>
      <c r="AS190" s="4" t="str">
        <f t="shared" si="43"/>
        <v/>
      </c>
      <c r="AT190" s="4" t="str">
        <f t="shared" si="44"/>
        <v>1198.178125</v>
      </c>
      <c r="AU190" s="4" t="str">
        <f t="shared" si="45"/>
        <v/>
      </c>
      <c r="AV190" s="4" t="str">
        <f t="shared" si="46"/>
        <v/>
      </c>
      <c r="AW190" s="4" t="str">
        <f t="shared" si="47"/>
        <v/>
      </c>
      <c r="AX190" s="4" t="str">
        <f t="shared" si="48"/>
        <v>0.001374790751</v>
      </c>
      <c r="AY190" s="4" t="str">
        <f t="shared" si="49"/>
        <v/>
      </c>
      <c r="AZ190" s="4" t="str">
        <f t="shared" si="50"/>
        <v/>
      </c>
      <c r="BA190" s="4" t="str">
        <f t="shared" si="51"/>
        <v/>
      </c>
      <c r="BB190" s="4" t="str">
        <f t="shared" si="52"/>
        <v>73637</v>
      </c>
      <c r="BC190" s="4" t="str">
        <f t="shared" si="53"/>
        <v/>
      </c>
      <c r="BD190" s="4" t="str">
        <f t="shared" si="54"/>
        <v/>
      </c>
      <c r="BE190" s="4">
        <v>6249.0</v>
      </c>
      <c r="BF190" s="4">
        <v>73637.0</v>
      </c>
      <c r="BG190" s="4">
        <v>0.00137479075127</v>
      </c>
      <c r="BH190" s="4">
        <v>1198.178125</v>
      </c>
      <c r="BI190" s="4">
        <v>8.3590625</v>
      </c>
      <c r="BL190" s="4"/>
      <c r="BS190" s="7"/>
      <c r="BT190" s="8"/>
      <c r="BU190" s="8"/>
      <c r="BV190" s="8"/>
      <c r="BW190" s="15">
        <v>40597.0</v>
      </c>
      <c r="BX190" s="16"/>
      <c r="BY190" s="17"/>
      <c r="BZ190" s="19" t="str">
        <f t="shared" si="55"/>
        <v>59</v>
      </c>
      <c r="CA190" s="19" t="str">
        <f t="shared" si="56"/>
        <v/>
      </c>
      <c r="CB190" s="19" t="str">
        <f t="shared" si="57"/>
        <v/>
      </c>
      <c r="CC190" s="19"/>
      <c r="CF190" s="4">
        <v>66000.0</v>
      </c>
    </row>
    <row r="191">
      <c r="A191" s="4"/>
      <c r="B191" s="4"/>
      <c r="C191" s="4"/>
      <c r="D191" s="4" t="str">
        <f t="shared" si="2"/>
        <v>3</v>
      </c>
      <c r="E191" s="4" t="str">
        <f t="shared" si="3"/>
        <v/>
      </c>
      <c r="F191" s="4" t="str">
        <f t="shared" si="4"/>
        <v/>
      </c>
      <c r="G191" s="4" t="str">
        <f t="shared" si="5"/>
        <v/>
      </c>
      <c r="H191" s="4" t="str">
        <f t="shared" si="6"/>
        <v/>
      </c>
      <c r="I191" s="4" t="str">
        <f t="shared" si="7"/>
        <v/>
      </c>
      <c r="J191" s="4" t="str">
        <f t="shared" si="8"/>
        <v/>
      </c>
      <c r="K191" s="4" t="str">
        <f t="shared" si="9"/>
        <v/>
      </c>
      <c r="L191" s="4" t="str">
        <f t="shared" si="10"/>
        <v/>
      </c>
      <c r="M191" s="4" t="str">
        <f t="shared" si="11"/>
        <v/>
      </c>
      <c r="N191" s="4" t="str">
        <f t="shared" si="12"/>
        <v/>
      </c>
      <c r="O191" s="4" t="str">
        <f t="shared" si="13"/>
        <v/>
      </c>
      <c r="P191" s="4" t="str">
        <f t="shared" si="14"/>
        <v/>
      </c>
      <c r="Q191" s="4" t="str">
        <f t="shared" si="15"/>
        <v/>
      </c>
      <c r="R191" s="4" t="str">
        <f t="shared" si="16"/>
        <v/>
      </c>
      <c r="S191" s="4" t="str">
        <f t="shared" si="17"/>
        <v/>
      </c>
      <c r="T191" s="4" t="str">
        <f t="shared" si="18"/>
        <v/>
      </c>
      <c r="U191" s="4" t="str">
        <f t="shared" si="19"/>
        <v/>
      </c>
      <c r="V191" s="4" t="str">
        <f t="shared" si="20"/>
        <v/>
      </c>
      <c r="W191" s="4" t="str">
        <f t="shared" si="21"/>
        <v/>
      </c>
      <c r="X191" s="4" t="str">
        <f t="shared" si="22"/>
        <v/>
      </c>
      <c r="Y191" s="4" t="str">
        <f t="shared" si="23"/>
        <v/>
      </c>
      <c r="Z191" s="4" t="str">
        <f t="shared" si="24"/>
        <v/>
      </c>
      <c r="AA191" s="4" t="str">
        <f t="shared" si="25"/>
        <v/>
      </c>
      <c r="AB191" s="4" t="str">
        <f t="shared" si="26"/>
        <v/>
      </c>
      <c r="AC191" s="4" t="str">
        <f t="shared" si="27"/>
        <v/>
      </c>
      <c r="AD191" s="4" t="str">
        <f t="shared" si="28"/>
        <v/>
      </c>
      <c r="AE191" s="4" t="str">
        <f t="shared" si="29"/>
        <v/>
      </c>
      <c r="AF191" s="4" t="str">
        <f t="shared" si="30"/>
        <v/>
      </c>
      <c r="AG191" s="4" t="str">
        <f t="shared" si="31"/>
        <v/>
      </c>
      <c r="AH191" s="4" t="str">
        <f t="shared" si="32"/>
        <v/>
      </c>
      <c r="AI191" s="4" t="str">
        <f t="shared" si="33"/>
        <v/>
      </c>
      <c r="AJ191" s="4" t="str">
        <f t="shared" si="34"/>
        <v/>
      </c>
      <c r="AK191" s="4" t="str">
        <f t="shared" si="35"/>
        <v/>
      </c>
      <c r="AL191" s="4" t="str">
        <f t="shared" si="36"/>
        <v/>
      </c>
      <c r="AM191" s="4" t="str">
        <f t="shared" si="37"/>
        <v/>
      </c>
      <c r="AN191" s="4" t="str">
        <f t="shared" si="38"/>
        <v/>
      </c>
      <c r="AO191" s="4" t="str">
        <f t="shared" si="39"/>
        <v/>
      </c>
      <c r="AP191" s="4" t="str">
        <f t="shared" si="40"/>
        <v/>
      </c>
      <c r="AQ191" s="4" t="str">
        <f t="shared" si="41"/>
        <v>81.4028125</v>
      </c>
      <c r="AR191" s="4" t="str">
        <f t="shared" si="42"/>
        <v/>
      </c>
      <c r="AS191" s="4" t="str">
        <f t="shared" si="43"/>
        <v/>
      </c>
      <c r="AT191" s="4" t="str">
        <f t="shared" si="44"/>
        <v/>
      </c>
      <c r="AU191" s="4" t="str">
        <f t="shared" si="45"/>
        <v>635.7775</v>
      </c>
      <c r="AV191" s="4" t="str">
        <f t="shared" si="46"/>
        <v/>
      </c>
      <c r="AW191" s="4" t="str">
        <f t="shared" si="47"/>
        <v/>
      </c>
      <c r="AX191" s="4" t="str">
        <f t="shared" si="48"/>
        <v/>
      </c>
      <c r="AY191" s="4" t="str">
        <f t="shared" si="49"/>
        <v>0.001284717734</v>
      </c>
      <c r="AZ191" s="4" t="str">
        <f t="shared" si="50"/>
        <v/>
      </c>
      <c r="BA191" s="4" t="str">
        <f t="shared" si="51"/>
        <v/>
      </c>
      <c r="BB191" s="4" t="str">
        <f t="shared" si="52"/>
        <v/>
      </c>
      <c r="BC191" s="4" t="str">
        <f t="shared" si="53"/>
        <v>73333</v>
      </c>
      <c r="BD191" s="4" t="str">
        <f t="shared" si="54"/>
        <v/>
      </c>
      <c r="BE191" s="4">
        <v>18000.0</v>
      </c>
      <c r="BF191" s="4">
        <v>73333.0</v>
      </c>
      <c r="BG191" s="4">
        <v>0.00128471773434</v>
      </c>
      <c r="BH191" s="4">
        <v>635.7775</v>
      </c>
      <c r="BI191" s="4">
        <v>81.4028125</v>
      </c>
      <c r="BL191" s="4"/>
      <c r="BS191" s="7"/>
      <c r="BT191" s="8"/>
      <c r="BU191" s="8"/>
      <c r="BV191" s="8"/>
      <c r="BW191" s="15">
        <v>40200.0</v>
      </c>
      <c r="BX191" s="16"/>
      <c r="BY191" s="17"/>
      <c r="BZ191" s="19" t="str">
        <f t="shared" si="55"/>
        <v>46</v>
      </c>
      <c r="CA191" s="19" t="str">
        <f t="shared" si="56"/>
        <v/>
      </c>
      <c r="CB191" s="19" t="str">
        <f t="shared" si="57"/>
        <v/>
      </c>
      <c r="CC191" s="19"/>
      <c r="CF191" s="4">
        <v>66500.0</v>
      </c>
    </row>
    <row r="192">
      <c r="A192" s="4"/>
      <c r="B192" s="4"/>
      <c r="C192" s="4"/>
      <c r="D192" s="4" t="str">
        <f t="shared" si="2"/>
        <v>1</v>
      </c>
      <c r="E192" s="4" t="str">
        <f t="shared" si="3"/>
        <v/>
      </c>
      <c r="F192" s="4" t="str">
        <f t="shared" si="4"/>
        <v/>
      </c>
      <c r="G192" s="4" t="str">
        <f t="shared" si="5"/>
        <v/>
      </c>
      <c r="H192" s="4" t="str">
        <f t="shared" si="6"/>
        <v/>
      </c>
      <c r="I192" s="4" t="str">
        <f t="shared" si="7"/>
        <v/>
      </c>
      <c r="J192" s="4" t="str">
        <f t="shared" si="8"/>
        <v/>
      </c>
      <c r="K192" s="4" t="str">
        <f t="shared" si="9"/>
        <v/>
      </c>
      <c r="L192" s="4" t="str">
        <f t="shared" si="10"/>
        <v/>
      </c>
      <c r="M192" s="4" t="str">
        <f t="shared" si="11"/>
        <v/>
      </c>
      <c r="N192" s="4" t="str">
        <f t="shared" si="12"/>
        <v/>
      </c>
      <c r="O192" s="4" t="str">
        <f t="shared" si="13"/>
        <v/>
      </c>
      <c r="P192" s="4" t="str">
        <f t="shared" si="14"/>
        <v/>
      </c>
      <c r="Q192" s="4" t="str">
        <f t="shared" si="15"/>
        <v/>
      </c>
      <c r="R192" s="4" t="str">
        <f t="shared" si="16"/>
        <v/>
      </c>
      <c r="S192" s="4" t="str">
        <f t="shared" si="17"/>
        <v/>
      </c>
      <c r="T192" s="4" t="str">
        <f t="shared" si="18"/>
        <v/>
      </c>
      <c r="U192" s="4" t="str">
        <f t="shared" si="19"/>
        <v/>
      </c>
      <c r="V192" s="4" t="str">
        <f t="shared" si="20"/>
        <v/>
      </c>
      <c r="W192" s="4" t="str">
        <f t="shared" si="21"/>
        <v/>
      </c>
      <c r="X192" s="4" t="str">
        <f t="shared" si="22"/>
        <v/>
      </c>
      <c r="Y192" s="4" t="str">
        <f t="shared" si="23"/>
        <v/>
      </c>
      <c r="Z192" s="4" t="str">
        <f t="shared" si="24"/>
        <v/>
      </c>
      <c r="AA192" s="4" t="str">
        <f t="shared" si="25"/>
        <v/>
      </c>
      <c r="AB192" s="4" t="str">
        <f t="shared" si="26"/>
        <v/>
      </c>
      <c r="AC192" s="4" t="str">
        <f t="shared" si="27"/>
        <v/>
      </c>
      <c r="AD192" s="4" t="str">
        <f t="shared" si="28"/>
        <v/>
      </c>
      <c r="AE192" s="4" t="str">
        <f t="shared" si="29"/>
        <v/>
      </c>
      <c r="AF192" s="4" t="str">
        <f t="shared" si="30"/>
        <v/>
      </c>
      <c r="AG192" s="4" t="str">
        <f t="shared" si="31"/>
        <v/>
      </c>
      <c r="AH192" s="4" t="str">
        <f t="shared" si="32"/>
        <v/>
      </c>
      <c r="AI192" s="4" t="str">
        <f t="shared" si="33"/>
        <v/>
      </c>
      <c r="AJ192" s="4" t="str">
        <f t="shared" si="34"/>
        <v/>
      </c>
      <c r="AK192" s="4" t="str">
        <f t="shared" si="35"/>
        <v/>
      </c>
      <c r="AL192" s="4" t="str">
        <f t="shared" si="36"/>
        <v/>
      </c>
      <c r="AM192" s="4" t="str">
        <f t="shared" si="37"/>
        <v/>
      </c>
      <c r="AN192" s="4" t="str">
        <f t="shared" si="38"/>
        <v/>
      </c>
      <c r="AO192" s="4" t="str">
        <f t="shared" si="39"/>
        <v>17.5459375</v>
      </c>
      <c r="AP192" s="4" t="str">
        <f t="shared" si="40"/>
        <v/>
      </c>
      <c r="AQ192" s="4" t="str">
        <f t="shared" si="41"/>
        <v/>
      </c>
      <c r="AR192" s="4" t="str">
        <f t="shared" si="42"/>
        <v/>
      </c>
      <c r="AS192" s="4" t="str">
        <f t="shared" si="43"/>
        <v>146.885625</v>
      </c>
      <c r="AT192" s="4" t="str">
        <f t="shared" si="44"/>
        <v/>
      </c>
      <c r="AU192" s="4" t="str">
        <f t="shared" si="45"/>
        <v/>
      </c>
      <c r="AV192" s="4" t="str">
        <f t="shared" si="46"/>
        <v/>
      </c>
      <c r="AW192" s="4" t="str">
        <f t="shared" si="47"/>
        <v>0.001248788835</v>
      </c>
      <c r="AX192" s="4" t="str">
        <f t="shared" si="48"/>
        <v/>
      </c>
      <c r="AY192" s="4" t="str">
        <f t="shared" si="49"/>
        <v/>
      </c>
      <c r="AZ192" s="4" t="str">
        <f t="shared" si="50"/>
        <v/>
      </c>
      <c r="BA192" s="4" t="str">
        <f t="shared" si="51"/>
        <v>72969</v>
      </c>
      <c r="BB192" s="4" t="str">
        <f t="shared" si="52"/>
        <v/>
      </c>
      <c r="BC192" s="4" t="str">
        <f t="shared" si="53"/>
        <v/>
      </c>
      <c r="BD192" s="4" t="str">
        <f t="shared" si="54"/>
        <v/>
      </c>
      <c r="BE192" s="4">
        <v>1196.0</v>
      </c>
      <c r="BF192" s="4">
        <v>72969.0</v>
      </c>
      <c r="BG192" s="4">
        <v>0.00124878883526</v>
      </c>
      <c r="BH192" s="4">
        <v>146.885625</v>
      </c>
      <c r="BI192" s="4">
        <v>17.5459375</v>
      </c>
      <c r="BL192" s="4"/>
      <c r="BS192" s="7"/>
      <c r="BT192" s="8"/>
      <c r="BU192" s="8"/>
      <c r="BV192" s="8"/>
      <c r="BW192" s="15">
        <v>38897.0</v>
      </c>
      <c r="BX192" s="16"/>
      <c r="BY192" s="17"/>
      <c r="BZ192" s="19" t="str">
        <f t="shared" si="55"/>
        <v>3</v>
      </c>
      <c r="CA192" s="19" t="str">
        <f t="shared" si="56"/>
        <v/>
      </c>
      <c r="CB192" s="19" t="str">
        <f t="shared" si="57"/>
        <v/>
      </c>
      <c r="CC192" s="19"/>
      <c r="CF192" s="4">
        <v>69800.0</v>
      </c>
    </row>
    <row r="193">
      <c r="A193" s="4"/>
      <c r="B193" s="4"/>
      <c r="C193" s="4"/>
      <c r="D193" s="4" t="str">
        <f t="shared" si="2"/>
        <v>2</v>
      </c>
      <c r="E193" s="4" t="str">
        <f t="shared" si="3"/>
        <v/>
      </c>
      <c r="F193" s="4" t="str">
        <f t="shared" si="4"/>
        <v/>
      </c>
      <c r="G193" s="4" t="str">
        <f t="shared" si="5"/>
        <v/>
      </c>
      <c r="H193" s="4" t="str">
        <f t="shared" si="6"/>
        <v/>
      </c>
      <c r="I193" s="4" t="str">
        <f t="shared" si="7"/>
        <v/>
      </c>
      <c r="J193" s="4" t="str">
        <f t="shared" si="8"/>
        <v/>
      </c>
      <c r="K193" s="4" t="str">
        <f t="shared" si="9"/>
        <v/>
      </c>
      <c r="L193" s="4" t="str">
        <f t="shared" si="10"/>
        <v/>
      </c>
      <c r="M193" s="4" t="str">
        <f t="shared" si="11"/>
        <v/>
      </c>
      <c r="N193" s="4" t="str">
        <f t="shared" si="12"/>
        <v/>
      </c>
      <c r="O193" s="4" t="str">
        <f t="shared" si="13"/>
        <v/>
      </c>
      <c r="P193" s="4" t="str">
        <f t="shared" si="14"/>
        <v/>
      </c>
      <c r="Q193" s="4" t="str">
        <f t="shared" si="15"/>
        <v/>
      </c>
      <c r="R193" s="4" t="str">
        <f t="shared" si="16"/>
        <v/>
      </c>
      <c r="S193" s="4" t="str">
        <f t="shared" si="17"/>
        <v/>
      </c>
      <c r="T193" s="4" t="str">
        <f t="shared" si="18"/>
        <v/>
      </c>
      <c r="U193" s="4" t="str">
        <f t="shared" si="19"/>
        <v/>
      </c>
      <c r="V193" s="4" t="str">
        <f t="shared" si="20"/>
        <v/>
      </c>
      <c r="W193" s="4" t="str">
        <f t="shared" si="21"/>
        <v/>
      </c>
      <c r="X193" s="4" t="str">
        <f t="shared" si="22"/>
        <v/>
      </c>
      <c r="Y193" s="4" t="str">
        <f t="shared" si="23"/>
        <v/>
      </c>
      <c r="Z193" s="4" t="str">
        <f t="shared" si="24"/>
        <v/>
      </c>
      <c r="AA193" s="4" t="str">
        <f t="shared" si="25"/>
        <v/>
      </c>
      <c r="AB193" s="4" t="str">
        <f t="shared" si="26"/>
        <v/>
      </c>
      <c r="AC193" s="4" t="str">
        <f t="shared" si="27"/>
        <v/>
      </c>
      <c r="AD193" s="4" t="str">
        <f t="shared" si="28"/>
        <v/>
      </c>
      <c r="AE193" s="4" t="str">
        <f t="shared" si="29"/>
        <v/>
      </c>
      <c r="AF193" s="4" t="str">
        <f t="shared" si="30"/>
        <v/>
      </c>
      <c r="AG193" s="4" t="str">
        <f t="shared" si="31"/>
        <v/>
      </c>
      <c r="AH193" s="4" t="str">
        <f t="shared" si="32"/>
        <v/>
      </c>
      <c r="AI193" s="4" t="str">
        <f t="shared" si="33"/>
        <v/>
      </c>
      <c r="AJ193" s="4" t="str">
        <f t="shared" si="34"/>
        <v/>
      </c>
      <c r="AK193" s="4" t="str">
        <f t="shared" si="35"/>
        <v/>
      </c>
      <c r="AL193" s="4" t="str">
        <f t="shared" si="36"/>
        <v/>
      </c>
      <c r="AM193" s="4" t="str">
        <f t="shared" si="37"/>
        <v/>
      </c>
      <c r="AN193" s="4" t="str">
        <f t="shared" si="38"/>
        <v/>
      </c>
      <c r="AO193" s="4" t="str">
        <f t="shared" si="39"/>
        <v/>
      </c>
      <c r="AP193" s="4" t="str">
        <f t="shared" si="40"/>
        <v>0</v>
      </c>
      <c r="AQ193" s="4" t="str">
        <f t="shared" si="41"/>
        <v/>
      </c>
      <c r="AR193" s="4" t="str">
        <f t="shared" si="42"/>
        <v/>
      </c>
      <c r="AS193" s="4" t="str">
        <f t="shared" si="43"/>
        <v/>
      </c>
      <c r="AT193" s="4" t="str">
        <f t="shared" si="44"/>
        <v>679.465</v>
      </c>
      <c r="AU193" s="4" t="str">
        <f t="shared" si="45"/>
        <v/>
      </c>
      <c r="AV193" s="4" t="str">
        <f t="shared" si="46"/>
        <v/>
      </c>
      <c r="AW193" s="4" t="str">
        <f t="shared" si="47"/>
        <v/>
      </c>
      <c r="AX193" s="4" t="str">
        <f t="shared" si="48"/>
        <v>0.001238465767</v>
      </c>
      <c r="AY193" s="4" t="str">
        <f t="shared" si="49"/>
        <v/>
      </c>
      <c r="AZ193" s="4" t="str">
        <f t="shared" si="50"/>
        <v/>
      </c>
      <c r="BA193" s="4" t="str">
        <f t="shared" si="51"/>
        <v/>
      </c>
      <c r="BB193" s="4" t="str">
        <f t="shared" si="52"/>
        <v>72732</v>
      </c>
      <c r="BC193" s="4" t="str">
        <f t="shared" si="53"/>
        <v/>
      </c>
      <c r="BD193" s="4" t="str">
        <f t="shared" si="54"/>
        <v/>
      </c>
      <c r="BE193" s="4">
        <v>4143.0</v>
      </c>
      <c r="BF193" s="4">
        <v>72732.0</v>
      </c>
      <c r="BG193" s="4">
        <v>0.00123846576744</v>
      </c>
      <c r="BH193" s="4">
        <v>679.465</v>
      </c>
      <c r="BI193" s="4">
        <v>0.0</v>
      </c>
      <c r="BL193" s="4"/>
      <c r="BT193" s="8"/>
      <c r="BU193" s="8"/>
      <c r="BV193" s="8"/>
      <c r="BW193" s="15">
        <v>40277.0</v>
      </c>
      <c r="BX193" s="16"/>
      <c r="BY193" s="17"/>
      <c r="BZ193" s="19" t="str">
        <f t="shared" si="55"/>
        <v>49</v>
      </c>
      <c r="CA193" s="19" t="str">
        <f t="shared" si="56"/>
        <v/>
      </c>
      <c r="CB193" s="19" t="str">
        <f t="shared" si="57"/>
        <v/>
      </c>
      <c r="CC193" s="19"/>
      <c r="CF193" s="4">
        <v>71200.0</v>
      </c>
    </row>
    <row r="194">
      <c r="A194" s="4"/>
      <c r="B194" s="4"/>
      <c r="C194" s="4"/>
      <c r="D194" s="4" t="str">
        <f t="shared" si="2"/>
        <v>3</v>
      </c>
      <c r="E194" s="4" t="str">
        <f t="shared" si="3"/>
        <v/>
      </c>
      <c r="F194" s="4" t="str">
        <f t="shared" si="4"/>
        <v/>
      </c>
      <c r="G194" s="4" t="str">
        <f t="shared" si="5"/>
        <v/>
      </c>
      <c r="H194" s="4" t="str">
        <f t="shared" si="6"/>
        <v/>
      </c>
      <c r="I194" s="4" t="str">
        <f t="shared" si="7"/>
        <v/>
      </c>
      <c r="J194" s="4" t="str">
        <f t="shared" si="8"/>
        <v/>
      </c>
      <c r="K194" s="4" t="str">
        <f t="shared" si="9"/>
        <v/>
      </c>
      <c r="L194" s="4" t="str">
        <f t="shared" si="10"/>
        <v/>
      </c>
      <c r="M194" s="4" t="str">
        <f t="shared" si="11"/>
        <v/>
      </c>
      <c r="N194" s="4" t="str">
        <f t="shared" si="12"/>
        <v/>
      </c>
      <c r="O194" s="4" t="str">
        <f t="shared" si="13"/>
        <v/>
      </c>
      <c r="P194" s="4" t="str">
        <f t="shared" si="14"/>
        <v/>
      </c>
      <c r="Q194" s="4" t="str">
        <f t="shared" si="15"/>
        <v/>
      </c>
      <c r="R194" s="4" t="str">
        <f t="shared" si="16"/>
        <v/>
      </c>
      <c r="S194" s="4" t="str">
        <f t="shared" si="17"/>
        <v/>
      </c>
      <c r="T194" s="4" t="str">
        <f t="shared" si="18"/>
        <v/>
      </c>
      <c r="U194" s="4" t="str">
        <f t="shared" si="19"/>
        <v/>
      </c>
      <c r="V194" s="4" t="str">
        <f t="shared" si="20"/>
        <v/>
      </c>
      <c r="W194" s="4" t="str">
        <f t="shared" si="21"/>
        <v/>
      </c>
      <c r="X194" s="4" t="str">
        <f t="shared" si="22"/>
        <v/>
      </c>
      <c r="Y194" s="4" t="str">
        <f t="shared" si="23"/>
        <v/>
      </c>
      <c r="Z194" s="4" t="str">
        <f t="shared" si="24"/>
        <v/>
      </c>
      <c r="AA194" s="4" t="str">
        <f t="shared" si="25"/>
        <v/>
      </c>
      <c r="AB194" s="4" t="str">
        <f t="shared" si="26"/>
        <v/>
      </c>
      <c r="AC194" s="4" t="str">
        <f t="shared" si="27"/>
        <v/>
      </c>
      <c r="AD194" s="4" t="str">
        <f t="shared" si="28"/>
        <v/>
      </c>
      <c r="AE194" s="4" t="str">
        <f t="shared" si="29"/>
        <v/>
      </c>
      <c r="AF194" s="4" t="str">
        <f t="shared" si="30"/>
        <v/>
      </c>
      <c r="AG194" s="4" t="str">
        <f t="shared" si="31"/>
        <v/>
      </c>
      <c r="AH194" s="4" t="str">
        <f t="shared" si="32"/>
        <v/>
      </c>
      <c r="AI194" s="4" t="str">
        <f t="shared" si="33"/>
        <v/>
      </c>
      <c r="AJ194" s="4" t="str">
        <f t="shared" si="34"/>
        <v/>
      </c>
      <c r="AK194" s="4" t="str">
        <f t="shared" si="35"/>
        <v/>
      </c>
      <c r="AL194" s="4" t="str">
        <f t="shared" si="36"/>
        <v/>
      </c>
      <c r="AM194" s="4" t="str">
        <f t="shared" si="37"/>
        <v/>
      </c>
      <c r="AN194" s="4" t="str">
        <f t="shared" si="38"/>
        <v/>
      </c>
      <c r="AO194" s="4" t="str">
        <f t="shared" si="39"/>
        <v/>
      </c>
      <c r="AP194" s="4" t="str">
        <f t="shared" si="40"/>
        <v/>
      </c>
      <c r="AQ194" s="4" t="str">
        <f t="shared" si="41"/>
        <v>3.005</v>
      </c>
      <c r="AR194" s="4" t="str">
        <f t="shared" si="42"/>
        <v/>
      </c>
      <c r="AS194" s="4" t="str">
        <f t="shared" si="43"/>
        <v/>
      </c>
      <c r="AT194" s="4" t="str">
        <f t="shared" si="44"/>
        <v/>
      </c>
      <c r="AU194" s="4" t="str">
        <f t="shared" si="45"/>
        <v>543.905</v>
      </c>
      <c r="AV194" s="4" t="str">
        <f t="shared" si="46"/>
        <v/>
      </c>
      <c r="AW194" s="4" t="str">
        <f t="shared" si="47"/>
        <v/>
      </c>
      <c r="AX194" s="4" t="str">
        <f t="shared" si="48"/>
        <v/>
      </c>
      <c r="AY194" s="4" t="str">
        <f t="shared" si="49"/>
        <v>0.001205407372</v>
      </c>
      <c r="AZ194" s="4" t="str">
        <f t="shared" si="50"/>
        <v/>
      </c>
      <c r="BA194" s="4" t="str">
        <f t="shared" si="51"/>
        <v/>
      </c>
      <c r="BB194" s="4" t="str">
        <f t="shared" si="52"/>
        <v/>
      </c>
      <c r="BC194" s="4" t="str">
        <f t="shared" si="53"/>
        <v>72550</v>
      </c>
      <c r="BD194" s="4" t="str">
        <f t="shared" si="54"/>
        <v/>
      </c>
      <c r="BE194" s="4">
        <v>9616.0</v>
      </c>
      <c r="BF194" s="4">
        <v>72550.0</v>
      </c>
      <c r="BG194" s="4">
        <v>0.00120540737206</v>
      </c>
      <c r="BH194" s="4">
        <v>543.905</v>
      </c>
      <c r="BI194" s="4">
        <v>3.005</v>
      </c>
      <c r="BT194" s="8"/>
      <c r="BU194" s="8"/>
      <c r="BV194" s="8"/>
      <c r="BW194" s="15">
        <v>39455.0</v>
      </c>
      <c r="BX194" s="17"/>
      <c r="BY194" s="17"/>
      <c r="BZ194" s="19" t="str">
        <f t="shared" si="55"/>
        <v>22</v>
      </c>
      <c r="CA194" s="19" t="str">
        <f t="shared" si="56"/>
        <v/>
      </c>
      <c r="CB194" s="19" t="str">
        <f t="shared" si="57"/>
        <v/>
      </c>
      <c r="CC194" s="19"/>
      <c r="CF194" s="4">
        <v>77000.0</v>
      </c>
    </row>
    <row r="195">
      <c r="A195" s="4"/>
      <c r="B195" s="4"/>
      <c r="C195" s="4"/>
      <c r="D195" s="4" t="str">
        <f t="shared" si="2"/>
        <v>3</v>
      </c>
      <c r="E195" s="4" t="str">
        <f t="shared" si="3"/>
        <v/>
      </c>
      <c r="F195" s="4" t="str">
        <f t="shared" si="4"/>
        <v/>
      </c>
      <c r="G195" s="4" t="str">
        <f t="shared" si="5"/>
        <v/>
      </c>
      <c r="H195" s="4" t="str">
        <f t="shared" si="6"/>
        <v/>
      </c>
      <c r="I195" s="4" t="str">
        <f t="shared" si="7"/>
        <v/>
      </c>
      <c r="J195" s="4" t="str">
        <f t="shared" si="8"/>
        <v/>
      </c>
      <c r="K195" s="4" t="str">
        <f t="shared" si="9"/>
        <v/>
      </c>
      <c r="L195" s="4" t="str">
        <f t="shared" si="10"/>
        <v/>
      </c>
      <c r="M195" s="4" t="str">
        <f t="shared" si="11"/>
        <v/>
      </c>
      <c r="N195" s="4" t="str">
        <f t="shared" si="12"/>
        <v/>
      </c>
      <c r="O195" s="4" t="str">
        <f t="shared" si="13"/>
        <v/>
      </c>
      <c r="P195" s="4" t="str">
        <f t="shared" si="14"/>
        <v/>
      </c>
      <c r="Q195" s="4" t="str">
        <f t="shared" si="15"/>
        <v/>
      </c>
      <c r="R195" s="4" t="str">
        <f t="shared" si="16"/>
        <v/>
      </c>
      <c r="S195" s="4" t="str">
        <f t="shared" si="17"/>
        <v/>
      </c>
      <c r="T195" s="4" t="str">
        <f t="shared" si="18"/>
        <v/>
      </c>
      <c r="U195" s="4" t="str">
        <f t="shared" si="19"/>
        <v/>
      </c>
      <c r="V195" s="4" t="str">
        <f t="shared" si="20"/>
        <v/>
      </c>
      <c r="W195" s="4" t="str">
        <f t="shared" si="21"/>
        <v/>
      </c>
      <c r="X195" s="4" t="str">
        <f t="shared" si="22"/>
        <v/>
      </c>
      <c r="Y195" s="4" t="str">
        <f t="shared" si="23"/>
        <v/>
      </c>
      <c r="Z195" s="4" t="str">
        <f t="shared" si="24"/>
        <v/>
      </c>
      <c r="AA195" s="4" t="str">
        <f t="shared" si="25"/>
        <v/>
      </c>
      <c r="AB195" s="4" t="str">
        <f t="shared" si="26"/>
        <v/>
      </c>
      <c r="AC195" s="4" t="str">
        <f t="shared" si="27"/>
        <v/>
      </c>
      <c r="AD195" s="4" t="str">
        <f t="shared" si="28"/>
        <v/>
      </c>
      <c r="AE195" s="4" t="str">
        <f t="shared" si="29"/>
        <v/>
      </c>
      <c r="AF195" s="4" t="str">
        <f t="shared" si="30"/>
        <v/>
      </c>
      <c r="AG195" s="4" t="str">
        <f t="shared" si="31"/>
        <v/>
      </c>
      <c r="AH195" s="4" t="str">
        <f t="shared" si="32"/>
        <v/>
      </c>
      <c r="AI195" s="4" t="str">
        <f t="shared" si="33"/>
        <v/>
      </c>
      <c r="AJ195" s="4" t="str">
        <f t="shared" si="34"/>
        <v/>
      </c>
      <c r="AK195" s="4" t="str">
        <f t="shared" si="35"/>
        <v/>
      </c>
      <c r="AL195" s="4" t="str">
        <f t="shared" si="36"/>
        <v/>
      </c>
      <c r="AM195" s="4" t="str">
        <f t="shared" si="37"/>
        <v/>
      </c>
      <c r="AN195" s="4" t="str">
        <f t="shared" si="38"/>
        <v/>
      </c>
      <c r="AO195" s="4" t="str">
        <f t="shared" si="39"/>
        <v/>
      </c>
      <c r="AP195" s="4" t="str">
        <f t="shared" si="40"/>
        <v/>
      </c>
      <c r="AQ195" s="4" t="str">
        <f t="shared" si="41"/>
        <v>113.985625</v>
      </c>
      <c r="AR195" s="4" t="str">
        <f t="shared" si="42"/>
        <v/>
      </c>
      <c r="AS195" s="4" t="str">
        <f t="shared" si="43"/>
        <v/>
      </c>
      <c r="AT195" s="4" t="str">
        <f t="shared" si="44"/>
        <v/>
      </c>
      <c r="AU195" s="4" t="str">
        <f t="shared" si="45"/>
        <v>1231.246875</v>
      </c>
      <c r="AV195" s="4" t="str">
        <f t="shared" si="46"/>
        <v/>
      </c>
      <c r="AW195" s="4" t="str">
        <f t="shared" si="47"/>
        <v/>
      </c>
      <c r="AX195" s="4" t="str">
        <f t="shared" si="48"/>
        <v/>
      </c>
      <c r="AY195" s="4" t="str">
        <f t="shared" si="49"/>
        <v>0.001204397051</v>
      </c>
      <c r="AZ195" s="4" t="str">
        <f t="shared" si="50"/>
        <v/>
      </c>
      <c r="BA195" s="4" t="str">
        <f t="shared" si="51"/>
        <v/>
      </c>
      <c r="BB195" s="4" t="str">
        <f t="shared" si="52"/>
        <v/>
      </c>
      <c r="BC195" s="4" t="str">
        <f t="shared" si="53"/>
        <v>72443</v>
      </c>
      <c r="BD195" s="4" t="str">
        <f t="shared" si="54"/>
        <v/>
      </c>
      <c r="BE195" s="4">
        <v>16200.0</v>
      </c>
      <c r="BF195" s="4">
        <v>72443.0</v>
      </c>
      <c r="BG195" s="4">
        <v>0.00120439705101</v>
      </c>
      <c r="BH195" s="4">
        <v>1231.246875</v>
      </c>
      <c r="BI195" s="4">
        <v>113.985625</v>
      </c>
      <c r="BT195" s="8"/>
      <c r="BU195" s="8"/>
      <c r="BV195" s="8"/>
      <c r="BW195" s="15">
        <v>39242.0</v>
      </c>
      <c r="BX195" s="17"/>
      <c r="BY195" s="17"/>
      <c r="BZ195" s="19" t="str">
        <f t="shared" si="55"/>
        <v>15</v>
      </c>
      <c r="CA195" s="19" t="str">
        <f t="shared" si="56"/>
        <v/>
      </c>
      <c r="CB195" s="19" t="str">
        <f t="shared" si="57"/>
        <v/>
      </c>
      <c r="CC195" s="19"/>
      <c r="CF195" s="4">
        <v>86500.0</v>
      </c>
    </row>
    <row r="196">
      <c r="A196" s="4"/>
      <c r="B196" s="4"/>
      <c r="C196" s="4"/>
      <c r="D196" s="4" t="str">
        <f t="shared" si="2"/>
        <v>2</v>
      </c>
      <c r="E196" s="4" t="str">
        <f t="shared" si="3"/>
        <v/>
      </c>
      <c r="F196" s="4" t="str">
        <f t="shared" si="4"/>
        <v>116</v>
      </c>
      <c r="G196" s="4" t="str">
        <f t="shared" si="5"/>
        <v/>
      </c>
      <c r="H196" s="4" t="str">
        <f t="shared" si="6"/>
        <v/>
      </c>
      <c r="I196" s="4" t="str">
        <f t="shared" si="7"/>
        <v/>
      </c>
      <c r="J196" s="4" t="str">
        <f t="shared" si="8"/>
        <v>4</v>
      </c>
      <c r="K196" s="4" t="str">
        <f t="shared" si="9"/>
        <v/>
      </c>
      <c r="L196" s="4" t="str">
        <f t="shared" si="10"/>
        <v/>
      </c>
      <c r="M196" s="4" t="str">
        <f t="shared" si="11"/>
        <v/>
      </c>
      <c r="N196" s="4" t="str">
        <f t="shared" si="12"/>
        <v>3588.5157</v>
      </c>
      <c r="O196" s="4" t="str">
        <f t="shared" si="13"/>
        <v/>
      </c>
      <c r="P196" s="4" t="str">
        <f t="shared" si="14"/>
        <v/>
      </c>
      <c r="Q196" s="4" t="str">
        <f t="shared" si="15"/>
        <v/>
      </c>
      <c r="R196" s="4" t="str">
        <f t="shared" si="16"/>
        <v>228</v>
      </c>
      <c r="S196" s="4" t="str">
        <f t="shared" si="17"/>
        <v/>
      </c>
      <c r="T196" s="4" t="str">
        <f t="shared" si="18"/>
        <v/>
      </c>
      <c r="U196" s="4" t="str">
        <f t="shared" si="19"/>
        <v/>
      </c>
      <c r="V196" s="4" t="str">
        <f t="shared" si="20"/>
        <v>120</v>
      </c>
      <c r="W196" s="4" t="str">
        <f t="shared" si="21"/>
        <v/>
      </c>
      <c r="X196" s="4" t="str">
        <f t="shared" si="22"/>
        <v/>
      </c>
      <c r="Y196" s="4" t="str">
        <f t="shared" si="23"/>
        <v/>
      </c>
      <c r="Z196" s="4" t="str">
        <f t="shared" si="24"/>
        <v>590</v>
      </c>
      <c r="AA196" s="4" t="str">
        <f t="shared" si="25"/>
        <v/>
      </c>
      <c r="AB196" s="4" t="str">
        <f t="shared" si="26"/>
        <v/>
      </c>
      <c r="AC196" s="4" t="str">
        <f t="shared" si="27"/>
        <v/>
      </c>
      <c r="AD196" s="4" t="str">
        <f t="shared" si="28"/>
        <v>50</v>
      </c>
      <c r="AE196" s="4" t="str">
        <f t="shared" si="29"/>
        <v/>
      </c>
      <c r="AF196" s="4" t="str">
        <f t="shared" si="30"/>
        <v/>
      </c>
      <c r="AG196" s="4" t="str">
        <f t="shared" si="31"/>
        <v/>
      </c>
      <c r="AH196" s="4" t="str">
        <f t="shared" si="32"/>
        <v>60</v>
      </c>
      <c r="AI196" s="4" t="str">
        <f t="shared" si="33"/>
        <v/>
      </c>
      <c r="AJ196" s="4" t="str">
        <f t="shared" si="34"/>
        <v/>
      </c>
      <c r="AK196" s="4" t="str">
        <f t="shared" si="35"/>
        <v/>
      </c>
      <c r="AL196" s="4" t="str">
        <f t="shared" si="36"/>
        <v>10.20457114</v>
      </c>
      <c r="AM196" s="4" t="str">
        <f t="shared" si="37"/>
        <v/>
      </c>
      <c r="AN196" s="4" t="str">
        <f t="shared" si="38"/>
        <v/>
      </c>
      <c r="AO196" s="4" t="str">
        <f t="shared" si="39"/>
        <v/>
      </c>
      <c r="AP196" s="4" t="str">
        <f t="shared" si="40"/>
        <v>5</v>
      </c>
      <c r="AQ196" s="4" t="str">
        <f t="shared" si="41"/>
        <v/>
      </c>
      <c r="AR196" s="4" t="str">
        <f t="shared" si="42"/>
        <v/>
      </c>
      <c r="AS196" s="4" t="str">
        <f t="shared" si="43"/>
        <v/>
      </c>
      <c r="AT196" s="4" t="str">
        <f t="shared" si="44"/>
        <v>22.269375</v>
      </c>
      <c r="AU196" s="4" t="str">
        <f t="shared" si="45"/>
        <v/>
      </c>
      <c r="AV196" s="4" t="str">
        <f t="shared" si="46"/>
        <v/>
      </c>
      <c r="AW196" s="4" t="str">
        <f t="shared" si="47"/>
        <v/>
      </c>
      <c r="AX196" s="4" t="str">
        <f t="shared" si="48"/>
        <v>0.001189059619</v>
      </c>
      <c r="AY196" s="4" t="str">
        <f t="shared" si="49"/>
        <v/>
      </c>
      <c r="AZ196" s="4" t="str">
        <f t="shared" si="50"/>
        <v/>
      </c>
      <c r="BA196" s="4" t="str">
        <f t="shared" si="51"/>
        <v/>
      </c>
      <c r="BB196" s="4" t="str">
        <f t="shared" si="52"/>
        <v>72107</v>
      </c>
      <c r="BC196" s="4" t="str">
        <f t="shared" si="53"/>
        <v/>
      </c>
      <c r="BD196" s="4" t="str">
        <f t="shared" si="54"/>
        <v/>
      </c>
      <c r="BE196" s="4">
        <v>7918.0</v>
      </c>
      <c r="BF196" s="4">
        <v>72107.0</v>
      </c>
      <c r="BG196" s="4">
        <v>0.00118905961942</v>
      </c>
      <c r="BH196" s="4">
        <v>22.269375</v>
      </c>
      <c r="BI196" s="4">
        <v>5.0</v>
      </c>
      <c r="BJ196">
        <v>10.204571144249204</v>
      </c>
      <c r="BK196" s="4">
        <v>60.0</v>
      </c>
      <c r="BL196" s="4">
        <v>50.0</v>
      </c>
      <c r="BM196" s="7">
        <v>590.0</v>
      </c>
      <c r="BN196" s="7">
        <v>120.0</v>
      </c>
      <c r="BO196" s="7">
        <v>228.0</v>
      </c>
      <c r="BP196" s="7">
        <v>3588.515699838284</v>
      </c>
      <c r="BQ196" s="7">
        <v>4.0</v>
      </c>
      <c r="BR196" s="7">
        <v>116.0</v>
      </c>
      <c r="BS196" s="7"/>
      <c r="BT196" s="8"/>
      <c r="BU196" s="8"/>
      <c r="BV196" s="8"/>
      <c r="BW196" s="15">
        <v>39978.0</v>
      </c>
      <c r="BX196" s="20">
        <v>40409.0</v>
      </c>
      <c r="BY196" s="22">
        <v>40120.0</v>
      </c>
      <c r="BZ196" s="19" t="str">
        <f t="shared" si="55"/>
        <v>39</v>
      </c>
      <c r="CA196" s="19" t="str">
        <f t="shared" si="56"/>
        <v>31</v>
      </c>
      <c r="CB196" s="19" t="str">
        <f t="shared" si="57"/>
        <v>16</v>
      </c>
      <c r="CC196" s="19"/>
      <c r="CF196" s="4">
        <v>91100.0</v>
      </c>
    </row>
    <row r="197">
      <c r="A197" s="4"/>
      <c r="B197" s="4"/>
      <c r="C197" s="4"/>
      <c r="D197" s="4" t="str">
        <f t="shared" si="2"/>
        <v>3</v>
      </c>
      <c r="E197" s="4" t="str">
        <f t="shared" si="3"/>
        <v/>
      </c>
      <c r="F197" s="4" t="str">
        <f t="shared" si="4"/>
        <v/>
      </c>
      <c r="G197" s="4" t="str">
        <f t="shared" si="5"/>
        <v/>
      </c>
      <c r="H197" s="4" t="str">
        <f t="shared" si="6"/>
        <v/>
      </c>
      <c r="I197" s="4" t="str">
        <f t="shared" si="7"/>
        <v/>
      </c>
      <c r="J197" s="4" t="str">
        <f t="shared" si="8"/>
        <v/>
      </c>
      <c r="K197" s="4" t="str">
        <f t="shared" si="9"/>
        <v/>
      </c>
      <c r="L197" s="4" t="str">
        <f t="shared" si="10"/>
        <v/>
      </c>
      <c r="M197" s="4" t="str">
        <f t="shared" si="11"/>
        <v/>
      </c>
      <c r="N197" s="4" t="str">
        <f t="shared" si="12"/>
        <v/>
      </c>
      <c r="O197" s="4" t="str">
        <f t="shared" si="13"/>
        <v/>
      </c>
      <c r="P197" s="4" t="str">
        <f t="shared" si="14"/>
        <v/>
      </c>
      <c r="Q197" s="4" t="str">
        <f t="shared" si="15"/>
        <v/>
      </c>
      <c r="R197" s="4" t="str">
        <f t="shared" si="16"/>
        <v/>
      </c>
      <c r="S197" s="4" t="str">
        <f t="shared" si="17"/>
        <v/>
      </c>
      <c r="T197" s="4" t="str">
        <f t="shared" si="18"/>
        <v/>
      </c>
      <c r="U197" s="4" t="str">
        <f t="shared" si="19"/>
        <v/>
      </c>
      <c r="V197" s="4" t="str">
        <f t="shared" si="20"/>
        <v/>
      </c>
      <c r="W197" s="4" t="str">
        <f t="shared" si="21"/>
        <v/>
      </c>
      <c r="X197" s="4" t="str">
        <f t="shared" si="22"/>
        <v/>
      </c>
      <c r="Y197" s="4" t="str">
        <f t="shared" si="23"/>
        <v/>
      </c>
      <c r="Z197" s="4" t="str">
        <f t="shared" si="24"/>
        <v/>
      </c>
      <c r="AA197" s="4" t="str">
        <f t="shared" si="25"/>
        <v/>
      </c>
      <c r="AB197" s="4" t="str">
        <f t="shared" si="26"/>
        <v/>
      </c>
      <c r="AC197" s="4" t="str">
        <f t="shared" si="27"/>
        <v/>
      </c>
      <c r="AD197" s="4" t="str">
        <f t="shared" si="28"/>
        <v/>
      </c>
      <c r="AE197" s="4" t="str">
        <f t="shared" si="29"/>
        <v/>
      </c>
      <c r="AF197" s="4" t="str">
        <f t="shared" si="30"/>
        <v/>
      </c>
      <c r="AG197" s="4" t="str">
        <f t="shared" si="31"/>
        <v/>
      </c>
      <c r="AH197" s="4" t="str">
        <f t="shared" si="32"/>
        <v/>
      </c>
      <c r="AI197" s="4" t="str">
        <f t="shared" si="33"/>
        <v/>
      </c>
      <c r="AJ197" s="4" t="str">
        <f t="shared" si="34"/>
        <v/>
      </c>
      <c r="AK197" s="4" t="str">
        <f t="shared" si="35"/>
        <v/>
      </c>
      <c r="AL197" s="4" t="str">
        <f t="shared" si="36"/>
        <v/>
      </c>
      <c r="AM197" s="4" t="str">
        <f t="shared" si="37"/>
        <v/>
      </c>
      <c r="AN197" s="4" t="str">
        <f t="shared" si="38"/>
        <v/>
      </c>
      <c r="AO197" s="4" t="str">
        <f t="shared" si="39"/>
        <v/>
      </c>
      <c r="AP197" s="4" t="str">
        <f t="shared" si="40"/>
        <v/>
      </c>
      <c r="AQ197" s="4" t="str">
        <f t="shared" si="41"/>
        <v>60.7384375</v>
      </c>
      <c r="AR197" s="4" t="str">
        <f t="shared" si="42"/>
        <v/>
      </c>
      <c r="AS197" s="4" t="str">
        <f t="shared" si="43"/>
        <v/>
      </c>
      <c r="AT197" s="4" t="str">
        <f t="shared" si="44"/>
        <v/>
      </c>
      <c r="AU197" s="4" t="str">
        <f t="shared" si="45"/>
        <v>670.3009375</v>
      </c>
      <c r="AV197" s="4" t="str">
        <f t="shared" si="46"/>
        <v/>
      </c>
      <c r="AW197" s="4" t="str">
        <f t="shared" si="47"/>
        <v/>
      </c>
      <c r="AX197" s="4" t="str">
        <f t="shared" si="48"/>
        <v/>
      </c>
      <c r="AY197" s="4" t="str">
        <f t="shared" si="49"/>
        <v>0.001153997451</v>
      </c>
      <c r="AZ197" s="4" t="str">
        <f t="shared" si="50"/>
        <v/>
      </c>
      <c r="BA197" s="4" t="str">
        <f t="shared" si="51"/>
        <v/>
      </c>
      <c r="BB197" s="4" t="str">
        <f t="shared" si="52"/>
        <v/>
      </c>
      <c r="BC197" s="4" t="str">
        <f t="shared" si="53"/>
        <v>71194</v>
      </c>
      <c r="BD197" s="4" t="str">
        <f t="shared" si="54"/>
        <v/>
      </c>
      <c r="BE197" s="4">
        <v>13600.0</v>
      </c>
      <c r="BF197" s="4">
        <v>71194.0</v>
      </c>
      <c r="BG197" s="4">
        <v>0.00115399745097</v>
      </c>
      <c r="BH197" s="4">
        <v>670.3009375</v>
      </c>
      <c r="BI197" s="4">
        <v>60.7384375</v>
      </c>
      <c r="BK197" s="4"/>
      <c r="BL197" s="4"/>
      <c r="BS197" s="7"/>
      <c r="BT197" s="8"/>
      <c r="BU197" s="8"/>
      <c r="BV197" s="8"/>
      <c r="BW197" s="15">
        <v>39210.0</v>
      </c>
      <c r="BX197" s="16"/>
      <c r="BY197" s="17"/>
      <c r="BZ197" s="19" t="str">
        <f t="shared" si="55"/>
        <v>14</v>
      </c>
      <c r="CA197" s="19" t="str">
        <f t="shared" si="56"/>
        <v/>
      </c>
      <c r="CB197" s="19" t="str">
        <f t="shared" si="57"/>
        <v/>
      </c>
      <c r="CC197" s="19"/>
      <c r="CF197" s="4">
        <v>124000.0</v>
      </c>
    </row>
    <row r="198">
      <c r="A198" s="4"/>
      <c r="B198" s="4"/>
      <c r="C198" s="4"/>
      <c r="D198" s="4" t="str">
        <f t="shared" si="2"/>
        <v>2</v>
      </c>
      <c r="E198" s="4" t="str">
        <f t="shared" si="3"/>
        <v/>
      </c>
      <c r="F198" s="4" t="str">
        <f t="shared" si="4"/>
        <v/>
      </c>
      <c r="G198" s="4" t="str">
        <f t="shared" si="5"/>
        <v/>
      </c>
      <c r="H198" s="4" t="str">
        <f t="shared" si="6"/>
        <v/>
      </c>
      <c r="I198" s="4" t="str">
        <f t="shared" si="7"/>
        <v/>
      </c>
      <c r="J198" s="4" t="str">
        <f t="shared" si="8"/>
        <v/>
      </c>
      <c r="K198" s="4" t="str">
        <f t="shared" si="9"/>
        <v/>
      </c>
      <c r="L198" s="4" t="str">
        <f t="shared" si="10"/>
        <v/>
      </c>
      <c r="M198" s="4" t="str">
        <f t="shared" si="11"/>
        <v/>
      </c>
      <c r="N198" s="4" t="str">
        <f t="shared" si="12"/>
        <v/>
      </c>
      <c r="O198" s="4" t="str">
        <f t="shared" si="13"/>
        <v/>
      </c>
      <c r="P198" s="4" t="str">
        <f t="shared" si="14"/>
        <v/>
      </c>
      <c r="Q198" s="4" t="str">
        <f t="shared" si="15"/>
        <v/>
      </c>
      <c r="R198" s="4" t="str">
        <f t="shared" si="16"/>
        <v/>
      </c>
      <c r="S198" s="4" t="str">
        <f t="shared" si="17"/>
        <v/>
      </c>
      <c r="T198" s="4" t="str">
        <f t="shared" si="18"/>
        <v/>
      </c>
      <c r="U198" s="4" t="str">
        <f t="shared" si="19"/>
        <v/>
      </c>
      <c r="V198" s="4" t="str">
        <f t="shared" si="20"/>
        <v/>
      </c>
      <c r="W198" s="4" t="str">
        <f t="shared" si="21"/>
        <v/>
      </c>
      <c r="X198" s="4" t="str">
        <f t="shared" si="22"/>
        <v/>
      </c>
      <c r="Y198" s="4" t="str">
        <f t="shared" si="23"/>
        <v/>
      </c>
      <c r="Z198" s="4" t="str">
        <f t="shared" si="24"/>
        <v>138</v>
      </c>
      <c r="AA198" s="4" t="str">
        <f t="shared" si="25"/>
        <v/>
      </c>
      <c r="AB198" s="4" t="str">
        <f t="shared" si="26"/>
        <v/>
      </c>
      <c r="AC198" s="4" t="str">
        <f t="shared" si="27"/>
        <v/>
      </c>
      <c r="AD198" s="4" t="str">
        <f t="shared" si="28"/>
        <v>251</v>
      </c>
      <c r="AE198" s="4" t="str">
        <f t="shared" si="29"/>
        <v/>
      </c>
      <c r="AF198" s="4" t="str">
        <f t="shared" si="30"/>
        <v/>
      </c>
      <c r="AG198" s="4" t="str">
        <f t="shared" si="31"/>
        <v/>
      </c>
      <c r="AH198" s="4" t="str">
        <f t="shared" si="32"/>
        <v>387</v>
      </c>
      <c r="AI198" s="4" t="str">
        <f t="shared" si="33"/>
        <v/>
      </c>
      <c r="AJ198" s="4" t="str">
        <f t="shared" si="34"/>
        <v/>
      </c>
      <c r="AK198" s="4" t="str">
        <f t="shared" si="35"/>
        <v/>
      </c>
      <c r="AL198" s="4" t="str">
        <f t="shared" si="36"/>
        <v>78.10852446</v>
      </c>
      <c r="AM198" s="4" t="str">
        <f t="shared" si="37"/>
        <v/>
      </c>
      <c r="AN198" s="4" t="str">
        <f t="shared" si="38"/>
        <v/>
      </c>
      <c r="AO198" s="4" t="str">
        <f t="shared" si="39"/>
        <v/>
      </c>
      <c r="AP198" s="4" t="str">
        <f t="shared" si="40"/>
        <v>14.628125</v>
      </c>
      <c r="AQ198" s="4" t="str">
        <f t="shared" si="41"/>
        <v/>
      </c>
      <c r="AR198" s="4" t="str">
        <f t="shared" si="42"/>
        <v/>
      </c>
      <c r="AS198" s="4" t="str">
        <f t="shared" si="43"/>
        <v/>
      </c>
      <c r="AT198" s="4" t="str">
        <f t="shared" si="44"/>
        <v>216.2003125</v>
      </c>
      <c r="AU198" s="4" t="str">
        <f t="shared" si="45"/>
        <v/>
      </c>
      <c r="AV198" s="4" t="str">
        <f t="shared" si="46"/>
        <v/>
      </c>
      <c r="AW198" s="4" t="str">
        <f t="shared" si="47"/>
        <v/>
      </c>
      <c r="AX198" s="4" t="str">
        <f t="shared" si="48"/>
        <v>0.00112934451</v>
      </c>
      <c r="AY198" s="4" t="str">
        <f t="shared" si="49"/>
        <v/>
      </c>
      <c r="AZ198" s="4" t="str">
        <f t="shared" si="50"/>
        <v/>
      </c>
      <c r="BA198" s="4" t="str">
        <f t="shared" si="51"/>
        <v/>
      </c>
      <c r="BB198" s="4" t="str">
        <f t="shared" si="52"/>
        <v>70792</v>
      </c>
      <c r="BC198" s="4" t="str">
        <f t="shared" si="53"/>
        <v/>
      </c>
      <c r="BD198" s="4" t="str">
        <f t="shared" si="54"/>
        <v/>
      </c>
      <c r="BE198" s="4">
        <v>7810.0</v>
      </c>
      <c r="BF198" s="4">
        <v>70792.0</v>
      </c>
      <c r="BG198" s="4">
        <v>0.0011293445104</v>
      </c>
      <c r="BH198" s="4">
        <v>216.2003125</v>
      </c>
      <c r="BI198" s="4">
        <v>14.628125</v>
      </c>
      <c r="BJ198">
        <v>78.10852445677817</v>
      </c>
      <c r="BK198" s="4">
        <v>387.0</v>
      </c>
      <c r="BL198" s="4">
        <v>251.0</v>
      </c>
      <c r="BM198" s="7">
        <v>138.0</v>
      </c>
      <c r="BN198" s="7"/>
      <c r="BO198" s="7"/>
      <c r="BP198" s="7"/>
      <c r="BS198" s="7"/>
      <c r="BT198" s="8"/>
      <c r="BU198" s="8"/>
      <c r="BV198" s="8"/>
      <c r="BW198" s="15">
        <v>39028.0</v>
      </c>
      <c r="BX198" s="20">
        <v>39826.0</v>
      </c>
      <c r="BY198" s="17"/>
      <c r="BZ198" s="19" t="str">
        <f t="shared" si="55"/>
        <v>8</v>
      </c>
      <c r="CA198" s="19" t="str">
        <f t="shared" si="56"/>
        <v>12</v>
      </c>
      <c r="CB198" s="19" t="str">
        <f t="shared" si="57"/>
        <v/>
      </c>
      <c r="CC198" s="19"/>
      <c r="CF198" s="4">
        <v>128000.0</v>
      </c>
    </row>
    <row r="199">
      <c r="A199" s="4"/>
      <c r="B199" s="4"/>
      <c r="C199" s="4"/>
      <c r="D199" s="4" t="str">
        <f t="shared" si="2"/>
        <v>2</v>
      </c>
      <c r="E199" s="4" t="str">
        <f t="shared" si="3"/>
        <v/>
      </c>
      <c r="F199" s="4" t="str">
        <f t="shared" si="4"/>
        <v/>
      </c>
      <c r="G199" s="4" t="str">
        <f t="shared" si="5"/>
        <v/>
      </c>
      <c r="H199" s="4" t="str">
        <f t="shared" si="6"/>
        <v/>
      </c>
      <c r="I199" s="4" t="str">
        <f t="shared" si="7"/>
        <v/>
      </c>
      <c r="J199" s="4" t="str">
        <f t="shared" si="8"/>
        <v/>
      </c>
      <c r="K199" s="4" t="str">
        <f t="shared" si="9"/>
        <v/>
      </c>
      <c r="L199" s="4" t="str">
        <f t="shared" si="10"/>
        <v/>
      </c>
      <c r="M199" s="4" t="str">
        <f t="shared" si="11"/>
        <v/>
      </c>
      <c r="N199" s="4" t="str">
        <f t="shared" si="12"/>
        <v/>
      </c>
      <c r="O199" s="4" t="str">
        <f t="shared" si="13"/>
        <v/>
      </c>
      <c r="P199" s="4" t="str">
        <f t="shared" si="14"/>
        <v/>
      </c>
      <c r="Q199" s="4" t="str">
        <f t="shared" si="15"/>
        <v/>
      </c>
      <c r="R199" s="4" t="str">
        <f t="shared" si="16"/>
        <v/>
      </c>
      <c r="S199" s="4" t="str">
        <f t="shared" si="17"/>
        <v/>
      </c>
      <c r="T199" s="4" t="str">
        <f t="shared" si="18"/>
        <v/>
      </c>
      <c r="U199" s="4" t="str">
        <f t="shared" si="19"/>
        <v/>
      </c>
      <c r="V199" s="4" t="str">
        <f t="shared" si="20"/>
        <v/>
      </c>
      <c r="W199" s="4" t="str">
        <f t="shared" si="21"/>
        <v/>
      </c>
      <c r="X199" s="4" t="str">
        <f t="shared" si="22"/>
        <v/>
      </c>
      <c r="Y199" s="4" t="str">
        <f t="shared" si="23"/>
        <v/>
      </c>
      <c r="Z199" s="4" t="str">
        <f t="shared" si="24"/>
        <v>0</v>
      </c>
      <c r="AA199" s="4" t="str">
        <f t="shared" si="25"/>
        <v/>
      </c>
      <c r="AB199" s="4" t="str">
        <f t="shared" si="26"/>
        <v/>
      </c>
      <c r="AC199" s="4" t="str">
        <f t="shared" si="27"/>
        <v/>
      </c>
      <c r="AD199" s="4" t="str">
        <f t="shared" si="28"/>
        <v>3</v>
      </c>
      <c r="AE199" s="4" t="str">
        <f t="shared" si="29"/>
        <v/>
      </c>
      <c r="AF199" s="4" t="str">
        <f t="shared" si="30"/>
        <v/>
      </c>
      <c r="AG199" s="4" t="str">
        <f t="shared" si="31"/>
        <v/>
      </c>
      <c r="AH199" s="4" t="str">
        <f t="shared" si="32"/>
        <v>0</v>
      </c>
      <c r="AI199" s="4" t="str">
        <f t="shared" si="33"/>
        <v/>
      </c>
      <c r="AJ199" s="4" t="str">
        <f t="shared" si="34"/>
        <v/>
      </c>
      <c r="AK199" s="4" t="str">
        <f t="shared" si="35"/>
        <v/>
      </c>
      <c r="AL199" s="4" t="str">
        <f t="shared" si="36"/>
        <v>0</v>
      </c>
      <c r="AM199" s="4" t="str">
        <f t="shared" si="37"/>
        <v/>
      </c>
      <c r="AN199" s="4" t="str">
        <f t="shared" si="38"/>
        <v/>
      </c>
      <c r="AO199" s="4" t="str">
        <f t="shared" si="39"/>
        <v/>
      </c>
      <c r="AP199" s="4" t="str">
        <f t="shared" si="40"/>
        <v>88.31125</v>
      </c>
      <c r="AQ199" s="4" t="str">
        <f t="shared" si="41"/>
        <v/>
      </c>
      <c r="AR199" s="4" t="str">
        <f t="shared" si="42"/>
        <v/>
      </c>
      <c r="AS199" s="4" t="str">
        <f t="shared" si="43"/>
        <v/>
      </c>
      <c r="AT199" s="4" t="str">
        <f t="shared" si="44"/>
        <v>573.696875</v>
      </c>
      <c r="AU199" s="4" t="str">
        <f t="shared" si="45"/>
        <v/>
      </c>
      <c r="AV199" s="4" t="str">
        <f t="shared" si="46"/>
        <v/>
      </c>
      <c r="AW199" s="4" t="str">
        <f t="shared" si="47"/>
        <v/>
      </c>
      <c r="AX199" s="4" t="str">
        <f t="shared" si="48"/>
        <v>0.001081567187</v>
      </c>
      <c r="AY199" s="4" t="str">
        <f t="shared" si="49"/>
        <v/>
      </c>
      <c r="AZ199" s="4" t="str">
        <f t="shared" si="50"/>
        <v/>
      </c>
      <c r="BA199" s="4" t="str">
        <f t="shared" si="51"/>
        <v/>
      </c>
      <c r="BB199" s="4" t="str">
        <f t="shared" si="52"/>
        <v>69820</v>
      </c>
      <c r="BC199" s="4" t="str">
        <f t="shared" si="53"/>
        <v/>
      </c>
      <c r="BD199" s="4" t="str">
        <f t="shared" si="54"/>
        <v/>
      </c>
      <c r="BE199" s="4">
        <v>8672.0</v>
      </c>
      <c r="BF199" s="4">
        <v>69820.0</v>
      </c>
      <c r="BG199" s="4">
        <v>0.00108156718694</v>
      </c>
      <c r="BH199" s="4">
        <v>573.696875</v>
      </c>
      <c r="BI199" s="4">
        <v>88.31125</v>
      </c>
      <c r="BJ199" s="4">
        <v>0.0</v>
      </c>
      <c r="BK199" s="4">
        <v>0.0</v>
      </c>
      <c r="BL199" s="4">
        <v>3.0</v>
      </c>
      <c r="BM199" s="7">
        <v>0.0</v>
      </c>
      <c r="BN199" s="7"/>
      <c r="BO199" s="7"/>
      <c r="BP199" s="7"/>
      <c r="BS199" s="7"/>
      <c r="BT199" s="8"/>
      <c r="BU199" s="8"/>
      <c r="BV199" s="8"/>
      <c r="BW199" s="15">
        <v>39072.0</v>
      </c>
      <c r="BX199" s="20">
        <v>40546.0</v>
      </c>
      <c r="BY199" s="17"/>
      <c r="BZ199" s="19" t="str">
        <f t="shared" si="55"/>
        <v>9</v>
      </c>
      <c r="CA199" s="19" t="str">
        <f t="shared" si="56"/>
        <v>36</v>
      </c>
      <c r="CB199" s="19" t="str">
        <f t="shared" si="57"/>
        <v/>
      </c>
      <c r="CC199" s="19"/>
      <c r="CF199" s="4">
        <v>139000.0</v>
      </c>
    </row>
    <row r="200">
      <c r="A200" s="4"/>
      <c r="B200" s="4"/>
      <c r="C200" s="4"/>
      <c r="D200" s="4" t="str">
        <f t="shared" si="2"/>
        <v>3</v>
      </c>
      <c r="E200" s="4" t="str">
        <f t="shared" si="3"/>
        <v/>
      </c>
      <c r="F200" s="4" t="str">
        <f t="shared" si="4"/>
        <v/>
      </c>
      <c r="G200" s="4" t="str">
        <f t="shared" si="5"/>
        <v/>
      </c>
      <c r="H200" s="4" t="str">
        <f t="shared" si="6"/>
        <v/>
      </c>
      <c r="I200" s="4" t="str">
        <f t="shared" si="7"/>
        <v/>
      </c>
      <c r="J200" s="4" t="str">
        <f t="shared" si="8"/>
        <v/>
      </c>
      <c r="K200" s="4" t="str">
        <f t="shared" si="9"/>
        <v/>
      </c>
      <c r="L200" s="4" t="str">
        <f t="shared" si="10"/>
        <v/>
      </c>
      <c r="M200" s="4" t="str">
        <f t="shared" si="11"/>
        <v/>
      </c>
      <c r="N200" s="4" t="str">
        <f t="shared" si="12"/>
        <v/>
      </c>
      <c r="O200" s="4" t="str">
        <f t="shared" si="13"/>
        <v/>
      </c>
      <c r="P200" s="4" t="str">
        <f t="shared" si="14"/>
        <v/>
      </c>
      <c r="Q200" s="4" t="str">
        <f t="shared" si="15"/>
        <v/>
      </c>
      <c r="R200" s="4" t="str">
        <f t="shared" si="16"/>
        <v/>
      </c>
      <c r="S200" s="4" t="str">
        <f t="shared" si="17"/>
        <v/>
      </c>
      <c r="T200" s="4" t="str">
        <f t="shared" si="18"/>
        <v/>
      </c>
      <c r="U200" s="4" t="str">
        <f t="shared" si="19"/>
        <v/>
      </c>
      <c r="V200" s="4" t="str">
        <f t="shared" si="20"/>
        <v/>
      </c>
      <c r="W200" s="4" t="str">
        <f t="shared" si="21"/>
        <v/>
      </c>
      <c r="X200" s="4" t="str">
        <f t="shared" si="22"/>
        <v/>
      </c>
      <c r="Y200" s="4" t="str">
        <f t="shared" si="23"/>
        <v/>
      </c>
      <c r="Z200" s="4" t="str">
        <f t="shared" si="24"/>
        <v/>
      </c>
      <c r="AA200" s="4" t="str">
        <f t="shared" si="25"/>
        <v/>
      </c>
      <c r="AB200" s="4" t="str">
        <f t="shared" si="26"/>
        <v/>
      </c>
      <c r="AC200" s="4" t="str">
        <f t="shared" si="27"/>
        <v/>
      </c>
      <c r="AD200" s="4" t="str">
        <f t="shared" si="28"/>
        <v/>
      </c>
      <c r="AE200" s="4" t="str">
        <f t="shared" si="29"/>
        <v/>
      </c>
      <c r="AF200" s="4" t="str">
        <f t="shared" si="30"/>
        <v/>
      </c>
      <c r="AG200" s="4" t="str">
        <f t="shared" si="31"/>
        <v/>
      </c>
      <c r="AH200" s="4" t="str">
        <f t="shared" si="32"/>
        <v/>
      </c>
      <c r="AI200" s="4" t="str">
        <f t="shared" si="33"/>
        <v/>
      </c>
      <c r="AJ200" s="4" t="str">
        <f t="shared" si="34"/>
        <v/>
      </c>
      <c r="AK200" s="4" t="str">
        <f t="shared" si="35"/>
        <v/>
      </c>
      <c r="AL200" s="4" t="str">
        <f t="shared" si="36"/>
        <v/>
      </c>
      <c r="AM200" s="4" t="str">
        <f t="shared" si="37"/>
        <v/>
      </c>
      <c r="AN200" s="4" t="str">
        <f t="shared" si="38"/>
        <v/>
      </c>
      <c r="AO200" s="4" t="str">
        <f t="shared" si="39"/>
        <v/>
      </c>
      <c r="AP200" s="4" t="str">
        <f t="shared" si="40"/>
        <v/>
      </c>
      <c r="AQ200" s="4" t="str">
        <f t="shared" si="41"/>
        <v>28.3125</v>
      </c>
      <c r="AR200" s="4" t="str">
        <f t="shared" si="42"/>
        <v/>
      </c>
      <c r="AS200" s="4" t="str">
        <f t="shared" si="43"/>
        <v/>
      </c>
      <c r="AT200" s="4" t="str">
        <f t="shared" si="44"/>
        <v/>
      </c>
      <c r="AU200" s="4" t="str">
        <f t="shared" si="45"/>
        <v>585.125</v>
      </c>
      <c r="AV200" s="4" t="str">
        <f t="shared" si="46"/>
        <v/>
      </c>
      <c r="AW200" s="4" t="str">
        <f t="shared" si="47"/>
        <v/>
      </c>
      <c r="AX200" s="4" t="str">
        <f t="shared" si="48"/>
        <v/>
      </c>
      <c r="AY200" s="4" t="str">
        <f t="shared" si="49"/>
        <v>0.00107942899</v>
      </c>
      <c r="AZ200" s="4" t="str">
        <f t="shared" si="50"/>
        <v/>
      </c>
      <c r="BA200" s="4" t="str">
        <f t="shared" si="51"/>
        <v/>
      </c>
      <c r="BB200" s="4" t="str">
        <f t="shared" si="52"/>
        <v/>
      </c>
      <c r="BC200" s="4" t="str">
        <f t="shared" si="53"/>
        <v>69772</v>
      </c>
      <c r="BD200" s="4" t="str">
        <f t="shared" si="54"/>
        <v/>
      </c>
      <c r="BE200" s="4">
        <v>15100.0</v>
      </c>
      <c r="BF200" s="4">
        <v>69772.0</v>
      </c>
      <c r="BG200" s="4">
        <v>0.00107942899015</v>
      </c>
      <c r="BH200" s="4">
        <v>585.125</v>
      </c>
      <c r="BI200" s="4">
        <v>28.3125</v>
      </c>
      <c r="BT200" s="8"/>
      <c r="BU200" s="8"/>
      <c r="BV200" s="8"/>
      <c r="BW200" s="15">
        <v>40184.0</v>
      </c>
      <c r="BX200" s="17"/>
      <c r="BY200" s="17"/>
      <c r="BZ200" s="19" t="str">
        <f t="shared" si="55"/>
        <v>46</v>
      </c>
      <c r="CA200" s="19" t="str">
        <f t="shared" si="56"/>
        <v/>
      </c>
      <c r="CB200" s="19" t="str">
        <f t="shared" si="57"/>
        <v/>
      </c>
      <c r="CC200" s="19"/>
      <c r="CF200" s="4">
        <v>302000.0</v>
      </c>
    </row>
    <row r="201">
      <c r="A201" s="4"/>
      <c r="B201" s="4"/>
      <c r="C201" s="4"/>
      <c r="D201" s="4" t="str">
        <f t="shared" si="2"/>
        <v>4</v>
      </c>
      <c r="E201" s="4" t="str">
        <f t="shared" si="3"/>
        <v/>
      </c>
      <c r="F201" s="4" t="str">
        <f t="shared" si="4"/>
        <v/>
      </c>
      <c r="G201" s="4" t="str">
        <f t="shared" si="5"/>
        <v/>
      </c>
      <c r="H201" s="4" t="str">
        <f t="shared" si="6"/>
        <v/>
      </c>
      <c r="I201" s="4" t="str">
        <f t="shared" si="7"/>
        <v/>
      </c>
      <c r="J201" s="4" t="str">
        <f t="shared" si="8"/>
        <v/>
      </c>
      <c r="K201" s="4" t="str">
        <f t="shared" si="9"/>
        <v/>
      </c>
      <c r="L201" s="4" t="str">
        <f t="shared" si="10"/>
        <v/>
      </c>
      <c r="M201" s="4" t="str">
        <f t="shared" si="11"/>
        <v/>
      </c>
      <c r="N201" s="4" t="str">
        <f t="shared" si="12"/>
        <v/>
      </c>
      <c r="O201" s="4" t="str">
        <f t="shared" si="13"/>
        <v/>
      </c>
      <c r="P201" s="4" t="str">
        <f t="shared" si="14"/>
        <v/>
      </c>
      <c r="Q201" s="4" t="str">
        <f t="shared" si="15"/>
        <v/>
      </c>
      <c r="R201" s="4" t="str">
        <f t="shared" si="16"/>
        <v/>
      </c>
      <c r="S201" s="4" t="str">
        <f t="shared" si="17"/>
        <v/>
      </c>
      <c r="T201" s="4" t="str">
        <f t="shared" si="18"/>
        <v/>
      </c>
      <c r="U201" s="4" t="str">
        <f t="shared" si="19"/>
        <v/>
      </c>
      <c r="V201" s="4" t="str">
        <f t="shared" si="20"/>
        <v/>
      </c>
      <c r="W201" s="4" t="str">
        <f t="shared" si="21"/>
        <v/>
      </c>
      <c r="X201" s="4" t="str">
        <f t="shared" si="22"/>
        <v/>
      </c>
      <c r="Y201" s="4" t="str">
        <f t="shared" si="23"/>
        <v/>
      </c>
      <c r="Z201" s="4" t="str">
        <f t="shared" si="24"/>
        <v/>
      </c>
      <c r="AA201" s="4" t="str">
        <f t="shared" si="25"/>
        <v/>
      </c>
      <c r="AB201" s="4" t="str">
        <f t="shared" si="26"/>
        <v>5</v>
      </c>
      <c r="AC201" s="4" t="str">
        <f t="shared" si="27"/>
        <v/>
      </c>
      <c r="AD201" s="4" t="str">
        <f t="shared" si="28"/>
        <v/>
      </c>
      <c r="AE201" s="4" t="str">
        <f t="shared" si="29"/>
        <v/>
      </c>
      <c r="AF201" s="4" t="str">
        <f t="shared" si="30"/>
        <v>125</v>
      </c>
      <c r="AG201" s="4" t="str">
        <f t="shared" si="31"/>
        <v/>
      </c>
      <c r="AH201" s="4" t="str">
        <f t="shared" si="32"/>
        <v/>
      </c>
      <c r="AI201" s="4" t="str">
        <f t="shared" si="33"/>
        <v/>
      </c>
      <c r="AJ201" s="4" t="str">
        <f t="shared" si="34"/>
        <v>192</v>
      </c>
      <c r="AK201" s="4" t="str">
        <f t="shared" si="35"/>
        <v/>
      </c>
      <c r="AL201" s="4" t="str">
        <f t="shared" si="36"/>
        <v/>
      </c>
      <c r="AM201" s="4" t="str">
        <f t="shared" si="37"/>
        <v/>
      </c>
      <c r="AN201" s="4" t="str">
        <f t="shared" si="38"/>
        <v>6.321928095</v>
      </c>
      <c r="AO201" s="4" t="str">
        <f t="shared" si="39"/>
        <v/>
      </c>
      <c r="AP201" s="4" t="str">
        <f t="shared" si="40"/>
        <v/>
      </c>
      <c r="AQ201" s="4" t="str">
        <f t="shared" si="41"/>
        <v/>
      </c>
      <c r="AR201" s="4" t="str">
        <f t="shared" si="42"/>
        <v>142.33375</v>
      </c>
      <c r="AS201" s="4" t="str">
        <f t="shared" si="43"/>
        <v/>
      </c>
      <c r="AT201" s="4" t="str">
        <f t="shared" si="44"/>
        <v/>
      </c>
      <c r="AU201" s="4" t="str">
        <f t="shared" si="45"/>
        <v/>
      </c>
      <c r="AV201" s="4" t="str">
        <f t="shared" si="46"/>
        <v>2479.92125</v>
      </c>
      <c r="AW201" s="4" t="str">
        <f t="shared" si="47"/>
        <v/>
      </c>
      <c r="AX201" s="4" t="str">
        <f t="shared" si="48"/>
        <v/>
      </c>
      <c r="AY201" s="4" t="str">
        <f t="shared" si="49"/>
        <v/>
      </c>
      <c r="AZ201" s="4" t="str">
        <f t="shared" si="50"/>
        <v>0.001048623626</v>
      </c>
      <c r="BA201" s="4" t="str">
        <f t="shared" si="51"/>
        <v/>
      </c>
      <c r="BB201" s="4" t="str">
        <f t="shared" si="52"/>
        <v/>
      </c>
      <c r="BC201" s="4" t="str">
        <f t="shared" si="53"/>
        <v/>
      </c>
      <c r="BD201" s="4" t="str">
        <f t="shared" si="54"/>
        <v>69528</v>
      </c>
      <c r="BE201" s="4">
        <v>38500.0</v>
      </c>
      <c r="BF201" s="4">
        <v>69528.0</v>
      </c>
      <c r="BG201" s="4">
        <v>0.00104862362578</v>
      </c>
      <c r="BH201" s="4">
        <v>2479.92125</v>
      </c>
      <c r="BI201" s="4">
        <v>142.33375</v>
      </c>
      <c r="BJ201">
        <v>6.321928094887362</v>
      </c>
      <c r="BK201" s="4">
        <v>192.0</v>
      </c>
      <c r="BL201" s="4">
        <v>125.0</v>
      </c>
      <c r="BM201" s="7">
        <v>5.0</v>
      </c>
      <c r="BN201" s="7"/>
      <c r="BO201" s="7"/>
      <c r="BP201" s="7"/>
      <c r="BS201" s="7"/>
      <c r="BW201" s="15">
        <v>39036.0</v>
      </c>
      <c r="BX201" s="20">
        <v>40064.0</v>
      </c>
      <c r="BY201" s="17"/>
      <c r="BZ201" s="19" t="str">
        <f t="shared" si="55"/>
        <v>8</v>
      </c>
      <c r="CA201" s="19" t="str">
        <f t="shared" si="56"/>
        <v>20</v>
      </c>
      <c r="CB201" s="19" t="str">
        <f t="shared" si="57"/>
        <v/>
      </c>
      <c r="CC201" s="19"/>
    </row>
    <row r="202">
      <c r="A202" s="4"/>
      <c r="B202" s="4"/>
      <c r="C202" s="4"/>
      <c r="D202" s="4" t="str">
        <f t="shared" si="2"/>
        <v>3</v>
      </c>
      <c r="E202" s="4" t="str">
        <f t="shared" si="3"/>
        <v/>
      </c>
      <c r="F202" s="4" t="str">
        <f t="shared" si="4"/>
        <v/>
      </c>
      <c r="G202" s="4" t="str">
        <f t="shared" si="5"/>
        <v>0</v>
      </c>
      <c r="H202" s="4" t="str">
        <f t="shared" si="6"/>
        <v/>
      </c>
      <c r="I202" s="4" t="str">
        <f t="shared" si="7"/>
        <v/>
      </c>
      <c r="J202" s="4" t="str">
        <f t="shared" si="8"/>
        <v/>
      </c>
      <c r="K202" s="4" t="str">
        <f t="shared" si="9"/>
        <v>1</v>
      </c>
      <c r="L202" s="4" t="str">
        <f t="shared" si="10"/>
        <v/>
      </c>
      <c r="M202" s="4" t="str">
        <f t="shared" si="11"/>
        <v/>
      </c>
      <c r="N202" s="4" t="str">
        <f t="shared" si="12"/>
        <v/>
      </c>
      <c r="O202" s="4" t="str">
        <f t="shared" si="13"/>
        <v>1086</v>
      </c>
      <c r="P202" s="4" t="str">
        <f t="shared" si="14"/>
        <v/>
      </c>
      <c r="Q202" s="4" t="str">
        <f t="shared" si="15"/>
        <v/>
      </c>
      <c r="R202" s="4" t="str">
        <f t="shared" si="16"/>
        <v/>
      </c>
      <c r="S202" s="4" t="str">
        <f t="shared" si="17"/>
        <v>0</v>
      </c>
      <c r="T202" s="4" t="str">
        <f t="shared" si="18"/>
        <v/>
      </c>
      <c r="U202" s="4" t="str">
        <f t="shared" si="19"/>
        <v/>
      </c>
      <c r="V202" s="4" t="str">
        <f t="shared" si="20"/>
        <v/>
      </c>
      <c r="W202" s="4" t="str">
        <f t="shared" si="21"/>
        <v>1</v>
      </c>
      <c r="X202" s="4" t="str">
        <f t="shared" si="22"/>
        <v/>
      </c>
      <c r="Y202" s="4" t="str">
        <f t="shared" si="23"/>
        <v/>
      </c>
      <c r="Z202" s="4" t="str">
        <f t="shared" si="24"/>
        <v/>
      </c>
      <c r="AA202" s="4" t="str">
        <f t="shared" si="25"/>
        <v>19</v>
      </c>
      <c r="AB202" s="4" t="str">
        <f t="shared" si="26"/>
        <v/>
      </c>
      <c r="AC202" s="4" t="str">
        <f t="shared" si="27"/>
        <v/>
      </c>
      <c r="AD202" s="4" t="str">
        <f t="shared" si="28"/>
        <v/>
      </c>
      <c r="AE202" s="4" t="str">
        <f t="shared" si="29"/>
        <v>2</v>
      </c>
      <c r="AF202" s="4" t="str">
        <f t="shared" si="30"/>
        <v/>
      </c>
      <c r="AG202" s="4" t="str">
        <f t="shared" si="31"/>
        <v/>
      </c>
      <c r="AH202" s="4" t="str">
        <f t="shared" si="32"/>
        <v/>
      </c>
      <c r="AI202" s="4" t="str">
        <f t="shared" si="33"/>
        <v>2</v>
      </c>
      <c r="AJ202" s="4" t="str">
        <f t="shared" si="34"/>
        <v/>
      </c>
      <c r="AK202" s="4" t="str">
        <f t="shared" si="35"/>
        <v/>
      </c>
      <c r="AL202" s="4" t="str">
        <f t="shared" si="36"/>
        <v/>
      </c>
      <c r="AM202" s="4" t="str">
        <f t="shared" si="37"/>
        <v>4.247927513</v>
      </c>
      <c r="AN202" s="4" t="str">
        <f t="shared" si="38"/>
        <v/>
      </c>
      <c r="AO202" s="4" t="str">
        <f t="shared" si="39"/>
        <v/>
      </c>
      <c r="AP202" s="4" t="str">
        <f t="shared" si="40"/>
        <v/>
      </c>
      <c r="AQ202" s="4" t="str">
        <f t="shared" si="41"/>
        <v>8.5</v>
      </c>
      <c r="AR202" s="4" t="str">
        <f t="shared" si="42"/>
        <v/>
      </c>
      <c r="AS202" s="4" t="str">
        <f t="shared" si="43"/>
        <v/>
      </c>
      <c r="AT202" s="4" t="str">
        <f t="shared" si="44"/>
        <v/>
      </c>
      <c r="AU202" s="4" t="str">
        <f t="shared" si="45"/>
        <v>1075.9375</v>
      </c>
      <c r="AV202" s="4" t="str">
        <f t="shared" si="46"/>
        <v/>
      </c>
      <c r="AW202" s="4" t="str">
        <f t="shared" si="47"/>
        <v/>
      </c>
      <c r="AX202" s="4" t="str">
        <f t="shared" si="48"/>
        <v/>
      </c>
      <c r="AY202" s="4" t="str">
        <f t="shared" si="49"/>
        <v>0.0009530237861</v>
      </c>
      <c r="AZ202" s="4" t="str">
        <f t="shared" si="50"/>
        <v/>
      </c>
      <c r="BA202" s="4" t="str">
        <f t="shared" si="51"/>
        <v/>
      </c>
      <c r="BB202" s="4" t="str">
        <f t="shared" si="52"/>
        <v/>
      </c>
      <c r="BC202" s="4" t="str">
        <f t="shared" si="53"/>
        <v>69386</v>
      </c>
      <c r="BD202" s="4" t="str">
        <f t="shared" si="54"/>
        <v/>
      </c>
      <c r="BE202" s="4">
        <v>22900.0</v>
      </c>
      <c r="BF202" s="4">
        <v>69386.0</v>
      </c>
      <c r="BG202" s="4">
        <v>9.53023786074E-4</v>
      </c>
      <c r="BH202" s="4">
        <v>1075.9375</v>
      </c>
      <c r="BI202" s="4">
        <v>8.5</v>
      </c>
      <c r="BJ202">
        <v>4.247927513443585</v>
      </c>
      <c r="BK202" s="4">
        <v>2.0</v>
      </c>
      <c r="BL202" s="4">
        <v>2.0</v>
      </c>
      <c r="BM202" s="7">
        <v>19.0</v>
      </c>
      <c r="BN202" s="7">
        <v>1.0</v>
      </c>
      <c r="BO202" s="7">
        <v>0.0</v>
      </c>
      <c r="BP202" s="7">
        <v>1086.0</v>
      </c>
      <c r="BQ202" s="7">
        <v>1.0</v>
      </c>
      <c r="BR202" s="7">
        <v>0.0</v>
      </c>
      <c r="BS202" s="7"/>
      <c r="BW202" s="15">
        <v>39736.0</v>
      </c>
      <c r="BX202" s="20">
        <v>40887.0</v>
      </c>
      <c r="BY202" s="22">
        <v>41419.0</v>
      </c>
      <c r="BZ202" s="19" t="str">
        <f t="shared" si="55"/>
        <v>31</v>
      </c>
      <c r="CA202" s="19" t="str">
        <f t="shared" si="56"/>
        <v>47</v>
      </c>
      <c r="CB202" s="19" t="str">
        <f t="shared" si="57"/>
        <v>58</v>
      </c>
      <c r="CC202" s="19"/>
    </row>
    <row r="203">
      <c r="A203" s="4"/>
      <c r="B203" s="4"/>
      <c r="C203" s="4"/>
      <c r="D203" s="4" t="str">
        <f t="shared" si="2"/>
        <v>2</v>
      </c>
      <c r="E203" s="4" t="str">
        <f t="shared" si="3"/>
        <v/>
      </c>
      <c r="F203" s="4" t="str">
        <f t="shared" si="4"/>
        <v/>
      </c>
      <c r="G203" s="4" t="str">
        <f t="shared" si="5"/>
        <v/>
      </c>
      <c r="H203" s="4" t="str">
        <f t="shared" si="6"/>
        <v/>
      </c>
      <c r="I203" s="4" t="str">
        <f t="shared" si="7"/>
        <v/>
      </c>
      <c r="J203" s="4" t="str">
        <f t="shared" si="8"/>
        <v/>
      </c>
      <c r="K203" s="4" t="str">
        <f t="shared" si="9"/>
        <v/>
      </c>
      <c r="L203" s="4" t="str">
        <f t="shared" si="10"/>
        <v/>
      </c>
      <c r="M203" s="4" t="str">
        <f t="shared" si="11"/>
        <v/>
      </c>
      <c r="N203" s="4" t="str">
        <f t="shared" si="12"/>
        <v/>
      </c>
      <c r="O203" s="4" t="str">
        <f t="shared" si="13"/>
        <v/>
      </c>
      <c r="P203" s="4" t="str">
        <f t="shared" si="14"/>
        <v/>
      </c>
      <c r="Q203" s="4" t="str">
        <f t="shared" si="15"/>
        <v/>
      </c>
      <c r="R203" s="4" t="str">
        <f t="shared" si="16"/>
        <v/>
      </c>
      <c r="S203" s="4" t="str">
        <f t="shared" si="17"/>
        <v/>
      </c>
      <c r="T203" s="4" t="str">
        <f t="shared" si="18"/>
        <v/>
      </c>
      <c r="U203" s="4" t="str">
        <f t="shared" si="19"/>
        <v/>
      </c>
      <c r="V203" s="4" t="str">
        <f t="shared" si="20"/>
        <v/>
      </c>
      <c r="W203" s="4" t="str">
        <f t="shared" si="21"/>
        <v/>
      </c>
      <c r="X203" s="4" t="str">
        <f t="shared" si="22"/>
        <v/>
      </c>
      <c r="Y203" s="4" t="str">
        <f t="shared" si="23"/>
        <v/>
      </c>
      <c r="Z203" s="4" t="str">
        <f t="shared" si="24"/>
        <v/>
      </c>
      <c r="AA203" s="4" t="str">
        <f t="shared" si="25"/>
        <v/>
      </c>
      <c r="AB203" s="4" t="str">
        <f t="shared" si="26"/>
        <v/>
      </c>
      <c r="AC203" s="4" t="str">
        <f t="shared" si="27"/>
        <v/>
      </c>
      <c r="AD203" s="4" t="str">
        <f t="shared" si="28"/>
        <v/>
      </c>
      <c r="AE203" s="4" t="str">
        <f t="shared" si="29"/>
        <v/>
      </c>
      <c r="AF203" s="4" t="str">
        <f t="shared" si="30"/>
        <v/>
      </c>
      <c r="AG203" s="4" t="str">
        <f t="shared" si="31"/>
        <v/>
      </c>
      <c r="AH203" s="4" t="str">
        <f t="shared" si="32"/>
        <v/>
      </c>
      <c r="AI203" s="4" t="str">
        <f t="shared" si="33"/>
        <v/>
      </c>
      <c r="AJ203" s="4" t="str">
        <f t="shared" si="34"/>
        <v/>
      </c>
      <c r="AK203" s="4" t="str">
        <f t="shared" si="35"/>
        <v/>
      </c>
      <c r="AL203" s="4" t="str">
        <f t="shared" si="36"/>
        <v/>
      </c>
      <c r="AM203" s="4" t="str">
        <f t="shared" si="37"/>
        <v/>
      </c>
      <c r="AN203" s="4" t="str">
        <f t="shared" si="38"/>
        <v/>
      </c>
      <c r="AO203" s="4" t="str">
        <f t="shared" si="39"/>
        <v/>
      </c>
      <c r="AP203" s="4" t="str">
        <f t="shared" si="40"/>
        <v>0</v>
      </c>
      <c r="AQ203" s="4" t="str">
        <f t="shared" si="41"/>
        <v/>
      </c>
      <c r="AR203" s="4" t="str">
        <f t="shared" si="42"/>
        <v/>
      </c>
      <c r="AS203" s="4" t="str">
        <f t="shared" si="43"/>
        <v/>
      </c>
      <c r="AT203" s="4" t="str">
        <f t="shared" si="44"/>
        <v>74.300625</v>
      </c>
      <c r="AU203" s="4" t="str">
        <f t="shared" si="45"/>
        <v/>
      </c>
      <c r="AV203" s="4" t="str">
        <f t="shared" si="46"/>
        <v/>
      </c>
      <c r="AW203" s="4" t="str">
        <f t="shared" si="47"/>
        <v/>
      </c>
      <c r="AX203" s="4" t="str">
        <f t="shared" si="48"/>
        <v>0</v>
      </c>
      <c r="AY203" s="4" t="str">
        <f t="shared" si="49"/>
        <v/>
      </c>
      <c r="AZ203" s="4" t="str">
        <f t="shared" si="50"/>
        <v/>
      </c>
      <c r="BA203" s="4" t="str">
        <f t="shared" si="51"/>
        <v/>
      </c>
      <c r="BB203" s="4" t="str">
        <f t="shared" si="52"/>
        <v>68767</v>
      </c>
      <c r="BC203" s="4" t="str">
        <f t="shared" si="53"/>
        <v/>
      </c>
      <c r="BD203" s="4" t="str">
        <f t="shared" si="54"/>
        <v/>
      </c>
      <c r="BE203" s="4">
        <v>2966.0</v>
      </c>
      <c r="BF203" s="4">
        <v>68767.0</v>
      </c>
      <c r="BG203" s="4">
        <v>0.0</v>
      </c>
      <c r="BH203" s="4">
        <v>74.300625</v>
      </c>
      <c r="BI203" s="4">
        <v>0.0</v>
      </c>
      <c r="BQ203" s="7"/>
      <c r="BW203" s="15">
        <v>39424.0</v>
      </c>
      <c r="BX203" s="16"/>
      <c r="BY203" s="17"/>
      <c r="BZ203" s="19" t="str">
        <f t="shared" si="55"/>
        <v>21</v>
      </c>
      <c r="CA203" s="19" t="str">
        <f t="shared" si="56"/>
        <v/>
      </c>
      <c r="CB203" s="19" t="str">
        <f t="shared" si="57"/>
        <v/>
      </c>
      <c r="CC203" s="19"/>
    </row>
    <row r="204"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BW204" s="5"/>
      <c r="BX204" s="17"/>
      <c r="BY204" s="17"/>
      <c r="BZ204" s="19"/>
    </row>
    <row r="205">
      <c r="BW205" s="5"/>
      <c r="BX205" s="17"/>
      <c r="BY205" s="17"/>
    </row>
    <row r="206">
      <c r="BW206" s="5"/>
      <c r="BX206" s="17"/>
      <c r="BY206" s="17"/>
      <c r="BZ206" s="4"/>
      <c r="CA206" s="4" t="s">
        <v>5072</v>
      </c>
      <c r="CB206" s="4" t="s">
        <v>5073</v>
      </c>
      <c r="CC206" s="4"/>
    </row>
    <row r="207">
      <c r="BE207" s="4"/>
      <c r="BF207" s="4"/>
      <c r="BW207" s="15"/>
      <c r="BX207" s="16"/>
      <c r="BY207" s="4"/>
      <c r="BZ207" s="4" t="s">
        <v>718</v>
      </c>
      <c r="CA207" t="str">
        <f>correl(BZ4:BZ203,CA4:CA203)</f>
        <v>0.3112486884</v>
      </c>
      <c r="CB207" t="str">
        <f>correl(BZ4:BZ203,CB4:CB203)</f>
        <v>0.2621599463</v>
      </c>
    </row>
    <row r="208">
      <c r="BW208" s="5"/>
      <c r="BX208" s="17"/>
      <c r="BY208" s="4"/>
      <c r="BZ208" s="4" t="s">
        <v>5072</v>
      </c>
      <c r="CB208" t="str">
        <f>correl(CA4:CA203,CB4:CB203)</f>
        <v>0.1531660248</v>
      </c>
    </row>
    <row r="209">
      <c r="BW209" s="5"/>
      <c r="BX209" s="17"/>
      <c r="BY209" s="4"/>
      <c r="CD209" s="4"/>
      <c r="CE209" s="4"/>
      <c r="CF209" s="4"/>
    </row>
    <row r="210">
      <c r="BW210" s="5"/>
      <c r="BX210" s="17"/>
      <c r="BY210" s="17"/>
      <c r="CA210" s="66"/>
      <c r="CB210" s="66"/>
      <c r="CC210" s="66"/>
      <c r="CD210" s="66"/>
      <c r="CE210" s="66"/>
    </row>
    <row r="211">
      <c r="BW211" s="5"/>
      <c r="BX211" s="17"/>
      <c r="BY211" s="17"/>
      <c r="CA211" s="67"/>
      <c r="CB211" s="3"/>
      <c r="CC211" s="3"/>
      <c r="CD211" s="3"/>
      <c r="CE211" s="3"/>
    </row>
    <row r="212">
      <c r="BW212" s="5"/>
      <c r="BX212" s="17"/>
      <c r="BY212" s="17"/>
    </row>
    <row r="213">
      <c r="BW213" s="5"/>
      <c r="BX213" s="17"/>
      <c r="BY213" s="17"/>
    </row>
    <row r="214">
      <c r="BW214" s="5"/>
      <c r="BX214" s="17"/>
      <c r="BY214" s="17"/>
    </row>
    <row r="215">
      <c r="BW215" s="5"/>
      <c r="BX215" s="17"/>
      <c r="BY215" s="17"/>
    </row>
    <row r="216">
      <c r="BW216" s="5"/>
      <c r="BX216" s="17"/>
      <c r="BY216" s="17"/>
    </row>
    <row r="217">
      <c r="BW217" s="5"/>
      <c r="BX217" s="17"/>
      <c r="BY217" s="17"/>
    </row>
    <row r="218">
      <c r="BW218" s="5"/>
      <c r="BX218" s="17"/>
      <c r="BY218" s="17"/>
      <c r="CA218" s="66"/>
      <c r="CB218" s="66"/>
      <c r="CC218" s="66"/>
      <c r="CD218" s="66"/>
      <c r="CE218" s="66"/>
    </row>
    <row r="219">
      <c r="BW219" s="5"/>
      <c r="BX219" s="17"/>
      <c r="BY219" s="17"/>
      <c r="CA219" s="67"/>
      <c r="CB219" s="64"/>
      <c r="CC219" s="64"/>
      <c r="CD219" s="64"/>
      <c r="CE219" s="64"/>
    </row>
    <row r="220">
      <c r="BW220" s="5"/>
      <c r="BX220" s="17"/>
      <c r="BY220" s="17"/>
      <c r="CA220" s="67"/>
      <c r="CB220" s="64"/>
      <c r="CC220" s="64"/>
      <c r="CD220" s="64"/>
      <c r="CE220" s="64"/>
    </row>
    <row r="221">
      <c r="BW221" s="5"/>
      <c r="BX221" s="17"/>
      <c r="BY221" s="17"/>
      <c r="CB221" s="3"/>
      <c r="CC221" s="3"/>
      <c r="CD221" s="3"/>
      <c r="CE221" s="3"/>
    </row>
    <row r="222">
      <c r="BW222" s="5"/>
      <c r="BX222" s="17"/>
      <c r="BY222" s="17"/>
      <c r="CB222" s="3"/>
      <c r="CC222" s="3"/>
      <c r="CD222" s="3"/>
      <c r="CE222" s="3"/>
    </row>
    <row r="223">
      <c r="D223" s="68"/>
      <c r="E223" s="69" t="s">
        <v>5076</v>
      </c>
      <c r="F223" s="70"/>
      <c r="G223" s="70"/>
      <c r="H223" s="71"/>
      <c r="I223" s="69" t="s">
        <v>5077</v>
      </c>
      <c r="J223" s="70"/>
      <c r="K223" s="71"/>
      <c r="L223" s="69" t="s">
        <v>5078</v>
      </c>
      <c r="M223" s="70"/>
      <c r="N223" s="70"/>
      <c r="O223" s="71"/>
      <c r="P223" s="69" t="s">
        <v>174</v>
      </c>
      <c r="Q223" s="71"/>
      <c r="R223" s="69" t="s">
        <v>200</v>
      </c>
      <c r="S223" s="70"/>
      <c r="T223" s="71"/>
      <c r="U223" s="69" t="s">
        <v>5079</v>
      </c>
      <c r="V223" s="71"/>
      <c r="BW223" s="5"/>
      <c r="BX223" s="17"/>
      <c r="BY223" s="17"/>
    </row>
    <row r="224">
      <c r="D224" s="68"/>
      <c r="E224" s="66" t="s">
        <v>5080</v>
      </c>
      <c r="F224" s="66" t="s">
        <v>5082</v>
      </c>
      <c r="G224" s="66" t="s">
        <v>5083</v>
      </c>
      <c r="H224" s="66" t="s">
        <v>5084</v>
      </c>
      <c r="I224" s="66" t="s">
        <v>5085</v>
      </c>
      <c r="J224" s="66" t="s">
        <v>5086</v>
      </c>
      <c r="K224" s="66" t="s">
        <v>5087</v>
      </c>
      <c r="L224" s="66" t="s">
        <v>5088</v>
      </c>
      <c r="M224" s="66" t="s">
        <v>5089</v>
      </c>
      <c r="N224" s="66" t="s">
        <v>5090</v>
      </c>
      <c r="O224" s="66" t="s">
        <v>5091</v>
      </c>
      <c r="P224" s="66" t="s">
        <v>5092</v>
      </c>
      <c r="Q224" s="66" t="s">
        <v>5093</v>
      </c>
      <c r="R224" s="66" t="s">
        <v>5094</v>
      </c>
      <c r="S224" s="66" t="s">
        <v>5095</v>
      </c>
      <c r="T224" s="66" t="s">
        <v>5096</v>
      </c>
      <c r="U224" s="66" t="s">
        <v>5097</v>
      </c>
      <c r="V224" s="66" t="s">
        <v>5098</v>
      </c>
      <c r="BW224" s="5"/>
      <c r="BX224" s="17"/>
      <c r="BY224" s="17"/>
    </row>
    <row r="225">
      <c r="D225" s="72" t="s">
        <v>720</v>
      </c>
      <c r="E225" s="72">
        <v>63.0</v>
      </c>
      <c r="F225" s="72">
        <v>14.0</v>
      </c>
      <c r="G225" s="72">
        <v>8.0</v>
      </c>
      <c r="H225" s="72">
        <v>2.0</v>
      </c>
      <c r="I225" s="66">
        <v>36.0</v>
      </c>
      <c r="J225" s="66">
        <v>28.0</v>
      </c>
      <c r="K225" s="66">
        <v>16.0</v>
      </c>
      <c r="L225" s="66">
        <v>17.0</v>
      </c>
      <c r="M225" s="66">
        <v>4.0</v>
      </c>
      <c r="N225" s="66">
        <v>2.0</v>
      </c>
      <c r="O225" s="66">
        <v>1.0</v>
      </c>
      <c r="P225" s="66">
        <v>4.0</v>
      </c>
      <c r="Q225" s="66">
        <v>5.0</v>
      </c>
      <c r="R225" s="66">
        <v>7.0</v>
      </c>
      <c r="S225" s="66">
        <v>6.0</v>
      </c>
      <c r="T225" s="66">
        <v>1.0</v>
      </c>
      <c r="U225" s="66">
        <v>11.0</v>
      </c>
      <c r="V225" s="66">
        <v>3.0</v>
      </c>
      <c r="BW225" s="5"/>
      <c r="BX225" s="17"/>
      <c r="BY225" s="17"/>
    </row>
    <row r="226">
      <c r="D226" s="72" t="s">
        <v>721</v>
      </c>
      <c r="E226" s="72">
        <v>25.0</v>
      </c>
      <c r="F226" s="72">
        <v>5.0</v>
      </c>
      <c r="G226" s="72">
        <v>4.0</v>
      </c>
      <c r="H226" s="72">
        <v>1.0</v>
      </c>
      <c r="I226" s="66">
        <v>15.0</v>
      </c>
      <c r="J226" s="66">
        <v>10.0</v>
      </c>
      <c r="K226" s="66">
        <v>5.0</v>
      </c>
      <c r="L226" s="66">
        <v>8.0</v>
      </c>
      <c r="M226" s="66">
        <v>1.0</v>
      </c>
      <c r="N226" s="66">
        <v>1.0</v>
      </c>
      <c r="O226" s="66">
        <v>0.0</v>
      </c>
      <c r="P226" s="66">
        <v>0.0</v>
      </c>
      <c r="Q226" s="66">
        <v>2.0</v>
      </c>
      <c r="R226" s="66">
        <v>3.0</v>
      </c>
      <c r="S226" s="66">
        <v>3.0</v>
      </c>
      <c r="T226" s="66">
        <v>0.0</v>
      </c>
      <c r="U226" s="66">
        <v>6.0</v>
      </c>
      <c r="V226" s="66">
        <v>2.0</v>
      </c>
      <c r="BW226" s="5"/>
      <c r="BX226" s="17"/>
      <c r="BY226" s="17"/>
    </row>
    <row r="227">
      <c r="BW227" s="5"/>
      <c r="BX227" s="17"/>
      <c r="BY227" s="17"/>
    </row>
    <row r="228">
      <c r="BW228" s="5"/>
      <c r="BX228" s="17"/>
      <c r="BY228" s="17"/>
    </row>
    <row r="229">
      <c r="BW229" s="5"/>
      <c r="BX229" s="17"/>
      <c r="BY229" s="17"/>
    </row>
    <row r="230">
      <c r="BW230" s="5"/>
      <c r="BX230" s="17"/>
      <c r="BY230" s="17"/>
    </row>
    <row r="231">
      <c r="BW231" s="5"/>
      <c r="BX231" s="17"/>
      <c r="BY231" s="17"/>
    </row>
    <row r="232">
      <c r="BW232" s="5"/>
      <c r="BX232" s="17"/>
      <c r="BY232" s="17"/>
    </row>
    <row r="233">
      <c r="BW233" s="5"/>
      <c r="BX233" s="17"/>
      <c r="BY233" s="17"/>
    </row>
    <row r="234">
      <c r="BW234" s="5"/>
      <c r="BX234" s="17"/>
      <c r="BY234" s="17"/>
    </row>
    <row r="235">
      <c r="BW235" s="5"/>
      <c r="BX235" s="17"/>
      <c r="BY235" s="17"/>
    </row>
    <row r="236">
      <c r="BW236" s="5"/>
      <c r="BX236" s="17"/>
      <c r="BY236" s="17"/>
    </row>
    <row r="237">
      <c r="BW237" s="5"/>
      <c r="BX237" s="17"/>
      <c r="BY237" s="17"/>
    </row>
    <row r="238">
      <c r="BW238" s="5"/>
      <c r="BX238" s="17"/>
      <c r="BY238" s="17"/>
    </row>
    <row r="239">
      <c r="BW239" s="5"/>
      <c r="BX239" s="17"/>
      <c r="BY239" s="17"/>
    </row>
    <row r="240">
      <c r="BW240" s="5"/>
      <c r="BX240" s="17"/>
      <c r="BY240" s="17"/>
    </row>
    <row r="241">
      <c r="BW241" s="5"/>
      <c r="BX241" s="17"/>
      <c r="BY241" s="17"/>
    </row>
    <row r="242">
      <c r="BW242" s="5"/>
      <c r="BX242" s="17"/>
      <c r="BY242" s="17"/>
    </row>
    <row r="243">
      <c r="BW243" s="5"/>
      <c r="BX243" s="17"/>
      <c r="BY243" s="17"/>
    </row>
    <row r="244">
      <c r="BW244" s="5"/>
      <c r="BX244" s="17"/>
      <c r="BY244" s="17"/>
    </row>
    <row r="245">
      <c r="BE245" s="4">
        <v>109.5984375</v>
      </c>
      <c r="BF245" s="4">
        <v>311.4415625</v>
      </c>
      <c r="BW245" s="15"/>
      <c r="BX245" s="16" t="s">
        <v>5074</v>
      </c>
      <c r="BY245" s="16" t="s">
        <v>5075</v>
      </c>
    </row>
    <row r="246">
      <c r="BW246" s="5"/>
      <c r="BX246" s="17"/>
      <c r="BY246" s="17"/>
    </row>
    <row r="247">
      <c r="BW247" s="5"/>
      <c r="BX247" s="17"/>
      <c r="BY247" s="17"/>
    </row>
    <row r="248">
      <c r="BW248" s="5"/>
      <c r="BX248" s="17"/>
      <c r="BY248" s="17"/>
    </row>
    <row r="249">
      <c r="BW249" s="5"/>
      <c r="BX249" s="17"/>
      <c r="BY249" s="17"/>
    </row>
    <row r="250">
      <c r="BW250" s="5"/>
      <c r="BX250" s="17"/>
      <c r="BY250" s="17"/>
    </row>
    <row r="251">
      <c r="BW251" s="5"/>
      <c r="BX251" s="17"/>
      <c r="BY251" s="17"/>
    </row>
    <row r="252">
      <c r="BW252" s="5"/>
      <c r="BX252" s="17"/>
      <c r="BY252" s="17"/>
    </row>
    <row r="253">
      <c r="BW253" s="5"/>
      <c r="BX253" s="17"/>
      <c r="BY253" s="17"/>
    </row>
    <row r="254">
      <c r="BW254" s="5"/>
      <c r="BX254" s="17"/>
      <c r="BY254" s="17"/>
    </row>
    <row r="255">
      <c r="BW255" s="5"/>
      <c r="BX255" s="17"/>
      <c r="BY255" s="17"/>
    </row>
    <row r="256">
      <c r="BW256" s="5"/>
      <c r="BX256" s="17"/>
      <c r="BY256" s="17"/>
    </row>
    <row r="257">
      <c r="BW257" s="5"/>
      <c r="BX257" s="17"/>
      <c r="BY257" s="17"/>
    </row>
    <row r="258">
      <c r="BW258" s="5"/>
      <c r="BX258" s="17"/>
      <c r="BY258" s="17"/>
    </row>
    <row r="259">
      <c r="BE259" s="4">
        <v>431.561875</v>
      </c>
      <c r="BF259" s="4">
        <v>4736.360625</v>
      </c>
      <c r="BW259" s="15"/>
      <c r="BX259" s="16" t="s">
        <v>5081</v>
      </c>
      <c r="BY259" s="16" t="s">
        <v>5099</v>
      </c>
    </row>
    <row r="260">
      <c r="BW260" s="5"/>
      <c r="BX260" s="17"/>
      <c r="BY260" s="17"/>
    </row>
    <row r="261">
      <c r="BW261" s="5"/>
      <c r="BX261" s="17"/>
      <c r="BY261" s="17"/>
    </row>
    <row r="262">
      <c r="BW262" s="5"/>
      <c r="BX262" s="17"/>
      <c r="BY262" s="17"/>
    </row>
    <row r="263">
      <c r="BW263" s="5"/>
      <c r="BX263" s="17"/>
      <c r="BY263" s="17"/>
    </row>
    <row r="264">
      <c r="BW264" s="5"/>
      <c r="BX264" s="17"/>
      <c r="BY264" s="17"/>
    </row>
    <row r="265">
      <c r="BW265" s="5"/>
      <c r="BX265" s="17"/>
      <c r="BY265" s="17"/>
    </row>
    <row r="266">
      <c r="BW266" s="5"/>
      <c r="BX266" s="17"/>
      <c r="BY266" s="17"/>
    </row>
    <row r="267">
      <c r="BW267" s="5"/>
      <c r="BX267" s="17"/>
      <c r="BY267" s="17"/>
    </row>
    <row r="268">
      <c r="BW268" s="5"/>
      <c r="BX268" s="17"/>
      <c r="BY268" s="17"/>
    </row>
    <row r="269">
      <c r="BW269" s="5"/>
      <c r="BX269" s="17"/>
      <c r="BY269" s="17"/>
    </row>
    <row r="270">
      <c r="BW270" s="5"/>
      <c r="BX270" s="17"/>
      <c r="BY270" s="17"/>
    </row>
    <row r="271">
      <c r="BW271" s="5"/>
      <c r="BX271" s="17"/>
      <c r="BY271" s="17"/>
    </row>
    <row r="272">
      <c r="BW272" s="5"/>
      <c r="BX272" s="17"/>
      <c r="BY272" s="17"/>
    </row>
    <row r="273">
      <c r="BW273" s="5"/>
      <c r="BX273" s="17"/>
      <c r="BY273" s="17"/>
    </row>
    <row r="274">
      <c r="BW274" s="5"/>
      <c r="BX274" s="17"/>
      <c r="BY274" s="17"/>
    </row>
    <row r="275">
      <c r="BW275" s="5"/>
      <c r="BX275" s="17"/>
      <c r="BY275" s="17"/>
    </row>
    <row r="276">
      <c r="BW276" s="5"/>
      <c r="BX276" s="17"/>
      <c r="BY276" s="17"/>
    </row>
    <row r="277">
      <c r="BW277" s="5"/>
      <c r="BX277" s="17"/>
      <c r="BY277" s="17"/>
    </row>
    <row r="278">
      <c r="BW278" s="5"/>
      <c r="BX278" s="17"/>
      <c r="BY278" s="17"/>
    </row>
    <row r="279">
      <c r="BW279" s="5"/>
      <c r="BX279" s="17"/>
      <c r="BY279" s="17"/>
    </row>
    <row r="280">
      <c r="BW280" s="5"/>
      <c r="BX280" s="17"/>
      <c r="BY280" s="17"/>
    </row>
    <row r="281">
      <c r="A281" s="64">
        <v>220204.9272</v>
      </c>
      <c r="B281" s="64">
        <v>317515.947</v>
      </c>
      <c r="C281" s="64">
        <v>299381.1311</v>
      </c>
      <c r="D281" s="64">
        <v>1278707.425</v>
      </c>
      <c r="F281" t="str">
        <f t="shared" ref="F281:I281" si="58">ROUND(A281)</f>
        <v>220205</v>
      </c>
      <c r="G281" t="str">
        <f t="shared" si="58"/>
        <v>317516</v>
      </c>
      <c r="H281" t="str">
        <f t="shared" si="58"/>
        <v>299381</v>
      </c>
      <c r="I281" t="str">
        <f t="shared" si="58"/>
        <v>1278707</v>
      </c>
      <c r="BW281" s="5"/>
      <c r="BX281" s="17"/>
      <c r="BY281" s="17"/>
    </row>
    <row r="282">
      <c r="A282" s="64">
        <v>1813.170291</v>
      </c>
      <c r="B282" s="64">
        <v>999.2991864</v>
      </c>
      <c r="C282" s="64">
        <v>1023.423952</v>
      </c>
      <c r="D282" s="64">
        <v>2360.623632</v>
      </c>
      <c r="F282" t="str">
        <f t="shared" ref="F282:I282" si="59">ROUND(A282)</f>
        <v>1813</v>
      </c>
      <c r="G282" t="str">
        <f t="shared" si="59"/>
        <v>999</v>
      </c>
      <c r="H282" t="str">
        <f t="shared" si="59"/>
        <v>1023</v>
      </c>
      <c r="I282" t="str">
        <f t="shared" si="59"/>
        <v>2361</v>
      </c>
      <c r="BW282" s="5"/>
      <c r="BX282" s="17"/>
      <c r="BY282" s="17"/>
    </row>
    <row r="283">
      <c r="A283" s="64">
        <v>26714.95</v>
      </c>
      <c r="B283" s="64">
        <v>15220.61667</v>
      </c>
      <c r="C283" s="64">
        <v>14037.85</v>
      </c>
      <c r="D283" s="64">
        <v>23220.6</v>
      </c>
      <c r="F283" t="str">
        <f t="shared" ref="F283:I283" si="60">ROUND(A283)</f>
        <v>26715</v>
      </c>
      <c r="G283" t="str">
        <f t="shared" si="60"/>
        <v>15221</v>
      </c>
      <c r="H283" t="str">
        <f t="shared" si="60"/>
        <v>14038</v>
      </c>
      <c r="I283" t="str">
        <f t="shared" si="60"/>
        <v>23221</v>
      </c>
      <c r="BW283" s="5"/>
      <c r="BX283" s="17"/>
      <c r="BY283" s="17"/>
    </row>
    <row r="284">
      <c r="A284" s="64">
        <v>16875.49501</v>
      </c>
      <c r="B284" s="64">
        <v>13295.31463</v>
      </c>
      <c r="C284" s="64">
        <v>11807.95827</v>
      </c>
      <c r="D284" s="64">
        <v>17986.7602</v>
      </c>
      <c r="F284" t="str">
        <f t="shared" ref="F284:I284" si="61">ROUND(A284)</f>
        <v>16875</v>
      </c>
      <c r="G284" t="str">
        <f t="shared" si="61"/>
        <v>13295</v>
      </c>
      <c r="H284" t="str">
        <f t="shared" si="61"/>
        <v>11808</v>
      </c>
      <c r="I284" t="str">
        <f t="shared" si="61"/>
        <v>17987</v>
      </c>
      <c r="BW284" s="5"/>
      <c r="BX284" s="17"/>
      <c r="BY284" s="17"/>
    </row>
    <row r="285">
      <c r="A285" s="64">
        <v>218409.1</v>
      </c>
      <c r="B285" s="64">
        <v>316534.05</v>
      </c>
      <c r="C285" s="64">
        <v>298375.1667</v>
      </c>
      <c r="D285" s="64">
        <v>1276365.5</v>
      </c>
      <c r="F285" t="str">
        <f t="shared" ref="F285:I285" si="62">ROUND(A285)</f>
        <v>218409</v>
      </c>
      <c r="G285" t="str">
        <f t="shared" si="62"/>
        <v>316534</v>
      </c>
      <c r="H285" t="str">
        <f t="shared" si="62"/>
        <v>298375</v>
      </c>
      <c r="I285" t="str">
        <f t="shared" si="62"/>
        <v>1276366</v>
      </c>
      <c r="BW285" s="5"/>
      <c r="BX285" s="17"/>
      <c r="BY285" s="17"/>
    </row>
    <row r="286">
      <c r="A286" s="64">
        <v>16865.1472</v>
      </c>
      <c r="B286" s="64">
        <v>13285.91419</v>
      </c>
      <c r="C286" s="64">
        <v>11798.29455</v>
      </c>
      <c r="D286" s="64">
        <v>17976.26691</v>
      </c>
      <c r="F286" t="str">
        <f t="shared" ref="F286:I286" si="63">ROUND(A286)</f>
        <v>16865</v>
      </c>
      <c r="G286" t="str">
        <f t="shared" si="63"/>
        <v>13286</v>
      </c>
      <c r="H286" t="str">
        <f t="shared" si="63"/>
        <v>11798</v>
      </c>
      <c r="I286" t="str">
        <f t="shared" si="63"/>
        <v>17976</v>
      </c>
      <c r="BW286" s="5"/>
      <c r="BX286" s="17"/>
      <c r="BY286" s="17"/>
    </row>
    <row r="287">
      <c r="A287" s="64">
        <v>9849.802797</v>
      </c>
      <c r="B287" s="64">
        <v>1934.702479</v>
      </c>
      <c r="C287" s="64">
        <v>2235.970422</v>
      </c>
      <c r="D287" s="64">
        <v>5060.311219</v>
      </c>
      <c r="F287" t="str">
        <f t="shared" ref="F287:I287" si="64">ROUND(A287)</f>
        <v>9850</v>
      </c>
      <c r="G287" t="str">
        <f t="shared" si="64"/>
        <v>1935</v>
      </c>
      <c r="H287" t="str">
        <f t="shared" si="64"/>
        <v>2236</v>
      </c>
      <c r="I287" t="str">
        <f t="shared" si="64"/>
        <v>5060</v>
      </c>
      <c r="BW287" s="5"/>
      <c r="BX287" s="17"/>
      <c r="BY287" s="17"/>
    </row>
    <row r="288">
      <c r="A288" s="64">
        <v>1719.2835</v>
      </c>
      <c r="B288" s="64">
        <v>905.8066146</v>
      </c>
      <c r="C288" s="64">
        <v>916.7853125</v>
      </c>
      <c r="D288" s="64">
        <v>2117.995555</v>
      </c>
      <c r="F288" t="str">
        <f t="shared" ref="F288:I288" si="65">ROUND(A288)</f>
        <v>1719</v>
      </c>
      <c r="G288" t="str">
        <f t="shared" si="65"/>
        <v>906</v>
      </c>
      <c r="H288" t="str">
        <f t="shared" si="65"/>
        <v>917</v>
      </c>
      <c r="I288" t="str">
        <f t="shared" si="65"/>
        <v>2118</v>
      </c>
      <c r="BW288" s="5"/>
      <c r="BX288" s="17"/>
      <c r="BY288" s="17"/>
    </row>
    <row r="289">
      <c r="A289" s="64">
        <v>76.54365625</v>
      </c>
      <c r="B289" s="64">
        <v>76.09039063</v>
      </c>
      <c r="C289" s="64">
        <v>89.17907292</v>
      </c>
      <c r="D289" s="64">
        <v>223.9295469</v>
      </c>
      <c r="F289" t="str">
        <f t="shared" ref="F289:I289" si="66">ROUND(A289)</f>
        <v>77</v>
      </c>
      <c r="G289" t="str">
        <f t="shared" si="66"/>
        <v>76</v>
      </c>
      <c r="H289" t="str">
        <f t="shared" si="66"/>
        <v>89</v>
      </c>
      <c r="I289" t="str">
        <f t="shared" si="66"/>
        <v>224</v>
      </c>
      <c r="BW289" s="5"/>
      <c r="BX289" s="17"/>
      <c r="BY289" s="17"/>
    </row>
    <row r="290">
      <c r="A290" s="64">
        <v>33.62606473</v>
      </c>
      <c r="B290" s="64">
        <v>272.6420155</v>
      </c>
      <c r="C290" s="64">
        <v>76.37705693</v>
      </c>
      <c r="D290" s="64">
        <v>29.70700384</v>
      </c>
      <c r="F290" t="str">
        <f t="shared" ref="F290:I290" si="67">ROUND(A290)</f>
        <v>34</v>
      </c>
      <c r="G290" t="str">
        <f t="shared" si="67"/>
        <v>273</v>
      </c>
      <c r="H290" t="str">
        <f t="shared" si="67"/>
        <v>76</v>
      </c>
      <c r="I290" t="str">
        <f t="shared" si="67"/>
        <v>30</v>
      </c>
      <c r="BW290" s="5"/>
      <c r="BX290" s="17"/>
      <c r="BY290" s="17"/>
    </row>
    <row r="291">
      <c r="A291" s="64">
        <v>81.3</v>
      </c>
      <c r="B291" s="64">
        <v>1124.121212</v>
      </c>
      <c r="C291" s="64">
        <v>383.1304348</v>
      </c>
      <c r="D291" s="64">
        <v>153.875</v>
      </c>
      <c r="F291" t="str">
        <f t="shared" ref="F291:I291" si="68">ROUND(A291)</f>
        <v>81</v>
      </c>
      <c r="G291" t="str">
        <f t="shared" si="68"/>
        <v>1124</v>
      </c>
      <c r="H291" t="str">
        <f t="shared" si="68"/>
        <v>383</v>
      </c>
      <c r="I291" t="str">
        <f t="shared" si="68"/>
        <v>154</v>
      </c>
      <c r="BW291" s="5"/>
      <c r="BX291" s="17"/>
      <c r="BY291" s="17"/>
    </row>
    <row r="292">
      <c r="A292" s="64">
        <v>132.9</v>
      </c>
      <c r="B292" s="64">
        <v>1471.212121</v>
      </c>
      <c r="C292" s="64">
        <v>634.3043478</v>
      </c>
      <c r="D292" s="64">
        <v>236.5625</v>
      </c>
      <c r="F292" t="str">
        <f t="shared" ref="F292:I292" si="69">ROUND(A292)</f>
        <v>133</v>
      </c>
      <c r="G292" t="str">
        <f t="shared" si="69"/>
        <v>1471</v>
      </c>
      <c r="H292" t="str">
        <f t="shared" si="69"/>
        <v>634</v>
      </c>
      <c r="I292" t="str">
        <f t="shared" si="69"/>
        <v>237</v>
      </c>
      <c r="BW292" s="5"/>
      <c r="BX292" s="17"/>
      <c r="BY292" s="17"/>
    </row>
    <row r="293">
      <c r="A293" s="64">
        <v>258.2</v>
      </c>
      <c r="B293" s="64">
        <v>986.969697</v>
      </c>
      <c r="C293" s="64">
        <v>596.0</v>
      </c>
      <c r="D293" s="64">
        <v>263.5625</v>
      </c>
      <c r="F293" t="str">
        <f t="shared" ref="F293:I293" si="70">ROUND(A293)</f>
        <v>258</v>
      </c>
      <c r="G293" t="str">
        <f t="shared" si="70"/>
        <v>987</v>
      </c>
      <c r="H293" t="str">
        <f t="shared" si="70"/>
        <v>596</v>
      </c>
      <c r="I293" t="str">
        <f t="shared" si="70"/>
        <v>264</v>
      </c>
      <c r="BW293" s="5"/>
      <c r="BX293" s="17"/>
      <c r="BY293" s="17"/>
    </row>
    <row r="294">
      <c r="A294" s="64">
        <v>31.5</v>
      </c>
      <c r="B294" s="64">
        <v>24.21428571</v>
      </c>
      <c r="C294" s="64">
        <v>42.22222222</v>
      </c>
      <c r="D294" s="64">
        <v>20.66666667</v>
      </c>
      <c r="F294" t="str">
        <f t="shared" ref="F294:I294" si="71">ROUND(A294)</f>
        <v>32</v>
      </c>
      <c r="G294" t="str">
        <f t="shared" si="71"/>
        <v>24</v>
      </c>
      <c r="H294" t="str">
        <f t="shared" si="71"/>
        <v>42</v>
      </c>
      <c r="I294" t="str">
        <f t="shared" si="71"/>
        <v>21</v>
      </c>
      <c r="BW294" s="5"/>
      <c r="BX294" s="17"/>
      <c r="BY294" s="17"/>
    </row>
    <row r="295">
      <c r="A295" s="64">
        <v>57.0</v>
      </c>
      <c r="B295" s="64">
        <v>72.92857143</v>
      </c>
      <c r="C295" s="64">
        <v>618.3333333</v>
      </c>
      <c r="D295" s="64">
        <v>48.0</v>
      </c>
      <c r="F295" t="str">
        <f t="shared" ref="F295:I295" si="72">ROUND(A295)</f>
        <v>57</v>
      </c>
      <c r="G295" t="str">
        <f t="shared" si="72"/>
        <v>73</v>
      </c>
      <c r="H295" t="str">
        <f t="shared" si="72"/>
        <v>618</v>
      </c>
      <c r="I295" t="str">
        <f t="shared" si="72"/>
        <v>48</v>
      </c>
      <c r="BW295" s="5"/>
      <c r="BX295" s="17"/>
      <c r="BY295" s="17"/>
    </row>
    <row r="296">
      <c r="A296" s="64">
        <v>1407.355648</v>
      </c>
      <c r="B296" s="64">
        <v>32232.07401</v>
      </c>
      <c r="C296" s="64">
        <v>118719.769</v>
      </c>
      <c r="D296" s="64">
        <v>2398.722905</v>
      </c>
      <c r="F296" t="str">
        <f t="shared" ref="F296:I296" si="73">ROUND(A296)</f>
        <v>1407</v>
      </c>
      <c r="G296" t="str">
        <f t="shared" si="73"/>
        <v>32232</v>
      </c>
      <c r="H296" t="str">
        <f t="shared" si="73"/>
        <v>118720</v>
      </c>
      <c r="I296" t="str">
        <f t="shared" si="73"/>
        <v>2399</v>
      </c>
      <c r="BW296" s="5"/>
      <c r="BX296" s="17"/>
      <c r="BY296" s="17"/>
    </row>
    <row r="297">
      <c r="A297" s="64">
        <v>1.5</v>
      </c>
      <c r="B297" s="64">
        <v>3.642857143</v>
      </c>
      <c r="C297" s="64">
        <v>3.555555556</v>
      </c>
      <c r="D297" s="64">
        <v>1.333333333</v>
      </c>
      <c r="F297" t="str">
        <f t="shared" ref="F297:I297" si="74">ROUND(A297,2)</f>
        <v>1.5</v>
      </c>
      <c r="G297" t="str">
        <f t="shared" si="74"/>
        <v>3.64</v>
      </c>
      <c r="H297" t="str">
        <f t="shared" si="74"/>
        <v>3.56</v>
      </c>
      <c r="I297" t="str">
        <f t="shared" si="74"/>
        <v>1.33</v>
      </c>
      <c r="BW297" s="5"/>
      <c r="BX297" s="17"/>
      <c r="BY297" s="17"/>
    </row>
    <row r="298">
      <c r="A298" s="64">
        <v>30.0</v>
      </c>
      <c r="B298" s="64">
        <v>20.57142857</v>
      </c>
      <c r="C298" s="64">
        <v>38.66666667</v>
      </c>
      <c r="D298" s="64">
        <v>19.33333333</v>
      </c>
      <c r="F298" t="str">
        <f t="shared" ref="F298:I298" si="75">ROUND(A298)</f>
        <v>30</v>
      </c>
      <c r="G298" t="str">
        <f t="shared" si="75"/>
        <v>21</v>
      </c>
      <c r="H298" t="str">
        <f t="shared" si="75"/>
        <v>39</v>
      </c>
      <c r="I298" t="str">
        <f t="shared" si="75"/>
        <v>19</v>
      </c>
      <c r="BW298" s="5"/>
      <c r="BX298" s="17"/>
      <c r="BY298" s="17"/>
    </row>
    <row r="299">
      <c r="BW299" s="5"/>
      <c r="BX299" s="17"/>
      <c r="BY299" s="17"/>
    </row>
    <row r="300">
      <c r="BW300" s="5"/>
      <c r="BX300" s="17"/>
      <c r="BY300" s="17"/>
    </row>
    <row r="301">
      <c r="BW301" s="5"/>
      <c r="BX301" s="17"/>
      <c r="BY301" s="17"/>
    </row>
    <row r="302">
      <c r="BW302" s="5"/>
      <c r="BX302" s="17"/>
      <c r="BY302" s="17"/>
    </row>
    <row r="303">
      <c r="BW303" s="5"/>
      <c r="BX303" s="17"/>
      <c r="BY303" s="17"/>
    </row>
    <row r="304">
      <c r="BW304" s="5"/>
      <c r="BX304" s="17"/>
      <c r="BY304" s="17"/>
    </row>
    <row r="305">
      <c r="BW305" s="5"/>
      <c r="BX305" s="17"/>
      <c r="BY305" s="17"/>
    </row>
    <row r="306">
      <c r="BW306" s="5"/>
      <c r="BX306" s="17"/>
      <c r="BY306" s="17"/>
    </row>
    <row r="307">
      <c r="BW307" s="5"/>
      <c r="BX307" s="17"/>
      <c r="BY307" s="17"/>
    </row>
    <row r="308">
      <c r="BW308" s="5"/>
      <c r="BX308" s="17"/>
      <c r="BY308" s="17"/>
    </row>
    <row r="309">
      <c r="BW309" s="5"/>
      <c r="BX309" s="17"/>
      <c r="BY309" s="17"/>
    </row>
    <row r="310">
      <c r="BW310" s="5"/>
      <c r="BX310" s="17"/>
      <c r="BY310" s="17"/>
    </row>
    <row r="311">
      <c r="BW311" s="5"/>
      <c r="BX311" s="17"/>
      <c r="BY311" s="17"/>
    </row>
    <row r="312">
      <c r="BW312" s="5"/>
      <c r="BX312" s="17"/>
      <c r="BY312" s="17"/>
    </row>
    <row r="313">
      <c r="BW313" s="5"/>
      <c r="BX313" s="17"/>
      <c r="BY313" s="17"/>
    </row>
    <row r="314">
      <c r="BW314" s="5"/>
      <c r="BX314" s="17"/>
      <c r="BY314" s="17"/>
    </row>
    <row r="315">
      <c r="BW315" s="5"/>
      <c r="BX315" s="17"/>
      <c r="BY315" s="17"/>
    </row>
    <row r="316">
      <c r="BW316" s="5"/>
      <c r="BX316" s="17"/>
      <c r="BY316" s="17"/>
    </row>
    <row r="317">
      <c r="BW317" s="5"/>
      <c r="BX317" s="17"/>
      <c r="BY317" s="17"/>
    </row>
    <row r="318">
      <c r="BW318" s="5"/>
      <c r="BX318" s="17"/>
      <c r="BY318" s="17"/>
    </row>
    <row r="319">
      <c r="BW319" s="5"/>
      <c r="BX319" s="17"/>
      <c r="BY319" s="17"/>
    </row>
    <row r="320">
      <c r="BW320" s="5"/>
      <c r="BX320" s="17"/>
      <c r="BY320" s="17"/>
    </row>
    <row r="321">
      <c r="BW321" s="5"/>
      <c r="BX321" s="17"/>
      <c r="BY321" s="17"/>
    </row>
    <row r="322">
      <c r="BW322" s="5"/>
      <c r="BX322" s="17"/>
      <c r="BY322" s="17"/>
    </row>
    <row r="323">
      <c r="BW323" s="5"/>
      <c r="BX323" s="17"/>
      <c r="BY323" s="17"/>
    </row>
    <row r="324">
      <c r="BW324" s="5"/>
      <c r="BX324" s="17"/>
      <c r="BY324" s="17"/>
    </row>
    <row r="325">
      <c r="BW325" s="5"/>
      <c r="BX325" s="17"/>
      <c r="BY325" s="17"/>
    </row>
    <row r="326">
      <c r="BW326" s="5"/>
      <c r="BX326" s="17"/>
      <c r="BY326" s="17"/>
    </row>
    <row r="327">
      <c r="BW327" s="5"/>
      <c r="BX327" s="17"/>
      <c r="BY327" s="17"/>
    </row>
    <row r="328">
      <c r="BW328" s="5"/>
      <c r="BX328" s="17"/>
      <c r="BY328" s="17"/>
    </row>
    <row r="329">
      <c r="BW329" s="5"/>
      <c r="BX329" s="17"/>
      <c r="BY329" s="17"/>
    </row>
    <row r="330">
      <c r="BW330" s="5"/>
      <c r="BX330" s="17"/>
      <c r="BY330" s="17"/>
    </row>
    <row r="331">
      <c r="BW331" s="5"/>
      <c r="BX331" s="17"/>
      <c r="BY331" s="17"/>
    </row>
    <row r="332">
      <c r="BW332" s="5"/>
      <c r="BX332" s="17"/>
      <c r="BY332" s="17"/>
    </row>
    <row r="333">
      <c r="BW333" s="5"/>
      <c r="BX333" s="17"/>
      <c r="BY333" s="17"/>
    </row>
    <row r="334">
      <c r="BW334" s="5"/>
      <c r="BX334" s="17"/>
      <c r="BY334" s="17"/>
    </row>
    <row r="335">
      <c r="BW335" s="5"/>
      <c r="BX335" s="17"/>
      <c r="BY335" s="17"/>
    </row>
    <row r="336">
      <c r="BW336" s="5"/>
      <c r="BX336" s="17"/>
      <c r="BY336" s="17"/>
    </row>
    <row r="337">
      <c r="BW337" s="5"/>
      <c r="BX337" s="17"/>
      <c r="BY337" s="17"/>
    </row>
    <row r="338">
      <c r="BW338" s="5"/>
      <c r="BX338" s="17"/>
      <c r="BY338" s="17"/>
    </row>
    <row r="339">
      <c r="BW339" s="5"/>
      <c r="BX339" s="17"/>
      <c r="BY339" s="17"/>
    </row>
    <row r="340">
      <c r="BW340" s="5"/>
      <c r="BX340" s="17"/>
      <c r="BY340" s="17"/>
    </row>
    <row r="341">
      <c r="BW341" s="5"/>
      <c r="BX341" s="17"/>
      <c r="BY341" s="17"/>
    </row>
    <row r="342">
      <c r="BW342" s="5"/>
      <c r="BX342" s="17"/>
      <c r="BY342" s="17"/>
    </row>
    <row r="343">
      <c r="BW343" s="5"/>
      <c r="BX343" s="17"/>
      <c r="BY343" s="17"/>
    </row>
    <row r="344">
      <c r="BW344" s="5"/>
      <c r="BX344" s="17"/>
      <c r="BY344" s="17"/>
    </row>
    <row r="345">
      <c r="BW345" s="5"/>
      <c r="BX345" s="17"/>
      <c r="BY345" s="17"/>
    </row>
    <row r="346">
      <c r="BW346" s="5"/>
      <c r="BX346" s="17"/>
      <c r="BY346" s="17"/>
    </row>
    <row r="347">
      <c r="BW347" s="5"/>
      <c r="BX347" s="17"/>
      <c r="BY347" s="17"/>
    </row>
    <row r="348">
      <c r="BW348" s="5"/>
      <c r="BX348" s="17"/>
      <c r="BY348" s="17"/>
    </row>
    <row r="349">
      <c r="BW349" s="5"/>
      <c r="BX349" s="17"/>
      <c r="BY349" s="17"/>
    </row>
    <row r="350">
      <c r="BW350" s="5"/>
      <c r="BX350" s="17"/>
      <c r="BY350" s="17"/>
    </row>
    <row r="351">
      <c r="BW351" s="5"/>
      <c r="BX351" s="17"/>
      <c r="BY351" s="17"/>
    </row>
    <row r="352">
      <c r="BW352" s="5"/>
      <c r="BX352" s="17"/>
      <c r="BY352" s="17"/>
    </row>
    <row r="353">
      <c r="BW353" s="5"/>
      <c r="BX353" s="17"/>
      <c r="BY353" s="17"/>
    </row>
    <row r="354">
      <c r="BW354" s="5"/>
      <c r="BX354" s="17"/>
      <c r="BY354" s="17"/>
    </row>
    <row r="355">
      <c r="BW355" s="5"/>
      <c r="BX355" s="17"/>
      <c r="BY355" s="17"/>
    </row>
    <row r="356">
      <c r="BW356" s="5"/>
      <c r="BX356" s="17"/>
      <c r="BY356" s="17"/>
    </row>
    <row r="357">
      <c r="BW357" s="5"/>
      <c r="BX357" s="17"/>
      <c r="BY357" s="17"/>
    </row>
    <row r="358">
      <c r="BW358" s="5"/>
      <c r="BX358" s="17"/>
      <c r="BY358" s="17"/>
    </row>
    <row r="359">
      <c r="BW359" s="5"/>
      <c r="BX359" s="17"/>
      <c r="BY359" s="17"/>
    </row>
    <row r="360">
      <c r="BW360" s="5"/>
      <c r="BX360" s="17"/>
      <c r="BY360" s="17"/>
    </row>
    <row r="361">
      <c r="BW361" s="5"/>
      <c r="BX361" s="17"/>
      <c r="BY361" s="17"/>
    </row>
    <row r="362">
      <c r="BW362" s="5"/>
      <c r="BX362" s="17"/>
      <c r="BY362" s="17"/>
    </row>
    <row r="363">
      <c r="BW363" s="5"/>
      <c r="BX363" s="17"/>
      <c r="BY363" s="17"/>
    </row>
    <row r="364">
      <c r="BW364" s="5"/>
      <c r="BX364" s="17"/>
      <c r="BY364" s="17"/>
    </row>
    <row r="365">
      <c r="BW365" s="5"/>
      <c r="BX365" s="17"/>
      <c r="BY365" s="17"/>
    </row>
    <row r="366">
      <c r="BW366" s="5"/>
      <c r="BX366" s="17"/>
      <c r="BY366" s="17"/>
    </row>
    <row r="367">
      <c r="BW367" s="5"/>
      <c r="BX367" s="17"/>
      <c r="BY367" s="17"/>
    </row>
    <row r="368">
      <c r="BW368" s="5"/>
      <c r="BX368" s="17"/>
      <c r="BY368" s="17"/>
    </row>
    <row r="369">
      <c r="BW369" s="5"/>
      <c r="BX369" s="17"/>
      <c r="BY369" s="17"/>
    </row>
    <row r="370">
      <c r="BW370" s="5"/>
      <c r="BX370" s="17"/>
      <c r="BY370" s="17"/>
    </row>
    <row r="371">
      <c r="BW371" s="5"/>
      <c r="BX371" s="17"/>
      <c r="BY371" s="17"/>
    </row>
    <row r="372">
      <c r="BW372" s="5"/>
      <c r="BX372" s="17"/>
      <c r="BY372" s="17"/>
    </row>
    <row r="373">
      <c r="BW373" s="5"/>
      <c r="BX373" s="17"/>
      <c r="BY373" s="17"/>
    </row>
    <row r="374">
      <c r="BW374" s="5"/>
      <c r="BX374" s="17"/>
      <c r="BY374" s="17"/>
    </row>
    <row r="375">
      <c r="BW375" s="5"/>
      <c r="BX375" s="17"/>
      <c r="BY375" s="17"/>
    </row>
    <row r="376">
      <c r="BW376" s="5"/>
      <c r="BX376" s="17"/>
      <c r="BY376" s="17"/>
    </row>
    <row r="377">
      <c r="BW377" s="5"/>
      <c r="BX377" s="17"/>
      <c r="BY377" s="17"/>
    </row>
    <row r="378">
      <c r="BW378" s="5"/>
      <c r="BX378" s="17"/>
      <c r="BY378" s="17"/>
    </row>
    <row r="379">
      <c r="BW379" s="5"/>
      <c r="BX379" s="17"/>
      <c r="BY379" s="17"/>
    </row>
    <row r="380">
      <c r="BW380" s="5"/>
      <c r="BX380" s="17"/>
      <c r="BY380" s="17"/>
    </row>
    <row r="381">
      <c r="BW381" s="5"/>
      <c r="BX381" s="17"/>
      <c r="BY381" s="17"/>
    </row>
    <row r="382">
      <c r="BW382" s="5"/>
      <c r="BX382" s="17"/>
      <c r="BY382" s="17"/>
    </row>
    <row r="383">
      <c r="BW383" s="5"/>
      <c r="BX383" s="17"/>
      <c r="BY383" s="17"/>
    </row>
    <row r="384">
      <c r="BW384" s="5"/>
      <c r="BX384" s="17"/>
      <c r="BY384" s="17"/>
    </row>
    <row r="385">
      <c r="BW385" s="5"/>
      <c r="BX385" s="17"/>
      <c r="BY385" s="17"/>
    </row>
    <row r="386">
      <c r="BW386" s="5"/>
      <c r="BX386" s="17"/>
      <c r="BY386" s="17"/>
    </row>
    <row r="387">
      <c r="BW387" s="5"/>
      <c r="BX387" s="17"/>
      <c r="BY387" s="17"/>
    </row>
    <row r="388">
      <c r="BW388" s="5"/>
      <c r="BX388" s="17"/>
      <c r="BY388" s="17"/>
    </row>
    <row r="389">
      <c r="BW389" s="5"/>
      <c r="BX389" s="17"/>
      <c r="BY389" s="17"/>
    </row>
    <row r="390">
      <c r="BW390" s="5"/>
      <c r="BX390" s="17"/>
      <c r="BY390" s="17"/>
    </row>
    <row r="391">
      <c r="BW391" s="5"/>
      <c r="BX391" s="17"/>
      <c r="BY391" s="17"/>
    </row>
    <row r="392">
      <c r="BW392" s="5"/>
      <c r="BX392" s="17"/>
      <c r="BY392" s="17"/>
    </row>
    <row r="393">
      <c r="BW393" s="5"/>
      <c r="BX393" s="17"/>
      <c r="BY393" s="17"/>
    </row>
    <row r="394">
      <c r="BW394" s="5"/>
      <c r="BX394" s="17"/>
      <c r="BY394" s="17"/>
    </row>
    <row r="395">
      <c r="BW395" s="5"/>
      <c r="BX395" s="17"/>
      <c r="BY395" s="17"/>
    </row>
    <row r="396">
      <c r="C396" s="64">
        <v>921848.05</v>
      </c>
      <c r="D396" s="64">
        <v>453494.1667</v>
      </c>
      <c r="E396" s="64">
        <v>303313.3</v>
      </c>
      <c r="F396" s="64">
        <v>360079.175</v>
      </c>
      <c r="H396" t="str">
        <f t="shared" ref="H396:K396" si="76">ROUND(C396)</f>
        <v>921848</v>
      </c>
      <c r="I396" t="str">
        <f t="shared" si="76"/>
        <v>453494</v>
      </c>
      <c r="J396" t="str">
        <f t="shared" si="76"/>
        <v>303313</v>
      </c>
      <c r="K396" t="str">
        <f t="shared" si="76"/>
        <v>360079</v>
      </c>
      <c r="BW396" s="5"/>
      <c r="BX396" s="17"/>
      <c r="BY396" s="17"/>
    </row>
    <row r="397">
      <c r="C397" s="64">
        <v>0.005402018637</v>
      </c>
      <c r="D397" s="64">
        <v>0.005451121841</v>
      </c>
      <c r="E397" s="64">
        <v>0.004169376295</v>
      </c>
      <c r="F397" s="64">
        <v>0.005175201758</v>
      </c>
      <c r="H397" t="str">
        <f t="shared" ref="H397:K397" si="77">ROUND(C397,5)</f>
        <v>0.0054</v>
      </c>
      <c r="I397" t="str">
        <f t="shared" si="77"/>
        <v>0.00545</v>
      </c>
      <c r="J397" t="str">
        <f t="shared" si="77"/>
        <v>0.00417</v>
      </c>
      <c r="K397" t="str">
        <f t="shared" si="77"/>
        <v>0.00518</v>
      </c>
      <c r="BW397" s="5"/>
      <c r="BX397" s="17"/>
      <c r="BY397" s="17"/>
    </row>
    <row r="398">
      <c r="C398" s="64">
        <v>241.4769453</v>
      </c>
      <c r="D398" s="64">
        <v>511.542401</v>
      </c>
      <c r="E398" s="64">
        <v>1314.216672</v>
      </c>
      <c r="F398" s="64">
        <v>3591.051391</v>
      </c>
      <c r="H398" t="str">
        <f t="shared" ref="H398:K398" si="78">ROUND(C398)</f>
        <v>241</v>
      </c>
      <c r="I398" t="str">
        <f t="shared" si="78"/>
        <v>512</v>
      </c>
      <c r="J398" t="str">
        <f t="shared" si="78"/>
        <v>1314</v>
      </c>
      <c r="K398" t="str">
        <f t="shared" si="78"/>
        <v>3591</v>
      </c>
      <c r="BW398" s="5"/>
      <c r="BX398" s="17"/>
      <c r="BY398" s="17"/>
    </row>
    <row r="399">
      <c r="C399" s="64">
        <v>50.34564063</v>
      </c>
      <c r="D399" s="64">
        <v>78.72073438</v>
      </c>
      <c r="E399" s="64">
        <v>122.1369635</v>
      </c>
      <c r="F399" s="64">
        <v>196.7452109</v>
      </c>
      <c r="H399" t="str">
        <f t="shared" ref="H399:K399" si="79">ROUND(C399)</f>
        <v>50</v>
      </c>
      <c r="I399" t="str">
        <f t="shared" si="79"/>
        <v>79</v>
      </c>
      <c r="J399" t="str">
        <f t="shared" si="79"/>
        <v>122</v>
      </c>
      <c r="K399" t="str">
        <f t="shared" si="79"/>
        <v>197</v>
      </c>
      <c r="BW399" s="5"/>
      <c r="BX399" s="17"/>
      <c r="BY399" s="17"/>
    </row>
    <row r="400">
      <c r="C400" s="64">
        <v>113.1710064</v>
      </c>
      <c r="D400" s="64">
        <v>41.00363796</v>
      </c>
      <c r="E400" s="64">
        <v>281.4641349</v>
      </c>
      <c r="F400" s="64">
        <v>91.11488915</v>
      </c>
      <c r="H400" t="str">
        <f t="shared" ref="H400:K400" si="80">ROUND(C400)</f>
        <v>113</v>
      </c>
      <c r="I400" t="str">
        <f t="shared" si="80"/>
        <v>41</v>
      </c>
      <c r="J400" t="str">
        <f t="shared" si="80"/>
        <v>281</v>
      </c>
      <c r="K400" t="str">
        <f t="shared" si="80"/>
        <v>91</v>
      </c>
      <c r="BW400" s="5"/>
      <c r="BX400" s="17"/>
      <c r="BY400" s="17"/>
    </row>
    <row r="401">
      <c r="C401" s="64">
        <v>71.42857143</v>
      </c>
      <c r="D401" s="64">
        <v>152.1818182</v>
      </c>
      <c r="E401" s="64">
        <v>1439.518519</v>
      </c>
      <c r="F401" s="64">
        <v>314.1052632</v>
      </c>
      <c r="H401" t="str">
        <f t="shared" ref="H401:K401" si="81">ROUND(C401)</f>
        <v>71</v>
      </c>
      <c r="I401" t="str">
        <f t="shared" si="81"/>
        <v>152</v>
      </c>
      <c r="J401" t="str">
        <f t="shared" si="81"/>
        <v>1440</v>
      </c>
      <c r="K401" t="str">
        <f t="shared" si="81"/>
        <v>314</v>
      </c>
      <c r="BW401" s="5"/>
      <c r="BX401" s="17"/>
      <c r="BY401" s="17"/>
    </row>
    <row r="402">
      <c r="C402" s="64">
        <v>114.7142857</v>
      </c>
      <c r="D402" s="64">
        <v>569.0</v>
      </c>
      <c r="E402" s="64">
        <v>1581.888889</v>
      </c>
      <c r="F402" s="64">
        <v>600.9473684</v>
      </c>
      <c r="H402" t="str">
        <f t="shared" ref="H402:K402" si="82">ROUND(C402)</f>
        <v>115</v>
      </c>
      <c r="I402" t="str">
        <f t="shared" si="82"/>
        <v>569</v>
      </c>
      <c r="J402" t="str">
        <f t="shared" si="82"/>
        <v>1582</v>
      </c>
      <c r="K402" t="str">
        <f t="shared" si="82"/>
        <v>601</v>
      </c>
      <c r="BW402" s="5"/>
      <c r="BX402" s="17"/>
      <c r="BY402" s="17"/>
    </row>
    <row r="403">
      <c r="C403" s="64">
        <v>414.5</v>
      </c>
      <c r="D403" s="64">
        <v>456.7727273</v>
      </c>
      <c r="E403" s="64">
        <v>1097.962963</v>
      </c>
      <c r="F403" s="64">
        <v>398.9473684</v>
      </c>
      <c r="H403" t="str">
        <f t="shared" ref="H403:K403" si="83">ROUND(C403)</f>
        <v>415</v>
      </c>
      <c r="I403" t="str">
        <f t="shared" si="83"/>
        <v>457</v>
      </c>
      <c r="J403" t="str">
        <f t="shared" si="83"/>
        <v>1098</v>
      </c>
      <c r="K403" t="str">
        <f t="shared" si="83"/>
        <v>399</v>
      </c>
      <c r="BW403" s="5"/>
      <c r="BX403" s="17"/>
      <c r="BY403" s="17"/>
    </row>
    <row r="404">
      <c r="C404" s="64">
        <v>10.0</v>
      </c>
      <c r="D404" s="64">
        <v>36.0</v>
      </c>
      <c r="E404" s="64">
        <v>28.88888889</v>
      </c>
      <c r="F404" s="64">
        <v>30.9</v>
      </c>
      <c r="H404" t="str">
        <f t="shared" ref="H404:K404" si="84">ROUND(C404)</f>
        <v>10</v>
      </c>
      <c r="I404" t="str">
        <f t="shared" si="84"/>
        <v>36</v>
      </c>
      <c r="J404" t="str">
        <f t="shared" si="84"/>
        <v>29</v>
      </c>
      <c r="K404" t="str">
        <f t="shared" si="84"/>
        <v>31</v>
      </c>
      <c r="BW404" s="5"/>
      <c r="BX404" s="17"/>
      <c r="BY404" s="17"/>
    </row>
    <row r="405">
      <c r="C405" s="64">
        <v>59.5</v>
      </c>
      <c r="D405" s="64">
        <v>117.6</v>
      </c>
      <c r="E405" s="64">
        <v>89.55555556</v>
      </c>
      <c r="F405" s="64">
        <v>488.2</v>
      </c>
      <c r="H405" t="str">
        <f t="shared" ref="H405:K405" si="85">ROUND(C405)</f>
        <v>60</v>
      </c>
      <c r="I405" t="str">
        <f t="shared" si="85"/>
        <v>118</v>
      </c>
      <c r="J405" t="str">
        <f t="shared" si="85"/>
        <v>90</v>
      </c>
      <c r="K405" t="str">
        <f t="shared" si="85"/>
        <v>488</v>
      </c>
      <c r="BW405" s="5"/>
      <c r="BX405" s="17"/>
      <c r="BY405" s="17"/>
    </row>
    <row r="406">
      <c r="C406" s="64">
        <v>2111.601551</v>
      </c>
      <c r="D406" s="64">
        <v>34611.58908</v>
      </c>
      <c r="E406" s="64">
        <v>41261.17838</v>
      </c>
      <c r="F406" s="64">
        <v>81383.58143</v>
      </c>
      <c r="H406" t="str">
        <f t="shared" ref="H406:K406" si="86">ROUND(C406)</f>
        <v>2112</v>
      </c>
      <c r="I406" t="str">
        <f t="shared" si="86"/>
        <v>34612</v>
      </c>
      <c r="J406" t="str">
        <f t="shared" si="86"/>
        <v>41261</v>
      </c>
      <c r="K406" t="str">
        <f t="shared" si="86"/>
        <v>81384</v>
      </c>
      <c r="BW406" s="5"/>
      <c r="BX406" s="17"/>
      <c r="BY406" s="17"/>
    </row>
    <row r="407">
      <c r="C407" s="64">
        <v>2.75</v>
      </c>
      <c r="D407" s="64">
        <v>2.9</v>
      </c>
      <c r="E407" s="64">
        <v>2.777777778</v>
      </c>
      <c r="F407" s="64">
        <v>3.2</v>
      </c>
      <c r="H407" t="str">
        <f t="shared" ref="H407:K407" si="87">ROUND(C407,1)</f>
        <v>2.8</v>
      </c>
      <c r="I407" t="str">
        <f t="shared" si="87"/>
        <v>2.9</v>
      </c>
      <c r="J407" t="str">
        <f t="shared" si="87"/>
        <v>2.8</v>
      </c>
      <c r="K407" t="str">
        <f t="shared" si="87"/>
        <v>3.2</v>
      </c>
      <c r="BW407" s="5"/>
      <c r="BX407" s="17"/>
      <c r="BY407" s="17"/>
    </row>
    <row r="408">
      <c r="C408" s="64">
        <v>7.25</v>
      </c>
      <c r="D408" s="64">
        <v>33.1</v>
      </c>
      <c r="E408" s="64">
        <v>26.11111111</v>
      </c>
      <c r="F408" s="64">
        <v>27.7</v>
      </c>
      <c r="H408" t="str">
        <f t="shared" ref="H408:K408" si="88">ROUND(C408,1)</f>
        <v>7.3</v>
      </c>
      <c r="I408" t="str">
        <f t="shared" si="88"/>
        <v>33.1</v>
      </c>
      <c r="J408" t="str">
        <f t="shared" si="88"/>
        <v>26.1</v>
      </c>
      <c r="K408" t="str">
        <f t="shared" si="88"/>
        <v>27.7</v>
      </c>
      <c r="BW408" s="5"/>
      <c r="BX408" s="17"/>
      <c r="BY408" s="17"/>
    </row>
    <row r="409">
      <c r="BW409" s="5"/>
      <c r="BX409" s="17"/>
      <c r="BY409" s="17"/>
    </row>
    <row r="410">
      <c r="BW410" s="5"/>
      <c r="BX410" s="17"/>
      <c r="BY410" s="17"/>
    </row>
    <row r="411">
      <c r="BW411" s="5"/>
      <c r="BX411" s="17"/>
      <c r="BY411" s="17"/>
    </row>
    <row r="412">
      <c r="BW412" s="5"/>
      <c r="BX412" s="17"/>
      <c r="BY412" s="17"/>
    </row>
    <row r="413">
      <c r="BW413" s="5"/>
      <c r="BX413" s="17"/>
      <c r="BY413" s="17"/>
    </row>
    <row r="414">
      <c r="BW414" s="5"/>
      <c r="BX414" s="17"/>
      <c r="BY414" s="17"/>
    </row>
    <row r="415">
      <c r="BW415" s="5"/>
      <c r="BX415" s="17"/>
      <c r="BY415" s="17"/>
    </row>
    <row r="416">
      <c r="BW416" s="5"/>
      <c r="BX416" s="17"/>
      <c r="BY416" s="17"/>
    </row>
    <row r="417">
      <c r="BW417" s="5"/>
      <c r="BX417" s="17"/>
      <c r="BY417" s="17"/>
    </row>
    <row r="418">
      <c r="BW418" s="5"/>
      <c r="BX418" s="17"/>
      <c r="BY418" s="17"/>
    </row>
    <row r="419">
      <c r="BW419" s="5"/>
      <c r="BX419" s="17"/>
      <c r="BY419" s="17"/>
    </row>
    <row r="420">
      <c r="BW420" s="5"/>
      <c r="BX420" s="17"/>
      <c r="BY420" s="17"/>
    </row>
    <row r="421">
      <c r="BW421" s="5"/>
      <c r="BX421" s="17"/>
      <c r="BY421" s="17"/>
    </row>
    <row r="422">
      <c r="BW422" s="5"/>
      <c r="BX422" s="17"/>
      <c r="BY422" s="17"/>
    </row>
    <row r="423">
      <c r="BW423" s="5"/>
      <c r="BX423" s="17"/>
      <c r="BY423" s="17"/>
    </row>
    <row r="424">
      <c r="BW424" s="5"/>
      <c r="BX424" s="17"/>
      <c r="BY424" s="17"/>
    </row>
    <row r="425">
      <c r="BW425" s="5"/>
      <c r="BX425" s="17"/>
      <c r="BY425" s="17"/>
    </row>
    <row r="426">
      <c r="BW426" s="5"/>
      <c r="BX426" s="17"/>
      <c r="BY426" s="17"/>
    </row>
    <row r="427">
      <c r="BW427" s="5"/>
      <c r="BX427" s="17"/>
      <c r="BY427" s="17"/>
    </row>
    <row r="428">
      <c r="BW428" s="5"/>
      <c r="BX428" s="17"/>
      <c r="BY428" s="17"/>
    </row>
    <row r="429">
      <c r="BW429" s="5"/>
      <c r="BX429" s="17"/>
      <c r="BY429" s="17"/>
    </row>
    <row r="430">
      <c r="BW430" s="5"/>
      <c r="BX430" s="17"/>
      <c r="BY430" s="17"/>
    </row>
    <row r="431">
      <c r="BW431" s="5"/>
      <c r="BX431" s="17"/>
      <c r="BY431" s="17"/>
    </row>
    <row r="432">
      <c r="BW432" s="5"/>
      <c r="BX432" s="17"/>
      <c r="BY432" s="17"/>
    </row>
    <row r="433">
      <c r="BW433" s="5"/>
      <c r="BX433" s="17"/>
      <c r="BY433" s="17"/>
    </row>
    <row r="434">
      <c r="BW434" s="5"/>
      <c r="BX434" s="17"/>
      <c r="BY434" s="17"/>
    </row>
    <row r="435">
      <c r="BW435" s="5"/>
      <c r="BX435" s="17"/>
      <c r="BY435" s="17"/>
    </row>
    <row r="436">
      <c r="BW436" s="5"/>
      <c r="BX436" s="17"/>
      <c r="BY436" s="17"/>
    </row>
    <row r="437">
      <c r="BW437" s="5"/>
      <c r="BX437" s="17"/>
      <c r="BY437" s="17"/>
    </row>
    <row r="438">
      <c r="BW438" s="5"/>
      <c r="BX438" s="17"/>
      <c r="BY438" s="17"/>
    </row>
    <row r="439">
      <c r="BW439" s="5"/>
      <c r="BX439" s="17"/>
      <c r="BY439" s="17"/>
    </row>
    <row r="440">
      <c r="BW440" s="5"/>
      <c r="BX440" s="17"/>
      <c r="BY440" s="17"/>
    </row>
    <row r="441">
      <c r="BW441" s="5"/>
      <c r="BX441" s="17"/>
      <c r="BY441" s="17"/>
    </row>
    <row r="442">
      <c r="BW442" s="5"/>
      <c r="BX442" s="17"/>
      <c r="BY442" s="17"/>
    </row>
    <row r="443">
      <c r="BW443" s="5"/>
      <c r="BX443" s="17"/>
      <c r="BY443" s="17"/>
    </row>
    <row r="444">
      <c r="BW444" s="5"/>
      <c r="BX444" s="17"/>
      <c r="BY444" s="17"/>
    </row>
    <row r="445">
      <c r="BW445" s="5"/>
      <c r="BX445" s="17"/>
      <c r="BY445" s="17"/>
    </row>
    <row r="446">
      <c r="BW446" s="5"/>
      <c r="BX446" s="17"/>
      <c r="BY446" s="17"/>
    </row>
    <row r="447">
      <c r="BW447" s="5"/>
      <c r="BX447" s="17"/>
      <c r="BY447" s="17"/>
    </row>
    <row r="448">
      <c r="BW448" s="5"/>
      <c r="BX448" s="17"/>
      <c r="BY448" s="17"/>
    </row>
    <row r="449">
      <c r="BW449" s="5"/>
      <c r="BX449" s="17"/>
      <c r="BY449" s="17"/>
    </row>
    <row r="450">
      <c r="BW450" s="5"/>
      <c r="BX450" s="17"/>
      <c r="BY450" s="17"/>
    </row>
    <row r="451">
      <c r="BW451" s="5"/>
      <c r="BX451" s="17"/>
      <c r="BY451" s="17"/>
    </row>
    <row r="452">
      <c r="BW452" s="5"/>
      <c r="BX452" s="17"/>
      <c r="BY452" s="17"/>
    </row>
    <row r="453">
      <c r="BW453" s="5"/>
      <c r="BX453" s="17"/>
      <c r="BY453" s="17"/>
    </row>
    <row r="454">
      <c r="BW454" s="5"/>
      <c r="BX454" s="17"/>
      <c r="BY454" s="17"/>
    </row>
    <row r="455">
      <c r="BW455" s="5"/>
      <c r="BX455" s="17"/>
      <c r="BY455" s="17"/>
    </row>
    <row r="456">
      <c r="BW456" s="5"/>
      <c r="BX456" s="17"/>
      <c r="BY456" s="17"/>
    </row>
    <row r="457">
      <c r="BW457" s="5"/>
      <c r="BX457" s="17"/>
      <c r="BY457" s="17"/>
    </row>
    <row r="458">
      <c r="BW458" s="5"/>
      <c r="BX458" s="17"/>
      <c r="BY458" s="17"/>
    </row>
    <row r="459">
      <c r="BW459" s="5"/>
      <c r="BX459" s="17"/>
      <c r="BY459" s="17"/>
    </row>
    <row r="460">
      <c r="BW460" s="5"/>
      <c r="BX460" s="17"/>
      <c r="BY460" s="17"/>
    </row>
    <row r="461">
      <c r="BW461" s="5"/>
      <c r="BX461" s="17"/>
      <c r="BY461" s="17"/>
    </row>
    <row r="462">
      <c r="BW462" s="5"/>
      <c r="BX462" s="17"/>
      <c r="BY462" s="17"/>
    </row>
    <row r="463">
      <c r="BW463" s="5"/>
      <c r="BX463" s="17"/>
      <c r="BY463" s="17"/>
    </row>
    <row r="464">
      <c r="BW464" s="5"/>
      <c r="BX464" s="17"/>
      <c r="BY464" s="17"/>
    </row>
    <row r="465">
      <c r="BW465" s="5"/>
      <c r="BX465" s="17"/>
      <c r="BY465" s="17"/>
    </row>
    <row r="466">
      <c r="BW466" s="5"/>
      <c r="BX466" s="17"/>
      <c r="BY466" s="17"/>
    </row>
    <row r="467">
      <c r="BW467" s="5"/>
      <c r="BX467" s="17"/>
      <c r="BY467" s="17"/>
    </row>
    <row r="468">
      <c r="BW468" s="5"/>
      <c r="BX468" s="17"/>
      <c r="BY468" s="17"/>
    </row>
    <row r="469">
      <c r="BW469" s="5"/>
      <c r="BX469" s="17"/>
      <c r="BY469" s="17"/>
    </row>
    <row r="470">
      <c r="BW470" s="5"/>
      <c r="BX470" s="17"/>
      <c r="BY470" s="17"/>
    </row>
    <row r="471">
      <c r="BW471" s="5"/>
      <c r="BX471" s="17"/>
      <c r="BY471" s="17"/>
    </row>
    <row r="472">
      <c r="BW472" s="5"/>
      <c r="BX472" s="17"/>
      <c r="BY472" s="17"/>
    </row>
    <row r="473">
      <c r="BW473" s="5"/>
      <c r="BX473" s="17"/>
      <c r="BY473" s="17"/>
    </row>
    <row r="474">
      <c r="BW474" s="5"/>
      <c r="BX474" s="17"/>
      <c r="BY474" s="17"/>
    </row>
    <row r="475">
      <c r="BW475" s="5"/>
      <c r="BX475" s="17"/>
      <c r="BY475" s="17"/>
    </row>
    <row r="476">
      <c r="BW476" s="5"/>
      <c r="BX476" s="17"/>
      <c r="BY476" s="17"/>
    </row>
    <row r="477">
      <c r="BW477" s="5"/>
      <c r="BX477" s="17"/>
      <c r="BY477" s="17"/>
    </row>
    <row r="478">
      <c r="BW478" s="5"/>
      <c r="BX478" s="17"/>
      <c r="BY478" s="17"/>
    </row>
    <row r="479">
      <c r="BW479" s="5"/>
      <c r="BX479" s="17"/>
      <c r="BY479" s="17"/>
    </row>
    <row r="480">
      <c r="BW480" s="5"/>
      <c r="BX480" s="17"/>
      <c r="BY480" s="17"/>
    </row>
    <row r="481">
      <c r="BW481" s="5"/>
      <c r="BX481" s="17"/>
      <c r="BY481" s="17"/>
    </row>
    <row r="482">
      <c r="BW482" s="5"/>
      <c r="BX482" s="17"/>
      <c r="BY482" s="17"/>
    </row>
    <row r="483">
      <c r="BW483" s="5"/>
      <c r="BX483" s="17"/>
      <c r="BY483" s="17"/>
    </row>
    <row r="484">
      <c r="BW484" s="5"/>
      <c r="BX484" s="17"/>
      <c r="BY484" s="17"/>
    </row>
    <row r="485">
      <c r="BW485" s="5"/>
      <c r="BX485" s="17"/>
      <c r="BY485" s="17"/>
    </row>
    <row r="486">
      <c r="BW486" s="5"/>
      <c r="BX486" s="17"/>
      <c r="BY486" s="17"/>
    </row>
    <row r="487">
      <c r="BW487" s="5"/>
      <c r="BX487" s="17"/>
      <c r="BY487" s="17"/>
    </row>
    <row r="488">
      <c r="BW488" s="5"/>
      <c r="BX488" s="17"/>
      <c r="BY488" s="17"/>
    </row>
    <row r="489">
      <c r="BW489" s="5"/>
      <c r="BX489" s="17"/>
      <c r="BY489" s="17"/>
    </row>
    <row r="490">
      <c r="BW490" s="5"/>
      <c r="BX490" s="17"/>
      <c r="BY490" s="17"/>
    </row>
    <row r="491">
      <c r="BW491" s="5"/>
      <c r="BX491" s="17"/>
      <c r="BY491" s="17"/>
    </row>
    <row r="492">
      <c r="BW492" s="5"/>
      <c r="BX492" s="17"/>
      <c r="BY492" s="17"/>
    </row>
    <row r="493">
      <c r="BW493" s="5"/>
      <c r="BX493" s="17"/>
      <c r="BY493" s="17"/>
    </row>
    <row r="494">
      <c r="BW494" s="5"/>
      <c r="BX494" s="17"/>
      <c r="BY494" s="17"/>
    </row>
    <row r="495">
      <c r="BW495" s="5"/>
      <c r="BX495" s="17"/>
      <c r="BY495" s="17"/>
    </row>
    <row r="496">
      <c r="BW496" s="5"/>
      <c r="BX496" s="17"/>
      <c r="BY496" s="17"/>
    </row>
    <row r="497">
      <c r="BW497" s="5"/>
      <c r="BX497" s="17"/>
      <c r="BY497" s="17"/>
    </row>
    <row r="498">
      <c r="BW498" s="5"/>
      <c r="BX498" s="17"/>
      <c r="BY498" s="17"/>
    </row>
    <row r="499">
      <c r="BW499" s="5"/>
      <c r="BX499" s="17"/>
      <c r="BY499" s="17"/>
    </row>
    <row r="500">
      <c r="BW500" s="5"/>
      <c r="BX500" s="17"/>
      <c r="BY500" s="17"/>
    </row>
    <row r="501">
      <c r="BW501" s="5"/>
      <c r="BX501" s="17"/>
      <c r="BY501" s="17"/>
    </row>
    <row r="502">
      <c r="BW502" s="5"/>
      <c r="BX502" s="17"/>
      <c r="BY502" s="17"/>
    </row>
    <row r="503">
      <c r="BW503" s="5"/>
      <c r="BX503" s="17"/>
      <c r="BY503" s="17"/>
    </row>
    <row r="504">
      <c r="BW504" s="5"/>
      <c r="BX504" s="17"/>
      <c r="BY504" s="17"/>
    </row>
    <row r="505">
      <c r="BW505" s="5"/>
      <c r="BX505" s="17"/>
      <c r="BY505" s="17"/>
    </row>
    <row r="506">
      <c r="BW506" s="5"/>
      <c r="BX506" s="17"/>
      <c r="BY506" s="17"/>
    </row>
    <row r="507">
      <c r="BW507" s="5"/>
      <c r="BX507" s="17"/>
      <c r="BY507" s="17"/>
    </row>
    <row r="508">
      <c r="BW508" s="5"/>
      <c r="BX508" s="17"/>
      <c r="BY508" s="17"/>
    </row>
    <row r="509">
      <c r="BW509" s="5"/>
      <c r="BX509" s="17"/>
      <c r="BY509" s="17"/>
    </row>
    <row r="510">
      <c r="BW510" s="5"/>
      <c r="BX510" s="17"/>
      <c r="BY510" s="17"/>
    </row>
    <row r="511">
      <c r="BW511" s="5"/>
      <c r="BX511" s="17"/>
      <c r="BY511" s="17"/>
    </row>
    <row r="512">
      <c r="BW512" s="5"/>
      <c r="BX512" s="17"/>
      <c r="BY512" s="17"/>
    </row>
    <row r="513">
      <c r="BW513" s="5"/>
      <c r="BX513" s="17"/>
      <c r="BY513" s="17"/>
    </row>
    <row r="514">
      <c r="BW514" s="5"/>
      <c r="BX514" s="17"/>
      <c r="BY514" s="17"/>
    </row>
    <row r="515">
      <c r="BW515" s="5"/>
      <c r="BX515" s="17"/>
      <c r="BY515" s="17"/>
    </row>
    <row r="516">
      <c r="BW516" s="5"/>
      <c r="BX516" s="17"/>
      <c r="BY516" s="17"/>
    </row>
    <row r="517">
      <c r="BW517" s="5"/>
      <c r="BX517" s="17"/>
      <c r="BY517" s="17"/>
    </row>
    <row r="518">
      <c r="BW518" s="5"/>
      <c r="BX518" s="17"/>
      <c r="BY518" s="17"/>
    </row>
    <row r="519">
      <c r="BW519" s="5"/>
      <c r="BX519" s="17"/>
      <c r="BY519" s="17"/>
    </row>
    <row r="520">
      <c r="BW520" s="5"/>
      <c r="BX520" s="17"/>
      <c r="BY520" s="17"/>
    </row>
    <row r="521">
      <c r="BW521" s="5"/>
      <c r="BX521" s="17"/>
      <c r="BY521" s="17"/>
    </row>
    <row r="522">
      <c r="BW522" s="5"/>
      <c r="BX522" s="17"/>
      <c r="BY522" s="17"/>
    </row>
    <row r="523">
      <c r="BW523" s="5"/>
      <c r="BX523" s="17"/>
      <c r="BY523" s="17"/>
    </row>
    <row r="524">
      <c r="BW524" s="5"/>
      <c r="BX524" s="17"/>
      <c r="BY524" s="17"/>
    </row>
    <row r="525">
      <c r="BW525" s="5"/>
      <c r="BX525" s="17"/>
      <c r="BY525" s="17"/>
    </row>
    <row r="526">
      <c r="BW526" s="5"/>
      <c r="BX526" s="17"/>
      <c r="BY526" s="17"/>
    </row>
    <row r="527">
      <c r="BW527" s="5"/>
      <c r="BX527" s="17"/>
      <c r="BY527" s="17"/>
    </row>
    <row r="528">
      <c r="BW528" s="5"/>
      <c r="BX528" s="17"/>
      <c r="BY528" s="17"/>
    </row>
    <row r="529">
      <c r="BW529" s="5"/>
      <c r="BX529" s="17"/>
      <c r="BY529" s="17"/>
    </row>
    <row r="530">
      <c r="BW530" s="5"/>
      <c r="BX530" s="17"/>
      <c r="BY530" s="17"/>
    </row>
    <row r="531">
      <c r="BW531" s="5"/>
      <c r="BX531" s="17"/>
      <c r="BY531" s="17"/>
    </row>
    <row r="532">
      <c r="BW532" s="5"/>
      <c r="BX532" s="17"/>
      <c r="BY532" s="17"/>
    </row>
    <row r="533">
      <c r="BW533" s="5"/>
      <c r="BX533" s="17"/>
      <c r="BY533" s="17"/>
    </row>
    <row r="534">
      <c r="BW534" s="5"/>
      <c r="BX534" s="17"/>
      <c r="BY534" s="17"/>
    </row>
    <row r="535">
      <c r="BW535" s="5"/>
      <c r="BX535" s="17"/>
      <c r="BY535" s="17"/>
    </row>
    <row r="536">
      <c r="BW536" s="5"/>
      <c r="BX536" s="17"/>
      <c r="BY536" s="17"/>
    </row>
    <row r="537">
      <c r="BW537" s="5"/>
      <c r="BX537" s="17"/>
      <c r="BY537" s="17"/>
    </row>
    <row r="538">
      <c r="BW538" s="5"/>
      <c r="BX538" s="17"/>
      <c r="BY538" s="17"/>
    </row>
    <row r="539">
      <c r="BW539" s="5"/>
      <c r="BX539" s="17"/>
      <c r="BY539" s="17"/>
    </row>
    <row r="540">
      <c r="BW540" s="5"/>
      <c r="BX540" s="17"/>
      <c r="BY540" s="17"/>
    </row>
    <row r="541">
      <c r="BW541" s="5"/>
      <c r="BX541" s="17"/>
      <c r="BY541" s="17"/>
    </row>
    <row r="542">
      <c r="BW542" s="5"/>
      <c r="BX542" s="17"/>
      <c r="BY542" s="17"/>
    </row>
    <row r="543">
      <c r="BW543" s="5"/>
      <c r="BX543" s="17"/>
      <c r="BY543" s="17"/>
    </row>
    <row r="544">
      <c r="BW544" s="5"/>
      <c r="BX544" s="17"/>
      <c r="BY544" s="17"/>
    </row>
    <row r="545">
      <c r="BW545" s="5"/>
      <c r="BX545" s="17"/>
      <c r="BY545" s="17"/>
    </row>
    <row r="546">
      <c r="BW546" s="5"/>
      <c r="BX546" s="17"/>
      <c r="BY546" s="17"/>
    </row>
    <row r="547">
      <c r="BW547" s="5"/>
      <c r="BX547" s="17"/>
      <c r="BY547" s="17"/>
    </row>
    <row r="548">
      <c r="BW548" s="5"/>
      <c r="BX548" s="17"/>
      <c r="BY548" s="17"/>
    </row>
    <row r="549">
      <c r="BW549" s="5"/>
      <c r="BX549" s="17"/>
      <c r="BY549" s="17"/>
    </row>
    <row r="550">
      <c r="BW550" s="5"/>
      <c r="BX550" s="17"/>
      <c r="BY550" s="17"/>
    </row>
    <row r="551">
      <c r="BW551" s="5"/>
      <c r="BX551" s="17"/>
      <c r="BY551" s="17"/>
    </row>
    <row r="552">
      <c r="BW552" s="5"/>
      <c r="BX552" s="17"/>
      <c r="BY552" s="17"/>
    </row>
    <row r="553">
      <c r="BW553" s="5"/>
      <c r="BX553" s="17"/>
      <c r="BY553" s="17"/>
    </row>
    <row r="554">
      <c r="BW554" s="5"/>
      <c r="BX554" s="17"/>
      <c r="BY554" s="17"/>
    </row>
    <row r="555">
      <c r="BW555" s="5"/>
      <c r="BX555" s="17"/>
      <c r="BY555" s="17"/>
    </row>
    <row r="556">
      <c r="BW556" s="5"/>
      <c r="BX556" s="17"/>
      <c r="BY556" s="17"/>
    </row>
    <row r="557">
      <c r="BW557" s="5"/>
      <c r="BX557" s="17"/>
      <c r="BY557" s="17"/>
    </row>
    <row r="558">
      <c r="BW558" s="5"/>
      <c r="BX558" s="17"/>
      <c r="BY558" s="17"/>
    </row>
    <row r="559">
      <c r="BW559" s="5"/>
      <c r="BX559" s="17"/>
      <c r="BY559" s="17"/>
    </row>
    <row r="560">
      <c r="BW560" s="5"/>
      <c r="BX560" s="17"/>
      <c r="BY560" s="17"/>
    </row>
    <row r="561">
      <c r="BW561" s="5"/>
      <c r="BX561" s="17"/>
      <c r="BY561" s="17"/>
    </row>
    <row r="562">
      <c r="BW562" s="5"/>
      <c r="BX562" s="17"/>
      <c r="BY562" s="17"/>
    </row>
    <row r="563">
      <c r="BW563" s="5"/>
      <c r="BX563" s="17"/>
      <c r="BY563" s="17"/>
    </row>
    <row r="564">
      <c r="BW564" s="5"/>
      <c r="BX564" s="17"/>
      <c r="BY564" s="17"/>
    </row>
    <row r="565">
      <c r="BW565" s="5"/>
      <c r="BX565" s="17"/>
      <c r="BY565" s="17"/>
    </row>
    <row r="566">
      <c r="BW566" s="5"/>
      <c r="BX566" s="17"/>
      <c r="BY566" s="17"/>
    </row>
    <row r="567">
      <c r="BW567" s="5"/>
      <c r="BX567" s="17"/>
      <c r="BY567" s="17"/>
    </row>
    <row r="568">
      <c r="BW568" s="5"/>
      <c r="BX568" s="17"/>
      <c r="BY568" s="17"/>
    </row>
    <row r="569">
      <c r="BW569" s="5"/>
      <c r="BX569" s="17"/>
      <c r="BY569" s="17"/>
    </row>
    <row r="570">
      <c r="BW570" s="5"/>
      <c r="BX570" s="17"/>
      <c r="BY570" s="17"/>
    </row>
    <row r="571">
      <c r="BW571" s="5"/>
      <c r="BX571" s="17"/>
      <c r="BY571" s="17"/>
    </row>
    <row r="572">
      <c r="BW572" s="5"/>
      <c r="BX572" s="17"/>
      <c r="BY572" s="17"/>
    </row>
    <row r="573">
      <c r="BW573" s="5"/>
      <c r="BX573" s="17"/>
      <c r="BY573" s="17"/>
    </row>
    <row r="574">
      <c r="BW574" s="5"/>
      <c r="BX574" s="17"/>
      <c r="BY574" s="17"/>
    </row>
    <row r="575">
      <c r="BW575" s="5"/>
      <c r="BX575" s="17"/>
      <c r="BY575" s="17"/>
    </row>
    <row r="576">
      <c r="BW576" s="5"/>
      <c r="BX576" s="17"/>
      <c r="BY576" s="17"/>
    </row>
    <row r="577">
      <c r="BW577" s="5"/>
      <c r="BX577" s="17"/>
      <c r="BY577" s="17"/>
    </row>
    <row r="578">
      <c r="BW578" s="5"/>
      <c r="BX578" s="17"/>
      <c r="BY578" s="17"/>
    </row>
    <row r="579">
      <c r="BW579" s="5"/>
      <c r="BX579" s="17"/>
      <c r="BY579" s="17"/>
    </row>
    <row r="580">
      <c r="BW580" s="5"/>
      <c r="BX580" s="17"/>
      <c r="BY580" s="17"/>
    </row>
    <row r="581">
      <c r="BW581" s="5"/>
      <c r="BX581" s="17"/>
      <c r="BY581" s="17"/>
    </row>
    <row r="582">
      <c r="BW582" s="5"/>
      <c r="BX582" s="17"/>
      <c r="BY582" s="17"/>
    </row>
    <row r="583">
      <c r="BW583" s="5"/>
      <c r="BX583" s="17"/>
      <c r="BY583" s="17"/>
    </row>
    <row r="584">
      <c r="BW584" s="5"/>
      <c r="BX584" s="17"/>
      <c r="BY584" s="17"/>
    </row>
    <row r="585">
      <c r="BW585" s="5"/>
      <c r="BX585" s="17"/>
      <c r="BY585" s="17"/>
    </row>
    <row r="586">
      <c r="BW586" s="5"/>
      <c r="BX586" s="17"/>
      <c r="BY586" s="17"/>
    </row>
    <row r="587">
      <c r="BW587" s="5"/>
      <c r="BX587" s="17"/>
      <c r="BY587" s="17"/>
    </row>
    <row r="588">
      <c r="BW588" s="5"/>
      <c r="BX588" s="17"/>
      <c r="BY588" s="17"/>
    </row>
    <row r="589">
      <c r="BW589" s="5"/>
      <c r="BX589" s="17"/>
      <c r="BY589" s="17"/>
    </row>
    <row r="590">
      <c r="BW590" s="5"/>
      <c r="BX590" s="17"/>
      <c r="BY590" s="17"/>
    </row>
    <row r="591">
      <c r="BW591" s="5"/>
      <c r="BX591" s="17"/>
      <c r="BY591" s="17"/>
    </row>
    <row r="592">
      <c r="BW592" s="5"/>
      <c r="BX592" s="17"/>
      <c r="BY592" s="17"/>
    </row>
    <row r="593">
      <c r="BW593" s="5"/>
      <c r="BX593" s="17"/>
      <c r="BY593" s="17"/>
    </row>
    <row r="594">
      <c r="BW594" s="5"/>
      <c r="BX594" s="17"/>
      <c r="BY594" s="17"/>
    </row>
    <row r="595">
      <c r="BW595" s="5"/>
      <c r="BX595" s="17"/>
      <c r="BY595" s="17"/>
    </row>
    <row r="596">
      <c r="BW596" s="5"/>
      <c r="BX596" s="17"/>
      <c r="BY596" s="17"/>
    </row>
    <row r="597">
      <c r="BW597" s="5"/>
      <c r="BX597" s="17"/>
      <c r="BY597" s="17"/>
    </row>
    <row r="598">
      <c r="BW598" s="5"/>
      <c r="BX598" s="17"/>
      <c r="BY598" s="17"/>
    </row>
    <row r="599">
      <c r="BW599" s="5"/>
      <c r="BX599" s="17"/>
      <c r="BY599" s="17"/>
    </row>
    <row r="600">
      <c r="BW600" s="5"/>
      <c r="BX600" s="17"/>
      <c r="BY600" s="17"/>
    </row>
    <row r="601">
      <c r="BW601" s="5"/>
      <c r="BX601" s="17"/>
      <c r="BY601" s="17"/>
    </row>
    <row r="602">
      <c r="BW602" s="5"/>
      <c r="BX602" s="17"/>
      <c r="BY602" s="17"/>
    </row>
    <row r="603">
      <c r="BW603" s="5"/>
      <c r="BX603" s="17"/>
      <c r="BY603" s="17"/>
    </row>
    <row r="604">
      <c r="BW604" s="5"/>
      <c r="BX604" s="17"/>
      <c r="BY604" s="17"/>
    </row>
    <row r="605">
      <c r="BW605" s="5"/>
      <c r="BX605" s="17"/>
      <c r="BY605" s="17"/>
    </row>
    <row r="606">
      <c r="BW606" s="5"/>
      <c r="BX606" s="17"/>
      <c r="BY606" s="17"/>
    </row>
    <row r="607">
      <c r="BW607" s="5"/>
      <c r="BX607" s="17"/>
      <c r="BY607" s="17"/>
    </row>
    <row r="608">
      <c r="BW608" s="5"/>
      <c r="BX608" s="17"/>
      <c r="BY608" s="17"/>
    </row>
    <row r="609">
      <c r="BW609" s="5"/>
      <c r="BX609" s="17"/>
      <c r="BY609" s="17"/>
    </row>
    <row r="610">
      <c r="BW610" s="5"/>
      <c r="BX610" s="17"/>
      <c r="BY610" s="17"/>
    </row>
    <row r="611">
      <c r="BW611" s="5"/>
      <c r="BX611" s="17"/>
      <c r="BY611" s="17"/>
    </row>
    <row r="612">
      <c r="BW612" s="5"/>
      <c r="BX612" s="17"/>
      <c r="BY612" s="17"/>
    </row>
    <row r="613">
      <c r="BW613" s="5"/>
      <c r="BX613" s="17"/>
      <c r="BY613" s="17"/>
    </row>
    <row r="614">
      <c r="BW614" s="5"/>
      <c r="BX614" s="17"/>
      <c r="BY614" s="17"/>
    </row>
    <row r="615">
      <c r="BW615" s="5"/>
      <c r="BX615" s="17"/>
      <c r="BY615" s="17"/>
    </row>
    <row r="616">
      <c r="BW616" s="5"/>
      <c r="BX616" s="17"/>
      <c r="BY616" s="17"/>
    </row>
    <row r="617">
      <c r="BW617" s="5"/>
      <c r="BX617" s="17"/>
      <c r="BY617" s="17"/>
    </row>
    <row r="618">
      <c r="BW618" s="5"/>
      <c r="BX618" s="17"/>
      <c r="BY618" s="17"/>
    </row>
    <row r="619">
      <c r="BW619" s="5"/>
      <c r="BX619" s="17"/>
      <c r="BY619" s="17"/>
    </row>
    <row r="620">
      <c r="BW620" s="5"/>
      <c r="BX620" s="17"/>
      <c r="BY620" s="17"/>
    </row>
    <row r="621">
      <c r="BW621" s="5"/>
      <c r="BX621" s="17"/>
      <c r="BY621" s="17"/>
    </row>
    <row r="622">
      <c r="BW622" s="5"/>
      <c r="BX622" s="17"/>
      <c r="BY622" s="17"/>
    </row>
    <row r="623">
      <c r="BW623" s="5"/>
      <c r="BX623" s="17"/>
      <c r="BY623" s="17"/>
    </row>
    <row r="624">
      <c r="BW624" s="5"/>
      <c r="BX624" s="17"/>
      <c r="BY624" s="17"/>
    </row>
    <row r="625">
      <c r="BW625" s="5"/>
      <c r="BX625" s="17"/>
      <c r="BY625" s="17"/>
    </row>
    <row r="626">
      <c r="BW626" s="5"/>
      <c r="BX626" s="17"/>
      <c r="BY626" s="17"/>
    </row>
    <row r="627">
      <c r="BW627" s="5"/>
      <c r="BX627" s="17"/>
      <c r="BY627" s="17"/>
    </row>
    <row r="628">
      <c r="BW628" s="5"/>
      <c r="BX628" s="17"/>
      <c r="BY628" s="17"/>
    </row>
    <row r="629">
      <c r="BW629" s="5"/>
      <c r="BX629" s="17"/>
      <c r="BY629" s="17"/>
    </row>
    <row r="630">
      <c r="BW630" s="5"/>
      <c r="BX630" s="17"/>
      <c r="BY630" s="17"/>
    </row>
    <row r="631">
      <c r="BW631" s="5"/>
      <c r="BX631" s="17"/>
      <c r="BY631" s="17"/>
    </row>
    <row r="632">
      <c r="BW632" s="5"/>
      <c r="BX632" s="17"/>
      <c r="BY632" s="17"/>
    </row>
    <row r="633">
      <c r="BW633" s="5"/>
      <c r="BX633" s="17"/>
      <c r="BY633" s="17"/>
    </row>
    <row r="634">
      <c r="BW634" s="5"/>
      <c r="BX634" s="17"/>
      <c r="BY634" s="17"/>
    </row>
    <row r="635">
      <c r="BW635" s="5"/>
      <c r="BX635" s="17"/>
      <c r="BY635" s="17"/>
    </row>
    <row r="636">
      <c r="BW636" s="5"/>
      <c r="BX636" s="17"/>
      <c r="BY636" s="17"/>
    </row>
    <row r="637">
      <c r="BW637" s="5"/>
      <c r="BX637" s="17"/>
      <c r="BY637" s="17"/>
    </row>
    <row r="638">
      <c r="BW638" s="5"/>
      <c r="BX638" s="17"/>
      <c r="BY638" s="17"/>
    </row>
    <row r="639">
      <c r="BW639" s="5"/>
      <c r="BX639" s="17"/>
      <c r="BY639" s="17"/>
    </row>
    <row r="640">
      <c r="BW640" s="5"/>
      <c r="BX640" s="17"/>
      <c r="BY640" s="17"/>
    </row>
    <row r="641">
      <c r="BW641" s="5"/>
      <c r="BX641" s="17"/>
      <c r="BY641" s="17"/>
    </row>
    <row r="642">
      <c r="BW642" s="5"/>
      <c r="BX642" s="17"/>
      <c r="BY642" s="17"/>
    </row>
    <row r="643">
      <c r="BW643" s="5"/>
      <c r="BX643" s="17"/>
      <c r="BY643" s="17"/>
    </row>
    <row r="644">
      <c r="BW644" s="5"/>
      <c r="BX644" s="17"/>
      <c r="BY644" s="17"/>
    </row>
    <row r="645">
      <c r="BW645" s="5"/>
      <c r="BX645" s="17"/>
      <c r="BY645" s="17"/>
    </row>
    <row r="646">
      <c r="BW646" s="5"/>
      <c r="BX646" s="17"/>
      <c r="BY646" s="17"/>
    </row>
    <row r="647">
      <c r="BW647" s="5"/>
      <c r="BX647" s="17"/>
      <c r="BY647" s="17"/>
    </row>
    <row r="648">
      <c r="BW648" s="5"/>
      <c r="BX648" s="17"/>
      <c r="BY648" s="17"/>
    </row>
    <row r="649">
      <c r="BW649" s="5"/>
      <c r="BX649" s="17"/>
      <c r="BY649" s="17"/>
    </row>
    <row r="650">
      <c r="BW650" s="5"/>
      <c r="BX650" s="17"/>
      <c r="BY650" s="17"/>
    </row>
    <row r="651">
      <c r="BW651" s="5"/>
      <c r="BX651" s="17"/>
      <c r="BY651" s="17"/>
    </row>
    <row r="652">
      <c r="BW652" s="5"/>
      <c r="BX652" s="17"/>
      <c r="BY652" s="17"/>
    </row>
    <row r="653">
      <c r="BW653" s="5"/>
      <c r="BX653" s="17"/>
      <c r="BY653" s="17"/>
    </row>
    <row r="654">
      <c r="BW654" s="5"/>
      <c r="BX654" s="17"/>
      <c r="BY654" s="17"/>
    </row>
    <row r="655">
      <c r="BW655" s="5"/>
      <c r="BX655" s="17"/>
      <c r="BY655" s="17"/>
    </row>
    <row r="656">
      <c r="BW656" s="5"/>
      <c r="BX656" s="17"/>
      <c r="BY656" s="17"/>
    </row>
    <row r="657">
      <c r="BW657" s="5"/>
      <c r="BX657" s="17"/>
      <c r="BY657" s="17"/>
    </row>
    <row r="658">
      <c r="BW658" s="5"/>
      <c r="BX658" s="17"/>
      <c r="BY658" s="17"/>
    </row>
    <row r="659">
      <c r="BW659" s="5"/>
      <c r="BX659" s="17"/>
      <c r="BY659" s="17"/>
    </row>
    <row r="660">
      <c r="BW660" s="5"/>
      <c r="BX660" s="17"/>
      <c r="BY660" s="17"/>
    </row>
    <row r="661">
      <c r="BW661" s="5"/>
      <c r="BX661" s="17"/>
      <c r="BY661" s="17"/>
    </row>
    <row r="662">
      <c r="BW662" s="5"/>
      <c r="BX662" s="17"/>
      <c r="BY662" s="17"/>
    </row>
    <row r="663">
      <c r="BW663" s="5"/>
      <c r="BX663" s="17"/>
      <c r="BY663" s="17"/>
    </row>
    <row r="664">
      <c r="BW664" s="5"/>
      <c r="BX664" s="17"/>
      <c r="BY664" s="17"/>
    </row>
    <row r="665">
      <c r="BW665" s="5"/>
      <c r="BX665" s="17"/>
      <c r="BY665" s="17"/>
    </row>
    <row r="666">
      <c r="BW666" s="5"/>
      <c r="BX666" s="17"/>
      <c r="BY666" s="17"/>
    </row>
    <row r="667">
      <c r="BW667" s="5"/>
      <c r="BX667" s="17"/>
      <c r="BY667" s="17"/>
    </row>
    <row r="668">
      <c r="BW668" s="5"/>
      <c r="BX668" s="17"/>
      <c r="BY668" s="17"/>
    </row>
    <row r="669">
      <c r="BW669" s="5"/>
      <c r="BX669" s="17"/>
      <c r="BY669" s="17"/>
    </row>
    <row r="670">
      <c r="BW670" s="5"/>
      <c r="BX670" s="17"/>
      <c r="BY670" s="17"/>
    </row>
    <row r="671">
      <c r="BW671" s="5"/>
      <c r="BX671" s="17"/>
      <c r="BY671" s="17"/>
    </row>
    <row r="672">
      <c r="BW672" s="5"/>
      <c r="BX672" s="17"/>
      <c r="BY672" s="17"/>
    </row>
    <row r="673">
      <c r="BW673" s="5"/>
      <c r="BX673" s="17"/>
      <c r="BY673" s="17"/>
    </row>
    <row r="674">
      <c r="BW674" s="5"/>
      <c r="BX674" s="17"/>
      <c r="BY674" s="17"/>
    </row>
    <row r="675">
      <c r="BW675" s="5"/>
      <c r="BX675" s="17"/>
      <c r="BY675" s="17"/>
    </row>
    <row r="676">
      <c r="BW676" s="5"/>
      <c r="BX676" s="17"/>
      <c r="BY676" s="17"/>
    </row>
    <row r="677">
      <c r="BW677" s="5"/>
      <c r="BX677" s="17"/>
      <c r="BY677" s="17"/>
    </row>
    <row r="678">
      <c r="BW678" s="5"/>
      <c r="BX678" s="17"/>
      <c r="BY678" s="17"/>
    </row>
    <row r="679">
      <c r="BW679" s="5"/>
      <c r="BX679" s="17"/>
      <c r="BY679" s="17"/>
    </row>
    <row r="680">
      <c r="BW680" s="5"/>
      <c r="BX680" s="17"/>
      <c r="BY680" s="17"/>
    </row>
    <row r="681">
      <c r="BW681" s="5"/>
      <c r="BX681" s="17"/>
      <c r="BY681" s="17"/>
    </row>
    <row r="682">
      <c r="BW682" s="5"/>
      <c r="BX682" s="17"/>
      <c r="BY682" s="17"/>
    </row>
    <row r="683">
      <c r="BW683" s="5"/>
      <c r="BX683" s="17"/>
      <c r="BY683" s="17"/>
    </row>
    <row r="684">
      <c r="BW684" s="5"/>
      <c r="BX684" s="17"/>
      <c r="BY684" s="17"/>
    </row>
    <row r="685">
      <c r="BW685" s="5"/>
      <c r="BX685" s="17"/>
      <c r="BY685" s="17"/>
    </row>
    <row r="686">
      <c r="BW686" s="5"/>
      <c r="BX686" s="17"/>
      <c r="BY686" s="17"/>
    </row>
    <row r="687">
      <c r="BW687" s="5"/>
      <c r="BX687" s="17"/>
      <c r="BY687" s="17"/>
    </row>
    <row r="688">
      <c r="BW688" s="5"/>
      <c r="BX688" s="17"/>
      <c r="BY688" s="17"/>
    </row>
    <row r="689">
      <c r="BW689" s="5"/>
      <c r="BX689" s="17"/>
      <c r="BY689" s="17"/>
    </row>
    <row r="690">
      <c r="BW690" s="5"/>
      <c r="BX690" s="17"/>
      <c r="BY690" s="17"/>
    </row>
    <row r="691">
      <c r="BW691" s="5"/>
      <c r="BX691" s="17"/>
      <c r="BY691" s="17"/>
    </row>
    <row r="692">
      <c r="BW692" s="5"/>
      <c r="BX692" s="17"/>
      <c r="BY692" s="17"/>
    </row>
    <row r="693">
      <c r="BW693" s="5"/>
      <c r="BX693" s="17"/>
      <c r="BY693" s="17"/>
    </row>
    <row r="694">
      <c r="BW694" s="5"/>
      <c r="BX694" s="17"/>
      <c r="BY694" s="17"/>
    </row>
    <row r="695">
      <c r="BW695" s="5"/>
      <c r="BX695" s="17"/>
      <c r="BY695" s="17"/>
    </row>
    <row r="696">
      <c r="BW696" s="5"/>
      <c r="BX696" s="17"/>
      <c r="BY696" s="17"/>
    </row>
    <row r="697">
      <c r="BW697" s="5"/>
      <c r="BX697" s="17"/>
      <c r="BY697" s="17"/>
    </row>
    <row r="698">
      <c r="BW698" s="5"/>
      <c r="BX698" s="17"/>
      <c r="BY698" s="17"/>
    </row>
    <row r="699">
      <c r="BW699" s="5"/>
      <c r="BX699" s="17"/>
      <c r="BY699" s="17"/>
    </row>
    <row r="700">
      <c r="BW700" s="5"/>
      <c r="BX700" s="17"/>
      <c r="BY700" s="17"/>
    </row>
    <row r="701">
      <c r="BW701" s="5"/>
      <c r="BX701" s="17"/>
      <c r="BY701" s="17"/>
    </row>
    <row r="702">
      <c r="BW702" s="5"/>
      <c r="BX702" s="17"/>
      <c r="BY702" s="17"/>
    </row>
    <row r="703">
      <c r="BW703" s="5"/>
      <c r="BX703" s="17"/>
      <c r="BY703" s="17"/>
    </row>
    <row r="704">
      <c r="BW704" s="5"/>
      <c r="BX704" s="17"/>
      <c r="BY704" s="17"/>
    </row>
    <row r="705">
      <c r="BW705" s="5"/>
      <c r="BX705" s="17"/>
      <c r="BY705" s="17"/>
    </row>
    <row r="706">
      <c r="BW706" s="5"/>
      <c r="BX706" s="17"/>
      <c r="BY706" s="17"/>
    </row>
    <row r="707">
      <c r="BW707" s="5"/>
      <c r="BX707" s="17"/>
      <c r="BY707" s="17"/>
    </row>
    <row r="708">
      <c r="BW708" s="5"/>
      <c r="BX708" s="17"/>
      <c r="BY708" s="17"/>
    </row>
    <row r="709">
      <c r="BW709" s="5"/>
      <c r="BX709" s="17"/>
      <c r="BY709" s="17"/>
    </row>
    <row r="710">
      <c r="BW710" s="5"/>
      <c r="BX710" s="17"/>
      <c r="BY710" s="17"/>
    </row>
    <row r="711">
      <c r="BW711" s="5"/>
      <c r="BX711" s="17"/>
      <c r="BY711" s="17"/>
    </row>
    <row r="712">
      <c r="BW712" s="5"/>
      <c r="BX712" s="17"/>
      <c r="BY712" s="17"/>
    </row>
    <row r="713">
      <c r="BW713" s="5"/>
      <c r="BX713" s="17"/>
      <c r="BY713" s="17"/>
    </row>
    <row r="714">
      <c r="BW714" s="5"/>
      <c r="BX714" s="17"/>
      <c r="BY714" s="17"/>
    </row>
    <row r="715">
      <c r="BW715" s="5"/>
      <c r="BX715" s="17"/>
      <c r="BY715" s="17"/>
    </row>
    <row r="716">
      <c r="BW716" s="5"/>
      <c r="BX716" s="17"/>
      <c r="BY716" s="17"/>
    </row>
    <row r="717">
      <c r="BW717" s="5"/>
      <c r="BX717" s="17"/>
      <c r="BY717" s="17"/>
    </row>
    <row r="718">
      <c r="BW718" s="5"/>
      <c r="BX718" s="17"/>
      <c r="BY718" s="17"/>
    </row>
    <row r="719">
      <c r="BW719" s="5"/>
      <c r="BX719" s="17"/>
      <c r="BY719" s="17"/>
    </row>
    <row r="720">
      <c r="BW720" s="5"/>
      <c r="BX720" s="17"/>
      <c r="BY720" s="17"/>
    </row>
    <row r="721">
      <c r="BW721" s="5"/>
      <c r="BX721" s="17"/>
      <c r="BY721" s="17"/>
    </row>
    <row r="722">
      <c r="BW722" s="5"/>
      <c r="BX722" s="17"/>
      <c r="BY722" s="17"/>
    </row>
    <row r="723">
      <c r="BW723" s="5"/>
      <c r="BX723" s="17"/>
      <c r="BY723" s="17"/>
    </row>
    <row r="724">
      <c r="BW724" s="5"/>
      <c r="BX724" s="17"/>
      <c r="BY724" s="17"/>
    </row>
    <row r="725">
      <c r="BW725" s="5"/>
      <c r="BX725" s="17"/>
      <c r="BY725" s="17"/>
    </row>
    <row r="726">
      <c r="BW726" s="5"/>
      <c r="BX726" s="17"/>
      <c r="BY726" s="17"/>
    </row>
    <row r="727">
      <c r="BW727" s="5"/>
      <c r="BX727" s="17"/>
      <c r="BY727" s="17"/>
    </row>
    <row r="728">
      <c r="BW728" s="5"/>
      <c r="BX728" s="17"/>
      <c r="BY728" s="17"/>
    </row>
    <row r="729">
      <c r="BW729" s="5"/>
      <c r="BX729" s="17"/>
      <c r="BY729" s="17"/>
    </row>
    <row r="730">
      <c r="BW730" s="5"/>
      <c r="BX730" s="17"/>
      <c r="BY730" s="17"/>
    </row>
    <row r="731">
      <c r="BW731" s="5"/>
      <c r="BX731" s="17"/>
      <c r="BY731" s="17"/>
    </row>
    <row r="732">
      <c r="BW732" s="5"/>
      <c r="BX732" s="17"/>
      <c r="BY732" s="17"/>
    </row>
    <row r="733">
      <c r="BW733" s="5"/>
      <c r="BX733" s="17"/>
      <c r="BY733" s="17"/>
    </row>
    <row r="734">
      <c r="BW734" s="5"/>
      <c r="BX734" s="17"/>
      <c r="BY734" s="17"/>
    </row>
    <row r="735">
      <c r="BW735" s="5"/>
      <c r="BX735" s="17"/>
      <c r="BY735" s="17"/>
    </row>
    <row r="736">
      <c r="BW736" s="5"/>
      <c r="BX736" s="17"/>
      <c r="BY736" s="17"/>
    </row>
    <row r="737">
      <c r="BW737" s="5"/>
      <c r="BX737" s="17"/>
      <c r="BY737" s="17"/>
    </row>
    <row r="738">
      <c r="BW738" s="5"/>
      <c r="BX738" s="17"/>
      <c r="BY738" s="17"/>
    </row>
    <row r="739">
      <c r="BW739" s="5"/>
      <c r="BX739" s="17"/>
      <c r="BY739" s="17"/>
    </row>
    <row r="740">
      <c r="BW740" s="5"/>
      <c r="BX740" s="17"/>
      <c r="BY740" s="17"/>
    </row>
    <row r="741">
      <c r="BW741" s="5"/>
      <c r="BX741" s="17"/>
      <c r="BY741" s="17"/>
    </row>
    <row r="742">
      <c r="BW742" s="5"/>
      <c r="BX742" s="17"/>
      <c r="BY742" s="17"/>
    </row>
    <row r="743">
      <c r="BW743" s="5"/>
      <c r="BX743" s="17"/>
      <c r="BY743" s="17"/>
    </row>
    <row r="744">
      <c r="BW744" s="5"/>
      <c r="BX744" s="17"/>
      <c r="BY744" s="17"/>
    </row>
    <row r="745">
      <c r="BW745" s="5"/>
      <c r="BX745" s="17"/>
      <c r="BY745" s="17"/>
    </row>
    <row r="746">
      <c r="BW746" s="5"/>
      <c r="BX746" s="17"/>
      <c r="BY746" s="17"/>
    </row>
    <row r="747">
      <c r="BW747" s="5"/>
      <c r="BX747" s="17"/>
      <c r="BY747" s="17"/>
    </row>
    <row r="748">
      <c r="BW748" s="5"/>
      <c r="BX748" s="17"/>
      <c r="BY748" s="17"/>
    </row>
    <row r="749">
      <c r="BW749" s="5"/>
      <c r="BX749" s="17"/>
      <c r="BY749" s="17"/>
    </row>
    <row r="750">
      <c r="BW750" s="5"/>
      <c r="BX750" s="17"/>
      <c r="BY750" s="17"/>
    </row>
    <row r="751">
      <c r="BW751" s="5"/>
      <c r="BX751" s="17"/>
      <c r="BY751" s="17"/>
    </row>
    <row r="752">
      <c r="BW752" s="5"/>
      <c r="BX752" s="17"/>
      <c r="BY752" s="17"/>
    </row>
    <row r="753">
      <c r="BW753" s="5"/>
      <c r="BX753" s="17"/>
      <c r="BY753" s="17"/>
    </row>
    <row r="754">
      <c r="BW754" s="5"/>
      <c r="BX754" s="17"/>
      <c r="BY754" s="17"/>
    </row>
    <row r="755">
      <c r="BW755" s="5"/>
      <c r="BX755" s="17"/>
      <c r="BY755" s="17"/>
    </row>
    <row r="756">
      <c r="BW756" s="5"/>
      <c r="BX756" s="17"/>
      <c r="BY756" s="17"/>
    </row>
    <row r="757">
      <c r="BW757" s="5"/>
      <c r="BX757" s="17"/>
      <c r="BY757" s="17"/>
    </row>
    <row r="758">
      <c r="BW758" s="5"/>
      <c r="BX758" s="17"/>
      <c r="BY758" s="17"/>
    </row>
    <row r="759">
      <c r="BW759" s="5"/>
      <c r="BX759" s="17"/>
      <c r="BY759" s="17"/>
    </row>
    <row r="760">
      <c r="BW760" s="5"/>
      <c r="BX760" s="17"/>
      <c r="BY760" s="17"/>
    </row>
    <row r="761">
      <c r="BW761" s="5"/>
      <c r="BX761" s="17"/>
      <c r="BY761" s="17"/>
    </row>
    <row r="762">
      <c r="BW762" s="5"/>
      <c r="BX762" s="17"/>
      <c r="BY762" s="17"/>
    </row>
    <row r="763">
      <c r="BW763" s="5"/>
      <c r="BX763" s="17"/>
      <c r="BY763" s="17"/>
    </row>
    <row r="764">
      <c r="BW764" s="5"/>
      <c r="BX764" s="17"/>
      <c r="BY764" s="17"/>
    </row>
    <row r="765">
      <c r="BW765" s="5"/>
      <c r="BX765" s="17"/>
      <c r="BY765" s="17"/>
    </row>
    <row r="766">
      <c r="BW766" s="5"/>
      <c r="BX766" s="17"/>
      <c r="BY766" s="17"/>
    </row>
    <row r="767">
      <c r="BW767" s="5"/>
      <c r="BX767" s="17"/>
      <c r="BY767" s="17"/>
    </row>
    <row r="768">
      <c r="BW768" s="5"/>
      <c r="BX768" s="17"/>
      <c r="BY768" s="17"/>
    </row>
    <row r="769">
      <c r="BW769" s="5"/>
      <c r="BX769" s="17"/>
      <c r="BY769" s="17"/>
    </row>
    <row r="770">
      <c r="BW770" s="5"/>
      <c r="BX770" s="17"/>
      <c r="BY770" s="17"/>
    </row>
    <row r="771">
      <c r="BW771" s="5"/>
      <c r="BX771" s="17"/>
      <c r="BY771" s="17"/>
    </row>
    <row r="772">
      <c r="BW772" s="5"/>
      <c r="BX772" s="17"/>
      <c r="BY772" s="17"/>
    </row>
    <row r="773">
      <c r="BW773" s="5"/>
      <c r="BX773" s="17"/>
      <c r="BY773" s="17"/>
    </row>
    <row r="774">
      <c r="BW774" s="5"/>
      <c r="BX774" s="17"/>
      <c r="BY774" s="17"/>
    </row>
    <row r="775">
      <c r="BW775" s="5"/>
      <c r="BX775" s="17"/>
      <c r="BY775" s="17"/>
    </row>
    <row r="776">
      <c r="BW776" s="5"/>
      <c r="BX776" s="17"/>
      <c r="BY776" s="17"/>
    </row>
    <row r="777">
      <c r="BW777" s="5"/>
      <c r="BX777" s="17"/>
      <c r="BY777" s="17"/>
    </row>
    <row r="778">
      <c r="BW778" s="5"/>
      <c r="BX778" s="17"/>
      <c r="BY778" s="17"/>
    </row>
    <row r="779">
      <c r="BW779" s="5"/>
      <c r="BX779" s="17"/>
      <c r="BY779" s="17"/>
    </row>
    <row r="780">
      <c r="BW780" s="5"/>
      <c r="BX780" s="17"/>
      <c r="BY780" s="17"/>
    </row>
    <row r="781">
      <c r="BW781" s="5"/>
      <c r="BX781" s="17"/>
      <c r="BY781" s="17"/>
    </row>
    <row r="782">
      <c r="BW782" s="5"/>
      <c r="BX782" s="17"/>
      <c r="BY782" s="17"/>
    </row>
    <row r="783">
      <c r="BW783" s="5"/>
      <c r="BX783" s="17"/>
      <c r="BY783" s="17"/>
    </row>
    <row r="784">
      <c r="BW784" s="5"/>
      <c r="BX784" s="17"/>
      <c r="BY784" s="17"/>
    </row>
    <row r="785">
      <c r="BW785" s="5"/>
      <c r="BX785" s="17"/>
      <c r="BY785" s="17"/>
    </row>
    <row r="786">
      <c r="BW786" s="5"/>
      <c r="BX786" s="17"/>
      <c r="BY786" s="17"/>
    </row>
    <row r="787">
      <c r="BW787" s="5"/>
      <c r="BX787" s="17"/>
      <c r="BY787" s="17"/>
    </row>
    <row r="788">
      <c r="BW788" s="5"/>
      <c r="BX788" s="17"/>
      <c r="BY788" s="17"/>
    </row>
    <row r="789">
      <c r="BW789" s="5"/>
      <c r="BX789" s="17"/>
      <c r="BY789" s="17"/>
    </row>
    <row r="790">
      <c r="BW790" s="5"/>
      <c r="BX790" s="17"/>
      <c r="BY790" s="17"/>
    </row>
    <row r="791">
      <c r="BW791" s="5"/>
      <c r="BX791" s="17"/>
      <c r="BY791" s="17"/>
    </row>
    <row r="792">
      <c r="BW792" s="5"/>
      <c r="BX792" s="17"/>
      <c r="BY792" s="17"/>
    </row>
    <row r="793">
      <c r="BW793" s="5"/>
      <c r="BX793" s="17"/>
      <c r="BY793" s="17"/>
    </row>
    <row r="794">
      <c r="BW794" s="5"/>
      <c r="BX794" s="17"/>
      <c r="BY794" s="17"/>
    </row>
    <row r="795">
      <c r="BW795" s="5"/>
      <c r="BX795" s="17"/>
      <c r="BY795" s="17"/>
    </row>
    <row r="796">
      <c r="BW796" s="5"/>
      <c r="BX796" s="17"/>
      <c r="BY796" s="17"/>
    </row>
    <row r="797">
      <c r="BW797" s="5"/>
      <c r="BX797" s="17"/>
      <c r="BY797" s="17"/>
    </row>
    <row r="798">
      <c r="BW798" s="5"/>
      <c r="BX798" s="17"/>
      <c r="BY798" s="17"/>
    </row>
    <row r="799">
      <c r="BW799" s="5"/>
      <c r="BX799" s="17"/>
      <c r="BY799" s="17"/>
    </row>
    <row r="800">
      <c r="BW800" s="5"/>
      <c r="BX800" s="17"/>
      <c r="BY800" s="17"/>
    </row>
    <row r="801">
      <c r="BW801" s="5"/>
      <c r="BX801" s="17"/>
      <c r="BY801" s="17"/>
    </row>
    <row r="802">
      <c r="BW802" s="5"/>
      <c r="BX802" s="17"/>
      <c r="BY802" s="17"/>
    </row>
    <row r="803">
      <c r="BW803" s="5"/>
      <c r="BX803" s="17"/>
      <c r="BY803" s="17"/>
    </row>
    <row r="804">
      <c r="BW804" s="5"/>
      <c r="BX804" s="17"/>
      <c r="BY804" s="17"/>
    </row>
    <row r="805">
      <c r="BW805" s="5"/>
      <c r="BX805" s="17"/>
      <c r="BY805" s="17"/>
    </row>
    <row r="806">
      <c r="BW806" s="5"/>
      <c r="BX806" s="17"/>
      <c r="BY806" s="17"/>
    </row>
    <row r="807">
      <c r="BW807" s="5"/>
      <c r="BX807" s="17"/>
      <c r="BY807" s="17"/>
    </row>
    <row r="808">
      <c r="BW808" s="5"/>
      <c r="BX808" s="17"/>
      <c r="BY808" s="17"/>
    </row>
    <row r="809">
      <c r="BW809" s="5"/>
      <c r="BX809" s="17"/>
      <c r="BY809" s="17"/>
    </row>
    <row r="810">
      <c r="BW810" s="5"/>
      <c r="BX810" s="17"/>
      <c r="BY810" s="17"/>
    </row>
    <row r="811">
      <c r="BW811" s="5"/>
      <c r="BX811" s="17"/>
      <c r="BY811" s="17"/>
    </row>
    <row r="812">
      <c r="BW812" s="5"/>
      <c r="BX812" s="17"/>
      <c r="BY812" s="17"/>
    </row>
    <row r="813">
      <c r="BW813" s="5"/>
      <c r="BX813" s="17"/>
      <c r="BY813" s="17"/>
    </row>
    <row r="814">
      <c r="BW814" s="5"/>
      <c r="BX814" s="17"/>
      <c r="BY814" s="17"/>
    </row>
    <row r="815">
      <c r="BW815" s="5"/>
      <c r="BX815" s="17"/>
      <c r="BY815" s="17"/>
    </row>
    <row r="816">
      <c r="BW816" s="5"/>
      <c r="BX816" s="17"/>
      <c r="BY816" s="17"/>
    </row>
    <row r="817">
      <c r="BW817" s="5"/>
      <c r="BX817" s="17"/>
      <c r="BY817" s="17"/>
    </row>
    <row r="818">
      <c r="BW818" s="5"/>
      <c r="BX818" s="17"/>
      <c r="BY818" s="17"/>
    </row>
    <row r="819">
      <c r="BW819" s="5"/>
      <c r="BX819" s="17"/>
      <c r="BY819" s="17"/>
    </row>
    <row r="820">
      <c r="BW820" s="5"/>
      <c r="BX820" s="17"/>
      <c r="BY820" s="17"/>
    </row>
    <row r="821">
      <c r="BW821" s="5"/>
      <c r="BX821" s="17"/>
      <c r="BY821" s="17"/>
    </row>
    <row r="822">
      <c r="BW822" s="5"/>
      <c r="BX822" s="17"/>
      <c r="BY822" s="17"/>
    </row>
    <row r="823">
      <c r="BW823" s="5"/>
      <c r="BX823" s="17"/>
      <c r="BY823" s="17"/>
    </row>
    <row r="824">
      <c r="BW824" s="5"/>
      <c r="BX824" s="17"/>
      <c r="BY824" s="17"/>
    </row>
    <row r="825">
      <c r="BW825" s="5"/>
      <c r="BX825" s="17"/>
      <c r="BY825" s="17"/>
    </row>
    <row r="826">
      <c r="BW826" s="5"/>
      <c r="BX826" s="17"/>
      <c r="BY826" s="17"/>
    </row>
    <row r="827">
      <c r="BW827" s="5"/>
      <c r="BX827" s="17"/>
      <c r="BY827" s="17"/>
    </row>
    <row r="828">
      <c r="BW828" s="5"/>
      <c r="BX828" s="17"/>
      <c r="BY828" s="17"/>
    </row>
    <row r="829">
      <c r="BW829" s="5"/>
      <c r="BX829" s="17"/>
      <c r="BY829" s="17"/>
    </row>
    <row r="830">
      <c r="BW830" s="5"/>
      <c r="BX830" s="17"/>
      <c r="BY830" s="17"/>
    </row>
    <row r="831">
      <c r="BW831" s="5"/>
      <c r="BX831" s="17"/>
      <c r="BY831" s="17"/>
    </row>
    <row r="832">
      <c r="BW832" s="5"/>
      <c r="BX832" s="17"/>
      <c r="BY832" s="17"/>
    </row>
    <row r="833">
      <c r="BW833" s="5"/>
      <c r="BX833" s="17"/>
      <c r="BY833" s="17"/>
    </row>
    <row r="834">
      <c r="BW834" s="5"/>
      <c r="BX834" s="17"/>
      <c r="BY834" s="17"/>
    </row>
    <row r="835">
      <c r="BW835" s="5"/>
      <c r="BX835" s="17"/>
      <c r="BY835" s="17"/>
    </row>
    <row r="836">
      <c r="BW836" s="5"/>
      <c r="BX836" s="17"/>
      <c r="BY836" s="17"/>
    </row>
    <row r="837">
      <c r="BW837" s="5"/>
      <c r="BX837" s="17"/>
      <c r="BY837" s="17"/>
    </row>
    <row r="838">
      <c r="BW838" s="5"/>
      <c r="BX838" s="17"/>
      <c r="BY838" s="17"/>
    </row>
    <row r="839">
      <c r="BW839" s="5"/>
      <c r="BX839" s="17"/>
      <c r="BY839" s="17"/>
    </row>
    <row r="840">
      <c r="BW840" s="5"/>
      <c r="BX840" s="17"/>
      <c r="BY840" s="17"/>
    </row>
    <row r="841">
      <c r="BW841" s="5"/>
      <c r="BX841" s="17"/>
      <c r="BY841" s="17"/>
    </row>
    <row r="842">
      <c r="BW842" s="5"/>
      <c r="BX842" s="17"/>
      <c r="BY842" s="17"/>
    </row>
    <row r="843">
      <c r="BW843" s="5"/>
      <c r="BX843" s="17"/>
      <c r="BY843" s="17"/>
    </row>
    <row r="844">
      <c r="BW844" s="5"/>
      <c r="BX844" s="17"/>
      <c r="BY844" s="17"/>
    </row>
    <row r="845">
      <c r="BW845" s="5"/>
      <c r="BX845" s="17"/>
      <c r="BY845" s="17"/>
    </row>
    <row r="846">
      <c r="BW846" s="5"/>
      <c r="BX846" s="17"/>
      <c r="BY846" s="17"/>
    </row>
    <row r="847">
      <c r="BW847" s="5"/>
      <c r="BX847" s="17"/>
      <c r="BY847" s="17"/>
    </row>
    <row r="848">
      <c r="BW848" s="5"/>
      <c r="BX848" s="17"/>
      <c r="BY848" s="17"/>
    </row>
    <row r="849">
      <c r="BW849" s="5"/>
      <c r="BX849" s="17"/>
      <c r="BY849" s="17"/>
    </row>
    <row r="850">
      <c r="BW850" s="5"/>
      <c r="BX850" s="17"/>
      <c r="BY850" s="17"/>
    </row>
    <row r="851">
      <c r="BW851" s="5"/>
      <c r="BX851" s="17"/>
      <c r="BY851" s="17"/>
    </row>
    <row r="852">
      <c r="BW852" s="5"/>
      <c r="BX852" s="17"/>
      <c r="BY852" s="17"/>
    </row>
    <row r="853">
      <c r="BW853" s="5"/>
      <c r="BX853" s="17"/>
      <c r="BY853" s="17"/>
    </row>
    <row r="854">
      <c r="BW854" s="5"/>
      <c r="BX854" s="17"/>
      <c r="BY854" s="17"/>
    </row>
    <row r="855">
      <c r="BW855" s="5"/>
      <c r="BX855" s="17"/>
      <c r="BY855" s="17"/>
    </row>
    <row r="856">
      <c r="BW856" s="5"/>
      <c r="BX856" s="17"/>
      <c r="BY856" s="17"/>
    </row>
    <row r="857">
      <c r="BW857" s="5"/>
      <c r="BX857" s="17"/>
      <c r="BY857" s="17"/>
    </row>
    <row r="858">
      <c r="BW858" s="5"/>
      <c r="BX858" s="17"/>
      <c r="BY858" s="17"/>
    </row>
    <row r="859">
      <c r="BW859" s="5"/>
      <c r="BX859" s="17"/>
      <c r="BY859" s="17"/>
    </row>
    <row r="860">
      <c r="BW860" s="5"/>
      <c r="BX860" s="17"/>
      <c r="BY860" s="17"/>
    </row>
    <row r="861">
      <c r="BW861" s="5"/>
      <c r="BX861" s="17"/>
      <c r="BY861" s="17"/>
    </row>
    <row r="862">
      <c r="BW862" s="5"/>
      <c r="BX862" s="17"/>
      <c r="BY862" s="17"/>
    </row>
    <row r="863">
      <c r="BW863" s="5"/>
      <c r="BX863" s="17"/>
      <c r="BY863" s="17"/>
    </row>
    <row r="864">
      <c r="BW864" s="5"/>
      <c r="BX864" s="17"/>
      <c r="BY864" s="17"/>
    </row>
    <row r="865">
      <c r="BW865" s="5"/>
      <c r="BX865" s="17"/>
      <c r="BY865" s="17"/>
    </row>
    <row r="866">
      <c r="BW866" s="5"/>
      <c r="BX866" s="17"/>
      <c r="BY866" s="17"/>
    </row>
    <row r="867">
      <c r="BW867" s="5"/>
      <c r="BX867" s="17"/>
      <c r="BY867" s="17"/>
    </row>
    <row r="868">
      <c r="BW868" s="5"/>
      <c r="BX868" s="17"/>
      <c r="BY868" s="17"/>
    </row>
    <row r="869">
      <c r="BW869" s="5"/>
      <c r="BX869" s="17"/>
      <c r="BY869" s="17"/>
    </row>
    <row r="870">
      <c r="BW870" s="5"/>
      <c r="BX870" s="17"/>
      <c r="BY870" s="17"/>
    </row>
    <row r="871">
      <c r="BW871" s="5"/>
      <c r="BX871" s="17"/>
      <c r="BY871" s="17"/>
    </row>
    <row r="872">
      <c r="BW872" s="5"/>
      <c r="BX872" s="17"/>
      <c r="BY872" s="17"/>
    </row>
    <row r="873">
      <c r="BW873" s="5"/>
      <c r="BX873" s="17"/>
      <c r="BY873" s="17"/>
    </row>
    <row r="874">
      <c r="BW874" s="5"/>
      <c r="BX874" s="17"/>
      <c r="BY874" s="17"/>
    </row>
    <row r="875">
      <c r="BW875" s="5"/>
      <c r="BX875" s="17"/>
      <c r="BY875" s="17"/>
    </row>
    <row r="876">
      <c r="BW876" s="5"/>
      <c r="BX876" s="17"/>
      <c r="BY876" s="17"/>
    </row>
    <row r="877">
      <c r="BW877" s="5"/>
      <c r="BX877" s="17"/>
      <c r="BY877" s="17"/>
    </row>
    <row r="878">
      <c r="BW878" s="5"/>
      <c r="BX878" s="17"/>
      <c r="BY878" s="17"/>
    </row>
    <row r="879">
      <c r="BW879" s="5"/>
      <c r="BX879" s="17"/>
      <c r="BY879" s="17"/>
    </row>
    <row r="880">
      <c r="BW880" s="5"/>
      <c r="BX880" s="17"/>
      <c r="BY880" s="17"/>
    </row>
    <row r="881">
      <c r="BW881" s="5"/>
      <c r="BX881" s="17"/>
      <c r="BY881" s="17"/>
    </row>
    <row r="882">
      <c r="BW882" s="5"/>
      <c r="BX882" s="17"/>
      <c r="BY882" s="17"/>
    </row>
    <row r="883">
      <c r="BW883" s="5"/>
      <c r="BX883" s="17"/>
      <c r="BY883" s="17"/>
    </row>
    <row r="884">
      <c r="BW884" s="5"/>
      <c r="BX884" s="17"/>
      <c r="BY884" s="17"/>
    </row>
    <row r="885">
      <c r="BW885" s="5"/>
      <c r="BX885" s="17"/>
      <c r="BY885" s="17"/>
    </row>
    <row r="886">
      <c r="BW886" s="5"/>
      <c r="BX886" s="17"/>
      <c r="BY886" s="17"/>
    </row>
    <row r="887">
      <c r="BW887" s="5"/>
      <c r="BX887" s="17"/>
      <c r="BY887" s="17"/>
    </row>
    <row r="888">
      <c r="BW888" s="5"/>
      <c r="BX888" s="17"/>
      <c r="BY888" s="17"/>
    </row>
    <row r="889">
      <c r="BW889" s="5"/>
      <c r="BX889" s="17"/>
      <c r="BY889" s="17"/>
    </row>
    <row r="890">
      <c r="BW890" s="5"/>
      <c r="BX890" s="17"/>
      <c r="BY890" s="17"/>
    </row>
    <row r="891">
      <c r="BW891" s="5"/>
      <c r="BX891" s="17"/>
      <c r="BY891" s="17"/>
    </row>
    <row r="892">
      <c r="BW892" s="5"/>
      <c r="BX892" s="17"/>
      <c r="BY892" s="17"/>
    </row>
    <row r="893">
      <c r="BW893" s="5"/>
      <c r="BX893" s="17"/>
      <c r="BY893" s="17"/>
    </row>
    <row r="894">
      <c r="BW894" s="5"/>
      <c r="BX894" s="17"/>
      <c r="BY894" s="17"/>
    </row>
    <row r="895">
      <c r="BW895" s="5"/>
      <c r="BX895" s="17"/>
      <c r="BY895" s="17"/>
    </row>
    <row r="896">
      <c r="BW896" s="5"/>
      <c r="BX896" s="17"/>
      <c r="BY896" s="17"/>
    </row>
    <row r="897">
      <c r="BW897" s="5"/>
      <c r="BX897" s="17"/>
      <c r="BY897" s="17"/>
    </row>
    <row r="898">
      <c r="BW898" s="5"/>
      <c r="BX898" s="17"/>
      <c r="BY898" s="17"/>
    </row>
    <row r="899">
      <c r="BW899" s="5"/>
      <c r="BX899" s="17"/>
      <c r="BY899" s="17"/>
    </row>
    <row r="900">
      <c r="BW900" s="5"/>
      <c r="BX900" s="17"/>
      <c r="BY900" s="17"/>
    </row>
    <row r="901">
      <c r="BW901" s="5"/>
      <c r="BX901" s="17"/>
      <c r="BY901" s="17"/>
    </row>
    <row r="902">
      <c r="BW902" s="5"/>
      <c r="BX902" s="17"/>
      <c r="BY902" s="17"/>
    </row>
    <row r="903">
      <c r="BW903" s="5"/>
      <c r="BX903" s="17"/>
      <c r="BY903" s="17"/>
    </row>
    <row r="904">
      <c r="BW904" s="5"/>
      <c r="BX904" s="17"/>
      <c r="BY904" s="17"/>
    </row>
    <row r="905">
      <c r="BW905" s="5"/>
      <c r="BX905" s="17"/>
      <c r="BY905" s="17"/>
    </row>
    <row r="906">
      <c r="BW906" s="5"/>
      <c r="BX906" s="17"/>
      <c r="BY906" s="17"/>
    </row>
    <row r="907">
      <c r="BW907" s="5"/>
      <c r="BX907" s="17"/>
      <c r="BY907" s="17"/>
    </row>
    <row r="908">
      <c r="BW908" s="5"/>
      <c r="BX908" s="17"/>
      <c r="BY908" s="17"/>
    </row>
    <row r="909">
      <c r="BW909" s="5"/>
      <c r="BX909" s="17"/>
      <c r="BY909" s="17"/>
    </row>
    <row r="910">
      <c r="BW910" s="5"/>
      <c r="BX910" s="17"/>
      <c r="BY910" s="17"/>
    </row>
    <row r="911">
      <c r="BW911" s="5"/>
      <c r="BX911" s="17"/>
      <c r="BY911" s="17"/>
    </row>
    <row r="912">
      <c r="BW912" s="5"/>
      <c r="BX912" s="17"/>
      <c r="BY912" s="17"/>
    </row>
    <row r="913">
      <c r="BW913" s="5"/>
      <c r="BX913" s="17"/>
      <c r="BY913" s="17"/>
    </row>
    <row r="914">
      <c r="BW914" s="5"/>
      <c r="BX914" s="17"/>
      <c r="BY914" s="17"/>
    </row>
    <row r="915">
      <c r="BW915" s="5"/>
      <c r="BX915" s="17"/>
      <c r="BY915" s="17"/>
    </row>
    <row r="916">
      <c r="BW916" s="5"/>
      <c r="BX916" s="17"/>
      <c r="BY916" s="17"/>
    </row>
    <row r="917">
      <c r="BW917" s="5"/>
      <c r="BX917" s="17"/>
      <c r="BY917" s="17"/>
    </row>
    <row r="918">
      <c r="BW918" s="5"/>
      <c r="BX918" s="17"/>
      <c r="BY918" s="17"/>
    </row>
    <row r="919">
      <c r="BW919" s="5"/>
      <c r="BX919" s="17"/>
      <c r="BY919" s="17"/>
    </row>
    <row r="920">
      <c r="BW920" s="5"/>
      <c r="BX920" s="17"/>
      <c r="BY920" s="17"/>
    </row>
    <row r="921">
      <c r="BW921" s="5"/>
      <c r="BX921" s="17"/>
      <c r="BY921" s="17"/>
    </row>
    <row r="922">
      <c r="BW922" s="5"/>
      <c r="BX922" s="17"/>
      <c r="BY922" s="17"/>
    </row>
    <row r="923">
      <c r="BW923" s="5"/>
      <c r="BX923" s="17"/>
      <c r="BY923" s="17"/>
    </row>
    <row r="924">
      <c r="BW924" s="5"/>
      <c r="BX924" s="17"/>
      <c r="BY924" s="17"/>
    </row>
    <row r="925">
      <c r="BW925" s="5"/>
      <c r="BX925" s="17"/>
      <c r="BY925" s="17"/>
    </row>
    <row r="926">
      <c r="BW926" s="5"/>
      <c r="BX926" s="17"/>
      <c r="BY926" s="17"/>
    </row>
    <row r="927">
      <c r="BW927" s="5"/>
      <c r="BX927" s="17"/>
      <c r="BY927" s="17"/>
    </row>
    <row r="928">
      <c r="BW928" s="5"/>
      <c r="BX928" s="17"/>
      <c r="BY928" s="17"/>
    </row>
    <row r="929">
      <c r="BW929" s="5"/>
      <c r="BX929" s="17"/>
      <c r="BY929" s="17"/>
    </row>
    <row r="930">
      <c r="BW930" s="5"/>
      <c r="BX930" s="17"/>
      <c r="BY930" s="17"/>
    </row>
    <row r="931">
      <c r="BW931" s="5"/>
      <c r="BX931" s="17"/>
      <c r="BY931" s="17"/>
    </row>
    <row r="932">
      <c r="BW932" s="5"/>
      <c r="BX932" s="17"/>
      <c r="BY932" s="17"/>
    </row>
    <row r="933">
      <c r="BW933" s="5"/>
      <c r="BX933" s="17"/>
      <c r="BY933" s="17"/>
    </row>
    <row r="934">
      <c r="BW934" s="5"/>
      <c r="BX934" s="17"/>
      <c r="BY934" s="17"/>
    </row>
    <row r="935">
      <c r="BW935" s="5"/>
      <c r="BX935" s="17"/>
      <c r="BY935" s="17"/>
    </row>
    <row r="936">
      <c r="BW936" s="5"/>
      <c r="BX936" s="17"/>
      <c r="BY936" s="17"/>
    </row>
    <row r="937">
      <c r="BW937" s="5"/>
      <c r="BX937" s="17"/>
      <c r="BY937" s="17"/>
    </row>
    <row r="938">
      <c r="BW938" s="5"/>
      <c r="BX938" s="17"/>
      <c r="BY938" s="17"/>
    </row>
    <row r="939">
      <c r="BW939" s="5"/>
      <c r="BX939" s="17"/>
      <c r="BY939" s="17"/>
    </row>
    <row r="940">
      <c r="BW940" s="5"/>
      <c r="BX940" s="17"/>
      <c r="BY940" s="17"/>
    </row>
    <row r="941">
      <c r="BW941" s="5"/>
      <c r="BX941" s="17"/>
      <c r="BY941" s="17"/>
    </row>
    <row r="942">
      <c r="BW942" s="5"/>
      <c r="BX942" s="17"/>
      <c r="BY942" s="17"/>
    </row>
    <row r="943">
      <c r="BW943" s="5"/>
      <c r="BX943" s="17"/>
      <c r="BY943" s="17"/>
    </row>
    <row r="944">
      <c r="BW944" s="5"/>
      <c r="BX944" s="17"/>
      <c r="BY944" s="17"/>
    </row>
    <row r="945">
      <c r="BW945" s="5"/>
      <c r="BX945" s="17"/>
      <c r="BY945" s="17"/>
    </row>
    <row r="946">
      <c r="BW946" s="5"/>
      <c r="BX946" s="17"/>
      <c r="BY946" s="17"/>
    </row>
    <row r="947">
      <c r="BW947" s="5"/>
      <c r="BX947" s="17"/>
      <c r="BY947" s="17"/>
    </row>
    <row r="948">
      <c r="BW948" s="5"/>
      <c r="BX948" s="17"/>
      <c r="BY948" s="17"/>
    </row>
    <row r="949">
      <c r="BW949" s="5"/>
      <c r="BX949" s="17"/>
      <c r="BY949" s="17"/>
    </row>
    <row r="950">
      <c r="BW950" s="5"/>
      <c r="BX950" s="17"/>
      <c r="BY950" s="17"/>
    </row>
    <row r="951">
      <c r="BW951" s="5"/>
      <c r="BX951" s="17"/>
      <c r="BY951" s="17"/>
    </row>
    <row r="952">
      <c r="BW952" s="5"/>
      <c r="BX952" s="17"/>
      <c r="BY952" s="17"/>
    </row>
    <row r="953">
      <c r="BW953" s="5"/>
      <c r="BX953" s="17"/>
      <c r="BY953" s="17"/>
    </row>
    <row r="954">
      <c r="BW954" s="5"/>
      <c r="BX954" s="17"/>
      <c r="BY954" s="17"/>
    </row>
    <row r="955">
      <c r="BW955" s="5"/>
      <c r="BX955" s="17"/>
      <c r="BY955" s="17"/>
    </row>
    <row r="956">
      <c r="BW956" s="5"/>
      <c r="BX956" s="17"/>
      <c r="BY956" s="17"/>
    </row>
    <row r="957">
      <c r="BW957" s="5"/>
      <c r="BX957" s="17"/>
      <c r="BY957" s="17"/>
    </row>
    <row r="958">
      <c r="BW958" s="5"/>
      <c r="BX958" s="17"/>
      <c r="BY958" s="17"/>
    </row>
    <row r="959">
      <c r="BW959" s="5"/>
      <c r="BX959" s="17"/>
      <c r="BY959" s="17"/>
    </row>
    <row r="960">
      <c r="BW960" s="5"/>
      <c r="BX960" s="17"/>
      <c r="BY960" s="17"/>
    </row>
    <row r="961">
      <c r="BW961" s="5"/>
      <c r="BX961" s="17"/>
      <c r="BY961" s="17"/>
    </row>
    <row r="962">
      <c r="BW962" s="5"/>
      <c r="BX962" s="17"/>
      <c r="BY962" s="17"/>
    </row>
    <row r="963">
      <c r="BW963" s="5"/>
      <c r="BX963" s="17"/>
      <c r="BY963" s="17"/>
    </row>
    <row r="964">
      <c r="BW964" s="5"/>
      <c r="BX964" s="17"/>
      <c r="BY964" s="17"/>
    </row>
    <row r="965">
      <c r="BW965" s="5"/>
      <c r="BX965" s="17"/>
      <c r="BY965" s="17"/>
    </row>
    <row r="966">
      <c r="BW966" s="5"/>
      <c r="BX966" s="17"/>
      <c r="BY966" s="17"/>
    </row>
    <row r="967">
      <c r="BW967" s="5"/>
      <c r="BX967" s="17"/>
      <c r="BY967" s="17"/>
    </row>
    <row r="968">
      <c r="BW968" s="5"/>
      <c r="BX968" s="17"/>
      <c r="BY968" s="17"/>
    </row>
    <row r="969">
      <c r="BW969" s="5"/>
      <c r="BX969" s="17"/>
      <c r="BY969" s="17"/>
    </row>
    <row r="970">
      <c r="BW970" s="5"/>
      <c r="BX970" s="17"/>
      <c r="BY970" s="17"/>
    </row>
    <row r="971">
      <c r="BW971" s="5"/>
      <c r="BX971" s="17"/>
      <c r="BY971" s="17"/>
    </row>
    <row r="972">
      <c r="BW972" s="5"/>
      <c r="BX972" s="17"/>
      <c r="BY972" s="17"/>
    </row>
    <row r="973">
      <c r="BW973" s="5"/>
      <c r="BX973" s="17"/>
      <c r="BY973" s="17"/>
    </row>
    <row r="974">
      <c r="BW974" s="5"/>
      <c r="BX974" s="17"/>
      <c r="BY974" s="17"/>
    </row>
    <row r="975">
      <c r="BW975" s="5"/>
      <c r="BX975" s="17"/>
      <c r="BY975" s="17"/>
    </row>
    <row r="976">
      <c r="BW976" s="5"/>
      <c r="BX976" s="17"/>
      <c r="BY976" s="17"/>
    </row>
    <row r="977">
      <c r="BW977" s="5"/>
      <c r="BX977" s="17"/>
      <c r="BY977" s="17"/>
    </row>
    <row r="978">
      <c r="BW978" s="5"/>
      <c r="BX978" s="17"/>
      <c r="BY978" s="17"/>
    </row>
    <row r="979">
      <c r="BW979" s="5"/>
      <c r="BX979" s="17"/>
      <c r="BY979" s="17"/>
    </row>
    <row r="980">
      <c r="BW980" s="5"/>
      <c r="BX980" s="17"/>
      <c r="BY980" s="17"/>
    </row>
    <row r="981">
      <c r="BW981" s="5"/>
      <c r="BX981" s="17"/>
      <c r="BY981" s="17"/>
    </row>
    <row r="982">
      <c r="BW982" s="5"/>
      <c r="BX982" s="17"/>
      <c r="BY982" s="17"/>
    </row>
    <row r="983">
      <c r="BW983" s="5"/>
      <c r="BX983" s="17"/>
      <c r="BY983" s="17"/>
    </row>
    <row r="984">
      <c r="BW984" s="5"/>
      <c r="BX984" s="17"/>
      <c r="BY984" s="17"/>
    </row>
    <row r="985">
      <c r="BW985" s="5"/>
      <c r="BX985" s="17"/>
      <c r="BY985" s="17"/>
    </row>
    <row r="986">
      <c r="BW986" s="5"/>
      <c r="BX986" s="17"/>
      <c r="BY986" s="17"/>
    </row>
    <row r="987">
      <c r="BW987" s="5"/>
      <c r="BX987" s="17"/>
      <c r="BY987" s="17"/>
    </row>
    <row r="988">
      <c r="BW988" s="5"/>
      <c r="BX988" s="17"/>
      <c r="BY988" s="17"/>
    </row>
    <row r="989">
      <c r="BW989" s="5"/>
      <c r="BX989" s="17"/>
      <c r="BY989" s="17"/>
    </row>
    <row r="990">
      <c r="BW990" s="5"/>
      <c r="BX990" s="17"/>
      <c r="BY990" s="17"/>
    </row>
    <row r="991">
      <c r="BW991" s="5"/>
      <c r="BX991" s="17"/>
      <c r="BY991" s="17"/>
    </row>
    <row r="992">
      <c r="BW992" s="5"/>
      <c r="BX992" s="17"/>
      <c r="BY992" s="17"/>
    </row>
    <row r="993">
      <c r="BW993" s="5"/>
      <c r="BX993" s="17"/>
      <c r="BY993" s="17"/>
    </row>
    <row r="994">
      <c r="BW994" s="5"/>
      <c r="BX994" s="17"/>
      <c r="BY994" s="17"/>
    </row>
    <row r="995">
      <c r="BW995" s="5"/>
      <c r="BX995" s="17"/>
      <c r="BY995" s="17"/>
    </row>
    <row r="996">
      <c r="BW996" s="5"/>
      <c r="BX996" s="17"/>
      <c r="BY996" s="17"/>
    </row>
    <row r="997">
      <c r="BW997" s="5"/>
      <c r="BX997" s="17"/>
      <c r="BY997" s="17"/>
    </row>
    <row r="998">
      <c r="BW998" s="5"/>
      <c r="BX998" s="17"/>
      <c r="BY998" s="17"/>
    </row>
    <row r="999">
      <c r="BW999" s="5"/>
      <c r="BX999" s="17"/>
      <c r="BY999" s="17"/>
    </row>
    <row r="1000">
      <c r="BW1000" s="5"/>
      <c r="BX1000" s="17"/>
      <c r="BY1000" s="17"/>
    </row>
    <row r="1001">
      <c r="BW1001" s="5"/>
      <c r="BX1001" s="17"/>
      <c r="BY1001" s="17"/>
    </row>
    <row r="1002">
      <c r="BW1002" s="5"/>
      <c r="BX1002" s="17"/>
      <c r="BY1002" s="17"/>
    </row>
    <row r="1003">
      <c r="BW1003" s="5"/>
      <c r="BX1003" s="17"/>
      <c r="BY1003" s="17"/>
    </row>
  </sheetData>
  <mergeCells count="6">
    <mergeCell ref="E223:H223"/>
    <mergeCell ref="I223:K223"/>
    <mergeCell ref="L223:O223"/>
    <mergeCell ref="P223:Q223"/>
    <mergeCell ref="R223:T223"/>
    <mergeCell ref="U223:V223"/>
  </mergeCells>
  <conditionalFormatting sqref="BW4 BX9 BM40:BW40 BM80:BW80 BM120:BW120 BM160:BW160">
    <cfRule type="notContainsBlanks" dxfId="1" priority="1">
      <formula>LEN(TRIM(BW4))&gt;0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20.86"/>
    <col customWidth="1" min="3" max="3" width="17.29"/>
    <col customWidth="1" min="4" max="24" width="17.43"/>
    <col customWidth="1" min="25" max="25" width="29.14"/>
    <col customWidth="1" min="26" max="29" width="12.43"/>
    <col customWidth="1" min="40" max="43" width="16.0"/>
  </cols>
  <sheetData>
    <row r="1">
      <c r="A1" s="2" t="s">
        <v>0</v>
      </c>
      <c r="B1" s="2"/>
      <c r="C1" s="2"/>
      <c r="E1" t="str">
        <f>correl(H4:H203,I4:I203)</f>
        <v>0.2562473377</v>
      </c>
      <c r="F1" t="str">
        <f>correl(H4:H203,J4:J203)</f>
        <v>0.3755704682</v>
      </c>
      <c r="G1" t="str">
        <f>CORREL(H4:H203,D4:D203)</f>
        <v>0.2564817414</v>
      </c>
      <c r="H1" t="str">
        <f>CORREL(H4:H203,G4:G203)</f>
        <v>0.04198301059</v>
      </c>
      <c r="Y1" s="5"/>
      <c r="Z1" s="2"/>
      <c r="AA1" s="2"/>
      <c r="AB1" s="2"/>
      <c r="AC1" s="2"/>
      <c r="AD1" s="6"/>
      <c r="AE1" s="2" t="str">
        <f>CORREL(I4:I203,AE4:AE203)</f>
        <v>-0.08159896241</v>
      </c>
      <c r="AF1" s="2" t="str">
        <f>CORREL(I4:I203,AF4:AF203)</f>
        <v>-0.1043824734</v>
      </c>
      <c r="AG1" s="2" t="str">
        <f>CORREL(I4:I203,AG4:AG203)</f>
        <v>-0.07789986762</v>
      </c>
      <c r="AH1" s="9" t="str">
        <f>CORREL(I4:I203,AH4:AH203)</f>
        <v>-0.08657374594</v>
      </c>
      <c r="AI1" s="9" t="str">
        <f>CORREL(I4:I203,AI4:AI203)</f>
        <v>-0.08765958462</v>
      </c>
      <c r="AJ1" s="2" t="str">
        <f>CORREL(I4:I203,AJ4:AJ203)</f>
        <v>-0.07601546072</v>
      </c>
      <c r="AK1" s="2" t="str">
        <f>CORREL(I4:I203,AK4:AK203)</f>
        <v>-0.07192204626</v>
      </c>
      <c r="AL1" s="2" t="str">
        <f>CORREL(I4:I203,AL4:AL203)</f>
        <v>-0.06496875286</v>
      </c>
      <c r="AM1" s="2" t="str">
        <f>CORREL(I4:I203,AM4:AM203)</f>
        <v>-0.07450425066</v>
      </c>
      <c r="AN1" s="9"/>
      <c r="AO1" s="9"/>
      <c r="AP1" s="9"/>
      <c r="AQ1" s="9"/>
      <c r="AR1" s="2" t="str">
        <f>CORREL(I4:I203,AR4:AR203)</f>
        <v>-0.2095953753</v>
      </c>
      <c r="AS1" s="2" t="str">
        <f>CORREL(I4:I203,AS4:AS203)</f>
        <v>-0.1915992338</v>
      </c>
      <c r="AT1" s="2" t="str">
        <f>CORREL(I4:I203,AT4:AT203)</f>
        <v>-0.09260057056</v>
      </c>
      <c r="AU1" s="10" t="str">
        <f>CORREL(I4:I203,AU4:AU203)</f>
        <v>-0.06667829707</v>
      </c>
      <c r="AV1" s="2" t="str">
        <f>CORREL(I4:I203,AV4:AV203)</f>
        <v>-0.07486135073</v>
      </c>
      <c r="AW1" s="2" t="str">
        <f>CORREL(I4:I203,AW4:AW203)</f>
        <v>-0.1430181753</v>
      </c>
      <c r="AX1" s="2" t="str">
        <f>CORREL(I4:I203,AX4:AX203)</f>
        <v>-0.08903675268</v>
      </c>
      <c r="AY1" s="2" t="str">
        <f>CORREL(I4:I203,AY4:AY203)</f>
        <v>-0.06379854817</v>
      </c>
      <c r="AZ1" s="2" t="str">
        <f>CORREL(I4:I203,AZ4:AZ203)</f>
        <v>-0.08727553036</v>
      </c>
      <c r="BA1" s="6"/>
      <c r="BB1" s="2"/>
      <c r="BC1" s="9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</row>
    <row r="2">
      <c r="A2" s="2"/>
      <c r="B2" s="2"/>
      <c r="C2" s="2"/>
      <c r="I2" t="str">
        <f t="shared" ref="I2:J2" si="1">AVERAGE(I4:I203)</f>
        <v>483427.685</v>
      </c>
      <c r="J2" t="str">
        <f t="shared" si="1"/>
        <v>17.6668573</v>
      </c>
      <c r="K2" t="str">
        <f>countif(K4:K203,"&lt;2500")</f>
        <v>37</v>
      </c>
      <c r="S2" s="2" t="s">
        <v>91</v>
      </c>
      <c r="Y2" s="5"/>
      <c r="Z2" s="2" t="str">
        <f>COUNTIF(Z4:Z203,"*")</f>
        <v>82</v>
      </c>
      <c r="AA2" s="2"/>
      <c r="AB2" s="2"/>
      <c r="AC2" s="2"/>
      <c r="AD2" s="6"/>
      <c r="AE2" s="2" t="str">
        <f>AVERAGE(AE4:AE203)</f>
        <v>832.3536585</v>
      </c>
      <c r="AF2" s="2"/>
      <c r="AG2" s="2"/>
      <c r="AH2" s="9"/>
      <c r="AI2" s="9"/>
      <c r="AJ2" s="2"/>
      <c r="AK2" s="2"/>
      <c r="AL2" s="2"/>
      <c r="AM2" s="2"/>
      <c r="AN2" s="9" t="str">
        <f>COUNTIF(AN4:AN203,"*")</f>
        <v>33</v>
      </c>
      <c r="AO2" s="9"/>
      <c r="AP2" s="9"/>
      <c r="AQ2" s="9"/>
      <c r="AR2" s="2" t="str">
        <f>countif(AR3:AR205,"=0")</f>
        <v>15</v>
      </c>
      <c r="AS2" s="2"/>
      <c r="AT2" s="2"/>
      <c r="AU2" s="2"/>
      <c r="AV2" s="2"/>
      <c r="AW2" s="2"/>
      <c r="AX2" s="2"/>
      <c r="AY2" s="2"/>
      <c r="AZ2" s="2"/>
      <c r="BA2" s="6"/>
      <c r="BB2" s="2"/>
      <c r="BC2" s="9" t="str">
        <f>COUNTIF(BC4:BC203,"Canada")</f>
        <v>3</v>
      </c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</row>
    <row r="3">
      <c r="A3" s="2" t="s">
        <v>109</v>
      </c>
      <c r="B3" s="2" t="s">
        <v>2</v>
      </c>
      <c r="C3" s="2" t="s">
        <v>110</v>
      </c>
      <c r="D3" s="2" t="s">
        <v>111</v>
      </c>
      <c r="E3" s="2" t="s">
        <v>113</v>
      </c>
      <c r="F3" s="2" t="s">
        <v>114</v>
      </c>
      <c r="G3" s="2" t="s">
        <v>115</v>
      </c>
      <c r="H3" s="2" t="s">
        <v>116</v>
      </c>
      <c r="I3" s="2" t="s">
        <v>117</v>
      </c>
      <c r="J3" s="2" t="s">
        <v>119</v>
      </c>
      <c r="K3" s="2" t="s">
        <v>120</v>
      </c>
      <c r="L3" s="2" t="s">
        <v>121</v>
      </c>
      <c r="M3" s="2" t="s">
        <v>122</v>
      </c>
      <c r="N3" s="2" t="s">
        <v>123</v>
      </c>
      <c r="O3" s="2" t="s">
        <v>125</v>
      </c>
      <c r="P3" s="2" t="s">
        <v>126</v>
      </c>
      <c r="Q3" s="2" t="s">
        <v>127</v>
      </c>
      <c r="R3" s="2" t="s">
        <v>128</v>
      </c>
      <c r="S3" s="2" t="s">
        <v>129</v>
      </c>
      <c r="T3" s="2" t="s">
        <v>131</v>
      </c>
      <c r="U3" s="2" t="s">
        <v>132</v>
      </c>
      <c r="V3" s="2" t="s">
        <v>133</v>
      </c>
      <c r="W3" s="2" t="s">
        <v>134</v>
      </c>
      <c r="X3" s="2" t="s">
        <v>136</v>
      </c>
      <c r="Y3" s="12" t="s">
        <v>137</v>
      </c>
      <c r="Z3" s="2" t="s">
        <v>141</v>
      </c>
      <c r="AA3" s="2" t="s">
        <v>143</v>
      </c>
      <c r="AB3" s="2" t="s">
        <v>144</v>
      </c>
      <c r="AC3" s="2" t="s">
        <v>145</v>
      </c>
      <c r="AD3" s="6" t="s">
        <v>146</v>
      </c>
      <c r="AE3" s="2" t="s">
        <v>147</v>
      </c>
      <c r="AF3" s="2" t="s">
        <v>148</v>
      </c>
      <c r="AG3" s="2" t="s">
        <v>150</v>
      </c>
      <c r="AH3" s="2" t="s">
        <v>151</v>
      </c>
      <c r="AI3" s="2" t="s">
        <v>152</v>
      </c>
      <c r="AJ3" s="2" t="s">
        <v>153</v>
      </c>
      <c r="AK3" s="2" t="s">
        <v>154</v>
      </c>
      <c r="AL3" s="2" t="s">
        <v>155</v>
      </c>
      <c r="AM3" s="2" t="s">
        <v>156</v>
      </c>
      <c r="AN3" s="2" t="s">
        <v>158</v>
      </c>
      <c r="AO3" s="2" t="s">
        <v>159</v>
      </c>
      <c r="AP3" s="2" t="s">
        <v>160</v>
      </c>
      <c r="AQ3" s="2" t="s">
        <v>161</v>
      </c>
      <c r="AR3" s="2" t="s">
        <v>162</v>
      </c>
      <c r="AS3" s="2" t="s">
        <v>163</v>
      </c>
      <c r="AT3" s="2" t="s">
        <v>165</v>
      </c>
      <c r="AU3" s="2" t="s">
        <v>166</v>
      </c>
      <c r="AV3" s="2" t="s">
        <v>167</v>
      </c>
      <c r="AW3" s="2" t="s">
        <v>47</v>
      </c>
      <c r="AX3" s="2" t="s">
        <v>168</v>
      </c>
      <c r="AY3" s="2" t="s">
        <v>169</v>
      </c>
      <c r="AZ3" s="2" t="s">
        <v>170</v>
      </c>
      <c r="BA3" s="6" t="s">
        <v>146</v>
      </c>
      <c r="BB3" s="2" t="s">
        <v>172</v>
      </c>
      <c r="BC3" s="2" t="s">
        <v>173</v>
      </c>
      <c r="BD3" s="2" t="s">
        <v>174</v>
      </c>
      <c r="BE3" s="2" t="s">
        <v>175</v>
      </c>
      <c r="BF3" s="2" t="s">
        <v>177</v>
      </c>
      <c r="BG3" s="2" t="s">
        <v>178</v>
      </c>
      <c r="BH3" s="2" t="s">
        <v>179</v>
      </c>
      <c r="BI3" s="2" t="s">
        <v>180</v>
      </c>
      <c r="BJ3" s="2" t="s">
        <v>182</v>
      </c>
      <c r="BK3" s="2" t="s">
        <v>183</v>
      </c>
      <c r="BL3" s="2" t="s">
        <v>184</v>
      </c>
      <c r="BM3" s="2" t="s">
        <v>185</v>
      </c>
      <c r="BN3" s="2" t="s">
        <v>190</v>
      </c>
      <c r="BO3" s="2" t="s">
        <v>193</v>
      </c>
      <c r="BP3" s="2" t="s">
        <v>199</v>
      </c>
      <c r="BQ3" s="2" t="s">
        <v>200</v>
      </c>
      <c r="BR3" s="2" t="s">
        <v>201</v>
      </c>
      <c r="BS3" s="2" t="s">
        <v>202</v>
      </c>
      <c r="BT3" s="2" t="s">
        <v>204</v>
      </c>
      <c r="BU3" s="2" t="s">
        <v>205</v>
      </c>
      <c r="BV3" s="2" t="s">
        <v>207</v>
      </c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</row>
    <row r="4">
      <c r="A4" s="4">
        <v>1.0</v>
      </c>
      <c r="B4" s="4" t="s">
        <v>214</v>
      </c>
      <c r="C4" s="4" t="s">
        <v>216</v>
      </c>
      <c r="D4" s="4" t="str">
        <f t="shared" ref="D4:D203" si="2">I4+Q4+S4</f>
        <v>22227812.17</v>
      </c>
      <c r="E4" s="4" t="str">
        <f t="shared" ref="E4:E203" si="3">LOG(I4,2) + Q4 + S4</f>
        <v>700.5745687</v>
      </c>
      <c r="F4" s="4">
        <v>1708.0</v>
      </c>
      <c r="G4" s="4" t="str">
        <f t="shared" ref="G4:G55" si="4">M4 + LOG(O4,2)</f>
        <v>1541.442943</v>
      </c>
      <c r="H4" s="4">
        <v>0.0111382186081</v>
      </c>
      <c r="I4" s="4">
        <v>2.2227136E7</v>
      </c>
      <c r="J4" s="4" t="str">
        <f t="shared" ref="J4:J203" si="5">LOG(I4,2)</f>
        <v>24.40581873</v>
      </c>
      <c r="K4" s="4">
        <v>1708.0</v>
      </c>
      <c r="L4" s="4" t="str">
        <f t="shared" ref="L4:L203" si="6">LOG(K4,2)</f>
        <v>10.73809226</v>
      </c>
      <c r="M4" s="4" t="str">
        <f>1708-174</f>
        <v>1534</v>
      </c>
      <c r="N4" s="4" t="str">
        <f t="shared" ref="N4:N203" si="7">LOG(M4,2)</f>
        <v>10.58308277</v>
      </c>
      <c r="O4" s="4">
        <v>174.0</v>
      </c>
      <c r="P4" s="4" t="str">
        <f t="shared" ref="P4:P55" si="8">LOG(O4,2)</f>
        <v>7.442943496</v>
      </c>
      <c r="Q4" s="4">
        <v>449.859375</v>
      </c>
      <c r="R4" s="4" t="str">
        <f t="shared" ref="R4:R203" si="9">lOG(Q4,2)</f>
        <v>8.813330279</v>
      </c>
      <c r="S4" s="4">
        <v>226.309375</v>
      </c>
      <c r="T4" s="4" t="str">
        <f t="shared" ref="T4:T23" si="10">LOG(S4,2)</f>
        <v>7.82215254</v>
      </c>
      <c r="U4" s="4">
        <v>109.0</v>
      </c>
      <c r="V4" s="4">
        <v>53.0</v>
      </c>
      <c r="W4" s="4"/>
      <c r="X4" s="4">
        <v>174.0</v>
      </c>
      <c r="Y4" s="15">
        <v>39988.0</v>
      </c>
      <c r="AD4" s="16"/>
      <c r="AE4" s="4"/>
      <c r="AG4" s="4"/>
      <c r="AI4" s="4"/>
      <c r="AJ4" s="4"/>
      <c r="AK4" s="4"/>
      <c r="AL4" s="4"/>
      <c r="AM4" s="4"/>
      <c r="AR4" s="4"/>
      <c r="BA4" s="17"/>
      <c r="BB4" s="4" t="s">
        <v>244</v>
      </c>
      <c r="BC4" s="4" t="s">
        <v>246</v>
      </c>
      <c r="BD4" s="4">
        <v>1.0</v>
      </c>
      <c r="BE4" s="4">
        <v>1.0</v>
      </c>
      <c r="BF4" s="4">
        <v>1.0</v>
      </c>
      <c r="BG4" s="4">
        <v>1.0</v>
      </c>
      <c r="BH4" s="4">
        <v>1.0</v>
      </c>
      <c r="BI4" s="4">
        <v>1.0</v>
      </c>
    </row>
    <row r="5">
      <c r="A5" s="4" t="str">
        <f t="shared" ref="A5:A203" si="11">A4+1</f>
        <v>2</v>
      </c>
      <c r="B5" s="4" t="s">
        <v>250</v>
      </c>
      <c r="C5" s="4" t="s">
        <v>251</v>
      </c>
      <c r="D5" s="4" t="str">
        <f t="shared" si="2"/>
        <v>1930443.237</v>
      </c>
      <c r="E5" s="4" t="str">
        <f t="shared" si="3"/>
        <v>2817.114972</v>
      </c>
      <c r="F5" s="4">
        <v>34200.0</v>
      </c>
      <c r="G5" s="4" t="str">
        <f t="shared" si="4"/>
        <v>14816.43111</v>
      </c>
      <c r="H5" s="4">
        <v>0.0124847284436</v>
      </c>
      <c r="I5" s="4">
        <v>1927647.0</v>
      </c>
      <c r="J5" s="4" t="str">
        <f t="shared" si="5"/>
        <v>20.87840945</v>
      </c>
      <c r="K5" s="4">
        <v>34200.0</v>
      </c>
      <c r="L5" s="4" t="str">
        <f t="shared" si="6"/>
        <v>15.0617087</v>
      </c>
      <c r="M5" s="4" t="str">
        <f t="shared" ref="M5:M6" si="12">(K5*W5)/3200</f>
        <v>14802.1875</v>
      </c>
      <c r="N5" s="4" t="str">
        <f t="shared" si="7"/>
        <v>13.85352278</v>
      </c>
      <c r="O5" s="4" t="str">
        <f t="shared" ref="O5:O6" si="13">(K5*X5)/3200</f>
        <v>19397.8125</v>
      </c>
      <c r="P5" s="4" t="str">
        <f t="shared" si="8"/>
        <v>14.24360635</v>
      </c>
      <c r="Q5" s="4">
        <v>2582.9009375</v>
      </c>
      <c r="R5" s="4" t="str">
        <f t="shared" si="9"/>
        <v>11.3347766</v>
      </c>
      <c r="S5" s="4">
        <v>213.335625</v>
      </c>
      <c r="T5" s="4" t="str">
        <f t="shared" si="10"/>
        <v>7.736981092</v>
      </c>
      <c r="U5" s="4">
        <v>294.0</v>
      </c>
      <c r="V5" s="4">
        <v>93.0</v>
      </c>
      <c r="W5" s="4" t="str">
        <f t="shared" ref="W5:W6" si="14">3200-X5</f>
        <v>1385</v>
      </c>
      <c r="X5" s="4">
        <v>1815.0</v>
      </c>
      <c r="Y5" s="15">
        <v>39168.0</v>
      </c>
      <c r="AD5" s="16"/>
      <c r="AE5" s="4"/>
      <c r="AG5" s="4"/>
      <c r="AI5" s="4"/>
      <c r="AJ5" s="4"/>
      <c r="AK5" s="4"/>
      <c r="AL5" s="4"/>
      <c r="AR5" s="4"/>
      <c r="AS5" s="4"/>
      <c r="BA5" s="17"/>
      <c r="BB5" s="4" t="s">
        <v>244</v>
      </c>
      <c r="BC5" s="4" t="s">
        <v>246</v>
      </c>
      <c r="BD5" s="4">
        <v>1.0</v>
      </c>
      <c r="BE5" s="4"/>
      <c r="BF5" s="4"/>
      <c r="BH5" s="4">
        <v>1.0</v>
      </c>
      <c r="BI5" s="4">
        <v>1.0</v>
      </c>
      <c r="BJ5" s="4">
        <v>1.0</v>
      </c>
    </row>
    <row r="6">
      <c r="A6" s="4" t="str">
        <f t="shared" si="11"/>
        <v>3</v>
      </c>
      <c r="B6" s="4" t="s">
        <v>270</v>
      </c>
      <c r="C6" s="4" t="s">
        <v>271</v>
      </c>
      <c r="D6" s="4" t="str">
        <f t="shared" si="2"/>
        <v>1562191.852</v>
      </c>
      <c r="E6" s="4" t="str">
        <f t="shared" si="3"/>
        <v>564.4265129</v>
      </c>
      <c r="F6" s="4">
        <v>7086.0</v>
      </c>
      <c r="G6" s="4" t="str">
        <f t="shared" si="4"/>
        <v>6510.596294</v>
      </c>
      <c r="H6" s="4">
        <v>0.00566896861717</v>
      </c>
      <c r="I6" s="4">
        <v>1561648.0</v>
      </c>
      <c r="J6" s="4" t="str">
        <f t="shared" si="5"/>
        <v>20.57463787</v>
      </c>
      <c r="K6" s="4">
        <v>7086.0</v>
      </c>
      <c r="L6" s="4" t="str">
        <f t="shared" si="6"/>
        <v>12.79075575</v>
      </c>
      <c r="M6" s="4" t="str">
        <f t="shared" si="12"/>
        <v>6501.405</v>
      </c>
      <c r="N6" s="4" t="str">
        <f t="shared" si="7"/>
        <v>12.66653581</v>
      </c>
      <c r="O6" s="4" t="str">
        <f t="shared" si="13"/>
        <v>584.595</v>
      </c>
      <c r="P6" s="4" t="str">
        <f t="shared" si="8"/>
        <v>9.19129368</v>
      </c>
      <c r="Q6" s="4">
        <v>401.42875</v>
      </c>
      <c r="R6" s="4" t="str">
        <f t="shared" si="9"/>
        <v>8.649000135</v>
      </c>
      <c r="S6" s="4">
        <v>142.423125</v>
      </c>
      <c r="T6" s="4" t="str">
        <f t="shared" si="10"/>
        <v>7.154039603</v>
      </c>
      <c r="U6" s="4">
        <v>172.0</v>
      </c>
      <c r="V6" s="4">
        <v>21.0</v>
      </c>
      <c r="W6" s="4" t="str">
        <f t="shared" si="14"/>
        <v>2936</v>
      </c>
      <c r="X6" s="4">
        <v>264.0</v>
      </c>
      <c r="Y6" s="15">
        <v>39374.0</v>
      </c>
      <c r="AD6" s="16"/>
      <c r="AE6" s="4"/>
      <c r="AG6" s="4"/>
      <c r="AI6" s="4"/>
      <c r="AJ6" s="4"/>
      <c r="AK6" s="4"/>
      <c r="AS6" s="4"/>
      <c r="AT6" s="4"/>
      <c r="AU6" s="4"/>
      <c r="BA6" s="17"/>
      <c r="BB6" s="4" t="s">
        <v>244</v>
      </c>
      <c r="BC6" s="4" t="s">
        <v>246</v>
      </c>
      <c r="BD6" s="4"/>
      <c r="BE6" s="4"/>
      <c r="BJ6" s="4">
        <v>1.0</v>
      </c>
      <c r="BK6" s="4">
        <v>1.0</v>
      </c>
      <c r="BL6" s="4">
        <v>1.0</v>
      </c>
    </row>
    <row r="7">
      <c r="A7" s="4" t="str">
        <f t="shared" si="11"/>
        <v>4</v>
      </c>
      <c r="B7" s="4" t="s">
        <v>282</v>
      </c>
      <c r="C7" s="4" t="s">
        <v>283</v>
      </c>
      <c r="D7" s="4" t="str">
        <f t="shared" si="2"/>
        <v>1101579.74</v>
      </c>
      <c r="E7" s="4" t="str">
        <f t="shared" si="3"/>
        <v>160.8109582</v>
      </c>
      <c r="F7" s="4">
        <v>318.0</v>
      </c>
      <c r="G7" s="4" t="str">
        <f t="shared" si="4"/>
        <v>272.6724253</v>
      </c>
      <c r="H7" s="4">
        <v>0.0101169893831</v>
      </c>
      <c r="I7" s="4">
        <v>1101439.0</v>
      </c>
      <c r="J7" s="4" t="str">
        <f t="shared" si="5"/>
        <v>20.07095817</v>
      </c>
      <c r="K7" s="4">
        <v>318.0</v>
      </c>
      <c r="L7" s="4" t="str">
        <f t="shared" si="6"/>
        <v>8.312882955</v>
      </c>
      <c r="M7" s="4" t="str">
        <f>318-51</f>
        <v>267</v>
      </c>
      <c r="N7" s="4" t="str">
        <f t="shared" si="7"/>
        <v>8.060695932</v>
      </c>
      <c r="O7" s="4">
        <v>51.0</v>
      </c>
      <c r="P7" s="4" t="str">
        <f t="shared" si="8"/>
        <v>5.672425342</v>
      </c>
      <c r="Q7" s="4">
        <v>91.154375</v>
      </c>
      <c r="R7" s="4" t="str">
        <f t="shared" si="9"/>
        <v>6.510239996</v>
      </c>
      <c r="S7" s="4">
        <v>49.585625</v>
      </c>
      <c r="T7" s="4" t="str">
        <f t="shared" si="10"/>
        <v>5.631850035</v>
      </c>
      <c r="U7" s="4">
        <v>31.0</v>
      </c>
      <c r="V7" s="4">
        <v>16.0</v>
      </c>
      <c r="W7" s="4"/>
      <c r="X7" s="4">
        <v>51.0</v>
      </c>
      <c r="Y7" s="15">
        <v>40148.0</v>
      </c>
      <c r="AD7" s="16"/>
      <c r="AE7" s="4"/>
      <c r="AG7" s="4"/>
      <c r="AI7" s="4"/>
      <c r="AJ7" s="4"/>
      <c r="AK7" s="4"/>
      <c r="AL7" s="4"/>
      <c r="AM7" s="4"/>
      <c r="AR7" s="4"/>
      <c r="BA7" s="17"/>
      <c r="BB7" s="4" t="s">
        <v>244</v>
      </c>
      <c r="BC7" s="4" t="s">
        <v>246</v>
      </c>
      <c r="BD7" s="4">
        <v>1.0</v>
      </c>
      <c r="BE7" s="4"/>
      <c r="BF7" s="4"/>
      <c r="BG7" s="4">
        <v>1.0</v>
      </c>
      <c r="BI7" s="4">
        <v>1.0</v>
      </c>
    </row>
    <row r="8">
      <c r="A8" s="4" t="str">
        <f t="shared" si="11"/>
        <v>5</v>
      </c>
      <c r="B8" s="4" t="s">
        <v>296</v>
      </c>
      <c r="C8" s="4" t="s">
        <v>297</v>
      </c>
      <c r="D8" s="4" t="str">
        <f t="shared" si="2"/>
        <v>723048.7816</v>
      </c>
      <c r="E8" s="4" t="str">
        <f t="shared" si="3"/>
        <v>4598.236131</v>
      </c>
      <c r="F8" s="4">
        <v>9907.0</v>
      </c>
      <c r="G8" s="4" t="str">
        <f t="shared" si="4"/>
        <v>8561.384538</v>
      </c>
      <c r="H8" s="4">
        <v>0.00932340438884</v>
      </c>
      <c r="I8" s="4">
        <v>718470.0</v>
      </c>
      <c r="J8" s="4" t="str">
        <f t="shared" si="5"/>
        <v>19.45456839</v>
      </c>
      <c r="K8" s="4">
        <v>9907.0</v>
      </c>
      <c r="L8" s="4" t="str">
        <f t="shared" si="6"/>
        <v>13.27423254</v>
      </c>
      <c r="M8" s="4" t="str">
        <f t="shared" ref="M8:M17" si="15">(K8*W8)/3200</f>
        <v>8550.979375</v>
      </c>
      <c r="N8" s="4" t="str">
        <f t="shared" si="7"/>
        <v>13.06187395</v>
      </c>
      <c r="O8" s="4" t="str">
        <f t="shared" ref="O8:O17" si="16">(K8*X8)/3200</f>
        <v>1356.020625</v>
      </c>
      <c r="P8" s="4" t="str">
        <f t="shared" si="8"/>
        <v>10.40516341</v>
      </c>
      <c r="Q8" s="4">
        <v>4383.995</v>
      </c>
      <c r="R8" s="4" t="str">
        <f t="shared" si="9"/>
        <v>12.09803044</v>
      </c>
      <c r="S8" s="4">
        <v>194.7865625</v>
      </c>
      <c r="T8" s="4" t="str">
        <f t="shared" si="10"/>
        <v>7.605750345</v>
      </c>
      <c r="U8" s="4">
        <v>301.0</v>
      </c>
      <c r="V8" s="4">
        <v>35.0</v>
      </c>
      <c r="W8" s="4" t="str">
        <f t="shared" ref="W8:W17" si="17">3200-X8</f>
        <v>2762</v>
      </c>
      <c r="X8" s="4">
        <v>438.0</v>
      </c>
      <c r="Y8" s="15">
        <v>39205.0</v>
      </c>
      <c r="AD8" s="16"/>
      <c r="AE8" s="4"/>
      <c r="AG8" s="4"/>
      <c r="AI8" s="4"/>
      <c r="AJ8" s="4"/>
      <c r="BA8" s="17"/>
      <c r="BB8" s="4" t="s">
        <v>244</v>
      </c>
      <c r="BC8" s="4" t="s">
        <v>246</v>
      </c>
      <c r="BD8" s="4"/>
      <c r="BK8" s="4">
        <v>1.0</v>
      </c>
      <c r="BL8" s="4">
        <v>1.0</v>
      </c>
      <c r="BM8" s="4">
        <v>1.0</v>
      </c>
      <c r="BN8" s="4">
        <v>1.0</v>
      </c>
    </row>
    <row r="9">
      <c r="A9" s="4" t="str">
        <f t="shared" si="11"/>
        <v>6</v>
      </c>
      <c r="B9" s="4" t="s">
        <v>313</v>
      </c>
      <c r="C9" s="4" t="s">
        <v>315</v>
      </c>
      <c r="D9" s="4" t="str">
        <f t="shared" si="2"/>
        <v>168357.8775</v>
      </c>
      <c r="E9" s="4" t="str">
        <f t="shared" si="3"/>
        <v>1646.224646</v>
      </c>
      <c r="F9" s="4">
        <v>43800.0</v>
      </c>
      <c r="G9" s="4" t="str">
        <f t="shared" si="4"/>
        <v>34998.3557</v>
      </c>
      <c r="H9" s="4">
        <v>0.00431628483161</v>
      </c>
      <c r="I9" s="4">
        <v>166729.0</v>
      </c>
      <c r="J9" s="4" t="str">
        <f t="shared" si="5"/>
        <v>17.34714554</v>
      </c>
      <c r="K9" s="4">
        <v>43800.0</v>
      </c>
      <c r="L9" s="4" t="str">
        <f t="shared" si="6"/>
        <v>15.41864325</v>
      </c>
      <c r="M9" s="4" t="str">
        <f t="shared" si="15"/>
        <v>34985.25</v>
      </c>
      <c r="N9" s="4" t="str">
        <f t="shared" si="7"/>
        <v>15.09445918</v>
      </c>
      <c r="O9" s="4" t="str">
        <f t="shared" si="16"/>
        <v>8814.75</v>
      </c>
      <c r="P9" s="4" t="str">
        <f t="shared" si="8"/>
        <v>13.10570394</v>
      </c>
      <c r="Q9" s="4">
        <v>1509.91875</v>
      </c>
      <c r="R9" s="4" t="str">
        <f t="shared" si="9"/>
        <v>10.5602552</v>
      </c>
      <c r="S9" s="4">
        <v>118.95875</v>
      </c>
      <c r="T9" s="4" t="str">
        <f t="shared" si="10"/>
        <v>6.894317583</v>
      </c>
      <c r="U9" s="4">
        <v>170.0</v>
      </c>
      <c r="V9" s="4">
        <v>23.0</v>
      </c>
      <c r="W9" s="4" t="str">
        <f t="shared" si="17"/>
        <v>2556</v>
      </c>
      <c r="X9" s="4">
        <v>644.0</v>
      </c>
      <c r="Y9" s="15">
        <v>39201.0</v>
      </c>
      <c r="Z9" s="4" t="s">
        <v>325</v>
      </c>
      <c r="AA9" t="str">
        <f>LOG(AF9,2)+AG9+AH9</f>
        <v>361.3253055</v>
      </c>
      <c r="AB9" s="4" t="str">
        <f>AJ9+AK9+AL9+AM9</f>
        <v>808</v>
      </c>
      <c r="AC9" s="4">
        <v>730.0</v>
      </c>
      <c r="AD9" s="20">
        <v>40978.0</v>
      </c>
      <c r="AE9" s="4">
        <v>730.0</v>
      </c>
      <c r="AF9" s="4">
        <v>1283.0</v>
      </c>
      <c r="AG9" s="4">
        <v>1.0</v>
      </c>
      <c r="AH9" s="4" t="str">
        <f>AI9-AG9</f>
        <v>350</v>
      </c>
      <c r="AI9" s="4">
        <v>351.0</v>
      </c>
      <c r="AJ9" s="4">
        <v>1.0</v>
      </c>
      <c r="AK9" s="4">
        <v>584.0</v>
      </c>
      <c r="AL9" s="4">
        <v>19.0</v>
      </c>
      <c r="AM9" s="4">
        <v>204.0</v>
      </c>
      <c r="AN9" s="4" t="s">
        <v>315</v>
      </c>
      <c r="AO9" s="4" t="str">
        <f>AR9+AS9</f>
        <v>148</v>
      </c>
      <c r="AP9" s="4" t="str">
        <f>AX9+AY9</f>
        <v>4544</v>
      </c>
      <c r="AQ9" s="4" t="str">
        <f>AU9+LOG(AV9+AZ9,2)+AT9</f>
        <v>786697.5008</v>
      </c>
      <c r="AR9" s="4">
        <v>15.0</v>
      </c>
      <c r="AS9" s="4">
        <v>133.0</v>
      </c>
      <c r="AT9" s="21">
        <v>784899.0</v>
      </c>
      <c r="AU9" s="21">
        <v>1781.0</v>
      </c>
      <c r="AV9" s="4">
        <v>3478.0</v>
      </c>
      <c r="AW9" s="21">
        <v>34135.0</v>
      </c>
      <c r="AX9" s="21">
        <v>3244.0</v>
      </c>
      <c r="AY9" s="21">
        <v>1300.0</v>
      </c>
      <c r="AZ9" s="21">
        <v>181987.0</v>
      </c>
      <c r="BA9" s="22">
        <v>39660.0</v>
      </c>
      <c r="BB9" s="4" t="s">
        <v>244</v>
      </c>
      <c r="BC9" s="4" t="s">
        <v>246</v>
      </c>
      <c r="BD9" s="4"/>
      <c r="BE9" s="4"/>
      <c r="BF9" s="4"/>
      <c r="BG9" s="4">
        <v>1.0</v>
      </c>
      <c r="BH9" s="4">
        <v>1.0</v>
      </c>
      <c r="BJ9" s="4">
        <v>1.0</v>
      </c>
      <c r="BO9" s="4">
        <v>1.0</v>
      </c>
      <c r="BP9" s="4">
        <v>1.0</v>
      </c>
    </row>
    <row r="10">
      <c r="A10" s="4" t="str">
        <f t="shared" si="11"/>
        <v>7</v>
      </c>
      <c r="B10" s="4" t="s">
        <v>330</v>
      </c>
      <c r="C10" s="4" t="s">
        <v>331</v>
      </c>
      <c r="D10" s="4" t="str">
        <f t="shared" si="2"/>
        <v>135985.2441</v>
      </c>
      <c r="E10" s="4" t="str">
        <f t="shared" si="3"/>
        <v>362.2934857</v>
      </c>
      <c r="F10" s="4">
        <v>5181.0</v>
      </c>
      <c r="G10" s="4" t="str">
        <f t="shared" si="4"/>
        <v>4308.396209</v>
      </c>
      <c r="H10" s="4">
        <v>0.0026481426228</v>
      </c>
      <c r="I10" s="4">
        <v>135640.0</v>
      </c>
      <c r="J10" s="4" t="str">
        <f t="shared" si="5"/>
        <v>17.04942316</v>
      </c>
      <c r="K10" s="4">
        <v>5181.0</v>
      </c>
      <c r="L10" s="4" t="str">
        <f t="shared" si="6"/>
        <v>12.33901487</v>
      </c>
      <c r="M10" s="4" t="str">
        <f t="shared" si="15"/>
        <v>4298.610938</v>
      </c>
      <c r="N10" s="4" t="str">
        <f t="shared" si="7"/>
        <v>12.06965482</v>
      </c>
      <c r="O10" s="4" t="str">
        <f t="shared" si="16"/>
        <v>882.3890625</v>
      </c>
      <c r="P10" s="4" t="str">
        <f t="shared" si="8"/>
        <v>9.785271098</v>
      </c>
      <c r="Q10" s="4">
        <v>283.8353125</v>
      </c>
      <c r="R10" s="4" t="str">
        <f t="shared" si="9"/>
        <v>8.148910279</v>
      </c>
      <c r="S10" s="4">
        <v>61.40875</v>
      </c>
      <c r="T10" s="4" t="str">
        <f t="shared" si="10"/>
        <v>5.940372332</v>
      </c>
      <c r="U10" s="4">
        <v>72.0</v>
      </c>
      <c r="V10" s="4">
        <v>15.0</v>
      </c>
      <c r="W10" s="4" t="str">
        <f t="shared" si="17"/>
        <v>2655</v>
      </c>
      <c r="X10" s="4">
        <v>545.0</v>
      </c>
      <c r="Y10" s="15">
        <v>39730.0</v>
      </c>
      <c r="AD10" s="17"/>
      <c r="BA10" s="17"/>
      <c r="BB10" s="4" t="s">
        <v>244</v>
      </c>
      <c r="BC10" s="4" t="s">
        <v>339</v>
      </c>
      <c r="BD10" s="4"/>
      <c r="BE10" s="4"/>
      <c r="BF10" s="4"/>
      <c r="BG10" s="4">
        <v>1.0</v>
      </c>
      <c r="BJ10" s="4">
        <v>1.0</v>
      </c>
      <c r="BQ10" s="4">
        <v>1.0</v>
      </c>
    </row>
    <row r="11">
      <c r="A11" s="4" t="str">
        <f t="shared" si="11"/>
        <v>8</v>
      </c>
      <c r="B11" s="4" t="s">
        <v>340</v>
      </c>
      <c r="C11" s="4" t="s">
        <v>341</v>
      </c>
      <c r="D11" s="4" t="str">
        <f t="shared" si="2"/>
        <v>138777.8022</v>
      </c>
      <c r="E11" s="4" t="str">
        <f t="shared" si="3"/>
        <v>5064.831151</v>
      </c>
      <c r="F11" s="4">
        <v>128000.0</v>
      </c>
      <c r="G11" s="4" t="str">
        <f t="shared" si="4"/>
        <v>113493.8258</v>
      </c>
      <c r="H11" s="4">
        <v>0.00915367626574</v>
      </c>
      <c r="I11" s="4">
        <v>133730.0</v>
      </c>
      <c r="J11" s="4" t="str">
        <f t="shared" si="5"/>
        <v>17.02896362</v>
      </c>
      <c r="K11" s="4">
        <v>128000.0</v>
      </c>
      <c r="L11" s="4" t="str">
        <f t="shared" si="6"/>
        <v>16.96578428</v>
      </c>
      <c r="M11" s="4" t="str">
        <f t="shared" si="15"/>
        <v>113480</v>
      </c>
      <c r="N11" s="4" t="str">
        <f t="shared" si="7"/>
        <v>16.79207853</v>
      </c>
      <c r="O11" s="4" t="str">
        <f t="shared" si="16"/>
        <v>14520</v>
      </c>
      <c r="P11" s="4" t="str">
        <f t="shared" si="8"/>
        <v>13.82575383</v>
      </c>
      <c r="Q11" s="4">
        <v>4736.360625</v>
      </c>
      <c r="R11" s="4" t="str">
        <f t="shared" si="9"/>
        <v>12.20956322</v>
      </c>
      <c r="S11" s="4">
        <v>311.4415625</v>
      </c>
      <c r="T11" s="4" t="str">
        <f t="shared" si="10"/>
        <v>8.282817678</v>
      </c>
      <c r="U11" s="4">
        <v>279.0</v>
      </c>
      <c r="V11" s="4">
        <v>119.0</v>
      </c>
      <c r="W11" s="4" t="str">
        <f t="shared" si="17"/>
        <v>2837</v>
      </c>
      <c r="X11" s="4">
        <v>363.0</v>
      </c>
      <c r="Y11" s="15">
        <v>39203.0</v>
      </c>
      <c r="Z11" s="4" t="s">
        <v>340</v>
      </c>
      <c r="AA11" t="str">
        <f>LOG(AF11,2)+AG11+AH11</f>
        <v>224.1898246</v>
      </c>
      <c r="AB11" s="4" t="str">
        <f>AJ11+AK11+AL11+AM11</f>
        <v>1040</v>
      </c>
      <c r="AC11" s="4">
        <v>2111.0</v>
      </c>
      <c r="AD11" s="20">
        <v>39518.0</v>
      </c>
      <c r="AE11" s="4">
        <v>2111.0</v>
      </c>
      <c r="AF11" s="4">
        <v>584.0</v>
      </c>
      <c r="AG11" s="4">
        <v>36.0</v>
      </c>
      <c r="AH11" s="4" t="str">
        <f>AI11-AG11</f>
        <v>179</v>
      </c>
      <c r="AI11" s="4">
        <v>215.0</v>
      </c>
      <c r="AJ11" s="4">
        <v>361.0</v>
      </c>
      <c r="AK11" s="4">
        <v>280.0</v>
      </c>
      <c r="AL11" s="4">
        <v>99.0</v>
      </c>
      <c r="AM11" s="4">
        <v>300.0</v>
      </c>
      <c r="AN11" s="4" t="s">
        <v>341</v>
      </c>
      <c r="AO11" s="4" t="str">
        <f t="shared" ref="AO11:AO13" si="18">AR11+AS11</f>
        <v>117</v>
      </c>
      <c r="AP11" s="4" t="str">
        <f t="shared" ref="AP11:AP13" si="19">AX11+AY11</f>
        <v>255</v>
      </c>
      <c r="AQ11" s="4" t="str">
        <f t="shared" ref="AQ11:AQ13" si="20">AU11+LOG(AV11+AZ11,2)+AT11</f>
        <v>14321.9082</v>
      </c>
      <c r="AR11" s="4">
        <v>7.0</v>
      </c>
      <c r="AS11" s="4">
        <v>110.0</v>
      </c>
      <c r="AT11" s="4">
        <v>14286.0</v>
      </c>
      <c r="AU11" s="4">
        <v>22.0</v>
      </c>
      <c r="AV11" s="4">
        <v>110.0</v>
      </c>
      <c r="AW11" s="21">
        <v>14208.0</v>
      </c>
      <c r="AX11" s="21">
        <v>161.0</v>
      </c>
      <c r="AY11" s="21">
        <v>94.0</v>
      </c>
      <c r="AZ11" s="21">
        <v>15264.0</v>
      </c>
      <c r="BA11" s="22">
        <v>39706.0</v>
      </c>
      <c r="BB11" s="4" t="s">
        <v>244</v>
      </c>
      <c r="BC11" s="4" t="s">
        <v>246</v>
      </c>
      <c r="BD11" s="4"/>
      <c r="BE11" s="4"/>
      <c r="BF11" s="4"/>
      <c r="BG11" s="4">
        <v>1.0</v>
      </c>
      <c r="BJ11" s="4">
        <v>1.0</v>
      </c>
      <c r="BP11" s="4">
        <v>1.0</v>
      </c>
      <c r="BQ11" s="4">
        <v>1.0</v>
      </c>
      <c r="BR11" s="4">
        <v>1.0</v>
      </c>
    </row>
    <row r="12">
      <c r="A12" s="4" t="str">
        <f t="shared" si="11"/>
        <v>9</v>
      </c>
      <c r="B12" s="4" t="s">
        <v>342</v>
      </c>
      <c r="C12" s="4" t="s">
        <v>343</v>
      </c>
      <c r="D12" s="4" t="str">
        <f t="shared" si="2"/>
        <v>106626.3756</v>
      </c>
      <c r="E12" s="4" t="str">
        <f t="shared" si="3"/>
        <v>333.0735428</v>
      </c>
      <c r="F12" s="4">
        <v>6277.0</v>
      </c>
      <c r="G12" s="4" t="str">
        <f t="shared" si="4"/>
        <v>5310.07388</v>
      </c>
      <c r="H12" s="4">
        <v>0.00516253558975</v>
      </c>
      <c r="I12" s="4">
        <v>106310.0</v>
      </c>
      <c r="J12" s="4" t="str">
        <f t="shared" si="5"/>
        <v>16.69791778</v>
      </c>
      <c r="K12" s="4">
        <v>6277.0</v>
      </c>
      <c r="L12" s="4" t="str">
        <f t="shared" si="6"/>
        <v>12.61585949</v>
      </c>
      <c r="M12" s="4" t="str">
        <f t="shared" si="15"/>
        <v>5300.141875</v>
      </c>
      <c r="N12" s="4" t="str">
        <f t="shared" si="7"/>
        <v>12.37181526</v>
      </c>
      <c r="O12" s="4" t="str">
        <f t="shared" si="16"/>
        <v>976.858125</v>
      </c>
      <c r="P12" s="4" t="str">
        <f t="shared" si="8"/>
        <v>9.932005236</v>
      </c>
      <c r="Q12" s="4">
        <v>281.5353125</v>
      </c>
      <c r="R12" s="4" t="str">
        <f t="shared" si="9"/>
        <v>8.137172078</v>
      </c>
      <c r="S12" s="4">
        <v>34.8403125</v>
      </c>
      <c r="T12" s="4" t="str">
        <f t="shared" si="10"/>
        <v>5.122685659</v>
      </c>
      <c r="U12" s="4">
        <v>103.0</v>
      </c>
      <c r="V12" s="4">
        <v>7.0</v>
      </c>
      <c r="W12" s="4" t="str">
        <f t="shared" si="17"/>
        <v>2702</v>
      </c>
      <c r="X12" s="4">
        <v>498.0</v>
      </c>
      <c r="Y12" s="15">
        <v>39682.0</v>
      </c>
      <c r="AD12" s="17"/>
      <c r="AN12" s="4" t="s">
        <v>343</v>
      </c>
      <c r="AO12" s="4" t="str">
        <f t="shared" si="18"/>
        <v>188</v>
      </c>
      <c r="AP12" s="4" t="str">
        <f t="shared" si="19"/>
        <v>864</v>
      </c>
      <c r="AQ12" s="4" t="str">
        <f t="shared" si="20"/>
        <v>276776.8802</v>
      </c>
      <c r="AR12" s="4">
        <v>12.0</v>
      </c>
      <c r="AS12" s="4">
        <v>176.0</v>
      </c>
      <c r="AT12" s="21">
        <v>276565.0</v>
      </c>
      <c r="AU12" s="4">
        <v>196.0</v>
      </c>
      <c r="AV12" s="4">
        <v>423.0</v>
      </c>
      <c r="AW12" s="21">
        <v>24160.0</v>
      </c>
      <c r="AX12" s="21">
        <v>769.0</v>
      </c>
      <c r="AY12" s="21">
        <v>95.0</v>
      </c>
      <c r="AZ12" s="21">
        <v>59890.0</v>
      </c>
      <c r="BA12" s="22">
        <v>39660.0</v>
      </c>
      <c r="BB12" s="4" t="s">
        <v>244</v>
      </c>
      <c r="BC12" s="4" t="s">
        <v>246</v>
      </c>
      <c r="BD12" s="4"/>
      <c r="BE12" s="4"/>
      <c r="BG12" s="4">
        <v>1.0</v>
      </c>
      <c r="BH12" s="4">
        <v>1.0</v>
      </c>
      <c r="BI12" s="4">
        <v>1.0</v>
      </c>
      <c r="BJ12" s="4">
        <v>1.0</v>
      </c>
    </row>
    <row r="13">
      <c r="A13" s="4" t="str">
        <f t="shared" si="11"/>
        <v>10</v>
      </c>
      <c r="B13" s="4" t="s">
        <v>344</v>
      </c>
      <c r="C13" s="4" t="s">
        <v>345</v>
      </c>
      <c r="D13" s="4" t="str">
        <f t="shared" si="2"/>
        <v>79958.16031</v>
      </c>
      <c r="E13" s="4" t="str">
        <f t="shared" si="3"/>
        <v>557.4374727</v>
      </c>
      <c r="F13" s="4">
        <v>8821.0</v>
      </c>
      <c r="G13" s="4" t="str">
        <f t="shared" si="4"/>
        <v>7863.36476</v>
      </c>
      <c r="H13" s="4">
        <v>0.00267364827182</v>
      </c>
      <c r="I13" s="4">
        <v>79417.0</v>
      </c>
      <c r="J13" s="4" t="str">
        <f t="shared" si="5"/>
        <v>16.27716024</v>
      </c>
      <c r="K13" s="4">
        <v>8821.0</v>
      </c>
      <c r="L13" s="4" t="str">
        <f t="shared" si="6"/>
        <v>13.1067265</v>
      </c>
      <c r="M13" s="4" t="str">
        <f t="shared" si="15"/>
        <v>7853.446563</v>
      </c>
      <c r="N13" s="4" t="str">
        <f t="shared" si="7"/>
        <v>12.93911022</v>
      </c>
      <c r="O13" s="4" t="str">
        <f t="shared" si="16"/>
        <v>967.5534375</v>
      </c>
      <c r="P13" s="4" t="str">
        <f t="shared" si="8"/>
        <v>9.918197533</v>
      </c>
      <c r="Q13" s="4">
        <v>431.561875</v>
      </c>
      <c r="R13" s="4" t="str">
        <f t="shared" si="9"/>
        <v>8.75342361</v>
      </c>
      <c r="S13" s="4">
        <v>109.5984375</v>
      </c>
      <c r="T13" s="4" t="str">
        <f t="shared" si="10"/>
        <v>6.77608342</v>
      </c>
      <c r="U13" s="4">
        <v>167.0</v>
      </c>
      <c r="V13" s="4">
        <v>23.0</v>
      </c>
      <c r="W13" s="4" t="str">
        <f t="shared" si="17"/>
        <v>2849</v>
      </c>
      <c r="X13" s="4">
        <v>351.0</v>
      </c>
      <c r="Y13" s="15">
        <v>39742.0</v>
      </c>
      <c r="Z13" s="4" t="s">
        <v>344</v>
      </c>
      <c r="AA13" t="str">
        <f>LOG(AF13,2)+AG13+AH13</f>
        <v>6.554588852</v>
      </c>
      <c r="AB13" s="4" t="str">
        <f t="shared" ref="AB13:AB14" si="21">AJ13+AK13+AL13+AM13</f>
        <v>52</v>
      </c>
      <c r="AC13" s="4">
        <v>970.0</v>
      </c>
      <c r="AD13" s="20">
        <v>39825.0</v>
      </c>
      <c r="AE13" s="4">
        <v>970.0</v>
      </c>
      <c r="AF13" s="4">
        <v>94.0</v>
      </c>
      <c r="AG13" s="4">
        <v>0.0</v>
      </c>
      <c r="AH13" s="4" t="str">
        <f t="shared" ref="AH13:AH14" si="22">AI13-AG13</f>
        <v>0</v>
      </c>
      <c r="AI13" s="4">
        <v>0.0</v>
      </c>
      <c r="AJ13" s="4">
        <v>2.0</v>
      </c>
      <c r="AK13" s="4">
        <v>40.0</v>
      </c>
      <c r="AL13" s="4">
        <v>0.0</v>
      </c>
      <c r="AM13" s="4">
        <v>10.0</v>
      </c>
      <c r="AN13" s="4" t="s">
        <v>345</v>
      </c>
      <c r="AO13" s="4" t="str">
        <f t="shared" si="18"/>
        <v>26</v>
      </c>
      <c r="AP13" s="4" t="str">
        <f t="shared" si="19"/>
        <v>47</v>
      </c>
      <c r="AQ13" s="4" t="str">
        <f t="shared" si="20"/>
        <v>15518.74714</v>
      </c>
      <c r="AR13" s="4">
        <v>9.0</v>
      </c>
      <c r="AS13" s="4">
        <v>17.0</v>
      </c>
      <c r="AT13" s="21">
        <v>15496.0</v>
      </c>
      <c r="AU13" s="4">
        <v>10.0</v>
      </c>
      <c r="AV13" s="4">
        <v>42.0</v>
      </c>
      <c r="AW13" s="21">
        <v>4276.0</v>
      </c>
      <c r="AX13" s="21">
        <v>45.0</v>
      </c>
      <c r="AY13" s="21">
        <v>2.0</v>
      </c>
      <c r="AZ13" s="21">
        <v>6833.0</v>
      </c>
      <c r="BA13" s="22">
        <v>39707.0</v>
      </c>
      <c r="BB13" s="4" t="s">
        <v>244</v>
      </c>
      <c r="BC13" s="4" t="s">
        <v>246</v>
      </c>
      <c r="BD13" s="4"/>
      <c r="BG13" s="4">
        <v>1.0</v>
      </c>
      <c r="BH13" s="4">
        <v>1.0</v>
      </c>
    </row>
    <row r="14">
      <c r="A14" s="4" t="str">
        <f t="shared" si="11"/>
        <v>11</v>
      </c>
      <c r="B14" s="4" t="s">
        <v>346</v>
      </c>
      <c r="C14" s="4" t="s">
        <v>347</v>
      </c>
      <c r="D14" s="4" t="str">
        <f t="shared" si="2"/>
        <v>2984792.558</v>
      </c>
      <c r="E14" s="4" t="str">
        <f t="shared" si="3"/>
        <v>1782.066161</v>
      </c>
      <c r="F14" s="4">
        <v>16800.0</v>
      </c>
      <c r="G14" s="4" t="str">
        <f t="shared" si="4"/>
        <v>7951.113417</v>
      </c>
      <c r="H14" s="4">
        <v>0.0115384838253</v>
      </c>
      <c r="I14" s="4">
        <v>2983032.0</v>
      </c>
      <c r="J14" s="4" t="str">
        <f t="shared" si="5"/>
        <v>21.50834802</v>
      </c>
      <c r="K14" s="4">
        <v>16800.0</v>
      </c>
      <c r="L14" s="4" t="str">
        <f t="shared" si="6"/>
        <v>14.03617361</v>
      </c>
      <c r="M14" s="4" t="str">
        <f t="shared" si="15"/>
        <v>7938</v>
      </c>
      <c r="N14" s="4" t="str">
        <f t="shared" si="7"/>
        <v>12.95455985</v>
      </c>
      <c r="O14" s="4" t="str">
        <f t="shared" si="16"/>
        <v>8862</v>
      </c>
      <c r="P14" s="4" t="str">
        <f t="shared" si="8"/>
        <v>13.11341661</v>
      </c>
      <c r="Q14" s="4">
        <v>1551.8925</v>
      </c>
      <c r="R14" s="4" t="str">
        <f t="shared" si="9"/>
        <v>10.59981291</v>
      </c>
      <c r="S14" s="4">
        <v>208.6653125</v>
      </c>
      <c r="T14" s="4" t="str">
        <f t="shared" si="10"/>
        <v>7.705046984</v>
      </c>
      <c r="U14" s="4">
        <v>301.0</v>
      </c>
      <c r="V14" s="4">
        <v>51.0</v>
      </c>
      <c r="W14" s="4" t="str">
        <f t="shared" si="17"/>
        <v>1512</v>
      </c>
      <c r="X14" s="4">
        <v>1688.0</v>
      </c>
      <c r="Y14" s="15">
        <v>38797.0</v>
      </c>
      <c r="Z14" s="4" t="s">
        <v>349</v>
      </c>
      <c r="AA14" s="4">
        <v>0.0</v>
      </c>
      <c r="AB14" s="4" t="str">
        <f t="shared" si="21"/>
        <v>0</v>
      </c>
      <c r="AC14" s="4">
        <v>126.0</v>
      </c>
      <c r="AD14" s="20">
        <v>39946.0</v>
      </c>
      <c r="AE14" s="4">
        <v>126.0</v>
      </c>
      <c r="AF14" s="4">
        <v>0.0</v>
      </c>
      <c r="AG14" s="4">
        <v>0.0</v>
      </c>
      <c r="AH14" s="4" t="str">
        <f t="shared" si="22"/>
        <v>0</v>
      </c>
      <c r="AI14" s="4">
        <v>0.0</v>
      </c>
      <c r="AJ14" s="4">
        <v>0.0</v>
      </c>
      <c r="AK14" s="4">
        <v>0.0</v>
      </c>
      <c r="AL14" s="4">
        <v>0.0</v>
      </c>
      <c r="AM14" s="4">
        <v>0.0</v>
      </c>
      <c r="AN14" s="4"/>
      <c r="AO14" s="4"/>
      <c r="AP14" s="4"/>
      <c r="AQ14" s="4"/>
      <c r="BA14" s="17"/>
      <c r="BB14" s="4" t="s">
        <v>244</v>
      </c>
      <c r="BC14" s="4" t="s">
        <v>246</v>
      </c>
      <c r="BD14" s="4">
        <v>1.0</v>
      </c>
      <c r="BE14" s="4"/>
      <c r="BF14" s="4">
        <v>1.0</v>
      </c>
      <c r="BG14" s="4">
        <v>1.0</v>
      </c>
      <c r="BH14" s="4">
        <v>1.0</v>
      </c>
      <c r="BI14" s="4">
        <v>1.0</v>
      </c>
      <c r="BO14" s="4">
        <v>1.0</v>
      </c>
    </row>
    <row r="15">
      <c r="A15" s="4" t="str">
        <f t="shared" si="11"/>
        <v>12</v>
      </c>
      <c r="B15" s="4" t="s">
        <v>348</v>
      </c>
      <c r="D15" s="4" t="str">
        <f t="shared" si="2"/>
        <v>2473505.71</v>
      </c>
      <c r="E15" s="4" t="str">
        <f t="shared" si="3"/>
        <v>770.947376</v>
      </c>
      <c r="F15" s="4">
        <v>5977.0</v>
      </c>
      <c r="G15" s="4" t="str">
        <f t="shared" si="4"/>
        <v>3601.156647</v>
      </c>
      <c r="H15" s="4">
        <v>0.0032351708316</v>
      </c>
      <c r="I15" s="4">
        <v>2472756.0</v>
      </c>
      <c r="J15" s="4" t="str">
        <f t="shared" si="5"/>
        <v>21.23768846</v>
      </c>
      <c r="K15" s="4">
        <v>5977.0</v>
      </c>
      <c r="L15" s="4" t="str">
        <f t="shared" si="6"/>
        <v>12.54520583</v>
      </c>
      <c r="M15" s="4" t="str">
        <f t="shared" si="15"/>
        <v>3589.935625</v>
      </c>
      <c r="N15" s="4" t="str">
        <f t="shared" si="7"/>
        <v>11.80974226</v>
      </c>
      <c r="O15" s="4" t="str">
        <f t="shared" si="16"/>
        <v>2387.064375</v>
      </c>
      <c r="P15" s="4" t="str">
        <f t="shared" si="8"/>
        <v>11.22102176</v>
      </c>
      <c r="Q15" s="4">
        <v>389.505625</v>
      </c>
      <c r="R15" s="4" t="str">
        <f t="shared" si="9"/>
        <v>8.605500353</v>
      </c>
      <c r="S15" s="4">
        <v>360.2040625</v>
      </c>
      <c r="T15" s="4" t="str">
        <f t="shared" si="10"/>
        <v>8.492670642</v>
      </c>
      <c r="U15" s="4">
        <v>207.0</v>
      </c>
      <c r="V15" s="4">
        <v>191.0</v>
      </c>
      <c r="W15" s="4" t="str">
        <f t="shared" si="17"/>
        <v>1922</v>
      </c>
      <c r="X15" s="4">
        <v>1278.0</v>
      </c>
      <c r="Y15" s="15">
        <v>40171.0</v>
      </c>
      <c r="AD15" s="17"/>
      <c r="BA15" s="17"/>
      <c r="BB15" s="4" t="s">
        <v>244</v>
      </c>
      <c r="BC15" s="4" t="s">
        <v>350</v>
      </c>
      <c r="BD15" s="4">
        <v>1.0</v>
      </c>
      <c r="BE15" s="4"/>
      <c r="BF15" s="4"/>
      <c r="BH15" s="4">
        <v>1.0</v>
      </c>
      <c r="BI15" s="4">
        <v>1.0</v>
      </c>
    </row>
    <row r="16">
      <c r="A16" s="4" t="str">
        <f t="shared" si="11"/>
        <v>13</v>
      </c>
      <c r="B16" s="4" t="s">
        <v>353</v>
      </c>
      <c r="C16" s="4" t="s">
        <v>354</v>
      </c>
      <c r="D16" s="4" t="str">
        <f t="shared" si="2"/>
        <v>2453317.497</v>
      </c>
      <c r="E16" s="4" t="str">
        <f t="shared" si="3"/>
        <v>599.7231498</v>
      </c>
      <c r="F16" s="4">
        <v>6004.0</v>
      </c>
      <c r="G16" s="4" t="str">
        <f t="shared" si="4"/>
        <v>5448.390222</v>
      </c>
      <c r="H16" s="4">
        <v>0.00873648321574</v>
      </c>
      <c r="I16" s="4">
        <v>2452739.0</v>
      </c>
      <c r="J16" s="4" t="str">
        <f t="shared" si="5"/>
        <v>21.22596229</v>
      </c>
      <c r="K16" s="4">
        <v>6004.0</v>
      </c>
      <c r="L16" s="4" t="str">
        <f t="shared" si="6"/>
        <v>12.55170826</v>
      </c>
      <c r="M16" s="4" t="str">
        <f t="shared" si="15"/>
        <v>5439.24875</v>
      </c>
      <c r="N16" s="4" t="str">
        <f t="shared" si="7"/>
        <v>12.40919169</v>
      </c>
      <c r="O16" s="4" t="str">
        <f t="shared" si="16"/>
        <v>564.75125</v>
      </c>
      <c r="P16" s="4" t="str">
        <f t="shared" si="8"/>
        <v>9.141471749</v>
      </c>
      <c r="Q16" s="4">
        <v>516.6184375</v>
      </c>
      <c r="R16" s="4" t="str">
        <f t="shared" si="9"/>
        <v>9.012955322</v>
      </c>
      <c r="S16" s="4">
        <v>61.87875</v>
      </c>
      <c r="T16" s="4" t="str">
        <f t="shared" si="10"/>
        <v>5.951372148</v>
      </c>
      <c r="U16" s="4">
        <v>234.0</v>
      </c>
      <c r="V16" s="4">
        <v>27.0</v>
      </c>
      <c r="W16" s="4" t="str">
        <f t="shared" si="17"/>
        <v>2899</v>
      </c>
      <c r="X16" s="4">
        <v>301.0</v>
      </c>
      <c r="Y16" s="15">
        <v>38797.0</v>
      </c>
      <c r="Z16" s="4" t="s">
        <v>355</v>
      </c>
      <c r="AA16" s="4">
        <v>0.0</v>
      </c>
      <c r="AB16" s="4">
        <v>0.0</v>
      </c>
      <c r="AC16" s="4">
        <v>0.0</v>
      </c>
      <c r="AD16" s="20">
        <v>41697.0</v>
      </c>
      <c r="AE16" s="4">
        <v>0.0</v>
      </c>
      <c r="AF16" s="4">
        <v>0.0</v>
      </c>
      <c r="AG16" s="4">
        <v>0.0</v>
      </c>
      <c r="AH16" s="4" t="str">
        <f t="shared" ref="AH16:AH17" si="23">AI16-AG16</f>
        <v>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/>
      <c r="AO16" s="4"/>
      <c r="AP16" s="4"/>
      <c r="AQ16" s="4"/>
      <c r="BA16" s="17"/>
      <c r="BB16" s="4" t="s">
        <v>244</v>
      </c>
      <c r="BC16" s="4" t="s">
        <v>246</v>
      </c>
      <c r="BD16" s="4">
        <v>1.0</v>
      </c>
      <c r="BE16" s="4">
        <v>1.0</v>
      </c>
      <c r="BF16" s="4"/>
      <c r="BG16" s="4">
        <v>1.0</v>
      </c>
      <c r="BH16" s="4">
        <v>1.0</v>
      </c>
      <c r="BI16" s="4">
        <v>1.0</v>
      </c>
    </row>
    <row r="17">
      <c r="A17" s="4" t="str">
        <f t="shared" si="11"/>
        <v>14</v>
      </c>
      <c r="B17" s="4" t="s">
        <v>351</v>
      </c>
      <c r="C17" s="4" t="s">
        <v>352</v>
      </c>
      <c r="D17" s="4" t="str">
        <f t="shared" si="2"/>
        <v>2224152.507</v>
      </c>
      <c r="E17" s="4" t="str">
        <f t="shared" si="3"/>
        <v>4548.588447</v>
      </c>
      <c r="F17" s="4">
        <v>34600.0</v>
      </c>
      <c r="G17" s="4" t="str">
        <f t="shared" si="4"/>
        <v>33733.96198</v>
      </c>
      <c r="H17" s="4">
        <v>0.0103893091956</v>
      </c>
      <c r="I17" s="4">
        <v>2219625.0</v>
      </c>
      <c r="J17" s="4" t="str">
        <f t="shared" si="5"/>
        <v>21.08188453</v>
      </c>
      <c r="K17" s="4">
        <v>34600.0</v>
      </c>
      <c r="L17" s="4" t="str">
        <f t="shared" si="6"/>
        <v>15.07848442</v>
      </c>
      <c r="M17" s="4" t="str">
        <f t="shared" si="15"/>
        <v>33724.1875</v>
      </c>
      <c r="N17" s="4" t="str">
        <f t="shared" si="7"/>
        <v>15.04149607</v>
      </c>
      <c r="O17" s="4" t="str">
        <f t="shared" si="16"/>
        <v>875.8125</v>
      </c>
      <c r="P17" s="4" t="str">
        <f t="shared" si="8"/>
        <v>9.774478231</v>
      </c>
      <c r="Q17" s="4">
        <v>4138.5146875</v>
      </c>
      <c r="R17" s="4" t="str">
        <f t="shared" si="9"/>
        <v>12.01489736</v>
      </c>
      <c r="S17" s="4">
        <v>388.991875</v>
      </c>
      <c r="T17" s="4" t="str">
        <f t="shared" si="10"/>
        <v>8.603596211</v>
      </c>
      <c r="U17" s="4">
        <v>1470.0</v>
      </c>
      <c r="V17" s="4">
        <v>150.0</v>
      </c>
      <c r="W17" s="4" t="str">
        <f t="shared" si="17"/>
        <v>3119</v>
      </c>
      <c r="X17" s="4">
        <v>81.0</v>
      </c>
      <c r="Y17" s="15">
        <v>40031.0</v>
      </c>
      <c r="Z17" s="4" t="s">
        <v>356</v>
      </c>
      <c r="AA17" t="str">
        <f>LOG(AF17,2)+AG17+AH17</f>
        <v>8.794415866</v>
      </c>
      <c r="AB17" s="4" t="str">
        <f>AJ17+AK17+AL17+AM17</f>
        <v>17</v>
      </c>
      <c r="AC17" s="4">
        <v>685.0</v>
      </c>
      <c r="AD17" s="20">
        <v>41073.0</v>
      </c>
      <c r="AE17" s="4">
        <v>685.0</v>
      </c>
      <c r="AF17" s="4">
        <v>111.0</v>
      </c>
      <c r="AG17" s="4">
        <v>0.0</v>
      </c>
      <c r="AH17" s="4" t="str">
        <f t="shared" si="23"/>
        <v>2</v>
      </c>
      <c r="AI17" s="4">
        <v>2.0</v>
      </c>
      <c r="AJ17" s="4">
        <v>0.0</v>
      </c>
      <c r="AK17" s="4">
        <v>7.0</v>
      </c>
      <c r="AL17" s="4">
        <v>1.0</v>
      </c>
      <c r="AM17" s="4">
        <v>9.0</v>
      </c>
      <c r="AN17" s="4" t="s">
        <v>357</v>
      </c>
      <c r="AO17" s="4" t="str">
        <f>AR17+AS17</f>
        <v>1</v>
      </c>
      <c r="AP17" s="4" t="str">
        <f>AX17+AY17</f>
        <v>0</v>
      </c>
      <c r="AQ17" s="4" t="str">
        <f>AU17+LOG(AV17+AZ17,2)+AT17</f>
        <v>6.794415866</v>
      </c>
      <c r="AR17" s="4">
        <v>0.0</v>
      </c>
      <c r="AS17" s="4">
        <v>1.0</v>
      </c>
      <c r="AT17" s="21">
        <v>0.0</v>
      </c>
      <c r="AU17" s="4">
        <v>0.0</v>
      </c>
      <c r="AV17" s="4">
        <v>0.0</v>
      </c>
      <c r="AW17" s="4">
        <v>141.0</v>
      </c>
      <c r="AX17" s="4">
        <v>0.0</v>
      </c>
      <c r="AY17" s="4">
        <v>0.0</v>
      </c>
      <c r="AZ17" s="4">
        <v>111.0</v>
      </c>
      <c r="BA17" s="22">
        <v>41643.0</v>
      </c>
      <c r="BB17" s="4" t="s">
        <v>244</v>
      </c>
      <c r="BC17" s="4" t="s">
        <v>358</v>
      </c>
      <c r="BD17" s="4"/>
      <c r="BE17" s="4"/>
      <c r="BF17" s="4"/>
      <c r="BG17" s="4">
        <v>1.0</v>
      </c>
      <c r="BH17" s="4">
        <v>1.0</v>
      </c>
      <c r="BS17" s="4">
        <v>1.0</v>
      </c>
    </row>
    <row r="18">
      <c r="A18" s="4" t="str">
        <f t="shared" si="11"/>
        <v>15</v>
      </c>
      <c r="B18" s="4" t="s">
        <v>359</v>
      </c>
      <c r="C18" s="4" t="s">
        <v>360</v>
      </c>
      <c r="D18" s="4" t="str">
        <f t="shared" si="2"/>
        <v>2143605.535</v>
      </c>
      <c r="E18" s="4" t="str">
        <f t="shared" si="3"/>
        <v>1596.565235</v>
      </c>
      <c r="F18" s="4">
        <v>1285.0</v>
      </c>
      <c r="G18" s="4" t="str">
        <f t="shared" si="4"/>
        <v>1090.658211</v>
      </c>
      <c r="H18" s="4">
        <v>0.0143210905712</v>
      </c>
      <c r="I18" s="4">
        <v>2142030.0</v>
      </c>
      <c r="J18" s="4" t="str">
        <f t="shared" si="5"/>
        <v>21.03054726</v>
      </c>
      <c r="K18" s="4">
        <v>1285.0</v>
      </c>
      <c r="L18" s="4" t="str">
        <f t="shared" si="6"/>
        <v>10.32755264</v>
      </c>
      <c r="M18" s="4" t="str">
        <f>1285-202</f>
        <v>1083</v>
      </c>
      <c r="N18" s="4" t="str">
        <f t="shared" si="7"/>
        <v>10.08081753</v>
      </c>
      <c r="O18" s="4">
        <v>202.0</v>
      </c>
      <c r="P18" s="4" t="str">
        <f t="shared" si="8"/>
        <v>7.658211483</v>
      </c>
      <c r="Q18" s="4">
        <v>1262.706875</v>
      </c>
      <c r="R18" s="4" t="str">
        <f t="shared" si="9"/>
        <v>10.30230406</v>
      </c>
      <c r="S18" s="4">
        <v>312.8278125</v>
      </c>
      <c r="T18" s="4" t="str">
        <f t="shared" si="10"/>
        <v>8.289224973</v>
      </c>
      <c r="U18" s="4">
        <v>221.0</v>
      </c>
      <c r="V18" s="4">
        <v>58.0</v>
      </c>
      <c r="W18" s="4"/>
      <c r="X18" s="4">
        <v>202.0</v>
      </c>
      <c r="Y18" s="15">
        <v>39966.0</v>
      </c>
      <c r="AD18" s="17"/>
      <c r="BA18" s="17"/>
      <c r="BB18" s="4" t="s">
        <v>244</v>
      </c>
      <c r="BC18" s="4" t="s">
        <v>246</v>
      </c>
      <c r="BD18" s="4"/>
      <c r="BE18" s="4">
        <v>1.0</v>
      </c>
      <c r="BF18" s="4">
        <v>1.0</v>
      </c>
      <c r="BG18" s="4"/>
      <c r="BH18" s="4">
        <v>1.0</v>
      </c>
      <c r="BI18" s="4">
        <v>1.0</v>
      </c>
      <c r="BO18" s="4">
        <v>1.0</v>
      </c>
      <c r="BT18" s="4">
        <v>1.0</v>
      </c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</row>
    <row r="19">
      <c r="A19" s="4" t="str">
        <f t="shared" si="11"/>
        <v>16</v>
      </c>
      <c r="B19" s="4" t="s">
        <v>361</v>
      </c>
      <c r="C19" s="4" t="s">
        <v>362</v>
      </c>
      <c r="D19" s="4" t="str">
        <f t="shared" si="2"/>
        <v>1808976.099</v>
      </c>
      <c r="E19" s="4" t="str">
        <f t="shared" si="3"/>
        <v>1834.884044</v>
      </c>
      <c r="F19" s="4">
        <v>7684.0</v>
      </c>
      <c r="G19" s="4" t="str">
        <f t="shared" si="4"/>
        <v>6831.702876</v>
      </c>
      <c r="H19" s="4">
        <v>0.0131426659603</v>
      </c>
      <c r="I19" s="4">
        <v>1807162.0</v>
      </c>
      <c r="J19" s="4" t="str">
        <f t="shared" si="5"/>
        <v>20.78529441</v>
      </c>
      <c r="K19" s="4">
        <v>7684.0</v>
      </c>
      <c r="L19" s="4" t="str">
        <f t="shared" si="6"/>
        <v>12.9076418</v>
      </c>
      <c r="M19" s="4" t="str">
        <f t="shared" ref="M19:M26" si="24">(K19*W19)/3200</f>
        <v>6821.95125</v>
      </c>
      <c r="N19" s="4" t="str">
        <f t="shared" si="7"/>
        <v>12.73596873</v>
      </c>
      <c r="O19" s="4" t="str">
        <f t="shared" ref="O19:O26" si="25">(K19*X19)/3200</f>
        <v>862.04875</v>
      </c>
      <c r="P19" s="4" t="str">
        <f t="shared" si="8"/>
        <v>9.751625648</v>
      </c>
      <c r="Q19" s="4">
        <v>1652.0490625</v>
      </c>
      <c r="R19" s="4" t="str">
        <f t="shared" si="9"/>
        <v>10.69004082</v>
      </c>
      <c r="S19" s="4">
        <v>162.0496875</v>
      </c>
      <c r="T19" s="4" t="str">
        <f t="shared" si="10"/>
        <v>7.340292428</v>
      </c>
      <c r="U19" s="4">
        <v>306.0</v>
      </c>
      <c r="V19" s="4">
        <v>40.0</v>
      </c>
      <c r="W19" s="4" t="str">
        <f t="shared" ref="W19:W26" si="26">3200-X19</f>
        <v>2841</v>
      </c>
      <c r="X19" s="4">
        <v>359.0</v>
      </c>
      <c r="Y19" s="15">
        <v>38797.0</v>
      </c>
      <c r="AD19" s="17"/>
      <c r="BA19" s="17"/>
      <c r="BB19" s="4" t="s">
        <v>244</v>
      </c>
      <c r="BC19" s="4" t="s">
        <v>246</v>
      </c>
      <c r="BD19" s="4"/>
      <c r="BE19" s="4"/>
      <c r="BF19" s="4"/>
      <c r="BG19" s="4">
        <v>1.0</v>
      </c>
      <c r="BH19" s="4">
        <v>1.0</v>
      </c>
      <c r="BI19" s="4">
        <v>1.0</v>
      </c>
      <c r="BO19" s="4">
        <v>1.0</v>
      </c>
      <c r="BP19" s="4">
        <v>1.0</v>
      </c>
    </row>
    <row r="20">
      <c r="A20" s="4" t="str">
        <f t="shared" si="11"/>
        <v>17</v>
      </c>
      <c r="B20" s="4" t="s">
        <v>363</v>
      </c>
      <c r="C20" s="4" t="s">
        <v>364</v>
      </c>
      <c r="D20" s="4" t="str">
        <f t="shared" si="2"/>
        <v>1703115.475</v>
      </c>
      <c r="E20" s="4" t="str">
        <f t="shared" si="3"/>
        <v>161.1746258</v>
      </c>
      <c r="F20" s="4">
        <v>4087.0</v>
      </c>
      <c r="G20" s="4" t="str">
        <f t="shared" si="4"/>
        <v>3652.6077</v>
      </c>
      <c r="H20" s="4">
        <v>0.00742638550208</v>
      </c>
      <c r="I20" s="4">
        <v>1702975.0</v>
      </c>
      <c r="J20" s="4" t="str">
        <f t="shared" si="5"/>
        <v>20.69962583</v>
      </c>
      <c r="K20" s="4">
        <v>4087.0</v>
      </c>
      <c r="L20" s="4" t="str">
        <f t="shared" si="6"/>
        <v>11.99682653</v>
      </c>
      <c r="M20" s="4" t="str">
        <f t="shared" si="24"/>
        <v>3643.815938</v>
      </c>
      <c r="N20" s="4" t="str">
        <f t="shared" si="7"/>
        <v>11.83123437</v>
      </c>
      <c r="O20" s="4" t="str">
        <f t="shared" si="25"/>
        <v>443.1840625</v>
      </c>
      <c r="P20" s="4" t="str">
        <f t="shared" si="8"/>
        <v>8.791762191</v>
      </c>
      <c r="Q20" s="4">
        <v>97.700625</v>
      </c>
      <c r="R20" s="4" t="str">
        <f t="shared" si="9"/>
        <v>6.610295886</v>
      </c>
      <c r="S20" s="4">
        <v>42.774375</v>
      </c>
      <c r="T20" s="4" t="str">
        <f t="shared" si="10"/>
        <v>5.41867487</v>
      </c>
      <c r="U20" s="4">
        <v>66.0</v>
      </c>
      <c r="V20" s="4">
        <v>13.0</v>
      </c>
      <c r="W20" s="4" t="str">
        <f t="shared" si="26"/>
        <v>2853</v>
      </c>
      <c r="X20" s="4">
        <v>347.0</v>
      </c>
      <c r="Y20" s="15">
        <v>39581.0</v>
      </c>
      <c r="AD20" s="17"/>
      <c r="BA20" s="17"/>
      <c r="BB20" s="4" t="s">
        <v>244</v>
      </c>
      <c r="BC20" s="4" t="s">
        <v>365</v>
      </c>
      <c r="BD20" s="4"/>
      <c r="BE20" s="4"/>
      <c r="BH20" s="4">
        <v>1.0</v>
      </c>
      <c r="BI20" s="4">
        <v>1.0</v>
      </c>
      <c r="BM20" s="4">
        <v>1.0</v>
      </c>
      <c r="BN20" s="4">
        <v>1.0</v>
      </c>
    </row>
    <row r="21">
      <c r="A21" s="4" t="str">
        <f t="shared" si="11"/>
        <v>18</v>
      </c>
      <c r="B21" s="4" t="s">
        <v>366</v>
      </c>
      <c r="C21" s="4" t="s">
        <v>366</v>
      </c>
      <c r="D21" s="4" t="str">
        <f t="shared" si="2"/>
        <v>1603707.63</v>
      </c>
      <c r="E21" s="4" t="str">
        <f t="shared" si="3"/>
        <v>2747.240525</v>
      </c>
      <c r="F21" s="4">
        <v>15900.0</v>
      </c>
      <c r="G21" s="4" t="str">
        <f t="shared" si="4"/>
        <v>11340.90837</v>
      </c>
      <c r="H21" s="4">
        <v>0.00581676707859</v>
      </c>
      <c r="I21" s="4">
        <v>1600981.0</v>
      </c>
      <c r="J21" s="4" t="str">
        <f t="shared" si="5"/>
        <v>20.61052476</v>
      </c>
      <c r="K21" s="4">
        <v>15900.0</v>
      </c>
      <c r="L21" s="4" t="str">
        <f t="shared" si="6"/>
        <v>13.95673915</v>
      </c>
      <c r="M21" s="4" t="str">
        <f t="shared" si="24"/>
        <v>11328.75</v>
      </c>
      <c r="N21" s="4" t="str">
        <f t="shared" si="7"/>
        <v>13.46770106</v>
      </c>
      <c r="O21" s="4" t="str">
        <f t="shared" si="25"/>
        <v>4571.25</v>
      </c>
      <c r="P21" s="4" t="str">
        <f t="shared" si="8"/>
        <v>12.15837301</v>
      </c>
      <c r="Q21" s="4">
        <v>2682.09875</v>
      </c>
      <c r="R21" s="4" t="str">
        <f t="shared" si="9"/>
        <v>11.38914664</v>
      </c>
      <c r="S21" s="4">
        <v>44.53125</v>
      </c>
      <c r="T21" s="4" t="str">
        <f t="shared" si="10"/>
        <v>5.476746204</v>
      </c>
      <c r="U21" s="4">
        <v>518.0</v>
      </c>
      <c r="V21" s="4">
        <v>8.0</v>
      </c>
      <c r="W21" s="4" t="str">
        <f t="shared" si="26"/>
        <v>2280</v>
      </c>
      <c r="X21" s="4">
        <v>920.0</v>
      </c>
      <c r="Y21" s="15">
        <v>39609.0</v>
      </c>
      <c r="AD21" s="17"/>
      <c r="BA21" s="17"/>
      <c r="BB21" s="4" t="s">
        <v>367</v>
      </c>
      <c r="BC21" s="4" t="s">
        <v>246</v>
      </c>
      <c r="BD21" s="4"/>
      <c r="BI21" s="4">
        <v>1.0</v>
      </c>
    </row>
    <row r="22">
      <c r="A22" s="4" t="str">
        <f t="shared" si="11"/>
        <v>19</v>
      </c>
      <c r="B22" s="4" t="s">
        <v>368</v>
      </c>
      <c r="C22" s="4" t="s">
        <v>369</v>
      </c>
      <c r="D22" s="4" t="str">
        <f t="shared" si="2"/>
        <v>1571918.652</v>
      </c>
      <c r="E22" s="4" t="str">
        <f t="shared" si="3"/>
        <v>1057.235018</v>
      </c>
      <c r="F22" s="4">
        <v>10400.0</v>
      </c>
      <c r="G22" s="4" t="str">
        <f t="shared" si="4"/>
        <v>9220.71614</v>
      </c>
      <c r="H22" s="4">
        <v>0.0103934036398</v>
      </c>
      <c r="I22" s="4">
        <v>1570882.0</v>
      </c>
      <c r="J22" s="4" t="str">
        <f t="shared" si="5"/>
        <v>20.58314338</v>
      </c>
      <c r="K22" s="4">
        <v>10400.0</v>
      </c>
      <c r="L22" s="4" t="str">
        <f t="shared" si="6"/>
        <v>13.34429591</v>
      </c>
      <c r="M22" s="4" t="str">
        <f t="shared" si="24"/>
        <v>9210.5</v>
      </c>
      <c r="N22" s="4" t="str">
        <f t="shared" si="7"/>
        <v>13.16906376</v>
      </c>
      <c r="O22" s="4" t="str">
        <f t="shared" si="25"/>
        <v>1189.5</v>
      </c>
      <c r="P22" s="4" t="str">
        <f t="shared" si="8"/>
        <v>10.21613956</v>
      </c>
      <c r="Q22" s="4">
        <v>928.4484375</v>
      </c>
      <c r="R22" s="4" t="str">
        <f t="shared" si="9"/>
        <v>9.85867798</v>
      </c>
      <c r="S22" s="4">
        <v>108.2034375</v>
      </c>
      <c r="T22" s="4" t="str">
        <f t="shared" si="10"/>
        <v>6.757602522</v>
      </c>
      <c r="U22" s="4">
        <v>243.0</v>
      </c>
      <c r="V22" s="4">
        <v>24.0</v>
      </c>
      <c r="W22" s="4" t="str">
        <f t="shared" si="26"/>
        <v>2834</v>
      </c>
      <c r="X22" s="4">
        <v>366.0</v>
      </c>
      <c r="Y22" s="15">
        <v>39100.0</v>
      </c>
      <c r="AD22" s="17"/>
      <c r="BA22" s="17"/>
      <c r="BB22" s="4" t="s">
        <v>244</v>
      </c>
      <c r="BC22" s="4" t="s">
        <v>246</v>
      </c>
      <c r="BD22" s="4"/>
      <c r="BE22" s="4"/>
      <c r="BF22" s="4"/>
      <c r="BH22" s="4">
        <v>1.0</v>
      </c>
      <c r="BI22" s="4">
        <v>1.0</v>
      </c>
      <c r="BK22" s="4">
        <v>1.0</v>
      </c>
      <c r="BO22" s="4">
        <v>1.0</v>
      </c>
    </row>
    <row r="23">
      <c r="A23" s="4" t="str">
        <f t="shared" si="11"/>
        <v>20</v>
      </c>
      <c r="B23" s="4" t="s">
        <v>370</v>
      </c>
      <c r="C23" s="4" t="s">
        <v>371</v>
      </c>
      <c r="D23" s="4" t="str">
        <f t="shared" si="2"/>
        <v>1497771.004</v>
      </c>
      <c r="E23" s="4" t="str">
        <f t="shared" si="3"/>
        <v>2044.516185</v>
      </c>
      <c r="F23" s="4">
        <v>9153.0</v>
      </c>
      <c r="G23" s="4" t="str">
        <f t="shared" si="4"/>
        <v>8441.694703</v>
      </c>
      <c r="H23" s="4">
        <v>0.00853292337914</v>
      </c>
      <c r="I23" s="4">
        <v>1495747.0</v>
      </c>
      <c r="J23" s="4" t="str">
        <f t="shared" si="5"/>
        <v>20.51243474</v>
      </c>
      <c r="K23" s="4">
        <v>9153.0</v>
      </c>
      <c r="L23" s="4" t="str">
        <f t="shared" si="6"/>
        <v>13.16002897</v>
      </c>
      <c r="M23" s="4" t="str">
        <f t="shared" si="24"/>
        <v>8432.20125</v>
      </c>
      <c r="N23" s="4" t="str">
        <f t="shared" si="7"/>
        <v>13.04169358</v>
      </c>
      <c r="O23" s="4" t="str">
        <f t="shared" si="25"/>
        <v>720.79875</v>
      </c>
      <c r="P23" s="4" t="str">
        <f t="shared" si="8"/>
        <v>9.493452699</v>
      </c>
      <c r="Q23" s="4">
        <v>1800.8721875</v>
      </c>
      <c r="R23" s="4" t="str">
        <f t="shared" si="9"/>
        <v>10.81448008</v>
      </c>
      <c r="S23" s="4">
        <v>223.1315625</v>
      </c>
      <c r="T23" s="4" t="str">
        <f t="shared" si="10"/>
        <v>7.80175079</v>
      </c>
      <c r="U23" s="4">
        <v>222.0</v>
      </c>
      <c r="V23" s="4">
        <v>47.0</v>
      </c>
      <c r="W23" s="4" t="str">
        <f t="shared" si="26"/>
        <v>2948</v>
      </c>
      <c r="X23" s="4">
        <v>252.0</v>
      </c>
      <c r="Y23" s="15">
        <v>39230.0</v>
      </c>
      <c r="AD23" s="17"/>
      <c r="BA23" s="17"/>
      <c r="BB23" s="4" t="s">
        <v>244</v>
      </c>
      <c r="BC23" s="4" t="s">
        <v>246</v>
      </c>
      <c r="BD23" s="4"/>
      <c r="BE23" s="4"/>
      <c r="BF23" s="4"/>
      <c r="BH23" s="4">
        <v>1.0</v>
      </c>
      <c r="BI23" s="4">
        <v>1.0</v>
      </c>
    </row>
    <row r="24">
      <c r="A24" s="4" t="str">
        <f t="shared" si="11"/>
        <v>21</v>
      </c>
      <c r="B24" s="4" t="s">
        <v>372</v>
      </c>
      <c r="C24" s="4" t="s">
        <v>373</v>
      </c>
      <c r="D24" s="4" t="str">
        <f t="shared" si="2"/>
        <v>4158504.31</v>
      </c>
      <c r="E24" s="4" t="str">
        <f t="shared" si="3"/>
        <v>55.29730924</v>
      </c>
      <c r="F24" s="4">
        <v>6071.0</v>
      </c>
      <c r="G24" s="4" t="str">
        <f t="shared" si="4"/>
        <v>5928.349831</v>
      </c>
      <c r="H24" s="4">
        <v>0.00340774857551</v>
      </c>
      <c r="I24" s="4">
        <v>4158471.0</v>
      </c>
      <c r="J24" s="4" t="str">
        <f t="shared" si="5"/>
        <v>21.98762174</v>
      </c>
      <c r="K24" s="4">
        <v>6071.0</v>
      </c>
      <c r="L24" s="4" t="str">
        <f t="shared" si="6"/>
        <v>12.56771846</v>
      </c>
      <c r="M24" s="4" t="str">
        <f t="shared" si="24"/>
        <v>5921.122188</v>
      </c>
      <c r="N24" s="4" t="str">
        <f t="shared" si="7"/>
        <v>12.53165491</v>
      </c>
      <c r="O24" s="4" t="str">
        <f t="shared" si="25"/>
        <v>149.8778125</v>
      </c>
      <c r="P24" s="4" t="str">
        <f t="shared" si="8"/>
        <v>7.227643016</v>
      </c>
      <c r="Q24" s="4">
        <v>33.3096875</v>
      </c>
      <c r="R24" s="4" t="str">
        <f t="shared" si="9"/>
        <v>5.057869914</v>
      </c>
      <c r="S24" s="4">
        <v>0.0</v>
      </c>
      <c r="T24" s="4">
        <v>0.0</v>
      </c>
      <c r="U24" s="4">
        <v>17.0</v>
      </c>
      <c r="V24" s="4">
        <v>0.0</v>
      </c>
      <c r="W24" s="4" t="str">
        <f t="shared" si="26"/>
        <v>3121</v>
      </c>
      <c r="X24" s="4">
        <v>79.0</v>
      </c>
      <c r="Y24" s="15">
        <v>39482.0</v>
      </c>
      <c r="Z24" s="4" t="s">
        <v>372</v>
      </c>
      <c r="AA24" s="4">
        <v>0.0</v>
      </c>
      <c r="AB24" s="4" t="str">
        <f>AJ24+AK24+AL24+AM24</f>
        <v>62</v>
      </c>
      <c r="AC24" s="4">
        <v>9.0</v>
      </c>
      <c r="AD24" s="20">
        <v>40039.0</v>
      </c>
      <c r="AE24" s="4">
        <v>9.0</v>
      </c>
      <c r="AF24" s="4">
        <v>0.0</v>
      </c>
      <c r="AG24" s="4">
        <v>0.0</v>
      </c>
      <c r="AH24" s="4" t="str">
        <f>AI24-AG24</f>
        <v>0</v>
      </c>
      <c r="AI24" s="4">
        <v>0.0</v>
      </c>
      <c r="AJ24" s="4">
        <v>59.0</v>
      </c>
      <c r="AK24" s="4">
        <v>3.0</v>
      </c>
      <c r="AL24" s="4">
        <v>0.0</v>
      </c>
      <c r="AM24" s="4">
        <v>0.0</v>
      </c>
      <c r="AN24" s="4"/>
      <c r="AO24" s="4"/>
      <c r="AP24" s="4"/>
      <c r="AQ24" s="4"/>
      <c r="BA24" s="17"/>
      <c r="BB24" s="4" t="s">
        <v>244</v>
      </c>
      <c r="BC24" s="4" t="s">
        <v>246</v>
      </c>
      <c r="BD24" s="4"/>
      <c r="BE24" s="4"/>
      <c r="BG24" s="4">
        <v>1.0</v>
      </c>
      <c r="BH24" s="4">
        <v>1.0</v>
      </c>
    </row>
    <row r="25">
      <c r="A25" s="4" t="str">
        <f t="shared" si="11"/>
        <v>22</v>
      </c>
      <c r="B25" s="4" t="s">
        <v>374</v>
      </c>
      <c r="C25" s="4" t="s">
        <v>375</v>
      </c>
      <c r="D25" s="4" t="str">
        <f t="shared" si="2"/>
        <v>1510671.904</v>
      </c>
      <c r="E25" s="4" t="str">
        <f t="shared" si="3"/>
        <v>591.4302761</v>
      </c>
      <c r="F25" s="4">
        <v>7880.0</v>
      </c>
      <c r="G25" s="4" t="str">
        <f t="shared" si="4"/>
        <v>5864.347372</v>
      </c>
      <c r="H25" s="4">
        <v>0.00653767830153</v>
      </c>
      <c r="I25" s="4">
        <v>1510101.0</v>
      </c>
      <c r="J25" s="4" t="str">
        <f t="shared" si="5"/>
        <v>20.52621361</v>
      </c>
      <c r="K25" s="4">
        <v>7880.0</v>
      </c>
      <c r="L25" s="4" t="str">
        <f t="shared" si="6"/>
        <v>12.94397991</v>
      </c>
      <c r="M25" s="4" t="str">
        <f t="shared" si="24"/>
        <v>5853.3625</v>
      </c>
      <c r="N25" s="4" t="str">
        <f t="shared" si="7"/>
        <v>12.51504991</v>
      </c>
      <c r="O25" s="4" t="str">
        <f t="shared" si="25"/>
        <v>2026.6375</v>
      </c>
      <c r="P25" s="4" t="str">
        <f t="shared" si="8"/>
        <v>10.98487234</v>
      </c>
      <c r="Q25" s="4">
        <v>562.763125</v>
      </c>
      <c r="R25" s="4" t="str">
        <f t="shared" si="9"/>
        <v>9.136383989</v>
      </c>
      <c r="S25" s="4">
        <v>8.1409375</v>
      </c>
      <c r="T25" s="4" t="str">
        <f t="shared" ref="T25:T26" si="27">LOG(S25,2)</f>
        <v>3.025194943</v>
      </c>
      <c r="U25" s="4">
        <v>217.0</v>
      </c>
      <c r="V25" s="4">
        <v>5.0</v>
      </c>
      <c r="W25" s="4" t="str">
        <f t="shared" si="26"/>
        <v>2377</v>
      </c>
      <c r="X25" s="4">
        <v>823.0</v>
      </c>
      <c r="Y25" s="15">
        <v>39879.0</v>
      </c>
      <c r="AD25" s="17"/>
      <c r="AN25" s="4" t="s">
        <v>375</v>
      </c>
      <c r="AO25" s="4" t="str">
        <f>AR25+AS25</f>
        <v>0</v>
      </c>
      <c r="AP25" s="4" t="str">
        <f>AX25+AY25</f>
        <v>0</v>
      </c>
      <c r="AQ25" s="4">
        <v>0.0</v>
      </c>
      <c r="AR25" s="4">
        <v>0.0</v>
      </c>
      <c r="AS25" s="4">
        <v>0.0</v>
      </c>
      <c r="AT25" s="21">
        <v>0.0</v>
      </c>
      <c r="AU25" s="4">
        <v>0.0</v>
      </c>
      <c r="AV25" s="4">
        <v>0.0</v>
      </c>
      <c r="AW25" s="4">
        <v>1.0</v>
      </c>
      <c r="AX25" s="4">
        <v>0.0</v>
      </c>
      <c r="AY25" s="4">
        <v>0.0</v>
      </c>
      <c r="AZ25" s="4">
        <v>0.0</v>
      </c>
      <c r="BA25" s="22">
        <v>41955.0</v>
      </c>
      <c r="BB25" s="4" t="s">
        <v>244</v>
      </c>
      <c r="BC25" s="4" t="s">
        <v>378</v>
      </c>
      <c r="BD25" s="4"/>
      <c r="BE25" s="4"/>
      <c r="BG25" s="4">
        <v>1.0</v>
      </c>
      <c r="BU25" s="4">
        <v>1.0</v>
      </c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</row>
    <row r="26">
      <c r="A26" s="4" t="str">
        <f t="shared" si="11"/>
        <v>23</v>
      </c>
      <c r="B26" s="4" t="s">
        <v>376</v>
      </c>
      <c r="C26" s="4" t="s">
        <v>377</v>
      </c>
      <c r="D26" s="4" t="str">
        <f t="shared" si="2"/>
        <v>1482033.874</v>
      </c>
      <c r="E26" s="4" t="str">
        <f t="shared" si="3"/>
        <v>2869.370434</v>
      </c>
      <c r="F26" s="4">
        <v>41500.0</v>
      </c>
      <c r="G26" s="4" t="str">
        <f t="shared" si="4"/>
        <v>34496.6827</v>
      </c>
      <c r="H26" s="4">
        <v>0.0105540270215</v>
      </c>
      <c r="I26" s="4">
        <v>1479185.0</v>
      </c>
      <c r="J26" s="4" t="str">
        <f t="shared" si="5"/>
        <v>20.49637107</v>
      </c>
      <c r="K26" s="4">
        <v>41500.0</v>
      </c>
      <c r="L26" s="4" t="str">
        <f t="shared" si="6"/>
        <v>15.34082372</v>
      </c>
      <c r="M26" s="4" t="str">
        <f t="shared" si="24"/>
        <v>34483.90625</v>
      </c>
      <c r="N26" s="4" t="str">
        <f t="shared" si="7"/>
        <v>15.07363559</v>
      </c>
      <c r="O26" s="4" t="str">
        <f t="shared" si="25"/>
        <v>7016.09375</v>
      </c>
      <c r="P26" s="4" t="str">
        <f t="shared" si="8"/>
        <v>12.77645231</v>
      </c>
      <c r="Q26" s="4">
        <v>2521.6825</v>
      </c>
      <c r="R26" s="4" t="str">
        <f t="shared" si="9"/>
        <v>11.30017092</v>
      </c>
      <c r="S26" s="4">
        <v>327.1915625</v>
      </c>
      <c r="T26" s="4" t="str">
        <f t="shared" si="27"/>
        <v>8.353991735</v>
      </c>
      <c r="U26" s="4">
        <v>366.0</v>
      </c>
      <c r="V26" s="4">
        <v>90.0</v>
      </c>
      <c r="W26" s="4" t="str">
        <f t="shared" si="26"/>
        <v>2659</v>
      </c>
      <c r="X26" s="4">
        <v>541.0</v>
      </c>
      <c r="Y26" s="15">
        <v>38913.0</v>
      </c>
      <c r="AD26" s="17"/>
      <c r="AU26" s="4"/>
      <c r="AW26" s="4"/>
      <c r="AY26" s="4"/>
      <c r="BA26" s="17"/>
      <c r="BB26" s="4" t="s">
        <v>244</v>
      </c>
      <c r="BC26" s="4" t="s">
        <v>246</v>
      </c>
      <c r="BD26" s="4"/>
      <c r="BE26" s="4">
        <v>1.0</v>
      </c>
      <c r="BH26" s="4">
        <v>1.0</v>
      </c>
      <c r="BL26" s="4">
        <v>1.0</v>
      </c>
      <c r="BN26" s="4">
        <v>1.0</v>
      </c>
      <c r="BP26" s="4">
        <v>1.0</v>
      </c>
    </row>
    <row r="27">
      <c r="A27" s="4" t="str">
        <f t="shared" si="11"/>
        <v>24</v>
      </c>
      <c r="B27" s="4" t="s">
        <v>379</v>
      </c>
      <c r="C27" s="4" t="s">
        <v>380</v>
      </c>
      <c r="D27" s="4" t="str">
        <f t="shared" si="2"/>
        <v>1368114</v>
      </c>
      <c r="E27" s="4" t="str">
        <f t="shared" si="3"/>
        <v>39.38373698</v>
      </c>
      <c r="F27" s="4">
        <v>1211.0</v>
      </c>
      <c r="G27" s="4" t="str">
        <f t="shared" si="4"/>
        <v>1151.044394</v>
      </c>
      <c r="H27" s="4">
        <v>0.0029235172949</v>
      </c>
      <c r="I27" s="4">
        <v>1368095.0</v>
      </c>
      <c r="J27" s="4" t="str">
        <f t="shared" si="5"/>
        <v>20.38373698</v>
      </c>
      <c r="K27" s="4">
        <v>1211.0</v>
      </c>
      <c r="L27" s="4" t="str">
        <f t="shared" si="6"/>
        <v>10.24198315</v>
      </c>
      <c r="M27" s="4" t="str">
        <f>1211-66
</f>
        <v>1145</v>
      </c>
      <c r="N27" s="4" t="str">
        <f t="shared" si="7"/>
        <v>10.16113188</v>
      </c>
      <c r="O27" s="4">
        <v>66.0</v>
      </c>
      <c r="P27" s="4" t="str">
        <f t="shared" si="8"/>
        <v>6.044394119</v>
      </c>
      <c r="Q27" s="4">
        <v>19.0</v>
      </c>
      <c r="R27" s="4" t="str">
        <f t="shared" si="9"/>
        <v>4.247927513</v>
      </c>
      <c r="S27" s="4">
        <v>0.0</v>
      </c>
      <c r="T27" s="4">
        <v>0.0</v>
      </c>
      <c r="U27" s="4">
        <v>19.0</v>
      </c>
      <c r="V27" s="4">
        <v>0.0</v>
      </c>
      <c r="W27" s="4"/>
      <c r="X27" s="4">
        <v>66.0</v>
      </c>
      <c r="Y27" s="15">
        <v>39990.0</v>
      </c>
      <c r="AD27" s="17"/>
      <c r="AR27" s="4"/>
      <c r="AY27" s="4"/>
      <c r="BA27" s="17"/>
      <c r="BB27" s="4" t="s">
        <v>244</v>
      </c>
      <c r="BC27" s="4" t="s">
        <v>381</v>
      </c>
      <c r="BD27" s="4"/>
      <c r="BE27" s="4">
        <v>1.0</v>
      </c>
      <c r="BF27" s="4"/>
      <c r="BG27" s="4"/>
      <c r="BI27" s="4">
        <v>1.0</v>
      </c>
      <c r="BP27" s="4">
        <v>1.0</v>
      </c>
      <c r="BV27" s="4">
        <v>1.0</v>
      </c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</row>
    <row r="28">
      <c r="A28" s="4" t="str">
        <f t="shared" si="11"/>
        <v>25</v>
      </c>
      <c r="B28" s="4" t="s">
        <v>382</v>
      </c>
      <c r="C28" s="4" t="s">
        <v>383</v>
      </c>
      <c r="D28" s="4" t="str">
        <f t="shared" si="2"/>
        <v>1348494.835</v>
      </c>
      <c r="E28" s="4" t="str">
        <f t="shared" si="3"/>
        <v>1892.195915</v>
      </c>
      <c r="F28" s="4">
        <v>10500.0</v>
      </c>
      <c r="G28" s="4" t="str">
        <f t="shared" si="4"/>
        <v>9604.19777</v>
      </c>
      <c r="H28" s="4">
        <v>0.00513336285908</v>
      </c>
      <c r="I28" s="4">
        <v>1346623.0</v>
      </c>
      <c r="J28" s="4" t="str">
        <f t="shared" si="5"/>
        <v>20.36091458</v>
      </c>
      <c r="K28" s="4">
        <v>10500.0</v>
      </c>
      <c r="L28" s="4" t="str">
        <f t="shared" si="6"/>
        <v>13.35810171</v>
      </c>
      <c r="M28" s="4" t="str">
        <f>(K28*W28)/3200</f>
        <v>9594.375</v>
      </c>
      <c r="N28" s="4" t="str">
        <f t="shared" si="7"/>
        <v>13.22797311</v>
      </c>
      <c r="O28" s="4" t="str">
        <f>(K28*X28)/3200</f>
        <v>905.625</v>
      </c>
      <c r="P28" s="4" t="str">
        <f t="shared" si="8"/>
        <v>9.822769974</v>
      </c>
      <c r="Q28" s="4">
        <v>1372.894375</v>
      </c>
      <c r="R28" s="4" t="str">
        <f t="shared" si="9"/>
        <v>10.42300492</v>
      </c>
      <c r="S28" s="4">
        <v>498.940625</v>
      </c>
      <c r="T28" s="4" t="str">
        <f t="shared" ref="T28:T37" si="28">LOG(S28,2)</f>
        <v>8.962724332</v>
      </c>
      <c r="U28" s="4">
        <v>693.0</v>
      </c>
      <c r="V28" s="4">
        <v>226.0</v>
      </c>
      <c r="W28" s="4" t="str">
        <f>3200-X28</f>
        <v>2924</v>
      </c>
      <c r="X28" s="4">
        <v>276.0</v>
      </c>
      <c r="Y28" s="15">
        <v>39885.0</v>
      </c>
      <c r="Z28" s="4" t="s">
        <v>384</v>
      </c>
      <c r="AA28" t="str">
        <f>LOG(AF28,2)+AG28+AH28</f>
        <v>3.169925001</v>
      </c>
      <c r="AB28" s="4" t="str">
        <f>AJ28+AK28+AL28+AM28</f>
        <v>2</v>
      </c>
      <c r="AC28" s="4">
        <v>278.0</v>
      </c>
      <c r="AD28" s="20">
        <v>40997.0</v>
      </c>
      <c r="AE28" s="4">
        <v>278.0</v>
      </c>
      <c r="AF28" s="4">
        <v>9.0</v>
      </c>
      <c r="AG28" s="4">
        <v>0.0</v>
      </c>
      <c r="AH28" s="4" t="str">
        <f>AI28-AG28</f>
        <v>0</v>
      </c>
      <c r="AI28" s="4">
        <v>0.0</v>
      </c>
      <c r="AJ28" s="4">
        <v>0.0</v>
      </c>
      <c r="AK28" s="4">
        <v>0.0</v>
      </c>
      <c r="AL28" s="4">
        <v>0.0</v>
      </c>
      <c r="AM28" s="4">
        <v>2.0</v>
      </c>
      <c r="AN28" s="4"/>
      <c r="AO28" s="4"/>
      <c r="AP28" s="4"/>
      <c r="AQ28" s="4"/>
      <c r="BA28" s="17"/>
      <c r="BB28" s="4" t="s">
        <v>244</v>
      </c>
      <c r="BC28" s="4" t="s">
        <v>358</v>
      </c>
      <c r="BD28" s="4"/>
      <c r="BE28" s="4"/>
      <c r="BG28" s="4">
        <v>1.0</v>
      </c>
      <c r="BS28" s="4">
        <v>1.0</v>
      </c>
    </row>
    <row r="29">
      <c r="A29" s="4" t="str">
        <f t="shared" si="11"/>
        <v>26</v>
      </c>
      <c r="B29" s="4" t="s">
        <v>385</v>
      </c>
      <c r="C29" s="4" t="s">
        <v>386</v>
      </c>
      <c r="D29" s="4" t="str">
        <f t="shared" si="2"/>
        <v>1200782.106</v>
      </c>
      <c r="E29" s="4" t="str">
        <f t="shared" si="3"/>
        <v>1138.300136</v>
      </c>
      <c r="F29" s="4">
        <v>158.0</v>
      </c>
      <c r="G29" s="4" t="str">
        <f t="shared" si="4"/>
        <v>151.3219281</v>
      </c>
      <c r="H29" s="4">
        <v>0.00929005292351</v>
      </c>
      <c r="I29" s="4">
        <v>1199664.0</v>
      </c>
      <c r="J29" s="4" t="str">
        <f t="shared" si="5"/>
        <v>20.19419896</v>
      </c>
      <c r="K29" s="4">
        <v>158.0</v>
      </c>
      <c r="L29" s="4" t="str">
        <f t="shared" si="6"/>
        <v>7.303780748</v>
      </c>
      <c r="M29" s="4">
        <v>148.0</v>
      </c>
      <c r="N29" s="4" t="str">
        <f t="shared" si="7"/>
        <v>7.209453366</v>
      </c>
      <c r="O29" s="4">
        <v>10.0</v>
      </c>
      <c r="P29" s="4" t="str">
        <f t="shared" si="8"/>
        <v>3.321928095</v>
      </c>
      <c r="Q29" s="4">
        <v>831.515</v>
      </c>
      <c r="R29" s="4" t="str">
        <f t="shared" si="9"/>
        <v>9.699598479</v>
      </c>
      <c r="S29" s="4">
        <v>286.5909375</v>
      </c>
      <c r="T29" s="4" t="str">
        <f t="shared" si="28"/>
        <v>8.16284918</v>
      </c>
      <c r="U29" s="4">
        <v>92.0</v>
      </c>
      <c r="V29" s="4">
        <v>45.0</v>
      </c>
      <c r="W29" s="4"/>
      <c r="X29" s="4">
        <v>10.0</v>
      </c>
      <c r="Y29" s="15">
        <v>41486.0</v>
      </c>
      <c r="AD29" s="17"/>
      <c r="AR29" s="4"/>
      <c r="BA29" s="17"/>
      <c r="BB29" s="4" t="s">
        <v>244</v>
      </c>
      <c r="BC29" s="4" t="s">
        <v>246</v>
      </c>
      <c r="BD29" s="4"/>
      <c r="BI29" s="4">
        <v>1.0</v>
      </c>
    </row>
    <row r="30">
      <c r="A30" s="4" t="str">
        <f t="shared" si="11"/>
        <v>27</v>
      </c>
      <c r="B30" s="4" t="s">
        <v>387</v>
      </c>
      <c r="C30" s="4" t="s">
        <v>388</v>
      </c>
      <c r="D30" s="4" t="str">
        <f t="shared" si="2"/>
        <v>1042687.977</v>
      </c>
      <c r="E30" s="4" t="str">
        <f t="shared" si="3"/>
        <v>7588.95824</v>
      </c>
      <c r="F30" s="4">
        <v>66000.0</v>
      </c>
      <c r="G30" s="4" t="str">
        <f t="shared" si="4"/>
        <v>56938.14768</v>
      </c>
      <c r="H30" s="4">
        <v>0.0100412502767</v>
      </c>
      <c r="I30" s="4">
        <v>1035119.0</v>
      </c>
      <c r="J30" s="4" t="str">
        <f t="shared" si="5"/>
        <v>19.9813652</v>
      </c>
      <c r="K30" s="4">
        <v>66000.0</v>
      </c>
      <c r="L30" s="4" t="str">
        <f t="shared" si="6"/>
        <v>16.0101784</v>
      </c>
      <c r="M30" s="4" t="str">
        <f>(K30*W30)/3200</f>
        <v>56925</v>
      </c>
      <c r="N30" s="4" t="str">
        <f t="shared" si="7"/>
        <v>15.79677477</v>
      </c>
      <c r="O30" s="4" t="str">
        <f>(K30*X30)/3200</f>
        <v>9075</v>
      </c>
      <c r="P30" s="4" t="str">
        <f t="shared" si="8"/>
        <v>13.14768193</v>
      </c>
      <c r="Q30" s="4">
        <v>7287.1953125</v>
      </c>
      <c r="R30" s="4" t="str">
        <f t="shared" si="9"/>
        <v>12.83114794</v>
      </c>
      <c r="S30" s="4">
        <v>281.7815625</v>
      </c>
      <c r="T30" s="4" t="str">
        <f t="shared" si="28"/>
        <v>8.138433406</v>
      </c>
      <c r="U30" s="4">
        <v>715.0</v>
      </c>
      <c r="V30" s="4">
        <v>83.0</v>
      </c>
      <c r="W30" s="4" t="str">
        <f>3200-X30</f>
        <v>2760</v>
      </c>
      <c r="X30" s="4">
        <v>440.0</v>
      </c>
      <c r="Y30" s="15">
        <v>39206.0</v>
      </c>
      <c r="AD30" s="17"/>
      <c r="AS30" s="4"/>
      <c r="AU30" s="4"/>
      <c r="BA30" s="17"/>
      <c r="BB30" s="4" t="s">
        <v>367</v>
      </c>
      <c r="BC30" s="4" t="s">
        <v>246</v>
      </c>
      <c r="BD30" s="4"/>
      <c r="BE30" s="4"/>
      <c r="BJ30" s="4">
        <v>1.0</v>
      </c>
      <c r="BL30" s="4">
        <v>1.0</v>
      </c>
    </row>
    <row r="31">
      <c r="A31" s="4" t="str">
        <f t="shared" si="11"/>
        <v>28</v>
      </c>
      <c r="B31" s="4" t="s">
        <v>389</v>
      </c>
      <c r="C31" s="4" t="s">
        <v>390</v>
      </c>
      <c r="D31" s="4" t="str">
        <f t="shared" si="2"/>
        <v>1000187.023</v>
      </c>
      <c r="E31" s="4" t="str">
        <f t="shared" si="3"/>
        <v>528.9539164</v>
      </c>
      <c r="F31" s="4">
        <v>1275.0</v>
      </c>
      <c r="G31" s="4" t="str">
        <f t="shared" si="4"/>
        <v>1029.982994</v>
      </c>
      <c r="H31" s="4">
        <v>0.0109575434302</v>
      </c>
      <c r="I31" s="4">
        <v>999678.0</v>
      </c>
      <c r="J31" s="4" t="str">
        <f t="shared" si="5"/>
        <v>19.93110395</v>
      </c>
      <c r="K31" s="4">
        <v>1275.0</v>
      </c>
      <c r="L31" s="4" t="str">
        <f t="shared" si="6"/>
        <v>10.31628153</v>
      </c>
      <c r="M31" s="4" t="str">
        <f>1275-253</f>
        <v>1022</v>
      </c>
      <c r="N31" s="4" t="str">
        <f t="shared" si="7"/>
        <v>9.997179481</v>
      </c>
      <c r="O31" s="4">
        <v>253.0</v>
      </c>
      <c r="P31" s="4" t="str">
        <f t="shared" si="8"/>
        <v>7.982993575</v>
      </c>
      <c r="Q31" s="4">
        <v>461.9940625</v>
      </c>
      <c r="R31" s="4" t="str">
        <f t="shared" si="9"/>
        <v>8.8517305</v>
      </c>
      <c r="S31" s="4">
        <v>47.02875</v>
      </c>
      <c r="T31" s="4" t="str">
        <f t="shared" si="28"/>
        <v>5.555471082</v>
      </c>
      <c r="U31" s="4">
        <v>196.0</v>
      </c>
      <c r="V31" s="4">
        <v>18.0</v>
      </c>
      <c r="W31" s="4"/>
      <c r="X31" s="4">
        <v>253.0</v>
      </c>
      <c r="Y31" s="15">
        <v>39772.0</v>
      </c>
      <c r="AD31" s="17"/>
      <c r="AR31" s="4"/>
      <c r="BA31" s="17"/>
      <c r="BB31" s="4" t="s">
        <v>367</v>
      </c>
      <c r="BC31" s="4" t="s">
        <v>246</v>
      </c>
      <c r="BD31" s="4"/>
      <c r="BI31" s="4">
        <v>1.0</v>
      </c>
      <c r="BV31" s="4">
        <v>1.0</v>
      </c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</row>
    <row r="32">
      <c r="A32" s="4" t="str">
        <f t="shared" si="11"/>
        <v>29</v>
      </c>
      <c r="B32" s="4" t="s">
        <v>391</v>
      </c>
      <c r="C32" s="4" t="s">
        <v>392</v>
      </c>
      <c r="D32" s="4" t="str">
        <f t="shared" si="2"/>
        <v>864344.0003</v>
      </c>
      <c r="E32" s="4" t="str">
        <f t="shared" si="3"/>
        <v>256.7211629</v>
      </c>
      <c r="F32" s="4">
        <v>2714.0</v>
      </c>
      <c r="G32" s="4" t="str">
        <f t="shared" si="4"/>
        <v>1857.758223</v>
      </c>
      <c r="H32" s="4">
        <v>0.00513333775925</v>
      </c>
      <c r="I32" s="4">
        <v>864107.0</v>
      </c>
      <c r="J32" s="4" t="str">
        <f t="shared" si="5"/>
        <v>19.72085044</v>
      </c>
      <c r="K32" s="4">
        <v>2714.0</v>
      </c>
      <c r="L32" s="4" t="str">
        <f t="shared" si="6"/>
        <v>11.40620501</v>
      </c>
      <c r="M32" s="4" t="str">
        <f>2714-866</f>
        <v>1848</v>
      </c>
      <c r="N32" s="4" t="str">
        <f t="shared" si="7"/>
        <v>10.85174904</v>
      </c>
      <c r="O32" s="4">
        <v>866.0</v>
      </c>
      <c r="P32" s="4" t="str">
        <f t="shared" si="8"/>
        <v>9.758223215</v>
      </c>
      <c r="Q32" s="4">
        <v>218.9696875</v>
      </c>
      <c r="R32" s="4" t="str">
        <f t="shared" si="9"/>
        <v>7.774587358</v>
      </c>
      <c r="S32" s="4">
        <v>18.030625</v>
      </c>
      <c r="T32" s="4" t="str">
        <f t="shared" si="28"/>
        <v>4.172377501</v>
      </c>
      <c r="U32" s="4">
        <v>168.0</v>
      </c>
      <c r="V32" s="4">
        <v>10.0</v>
      </c>
      <c r="W32" s="4"/>
      <c r="X32" s="4">
        <v>866.0</v>
      </c>
      <c r="Y32" s="15">
        <v>40014.0</v>
      </c>
      <c r="AD32" s="17"/>
      <c r="BA32" s="17"/>
      <c r="BB32" s="4" t="s">
        <v>244</v>
      </c>
      <c r="BC32" s="4" t="s">
        <v>246</v>
      </c>
      <c r="BD32" s="4">
        <v>1.0</v>
      </c>
      <c r="BE32" s="4">
        <v>1.0</v>
      </c>
      <c r="BF32" s="4"/>
      <c r="BG32" s="4"/>
      <c r="BH32" s="4">
        <v>1.0</v>
      </c>
      <c r="BI32" s="4">
        <v>1.0</v>
      </c>
      <c r="BJ32" s="4">
        <v>1.0</v>
      </c>
    </row>
    <row r="33">
      <c r="A33" s="4" t="str">
        <f t="shared" si="11"/>
        <v>30</v>
      </c>
      <c r="B33" s="4" t="s">
        <v>393</v>
      </c>
      <c r="C33" s="4" t="s">
        <v>394</v>
      </c>
      <c r="D33" s="4" t="str">
        <f t="shared" si="2"/>
        <v>811053.8716</v>
      </c>
      <c r="E33" s="4" t="str">
        <f t="shared" si="3"/>
        <v>409.5003071</v>
      </c>
      <c r="F33" s="4">
        <v>38300.0</v>
      </c>
      <c r="G33" s="4" t="str">
        <f t="shared" si="4"/>
        <v>35427.02534</v>
      </c>
      <c r="H33" s="4">
        <v>0.00278407210585</v>
      </c>
      <c r="I33" s="4">
        <v>810664.0</v>
      </c>
      <c r="J33" s="4" t="str">
        <f t="shared" si="5"/>
        <v>19.62874455</v>
      </c>
      <c r="K33" s="4">
        <v>38300.0</v>
      </c>
      <c r="L33" s="4" t="str">
        <f t="shared" si="6"/>
        <v>15.22505677</v>
      </c>
      <c r="M33" s="4" t="str">
        <f t="shared" ref="M33:M35" si="29">(K33*W33)/3200</f>
        <v>35415.53125</v>
      </c>
      <c r="N33" s="4" t="str">
        <f t="shared" si="7"/>
        <v>15.11209456</v>
      </c>
      <c r="O33" s="4" t="str">
        <f t="shared" ref="O33:O35" si="30">(K33*X33)/3200</f>
        <v>2884.46875</v>
      </c>
      <c r="P33" s="4" t="str">
        <f t="shared" si="8"/>
        <v>11.49408992</v>
      </c>
      <c r="Q33" s="4">
        <v>352.4753125</v>
      </c>
      <c r="R33" s="4" t="str">
        <f t="shared" si="9"/>
        <v>8.461378404</v>
      </c>
      <c r="S33" s="4">
        <v>37.39625</v>
      </c>
      <c r="T33" s="4" t="str">
        <f t="shared" si="28"/>
        <v>5.224821702</v>
      </c>
      <c r="U33" s="4">
        <v>49.0</v>
      </c>
      <c r="V33" s="4">
        <v>18.0</v>
      </c>
      <c r="W33" s="4" t="str">
        <f t="shared" ref="W33:W35" si="31">3200-X33</f>
        <v>2959</v>
      </c>
      <c r="X33" s="4">
        <v>241.0</v>
      </c>
      <c r="Y33" s="15">
        <v>39043.0</v>
      </c>
      <c r="AD33" s="17"/>
      <c r="BA33" s="17"/>
      <c r="BB33" s="4" t="s">
        <v>244</v>
      </c>
      <c r="BC33" s="4" t="s">
        <v>246</v>
      </c>
      <c r="BD33" s="4"/>
      <c r="BG33" s="4">
        <v>1.0</v>
      </c>
      <c r="BI33" s="4">
        <v>1.0</v>
      </c>
      <c r="BR33" s="4">
        <v>1.0</v>
      </c>
    </row>
    <row r="34">
      <c r="A34" s="4" t="str">
        <f t="shared" si="11"/>
        <v>31</v>
      </c>
      <c r="B34" s="4" t="s">
        <v>395</v>
      </c>
      <c r="C34" s="4" t="s">
        <v>396</v>
      </c>
      <c r="D34" s="4" t="str">
        <f t="shared" si="2"/>
        <v>771314.76</v>
      </c>
      <c r="E34" s="4" t="str">
        <f t="shared" si="3"/>
        <v>11598.29514</v>
      </c>
      <c r="F34" s="4">
        <v>69800.0</v>
      </c>
      <c r="G34" s="4" t="str">
        <f t="shared" si="4"/>
        <v>49681.35977</v>
      </c>
      <c r="H34" s="4">
        <v>0.00338696036717</v>
      </c>
      <c r="I34" s="4">
        <v>759736.0</v>
      </c>
      <c r="J34" s="4" t="str">
        <f t="shared" si="5"/>
        <v>19.53513866</v>
      </c>
      <c r="K34" s="4">
        <v>69800.0</v>
      </c>
      <c r="L34" s="4" t="str">
        <f t="shared" si="6"/>
        <v>16.09093942</v>
      </c>
      <c r="M34" s="4" t="str">
        <f t="shared" si="29"/>
        <v>49667.0625</v>
      </c>
      <c r="N34" s="4" t="str">
        <f t="shared" si="7"/>
        <v>15.6000018</v>
      </c>
      <c r="O34" s="4" t="str">
        <f t="shared" si="30"/>
        <v>20132.9375</v>
      </c>
      <c r="P34" s="4" t="str">
        <f t="shared" si="8"/>
        <v>14.29727006</v>
      </c>
      <c r="Q34" s="4">
        <v>10476.835625</v>
      </c>
      <c r="R34" s="4" t="str">
        <f t="shared" si="9"/>
        <v>13.35491542</v>
      </c>
      <c r="S34" s="4">
        <v>1101.924375</v>
      </c>
      <c r="T34" s="4" t="str">
        <f t="shared" si="28"/>
        <v>10.1058095</v>
      </c>
      <c r="U34" s="4">
        <v>502.0</v>
      </c>
      <c r="V34" s="4">
        <v>90.0</v>
      </c>
      <c r="W34" s="4" t="str">
        <f t="shared" si="31"/>
        <v>2277</v>
      </c>
      <c r="X34" s="4">
        <v>923.0</v>
      </c>
      <c r="Y34" s="15">
        <v>40143.0</v>
      </c>
      <c r="AD34" s="17"/>
      <c r="BA34" s="17"/>
      <c r="BB34" s="4" t="s">
        <v>244</v>
      </c>
      <c r="BC34" s="4" t="s">
        <v>350</v>
      </c>
      <c r="BD34" s="4"/>
      <c r="BE34" s="4"/>
      <c r="BV34" s="4">
        <v>1.0</v>
      </c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</row>
    <row r="35">
      <c r="A35" s="4" t="str">
        <f t="shared" si="11"/>
        <v>32</v>
      </c>
      <c r="B35" s="4" t="s">
        <v>397</v>
      </c>
      <c r="C35" s="4" t="s">
        <v>398</v>
      </c>
      <c r="D35" s="4" t="str">
        <f t="shared" si="2"/>
        <v>725472.3938</v>
      </c>
      <c r="E35" s="4" t="str">
        <f t="shared" si="3"/>
        <v>27882.80581</v>
      </c>
      <c r="F35" s="4">
        <v>302000.0</v>
      </c>
      <c r="G35" s="4" t="str">
        <f t="shared" si="4"/>
        <v>120439.9702</v>
      </c>
      <c r="H35" s="4">
        <v>0.00213205563435</v>
      </c>
      <c r="I35" s="4">
        <v>697609.0</v>
      </c>
      <c r="J35" s="4" t="str">
        <f t="shared" si="5"/>
        <v>19.41205913</v>
      </c>
      <c r="K35" s="4">
        <v>302000.0</v>
      </c>
      <c r="L35" s="4" t="str">
        <f t="shared" si="6"/>
        <v>18.20418902</v>
      </c>
      <c r="M35" s="4" t="str">
        <f t="shared" si="29"/>
        <v>120422.5</v>
      </c>
      <c r="N35" s="4" t="str">
        <f t="shared" si="7"/>
        <v>16.87774545</v>
      </c>
      <c r="O35" s="4" t="str">
        <f t="shared" si="30"/>
        <v>181577.5</v>
      </c>
      <c r="P35" s="4" t="str">
        <f t="shared" si="8"/>
        <v>17.47022592</v>
      </c>
      <c r="Q35" s="4">
        <v>27676.64375</v>
      </c>
      <c r="R35" s="4" t="str">
        <f t="shared" si="9"/>
        <v>14.75638138</v>
      </c>
      <c r="S35" s="4">
        <v>186.75</v>
      </c>
      <c r="T35" s="4" t="str">
        <f t="shared" si="28"/>
        <v>7.544964433</v>
      </c>
      <c r="U35" s="4">
        <v>346.0</v>
      </c>
      <c r="V35" s="4">
        <v>24.0</v>
      </c>
      <c r="W35" s="4" t="str">
        <f t="shared" si="31"/>
        <v>1276</v>
      </c>
      <c r="X35" s="4">
        <v>1924.0</v>
      </c>
      <c r="Y35" s="15">
        <v>39163.0</v>
      </c>
      <c r="AD35" s="17"/>
      <c r="BA35" s="17"/>
      <c r="BB35" s="4" t="s">
        <v>244</v>
      </c>
      <c r="BC35" s="4" t="s">
        <v>378</v>
      </c>
      <c r="BD35" s="4"/>
      <c r="BE35" s="4"/>
      <c r="BG35" s="4">
        <v>1.0</v>
      </c>
      <c r="BU35" s="4">
        <v>1.0</v>
      </c>
    </row>
    <row r="36">
      <c r="A36" s="4" t="str">
        <f t="shared" si="11"/>
        <v>33</v>
      </c>
      <c r="B36" s="4" t="s">
        <v>399</v>
      </c>
      <c r="C36" s="4" t="s">
        <v>400</v>
      </c>
      <c r="D36" s="4" t="str">
        <f t="shared" si="2"/>
        <v>675001.625</v>
      </c>
      <c r="E36" s="4" t="str">
        <f t="shared" si="3"/>
        <v>45.98947454</v>
      </c>
      <c r="F36" s="4">
        <v>2222.0</v>
      </c>
      <c r="G36" s="4" t="str">
        <f t="shared" si="4"/>
        <v>1698.057992</v>
      </c>
      <c r="H36" s="4">
        <v>0.00481698123215</v>
      </c>
      <c r="I36" s="4">
        <v>674975.0</v>
      </c>
      <c r="J36" s="4" t="str">
        <f t="shared" si="5"/>
        <v>19.36447454</v>
      </c>
      <c r="K36" s="4">
        <v>2222.0</v>
      </c>
      <c r="L36" s="4" t="str">
        <f t="shared" si="6"/>
        <v>11.1176431</v>
      </c>
      <c r="M36" s="4" t="str">
        <f>2222-533</f>
        <v>1689</v>
      </c>
      <c r="N36" s="4" t="str">
        <f t="shared" si="7"/>
        <v>10.72195361</v>
      </c>
      <c r="O36" s="4">
        <v>533.0</v>
      </c>
      <c r="P36" s="4" t="str">
        <f t="shared" si="8"/>
        <v>9.057991723</v>
      </c>
      <c r="Q36" s="4">
        <v>25.625</v>
      </c>
      <c r="R36" s="4" t="str">
        <f t="shared" si="9"/>
        <v>4.6794801</v>
      </c>
      <c r="S36" s="4">
        <v>1.0</v>
      </c>
      <c r="T36" s="4" t="str">
        <f t="shared" si="28"/>
        <v>0</v>
      </c>
      <c r="U36" s="4">
        <v>6.0</v>
      </c>
      <c r="V36" s="4">
        <v>1.0</v>
      </c>
      <c r="W36" s="4"/>
      <c r="X36" s="4">
        <v>533.0</v>
      </c>
      <c r="Y36" s="15">
        <v>39757.0</v>
      </c>
      <c r="AD36" s="17"/>
      <c r="BA36" s="17"/>
      <c r="BB36" s="4" t="s">
        <v>244</v>
      </c>
      <c r="BC36" s="4" t="s">
        <v>246</v>
      </c>
      <c r="BD36" s="4"/>
      <c r="BE36" s="4">
        <v>1.0</v>
      </c>
      <c r="BF36" s="4"/>
      <c r="BG36" s="4">
        <v>1.0</v>
      </c>
      <c r="BH36" s="4">
        <v>1.0</v>
      </c>
    </row>
    <row r="37">
      <c r="A37" s="4" t="str">
        <f t="shared" si="11"/>
        <v>34</v>
      </c>
      <c r="B37" s="4" t="s">
        <v>401</v>
      </c>
      <c r="C37" s="4" t="s">
        <v>402</v>
      </c>
      <c r="D37" s="4" t="str">
        <f t="shared" si="2"/>
        <v>652012.3425</v>
      </c>
      <c r="E37" s="4" t="str">
        <f t="shared" si="3"/>
        <v>137.6567779</v>
      </c>
      <c r="F37" s="4">
        <v>688.0</v>
      </c>
      <c r="G37" s="4" t="str">
        <f t="shared" si="4"/>
        <v>541.2667865</v>
      </c>
      <c r="H37" s="4">
        <v>0.0091361551498</v>
      </c>
      <c r="I37" s="4">
        <v>651894.0</v>
      </c>
      <c r="J37" s="4" t="str">
        <f t="shared" si="5"/>
        <v>19.31427787</v>
      </c>
      <c r="K37" s="4">
        <v>688.0</v>
      </c>
      <c r="L37" s="4" t="str">
        <f t="shared" si="6"/>
        <v>9.426264755</v>
      </c>
      <c r="M37" s="4" t="str">
        <f>688-154</f>
        <v>534</v>
      </c>
      <c r="N37" s="4" t="str">
        <f t="shared" si="7"/>
        <v>9.060695932</v>
      </c>
      <c r="O37" s="4">
        <v>154.0</v>
      </c>
      <c r="P37" s="4" t="str">
        <f t="shared" si="8"/>
        <v>7.266786541</v>
      </c>
      <c r="Q37" s="4">
        <v>75.405</v>
      </c>
      <c r="R37" s="4" t="str">
        <f t="shared" si="9"/>
        <v>6.236588285</v>
      </c>
      <c r="S37" s="4">
        <v>42.9375</v>
      </c>
      <c r="T37" s="4" t="str">
        <f t="shared" si="28"/>
        <v>5.424166289</v>
      </c>
      <c r="U37" s="4">
        <v>58.0</v>
      </c>
      <c r="V37" s="4">
        <v>6.0</v>
      </c>
      <c r="W37" s="4"/>
      <c r="X37" s="4">
        <v>154.0</v>
      </c>
      <c r="Y37" s="15">
        <v>39580.0</v>
      </c>
      <c r="Z37" s="4" t="s">
        <v>403</v>
      </c>
      <c r="AA37" s="4">
        <v>0.0</v>
      </c>
      <c r="AB37" s="4" t="str">
        <f t="shared" ref="AB37:AB39" si="32">AJ37+AK37+AL37+AM37</f>
        <v>0</v>
      </c>
      <c r="AC37" s="4">
        <v>0.0</v>
      </c>
      <c r="AD37" s="20">
        <v>40493.0</v>
      </c>
      <c r="AE37" s="4">
        <v>0.0</v>
      </c>
      <c r="AF37" s="4">
        <v>0.0</v>
      </c>
      <c r="AG37" s="4">
        <v>0.0</v>
      </c>
      <c r="AH37" s="4" t="str">
        <f t="shared" ref="AH37:AH39" si="33">AI37-AG37</f>
        <v>0</v>
      </c>
      <c r="AI37" s="4">
        <v>0.0</v>
      </c>
      <c r="AJ37" s="4">
        <v>0.0</v>
      </c>
      <c r="AK37" s="4">
        <v>0.0</v>
      </c>
      <c r="AL37" s="4">
        <v>0.0</v>
      </c>
      <c r="AM37" s="4">
        <v>0.0</v>
      </c>
      <c r="AN37" s="4"/>
      <c r="AO37" s="4"/>
      <c r="AP37" s="4"/>
      <c r="AQ37" s="4"/>
      <c r="BA37" s="17"/>
      <c r="BB37" s="4" t="s">
        <v>244</v>
      </c>
      <c r="BC37" s="4" t="s">
        <v>246</v>
      </c>
      <c r="BD37" s="4"/>
      <c r="BE37" s="4"/>
      <c r="BF37" s="4"/>
      <c r="BG37" s="4">
        <v>1.0</v>
      </c>
      <c r="BH37" s="4">
        <v>1.0</v>
      </c>
      <c r="BI37" s="4">
        <v>1.0</v>
      </c>
      <c r="BS37" s="4">
        <v>1.0</v>
      </c>
    </row>
    <row r="38">
      <c r="A38" s="4" t="str">
        <f t="shared" si="11"/>
        <v>35</v>
      </c>
      <c r="B38" s="4" t="s">
        <v>404</v>
      </c>
      <c r="C38" s="4" t="s">
        <v>405</v>
      </c>
      <c r="D38" s="4" t="str">
        <f t="shared" si="2"/>
        <v>569574.1744</v>
      </c>
      <c r="E38" s="4" t="str">
        <f t="shared" si="3"/>
        <v>998.2914169</v>
      </c>
      <c r="F38" s="4">
        <v>8157.0</v>
      </c>
      <c r="G38" s="4" t="str">
        <f t="shared" si="4"/>
        <v>7343.33817</v>
      </c>
      <c r="H38" s="4">
        <v>0.00959153430614</v>
      </c>
      <c r="I38" s="4">
        <v>568595.0</v>
      </c>
      <c r="J38" s="4" t="str">
        <f t="shared" si="5"/>
        <v>19.11704189</v>
      </c>
      <c r="K38" s="4">
        <v>8157.0</v>
      </c>
      <c r="L38" s="4" t="str">
        <f t="shared" si="6"/>
        <v>12.99382294</v>
      </c>
      <c r="M38" s="4" t="str">
        <f t="shared" ref="M38:M40" si="34">(K38*W38)/3200</f>
        <v>7333.652813</v>
      </c>
      <c r="N38" s="4" t="str">
        <f t="shared" si="7"/>
        <v>12.84031625</v>
      </c>
      <c r="O38" s="4" t="str">
        <f t="shared" ref="O38:O40" si="35">(K38*X38)/3200</f>
        <v>823.3471875</v>
      </c>
      <c r="P38" s="4" t="str">
        <f t="shared" si="8"/>
        <v>9.685357102</v>
      </c>
      <c r="Q38" s="4">
        <v>979.174375</v>
      </c>
      <c r="R38" s="4" t="str">
        <f t="shared" si="9"/>
        <v>9.935421993</v>
      </c>
      <c r="S38" s="4">
        <v>0.0</v>
      </c>
      <c r="T38" s="4">
        <v>0.0</v>
      </c>
      <c r="U38" s="4">
        <v>309.0</v>
      </c>
      <c r="V38" s="4">
        <v>0.0</v>
      </c>
      <c r="W38" s="4" t="str">
        <f t="shared" ref="W38:W40" si="36">3200-X38</f>
        <v>2877</v>
      </c>
      <c r="X38" s="4">
        <v>323.0</v>
      </c>
      <c r="Y38" s="15">
        <v>39180.0</v>
      </c>
      <c r="Z38" s="4" t="s">
        <v>404</v>
      </c>
      <c r="AA38" t="str">
        <f t="shared" ref="AA38:AA39" si="37">LOG(AF38,2)+AG38+AH38</f>
        <v>4.169925001</v>
      </c>
      <c r="AB38" s="4" t="str">
        <f t="shared" si="32"/>
        <v>0</v>
      </c>
      <c r="AC38" s="4">
        <v>8.0</v>
      </c>
      <c r="AD38" s="20">
        <v>41090.0</v>
      </c>
      <c r="AE38" s="4">
        <v>8.0</v>
      </c>
      <c r="AF38" s="4">
        <v>18.0</v>
      </c>
      <c r="AG38" s="4">
        <v>0.0</v>
      </c>
      <c r="AH38" s="4" t="str">
        <f t="shared" si="33"/>
        <v>0</v>
      </c>
      <c r="AI38" s="4">
        <v>0.0</v>
      </c>
      <c r="AJ38" s="4">
        <v>0.0</v>
      </c>
      <c r="AK38" s="4">
        <v>0.0</v>
      </c>
      <c r="AL38" s="4">
        <v>0.0</v>
      </c>
      <c r="AM38" s="4">
        <v>0.0</v>
      </c>
      <c r="AN38" s="4"/>
      <c r="AO38" s="4"/>
      <c r="AP38" s="4"/>
      <c r="AQ38" s="4"/>
      <c r="BA38" s="17"/>
      <c r="BB38" s="4" t="s">
        <v>244</v>
      </c>
      <c r="BC38" s="4" t="s">
        <v>246</v>
      </c>
      <c r="BD38" s="4"/>
      <c r="BE38" s="4"/>
      <c r="BF38" s="4"/>
      <c r="BJ38" s="4">
        <v>1.0</v>
      </c>
      <c r="BO38" s="4">
        <v>1.0</v>
      </c>
      <c r="BR38" s="4">
        <v>1.0</v>
      </c>
    </row>
    <row r="39">
      <c r="A39" s="4" t="str">
        <f t="shared" si="11"/>
        <v>36</v>
      </c>
      <c r="B39" s="4" t="s">
        <v>406</v>
      </c>
      <c r="C39" s="4" t="s">
        <v>407</v>
      </c>
      <c r="D39" s="4" t="str">
        <f t="shared" si="2"/>
        <v>563492.5525</v>
      </c>
      <c r="E39" s="4" t="str">
        <f t="shared" si="3"/>
        <v>7498.637259</v>
      </c>
      <c r="F39" s="4">
        <v>91100.0</v>
      </c>
      <c r="G39" s="4" t="str">
        <f t="shared" si="4"/>
        <v>83170.17418</v>
      </c>
      <c r="H39" s="4">
        <v>0.00927604464025</v>
      </c>
      <c r="I39" s="4">
        <v>556013.0</v>
      </c>
      <c r="J39" s="4" t="str">
        <f t="shared" si="5"/>
        <v>19.08475909</v>
      </c>
      <c r="K39" s="4">
        <v>91100.0</v>
      </c>
      <c r="L39" s="4" t="str">
        <f t="shared" si="6"/>
        <v>16.47516343</v>
      </c>
      <c r="M39" s="4" t="str">
        <f t="shared" si="34"/>
        <v>83157.21875</v>
      </c>
      <c r="N39" s="4" t="str">
        <f t="shared" si="7"/>
        <v>16.34355389</v>
      </c>
      <c r="O39" s="4" t="str">
        <f t="shared" si="35"/>
        <v>7942.78125</v>
      </c>
      <c r="P39" s="4" t="str">
        <f t="shared" si="8"/>
        <v>12.95542856</v>
      </c>
      <c r="Q39" s="4">
        <v>6867.5828125</v>
      </c>
      <c r="R39" s="4" t="str">
        <f t="shared" si="9"/>
        <v>12.74558669</v>
      </c>
      <c r="S39" s="4">
        <v>611.9696875</v>
      </c>
      <c r="T39" s="4" t="str">
        <f t="shared" ref="T39:T46" si="38">LOG(S39,2)</f>
        <v>9.257316384</v>
      </c>
      <c r="U39" s="4">
        <v>1018.0</v>
      </c>
      <c r="V39" s="4">
        <v>94.0</v>
      </c>
      <c r="W39" s="4" t="str">
        <f t="shared" si="36"/>
        <v>2921</v>
      </c>
      <c r="X39" s="4">
        <v>279.0</v>
      </c>
      <c r="Y39" s="15">
        <v>39053.0</v>
      </c>
      <c r="Z39" s="4" t="s">
        <v>406</v>
      </c>
      <c r="AA39" t="str">
        <f t="shared" si="37"/>
        <v>159.4998459</v>
      </c>
      <c r="AB39" s="4" t="str">
        <f t="shared" si="32"/>
        <v>666</v>
      </c>
      <c r="AC39" s="4">
        <v>178.0</v>
      </c>
      <c r="AD39" s="20">
        <v>39946.0</v>
      </c>
      <c r="AE39" s="4">
        <v>178.0</v>
      </c>
      <c r="AF39" s="4">
        <v>724.0</v>
      </c>
      <c r="AG39" s="4">
        <v>122.0</v>
      </c>
      <c r="AH39" s="4" t="str">
        <f t="shared" si="33"/>
        <v>28</v>
      </c>
      <c r="AI39" s="4">
        <v>150.0</v>
      </c>
      <c r="AJ39" s="4">
        <v>83.0</v>
      </c>
      <c r="AK39" s="4">
        <v>129.0</v>
      </c>
      <c r="AL39" s="4">
        <v>130.0</v>
      </c>
      <c r="AM39" s="4">
        <v>324.0</v>
      </c>
      <c r="AN39" s="4" t="s">
        <v>406</v>
      </c>
      <c r="AO39" s="4" t="str">
        <f>AR39+AS39</f>
        <v>2</v>
      </c>
      <c r="AP39" s="4" t="str">
        <f>AX39+AY39</f>
        <v>30</v>
      </c>
      <c r="AQ39" s="4" t="str">
        <f>AU39+LOG(AV39+AZ39,2)+AT39</f>
        <v>51.9068906</v>
      </c>
      <c r="AR39" s="4">
        <v>1.0</v>
      </c>
      <c r="AS39" s="4">
        <v>1.0</v>
      </c>
      <c r="AT39" s="4">
        <v>46.0</v>
      </c>
      <c r="AU39" s="4">
        <v>1.0</v>
      </c>
      <c r="AV39" s="4">
        <v>0.0</v>
      </c>
      <c r="AW39" s="4">
        <v>156.0</v>
      </c>
      <c r="AX39" s="4">
        <v>30.0</v>
      </c>
      <c r="AY39" s="4">
        <v>0.0</v>
      </c>
      <c r="AZ39" s="4">
        <v>30.0</v>
      </c>
      <c r="BA39" s="22">
        <v>40206.0</v>
      </c>
      <c r="BB39" s="4" t="s">
        <v>244</v>
      </c>
      <c r="BC39" s="4" t="s">
        <v>246</v>
      </c>
      <c r="BD39" s="4"/>
      <c r="BE39" s="4"/>
      <c r="BF39" s="4"/>
      <c r="BG39" s="4">
        <v>1.0</v>
      </c>
      <c r="BH39" s="4">
        <v>1.0</v>
      </c>
      <c r="BI39" s="4">
        <v>1.0</v>
      </c>
      <c r="BO39" s="4">
        <v>1.0</v>
      </c>
      <c r="BP39" s="4">
        <v>1.0</v>
      </c>
    </row>
    <row r="40">
      <c r="A40" s="4" t="str">
        <f t="shared" si="11"/>
        <v>37</v>
      </c>
      <c r="B40" s="4" t="s">
        <v>408</v>
      </c>
      <c r="C40" s="4" t="s">
        <v>409</v>
      </c>
      <c r="D40" s="4" t="str">
        <f t="shared" si="2"/>
        <v>521121.5016</v>
      </c>
      <c r="E40" s="4" t="str">
        <f t="shared" si="3"/>
        <v>135.4925002</v>
      </c>
      <c r="F40" s="4">
        <v>6022.0</v>
      </c>
      <c r="G40" s="4" t="str">
        <f t="shared" si="4"/>
        <v>3893.371312</v>
      </c>
      <c r="H40" s="4">
        <v>0.00591046453927</v>
      </c>
      <c r="I40" s="4">
        <v>521005.0</v>
      </c>
      <c r="J40" s="4" t="str">
        <f t="shared" si="5"/>
        <v>18.99093769</v>
      </c>
      <c r="K40" s="4">
        <v>6022.0</v>
      </c>
      <c r="L40" s="4" t="str">
        <f t="shared" si="6"/>
        <v>12.55602699</v>
      </c>
      <c r="M40" s="4" t="str">
        <f t="shared" si="34"/>
        <v>3882.308125</v>
      </c>
      <c r="N40" s="4" t="str">
        <f t="shared" si="7"/>
        <v>11.92269891</v>
      </c>
      <c r="O40" s="4" t="str">
        <f t="shared" si="35"/>
        <v>2139.691875</v>
      </c>
      <c r="P40" s="4" t="str">
        <f t="shared" si="8"/>
        <v>11.06318734</v>
      </c>
      <c r="Q40" s="4">
        <v>94.09375</v>
      </c>
      <c r="R40" s="4" t="str">
        <f t="shared" si="9"/>
        <v>6.556026993</v>
      </c>
      <c r="S40" s="4">
        <v>22.4078125</v>
      </c>
      <c r="T40" s="4" t="str">
        <f t="shared" si="38"/>
        <v>4.485929912</v>
      </c>
      <c r="U40" s="4">
        <v>50.0</v>
      </c>
      <c r="V40" s="4">
        <v>6.0</v>
      </c>
      <c r="W40" s="4" t="str">
        <f t="shared" si="36"/>
        <v>2063</v>
      </c>
      <c r="X40" s="4">
        <v>1137.0</v>
      </c>
      <c r="Y40" s="15">
        <v>39116.0</v>
      </c>
      <c r="AD40" s="17"/>
      <c r="BA40" s="17"/>
      <c r="BB40" s="4" t="s">
        <v>244</v>
      </c>
      <c r="BC40" s="4" t="s">
        <v>246</v>
      </c>
      <c r="BD40" s="4"/>
      <c r="BE40" s="4"/>
      <c r="BF40" s="4"/>
      <c r="BG40" s="4">
        <v>1.0</v>
      </c>
      <c r="BH40" s="4">
        <v>1.0</v>
      </c>
      <c r="BI40" s="4">
        <v>1.0</v>
      </c>
      <c r="BM40" s="4">
        <v>1.0</v>
      </c>
    </row>
    <row r="41">
      <c r="A41" s="4" t="str">
        <f t="shared" si="11"/>
        <v>38</v>
      </c>
      <c r="B41" s="4" t="s">
        <v>410</v>
      </c>
      <c r="C41" s="4" t="s">
        <v>411</v>
      </c>
      <c r="D41" s="4" t="str">
        <f t="shared" si="2"/>
        <v>510886.5</v>
      </c>
      <c r="E41" s="4" t="str">
        <f t="shared" si="3"/>
        <v>367.4616588</v>
      </c>
      <c r="F41" s="4">
        <v>2818.0</v>
      </c>
      <c r="G41" s="4" t="str">
        <f t="shared" si="4"/>
        <v>2600.813781</v>
      </c>
      <c r="H41" s="4">
        <v>0.00343536765358</v>
      </c>
      <c r="I41" s="4">
        <v>510538.0</v>
      </c>
      <c r="J41" s="4" t="str">
        <f t="shared" si="5"/>
        <v>18.96165882</v>
      </c>
      <c r="K41" s="4">
        <v>2818.0</v>
      </c>
      <c r="L41" s="4" t="str">
        <f t="shared" si="6"/>
        <v>11.4604559</v>
      </c>
      <c r="M41" s="4" t="str">
        <f>2818-225</f>
        <v>2593</v>
      </c>
      <c r="N41" s="4" t="str">
        <f t="shared" si="7"/>
        <v>11.34040649</v>
      </c>
      <c r="O41" s="4">
        <v>225.0</v>
      </c>
      <c r="P41" s="4" t="str">
        <f t="shared" si="8"/>
        <v>7.813781191</v>
      </c>
      <c r="Q41" s="4">
        <v>299.25</v>
      </c>
      <c r="R41" s="4" t="str">
        <f t="shared" si="9"/>
        <v>8.225207437</v>
      </c>
      <c r="S41" s="4">
        <v>49.25</v>
      </c>
      <c r="T41" s="4" t="str">
        <f t="shared" si="38"/>
        <v>5.622051819</v>
      </c>
      <c r="U41" s="4">
        <v>160.0</v>
      </c>
      <c r="V41" s="4">
        <v>7.0</v>
      </c>
      <c r="W41" s="4"/>
      <c r="X41" s="4">
        <v>225.0</v>
      </c>
      <c r="Y41" s="15">
        <v>40797.0</v>
      </c>
      <c r="Z41" s="4" t="s">
        <v>410</v>
      </c>
      <c r="AA41" t="str">
        <f t="shared" ref="AA41:AA43" si="39">LOG(AF41,2)+AG41+AH41</f>
        <v>2.584962501</v>
      </c>
      <c r="AB41" s="4" t="str">
        <f t="shared" ref="AB41:AB44" si="40">AJ41+AK41+AL41+AM41</f>
        <v>3</v>
      </c>
      <c r="AC41" s="4">
        <v>49.0</v>
      </c>
      <c r="AD41" s="20">
        <v>41056.0</v>
      </c>
      <c r="AE41" s="4">
        <v>49.0</v>
      </c>
      <c r="AF41" s="4">
        <v>6.0</v>
      </c>
      <c r="AG41" s="4">
        <v>0.0</v>
      </c>
      <c r="AH41" s="4" t="str">
        <f t="shared" ref="AH41:AH44" si="41">AI41-AG41</f>
        <v>0</v>
      </c>
      <c r="AI41" s="4">
        <v>0.0</v>
      </c>
      <c r="AJ41" s="4">
        <v>0.0</v>
      </c>
      <c r="AK41" s="4">
        <v>0.0</v>
      </c>
      <c r="AL41" s="4">
        <v>3.0</v>
      </c>
      <c r="AM41" s="4">
        <v>0.0</v>
      </c>
      <c r="AN41" s="4"/>
      <c r="AO41" s="4"/>
      <c r="AP41" s="4"/>
      <c r="AQ41" s="4"/>
      <c r="BA41" s="17"/>
      <c r="BB41" s="4" t="s">
        <v>244</v>
      </c>
      <c r="BC41" s="4" t="s">
        <v>246</v>
      </c>
      <c r="BD41" s="4"/>
      <c r="BE41" s="4"/>
      <c r="BP41" s="4">
        <v>1.0</v>
      </c>
      <c r="BS41" s="4">
        <v>1.0</v>
      </c>
    </row>
    <row r="42">
      <c r="A42" s="4" t="str">
        <f t="shared" si="11"/>
        <v>39</v>
      </c>
      <c r="B42" s="4" t="s">
        <v>412</v>
      </c>
      <c r="C42" s="4" t="s">
        <v>413</v>
      </c>
      <c r="D42" s="4" t="str">
        <f t="shared" si="2"/>
        <v>494837.6444</v>
      </c>
      <c r="E42" s="4" t="str">
        <f t="shared" si="3"/>
        <v>2480.553776</v>
      </c>
      <c r="F42" s="4">
        <v>20400.0</v>
      </c>
      <c r="G42" s="4" t="str">
        <f t="shared" si="4"/>
        <v>19128.94848</v>
      </c>
      <c r="H42" s="4">
        <v>0.00427558680783</v>
      </c>
      <c r="I42" s="4">
        <v>492376.0</v>
      </c>
      <c r="J42" s="4" t="str">
        <f t="shared" si="5"/>
        <v>18.90940092</v>
      </c>
      <c r="K42" s="4">
        <v>20400.0</v>
      </c>
      <c r="L42" s="4" t="str">
        <f t="shared" si="6"/>
        <v>14.31628153</v>
      </c>
      <c r="M42" s="4" t="str">
        <f t="shared" ref="M42:M44" si="42">(K42*W42)/3200</f>
        <v>19118.625</v>
      </c>
      <c r="N42" s="4" t="str">
        <f t="shared" si="7"/>
        <v>14.22269115</v>
      </c>
      <c r="O42" s="4" t="str">
        <f t="shared" ref="O42:O44" si="43">(K42*X42)/3200</f>
        <v>1281.375</v>
      </c>
      <c r="P42" s="4" t="str">
        <f t="shared" si="8"/>
        <v>10.32347703</v>
      </c>
      <c r="Q42" s="4">
        <v>2062.063125</v>
      </c>
      <c r="R42" s="4" t="str">
        <f t="shared" si="9"/>
        <v>11.00987278</v>
      </c>
      <c r="S42" s="4">
        <v>399.58125</v>
      </c>
      <c r="T42" s="4" t="str">
        <f t="shared" si="38"/>
        <v>8.642345077</v>
      </c>
      <c r="U42" s="4">
        <v>902.0</v>
      </c>
      <c r="V42" s="4">
        <v>154.0</v>
      </c>
      <c r="W42" s="4" t="str">
        <f t="shared" ref="W42:W44" si="44">3200-X42</f>
        <v>2999</v>
      </c>
      <c r="X42" s="4">
        <v>201.0</v>
      </c>
      <c r="Y42" s="15">
        <v>40106.0</v>
      </c>
      <c r="Z42" s="4" t="s">
        <v>412</v>
      </c>
      <c r="AA42" t="str">
        <f t="shared" si="39"/>
        <v>833.0674344</v>
      </c>
      <c r="AB42" s="4" t="str">
        <f t="shared" si="40"/>
        <v>410</v>
      </c>
      <c r="AC42" s="4">
        <v>843.0</v>
      </c>
      <c r="AD42" s="20">
        <v>40358.0</v>
      </c>
      <c r="AE42" s="4">
        <v>843.0</v>
      </c>
      <c r="AF42" s="4">
        <v>2146.0</v>
      </c>
      <c r="AG42" s="4">
        <v>3.0</v>
      </c>
      <c r="AH42" s="4" t="str">
        <f t="shared" si="41"/>
        <v>819</v>
      </c>
      <c r="AI42" s="4">
        <v>822.0</v>
      </c>
      <c r="AJ42" s="4">
        <v>8.0</v>
      </c>
      <c r="AK42" s="4">
        <v>351.0</v>
      </c>
      <c r="AL42" s="4">
        <v>2.0</v>
      </c>
      <c r="AM42" s="4">
        <v>49.0</v>
      </c>
      <c r="AN42" s="4" t="s">
        <v>412</v>
      </c>
      <c r="AO42" s="4" t="str">
        <f>AR42+AS42</f>
        <v>0</v>
      </c>
      <c r="AP42" s="4" t="str">
        <f>AX42+AY42</f>
        <v>0</v>
      </c>
      <c r="AQ42" s="4" t="str">
        <f>AU42+LOG(AV42+AZ42,2)+AT42</f>
        <v>2.321928095</v>
      </c>
      <c r="AR42" s="4">
        <v>0.0</v>
      </c>
      <c r="AS42" s="4">
        <v>0.0</v>
      </c>
      <c r="AT42" s="4">
        <v>0.0</v>
      </c>
      <c r="AU42" s="4">
        <v>0.0</v>
      </c>
      <c r="AV42" s="4">
        <v>0.0</v>
      </c>
      <c r="AW42" s="4">
        <v>1.0</v>
      </c>
      <c r="AX42" s="4">
        <v>0.0</v>
      </c>
      <c r="AY42" s="4">
        <v>0.0</v>
      </c>
      <c r="AZ42" s="4">
        <v>5.0</v>
      </c>
      <c r="BA42" s="22">
        <v>41679.0</v>
      </c>
      <c r="BB42" s="4" t="s">
        <v>244</v>
      </c>
      <c r="BC42" s="4" t="s">
        <v>358</v>
      </c>
      <c r="BD42" s="4"/>
      <c r="BG42" s="4">
        <v>1.0</v>
      </c>
    </row>
    <row r="43">
      <c r="A43" s="4" t="str">
        <f t="shared" si="11"/>
        <v>40</v>
      </c>
      <c r="B43" s="4" t="s">
        <v>414</v>
      </c>
      <c r="C43" s="4" t="s">
        <v>415</v>
      </c>
      <c r="D43" s="4" t="str">
        <f t="shared" si="2"/>
        <v>450229.3847</v>
      </c>
      <c r="E43" s="4" t="str">
        <f t="shared" si="3"/>
        <v>255.1642305</v>
      </c>
      <c r="F43" s="4">
        <v>8021.0</v>
      </c>
      <c r="G43" s="4" t="str">
        <f t="shared" si="4"/>
        <v>6074.309576</v>
      </c>
      <c r="H43" s="4">
        <v>0.00341662949851</v>
      </c>
      <c r="I43" s="4">
        <v>449993.0</v>
      </c>
      <c r="J43" s="4" t="str">
        <f t="shared" si="5"/>
        <v>18.77954303</v>
      </c>
      <c r="K43" s="4">
        <v>8021.0</v>
      </c>
      <c r="L43" s="4" t="str">
        <f t="shared" si="6"/>
        <v>12.9695664</v>
      </c>
      <c r="M43" s="4" t="str">
        <f t="shared" si="42"/>
        <v>6063.374688</v>
      </c>
      <c r="N43" s="4" t="str">
        <f t="shared" si="7"/>
        <v>12.56590526</v>
      </c>
      <c r="O43" s="4" t="str">
        <f t="shared" si="43"/>
        <v>1957.625313</v>
      </c>
      <c r="P43" s="4" t="str">
        <f t="shared" si="8"/>
        <v>10.93488895</v>
      </c>
      <c r="Q43" s="4">
        <v>222.4159375</v>
      </c>
      <c r="R43" s="4" t="str">
        <f t="shared" si="9"/>
        <v>7.79711636</v>
      </c>
      <c r="S43" s="4">
        <v>13.96875</v>
      </c>
      <c r="T43" s="4" t="str">
        <f t="shared" si="38"/>
        <v>3.804131021</v>
      </c>
      <c r="U43" s="4">
        <v>100.0</v>
      </c>
      <c r="V43" s="4">
        <v>4.0</v>
      </c>
      <c r="W43" s="4" t="str">
        <f t="shared" si="44"/>
        <v>2419</v>
      </c>
      <c r="X43" s="4">
        <v>781.0</v>
      </c>
      <c r="Y43" s="15">
        <v>39038.0</v>
      </c>
      <c r="Z43" s="4" t="s">
        <v>414</v>
      </c>
      <c r="AA43" t="str">
        <f t="shared" si="39"/>
        <v>96.06608919</v>
      </c>
      <c r="AB43" s="4" t="str">
        <f t="shared" si="40"/>
        <v>171</v>
      </c>
      <c r="AC43" s="4">
        <v>270.0</v>
      </c>
      <c r="AD43" s="20">
        <v>39680.0</v>
      </c>
      <c r="AE43" s="4">
        <v>270.0</v>
      </c>
      <c r="AF43" s="4">
        <v>134.0</v>
      </c>
      <c r="AG43" s="4">
        <v>16.0</v>
      </c>
      <c r="AH43" s="4" t="str">
        <f t="shared" si="41"/>
        <v>73</v>
      </c>
      <c r="AI43" s="4">
        <v>89.0</v>
      </c>
      <c r="AJ43" s="4">
        <v>16.0</v>
      </c>
      <c r="AK43" s="4">
        <v>39.0</v>
      </c>
      <c r="AL43" s="4">
        <v>8.0</v>
      </c>
      <c r="AM43" s="4">
        <v>108.0</v>
      </c>
      <c r="AN43" s="4"/>
      <c r="AO43" s="4"/>
      <c r="AP43" s="4"/>
      <c r="AQ43" s="4"/>
      <c r="BA43" s="17"/>
      <c r="BB43" s="4" t="s">
        <v>244</v>
      </c>
      <c r="BC43" s="4" t="s">
        <v>246</v>
      </c>
      <c r="BD43" s="4"/>
      <c r="BE43" s="4"/>
      <c r="BF43" s="4"/>
      <c r="BG43" s="4">
        <v>1.0</v>
      </c>
      <c r="BH43" s="4">
        <v>1.0</v>
      </c>
      <c r="BI43" s="4"/>
      <c r="BO43" s="4">
        <v>1.0</v>
      </c>
    </row>
    <row r="44">
      <c r="A44" s="4" t="str">
        <f t="shared" si="11"/>
        <v>41</v>
      </c>
      <c r="B44" s="4" t="s">
        <v>418</v>
      </c>
      <c r="C44" s="4" t="s">
        <v>419</v>
      </c>
      <c r="D44" s="4" t="str">
        <f t="shared" si="2"/>
        <v>443647.1353</v>
      </c>
      <c r="E44" s="4" t="str">
        <f t="shared" si="3"/>
        <v>796.891833</v>
      </c>
      <c r="F44" s="4">
        <v>26100.0</v>
      </c>
      <c r="G44" s="4" t="str">
        <f t="shared" si="4"/>
        <v>24854.23219</v>
      </c>
      <c r="H44" s="4">
        <v>0.00713805283714</v>
      </c>
      <c r="I44" s="4">
        <v>442869.0</v>
      </c>
      <c r="J44" s="4" t="str">
        <f t="shared" si="5"/>
        <v>18.75652049</v>
      </c>
      <c r="K44" s="4">
        <v>26100.0</v>
      </c>
      <c r="L44" s="4" t="str">
        <f t="shared" si="6"/>
        <v>14.67176219</v>
      </c>
      <c r="M44" s="4" t="str">
        <f t="shared" si="42"/>
        <v>24843.9375</v>
      </c>
      <c r="N44" s="4" t="str">
        <f t="shared" si="7"/>
        <v>14.60060622</v>
      </c>
      <c r="O44" s="4" t="str">
        <f t="shared" si="43"/>
        <v>1256.0625</v>
      </c>
      <c r="P44" s="4" t="str">
        <f t="shared" si="8"/>
        <v>10.29469254</v>
      </c>
      <c r="Q44" s="4">
        <v>590.8796875</v>
      </c>
      <c r="R44" s="4" t="str">
        <f t="shared" si="9"/>
        <v>9.206720594</v>
      </c>
      <c r="S44" s="4">
        <v>187.255625</v>
      </c>
      <c r="T44" s="4" t="str">
        <f t="shared" si="38"/>
        <v>7.548865246</v>
      </c>
      <c r="U44" s="4">
        <v>87.0</v>
      </c>
      <c r="V44" s="4">
        <v>51.0</v>
      </c>
      <c r="W44" s="4" t="str">
        <f t="shared" si="44"/>
        <v>3046</v>
      </c>
      <c r="X44" s="4">
        <v>154.0</v>
      </c>
      <c r="Y44" s="15">
        <v>39172.0</v>
      </c>
      <c r="Z44" s="4" t="s">
        <v>418</v>
      </c>
      <c r="AA44" s="4">
        <v>0.0</v>
      </c>
      <c r="AB44" s="4" t="str">
        <f t="shared" si="40"/>
        <v>0</v>
      </c>
      <c r="AC44" s="4">
        <v>4.0</v>
      </c>
      <c r="AD44" s="20">
        <v>41483.0</v>
      </c>
      <c r="AE44" s="4">
        <v>4.0</v>
      </c>
      <c r="AF44" s="4">
        <v>0.0</v>
      </c>
      <c r="AG44" s="4">
        <v>0.0</v>
      </c>
      <c r="AH44" s="4" t="str">
        <f t="shared" si="41"/>
        <v>0</v>
      </c>
      <c r="AI44" s="4">
        <v>0.0</v>
      </c>
      <c r="AJ44" s="4">
        <v>0.0</v>
      </c>
      <c r="AK44" s="4">
        <v>0.0</v>
      </c>
      <c r="AL44" s="4">
        <v>0.0</v>
      </c>
      <c r="AM44" s="4">
        <v>0.0</v>
      </c>
      <c r="AN44" s="4"/>
      <c r="AO44" s="4"/>
      <c r="AP44" s="4"/>
      <c r="AQ44" s="4"/>
      <c r="BA44" s="17"/>
      <c r="BB44" s="4" t="s">
        <v>244</v>
      </c>
      <c r="BC44" s="4" t="s">
        <v>246</v>
      </c>
      <c r="BD44" s="4"/>
      <c r="BG44" s="4">
        <v>1.0</v>
      </c>
    </row>
    <row r="45">
      <c r="A45" s="4" t="str">
        <f t="shared" si="11"/>
        <v>42</v>
      </c>
      <c r="B45" s="4" t="s">
        <v>416</v>
      </c>
      <c r="C45" s="4" t="s">
        <v>417</v>
      </c>
      <c r="D45" s="4" t="str">
        <f t="shared" si="2"/>
        <v>431897.3363</v>
      </c>
      <c r="E45" s="4" t="str">
        <f t="shared" si="3"/>
        <v>408.0552778</v>
      </c>
      <c r="F45" s="4">
        <v>284.0</v>
      </c>
      <c r="G45" s="4" t="str">
        <f t="shared" si="4"/>
        <v>206.3923174</v>
      </c>
      <c r="H45" s="4">
        <v>0.00829035607004</v>
      </c>
      <c r="I45" s="4">
        <v>431508.0</v>
      </c>
      <c r="J45" s="4" t="str">
        <f t="shared" si="5"/>
        <v>18.71902778</v>
      </c>
      <c r="K45" s="4">
        <v>284.0</v>
      </c>
      <c r="L45" s="4" t="str">
        <f t="shared" si="6"/>
        <v>8.14974712</v>
      </c>
      <c r="M45" s="4">
        <v>200.0</v>
      </c>
      <c r="N45" s="4" t="str">
        <f t="shared" si="7"/>
        <v>7.64385619</v>
      </c>
      <c r="O45" s="4">
        <v>84.0</v>
      </c>
      <c r="P45" s="4" t="str">
        <f t="shared" si="8"/>
        <v>6.392317423</v>
      </c>
      <c r="Q45" s="4">
        <v>278.1415625</v>
      </c>
      <c r="R45" s="4" t="str">
        <f t="shared" si="9"/>
        <v>8.119675531</v>
      </c>
      <c r="S45" s="4">
        <v>111.1946875</v>
      </c>
      <c r="T45" s="4" t="str">
        <f t="shared" si="38"/>
        <v>6.796944052</v>
      </c>
      <c r="U45" s="4">
        <v>61.0</v>
      </c>
      <c r="V45" s="4">
        <v>23.0</v>
      </c>
      <c r="W45" s="4"/>
      <c r="X45" s="4">
        <v>84.0</v>
      </c>
      <c r="Y45" s="15">
        <v>39855.0</v>
      </c>
      <c r="AD45" s="17"/>
      <c r="BA45" s="17"/>
      <c r="BB45" s="4" t="s">
        <v>244</v>
      </c>
      <c r="BC45" s="4" t="s">
        <v>246</v>
      </c>
      <c r="BD45" s="4"/>
      <c r="BE45" s="4"/>
      <c r="BG45" s="4">
        <v>1.0</v>
      </c>
      <c r="BI45" s="4">
        <v>1.0</v>
      </c>
    </row>
    <row r="46">
      <c r="A46" s="4" t="str">
        <f t="shared" si="11"/>
        <v>43</v>
      </c>
      <c r="B46" s="4" t="s">
        <v>420</v>
      </c>
      <c r="C46" s="4" t="s">
        <v>421</v>
      </c>
      <c r="D46" s="4" t="str">
        <f t="shared" si="2"/>
        <v>429742.1819</v>
      </c>
      <c r="E46" s="4" t="str">
        <f t="shared" si="3"/>
        <v>425.8936193</v>
      </c>
      <c r="F46" s="4">
        <v>1102.0</v>
      </c>
      <c r="G46" s="4" t="str">
        <f t="shared" si="4"/>
        <v>1101</v>
      </c>
      <c r="H46" s="4">
        <v>0.00343525123569</v>
      </c>
      <c r="I46" s="4">
        <v>429335.0</v>
      </c>
      <c r="J46" s="4" t="str">
        <f t="shared" si="5"/>
        <v>18.71174426</v>
      </c>
      <c r="K46" s="4">
        <v>1102.0</v>
      </c>
      <c r="L46" s="4" t="str">
        <f t="shared" si="6"/>
        <v>10.10590851</v>
      </c>
      <c r="M46" s="4">
        <v>1101.0</v>
      </c>
      <c r="N46" s="4" t="str">
        <f t="shared" si="7"/>
        <v>10.10459875</v>
      </c>
      <c r="O46" s="4">
        <v>1.0</v>
      </c>
      <c r="P46" s="4" t="str">
        <f t="shared" si="8"/>
        <v>0</v>
      </c>
      <c r="Q46" s="4">
        <v>294.3553125</v>
      </c>
      <c r="R46" s="4" t="str">
        <f t="shared" si="9"/>
        <v>8.201414855</v>
      </c>
      <c r="S46" s="4">
        <v>112.8265625</v>
      </c>
      <c r="T46" s="4" t="str">
        <f t="shared" si="38"/>
        <v>6.817962948</v>
      </c>
      <c r="U46" s="4">
        <v>64.0</v>
      </c>
      <c r="V46" s="4">
        <v>18.0</v>
      </c>
      <c r="W46" s="4"/>
      <c r="X46" s="4">
        <v>1.0</v>
      </c>
      <c r="Y46" s="15">
        <v>39229.0</v>
      </c>
      <c r="Z46" s="4" t="s">
        <v>420</v>
      </c>
      <c r="AA46" t="str">
        <f>LOG(AF46,2)+AG46+AH46</f>
        <v>21.34983409</v>
      </c>
      <c r="AB46" s="4" t="str">
        <f>AJ46+AK46+AL46+AM46</f>
        <v>148</v>
      </c>
      <c r="AC46" s="4">
        <v>588.0</v>
      </c>
      <c r="AD46" s="20">
        <v>39778.0</v>
      </c>
      <c r="AE46" s="4">
        <v>588.0</v>
      </c>
      <c r="AF46" s="4">
        <v>2610.0</v>
      </c>
      <c r="AG46" s="4">
        <v>9.0</v>
      </c>
      <c r="AH46" s="4" t="str">
        <f>AI46-AG46</f>
        <v>1</v>
      </c>
      <c r="AI46" s="4">
        <v>10.0</v>
      </c>
      <c r="AJ46" s="4">
        <v>1.0</v>
      </c>
      <c r="AK46" s="4">
        <v>77.0</v>
      </c>
      <c r="AL46" s="4">
        <v>24.0</v>
      </c>
      <c r="AM46" s="4">
        <v>46.0</v>
      </c>
      <c r="AN46" s="4" t="s">
        <v>422</v>
      </c>
      <c r="AO46" s="4" t="str">
        <f>AR46+AS46</f>
        <v>14</v>
      </c>
      <c r="AP46" s="4" t="str">
        <f>AX46+AY46</f>
        <v>24</v>
      </c>
      <c r="AQ46" s="4" t="str">
        <f>AU46+LOG(AV46+AZ46,2)+AT46</f>
        <v>647.882643</v>
      </c>
      <c r="AR46" s="4">
        <v>1.0</v>
      </c>
      <c r="AS46" s="4">
        <v>13.0</v>
      </c>
      <c r="AT46" s="4">
        <v>639.0</v>
      </c>
      <c r="AU46" s="4">
        <v>0.0</v>
      </c>
      <c r="AV46" s="4">
        <v>3.0</v>
      </c>
      <c r="AW46" s="4">
        <v>1161.0</v>
      </c>
      <c r="AX46" s="4">
        <v>15.0</v>
      </c>
      <c r="AY46" s="4">
        <v>9.0</v>
      </c>
      <c r="AZ46" s="4">
        <v>469.0</v>
      </c>
      <c r="BA46" s="22">
        <v>40692.0</v>
      </c>
      <c r="BB46" s="4" t="s">
        <v>244</v>
      </c>
      <c r="BC46" s="4" t="s">
        <v>246</v>
      </c>
      <c r="BD46" s="4">
        <v>1.0</v>
      </c>
      <c r="BE46" s="4"/>
      <c r="BG46" s="4">
        <v>1.0</v>
      </c>
    </row>
    <row r="47">
      <c r="A47" s="4" t="str">
        <f t="shared" si="11"/>
        <v>44</v>
      </c>
      <c r="B47" s="4" t="s">
        <v>423</v>
      </c>
      <c r="C47" s="4" t="s">
        <v>424</v>
      </c>
      <c r="D47" s="4" t="str">
        <f t="shared" si="2"/>
        <v>410304.0725</v>
      </c>
      <c r="E47" s="4" t="str">
        <f t="shared" si="3"/>
        <v>119.7184785</v>
      </c>
      <c r="F47" s="4">
        <v>4494.0</v>
      </c>
      <c r="G47" s="4" t="str">
        <f t="shared" si="4"/>
        <v>4493.085553</v>
      </c>
      <c r="H47" s="4">
        <v>0.00468440877478</v>
      </c>
      <c r="I47" s="4">
        <v>410203.0</v>
      </c>
      <c r="J47" s="4" t="str">
        <f t="shared" si="5"/>
        <v>18.64597852</v>
      </c>
      <c r="K47" s="4">
        <v>4494.0</v>
      </c>
      <c r="L47" s="4" t="str">
        <f t="shared" si="6"/>
        <v>12.13378441</v>
      </c>
      <c r="M47" s="4" t="str">
        <f t="shared" ref="M47:M49" si="45">(K47*W47)/3200</f>
        <v>4492.595625</v>
      </c>
      <c r="N47" s="4" t="str">
        <f t="shared" si="7"/>
        <v>12.1333335</v>
      </c>
      <c r="O47" s="4" t="str">
        <f t="shared" ref="O47:O49" si="46">(K47*X47)/3200</f>
        <v>1.404375</v>
      </c>
      <c r="P47" s="4" t="str">
        <f t="shared" si="8"/>
        <v>0.4899282194</v>
      </c>
      <c r="Q47" s="4">
        <v>101.0725</v>
      </c>
      <c r="R47" s="4" t="str">
        <f t="shared" si="9"/>
        <v>6.659246709</v>
      </c>
      <c r="S47" s="4">
        <v>0.0</v>
      </c>
      <c r="T47" s="4">
        <v>0.0</v>
      </c>
      <c r="U47" s="4">
        <v>20.0</v>
      </c>
      <c r="V47" s="4">
        <v>0.0</v>
      </c>
      <c r="W47" s="4" t="str">
        <f t="shared" ref="W47:W49" si="47">3200-X47</f>
        <v>3199</v>
      </c>
      <c r="X47" s="4">
        <v>1.0</v>
      </c>
      <c r="Y47" s="15">
        <v>39877.0</v>
      </c>
      <c r="AD47" s="17"/>
      <c r="BA47" s="17"/>
      <c r="BB47" s="4" t="s">
        <v>244</v>
      </c>
      <c r="BC47" s="4" t="s">
        <v>246</v>
      </c>
      <c r="BD47" s="4"/>
      <c r="BE47" s="4"/>
      <c r="BG47" s="4">
        <v>1.0</v>
      </c>
      <c r="BH47" s="4">
        <v>1.0</v>
      </c>
    </row>
    <row r="48">
      <c r="A48" s="4" t="str">
        <f t="shared" si="11"/>
        <v>45</v>
      </c>
      <c r="B48" s="4" t="s">
        <v>431</v>
      </c>
      <c r="C48" s="4" t="s">
        <v>432</v>
      </c>
      <c r="D48" s="4" t="str">
        <f t="shared" si="2"/>
        <v>410359.8078</v>
      </c>
      <c r="E48" s="4" t="str">
        <f t="shared" si="3"/>
        <v>488.4526898</v>
      </c>
      <c r="F48" s="4">
        <v>8531.0</v>
      </c>
      <c r="G48" s="4" t="str">
        <f t="shared" si="4"/>
        <v>8158.345452</v>
      </c>
      <c r="H48" s="4">
        <v>0.0129817832225</v>
      </c>
      <c r="I48" s="4">
        <v>409890.0</v>
      </c>
      <c r="J48" s="4" t="str">
        <f t="shared" si="5"/>
        <v>18.64487727</v>
      </c>
      <c r="K48" s="4">
        <v>8531.0</v>
      </c>
      <c r="L48" s="4" t="str">
        <f t="shared" si="6"/>
        <v>13.05849915</v>
      </c>
      <c r="M48" s="4" t="str">
        <f t="shared" si="45"/>
        <v>8149.770938</v>
      </c>
      <c r="N48" s="4" t="str">
        <f t="shared" si="7"/>
        <v>12.9925438</v>
      </c>
      <c r="O48" s="4" t="str">
        <f t="shared" si="46"/>
        <v>381.2290625</v>
      </c>
      <c r="P48" s="4" t="str">
        <f t="shared" si="8"/>
        <v>8.574514295</v>
      </c>
      <c r="Q48" s="4">
        <v>242.2953125</v>
      </c>
      <c r="R48" s="4" t="str">
        <f t="shared" si="9"/>
        <v>7.920622684</v>
      </c>
      <c r="S48" s="4">
        <v>227.5125</v>
      </c>
      <c r="T48" s="4" t="str">
        <f t="shared" ref="T48:T55" si="48">LOG(S48,2)</f>
        <v>7.829802002</v>
      </c>
      <c r="U48" s="4">
        <v>53.0</v>
      </c>
      <c r="V48" s="4">
        <v>46.0</v>
      </c>
      <c r="W48" s="4" t="str">
        <f t="shared" si="47"/>
        <v>3057</v>
      </c>
      <c r="X48" s="4">
        <v>143.0</v>
      </c>
      <c r="Y48" s="15">
        <v>39642.0</v>
      </c>
      <c r="Z48" s="4" t="s">
        <v>431</v>
      </c>
      <c r="AA48" s="4">
        <v>0.0</v>
      </c>
      <c r="AB48" s="4" t="str">
        <f t="shared" ref="AB48:AB49" si="49">AJ48+AK48+AL48+AM48</f>
        <v>0</v>
      </c>
      <c r="AC48" s="4">
        <v>0.0</v>
      </c>
      <c r="AD48" s="20">
        <v>41133.0</v>
      </c>
      <c r="AE48" s="4">
        <v>0.0</v>
      </c>
      <c r="AF48" s="4">
        <v>0.0</v>
      </c>
      <c r="AG48" s="4">
        <v>0.0</v>
      </c>
      <c r="AH48" s="4" t="str">
        <f t="shared" ref="AH48:AH49" si="50">AI48-AG48</f>
        <v>0</v>
      </c>
      <c r="AI48" s="4">
        <v>0.0</v>
      </c>
      <c r="AJ48" s="4">
        <v>0.0</v>
      </c>
      <c r="AK48" s="4">
        <v>0.0</v>
      </c>
      <c r="AL48" s="4">
        <v>0.0</v>
      </c>
      <c r="AM48" s="4">
        <v>0.0</v>
      </c>
      <c r="AN48" s="4"/>
      <c r="AO48" s="4"/>
      <c r="AP48" s="4"/>
      <c r="AQ48" s="4"/>
      <c r="BA48" s="17"/>
      <c r="BB48" s="4" t="s">
        <v>244</v>
      </c>
      <c r="BC48" s="4" t="s">
        <v>246</v>
      </c>
      <c r="BD48" s="4"/>
      <c r="BE48" s="4"/>
      <c r="BF48" s="4"/>
      <c r="BJ48" s="4">
        <v>1.0</v>
      </c>
      <c r="BS48" s="4">
        <v>1.0</v>
      </c>
      <c r="BV48" s="4">
        <v>1.0</v>
      </c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</row>
    <row r="49">
      <c r="A49" s="4" t="str">
        <f t="shared" si="11"/>
        <v>46</v>
      </c>
      <c r="B49" s="4" t="s">
        <v>425</v>
      </c>
      <c r="C49" s="4" t="s">
        <v>426</v>
      </c>
      <c r="D49" s="4" t="str">
        <f t="shared" si="2"/>
        <v>412149.8438</v>
      </c>
      <c r="E49" s="4" t="str">
        <f t="shared" si="3"/>
        <v>5211.478267</v>
      </c>
      <c r="F49" s="4">
        <v>42000.0</v>
      </c>
      <c r="G49" s="4" t="str">
        <f t="shared" si="4"/>
        <v>29820.44878</v>
      </c>
      <c r="H49" s="4">
        <v>0.00245974311619</v>
      </c>
      <c r="I49" s="4">
        <v>406957.0</v>
      </c>
      <c r="J49" s="4" t="str">
        <f t="shared" si="5"/>
        <v>18.63451684</v>
      </c>
      <c r="K49" s="4">
        <v>42000.0</v>
      </c>
      <c r="L49" s="4" t="str">
        <f t="shared" si="6"/>
        <v>15.35810171</v>
      </c>
      <c r="M49" s="4" t="str">
        <f t="shared" si="45"/>
        <v>29806.875</v>
      </c>
      <c r="N49" s="4" t="str">
        <f t="shared" si="7"/>
        <v>14.86335751</v>
      </c>
      <c r="O49" s="4" t="str">
        <f t="shared" si="46"/>
        <v>12193.125</v>
      </c>
      <c r="P49" s="4" t="str">
        <f t="shared" si="8"/>
        <v>13.5737803</v>
      </c>
      <c r="Q49" s="4">
        <v>5154.995625</v>
      </c>
      <c r="R49" s="4" t="str">
        <f t="shared" si="9"/>
        <v>12.33175549</v>
      </c>
      <c r="S49" s="4">
        <v>37.848125</v>
      </c>
      <c r="T49" s="4" t="str">
        <f t="shared" si="48"/>
        <v>5.242149926</v>
      </c>
      <c r="U49" s="4">
        <v>442.0</v>
      </c>
      <c r="V49" s="4">
        <v>7.0</v>
      </c>
      <c r="W49" s="4" t="str">
        <f t="shared" si="47"/>
        <v>2271</v>
      </c>
      <c r="X49" s="4">
        <v>929.0</v>
      </c>
      <c r="Y49" s="15">
        <v>39136.0</v>
      </c>
      <c r="Z49" s="4" t="s">
        <v>427</v>
      </c>
      <c r="AA49" t="str">
        <f>LOG(AF49,2)+AG49+AH49</f>
        <v>58.65463603</v>
      </c>
      <c r="AB49" s="4" t="str">
        <f t="shared" si="49"/>
        <v>101</v>
      </c>
      <c r="AC49" s="4">
        <v>556.0</v>
      </c>
      <c r="AD49" s="20">
        <v>39491.0</v>
      </c>
      <c r="AE49" s="4">
        <v>556.0</v>
      </c>
      <c r="AF49" s="4">
        <v>806.0</v>
      </c>
      <c r="AG49" s="4">
        <v>19.0</v>
      </c>
      <c r="AH49" s="4" t="str">
        <f t="shared" si="50"/>
        <v>30</v>
      </c>
      <c r="AI49" s="4">
        <v>49.0</v>
      </c>
      <c r="AJ49" s="4">
        <v>33.0</v>
      </c>
      <c r="AK49" s="4">
        <v>41.0</v>
      </c>
      <c r="AL49" s="4">
        <v>3.0</v>
      </c>
      <c r="AM49" s="4">
        <v>24.0</v>
      </c>
      <c r="AN49" s="4"/>
      <c r="AO49" s="4"/>
      <c r="AP49" s="4"/>
      <c r="AQ49" s="4"/>
      <c r="BA49" s="17"/>
      <c r="BB49" s="4" t="s">
        <v>244</v>
      </c>
      <c r="BC49" s="4" t="s">
        <v>428</v>
      </c>
      <c r="BD49" s="4"/>
      <c r="BE49" s="4"/>
      <c r="BF49" s="4"/>
      <c r="BG49" s="4">
        <v>1.0</v>
      </c>
      <c r="BI49" s="4">
        <v>1.0</v>
      </c>
      <c r="BJ49" s="4">
        <v>1.0</v>
      </c>
      <c r="BQ49" s="4">
        <v>1.0</v>
      </c>
    </row>
    <row r="50">
      <c r="A50" s="4" t="str">
        <f t="shared" si="11"/>
        <v>47</v>
      </c>
      <c r="B50" s="4" t="s">
        <v>429</v>
      </c>
      <c r="C50" s="4" t="s">
        <v>430</v>
      </c>
      <c r="D50" s="4" t="str">
        <f t="shared" si="2"/>
        <v>375252.0644</v>
      </c>
      <c r="E50" s="4" t="str">
        <f t="shared" si="3"/>
        <v>303.5807791</v>
      </c>
      <c r="F50" s="4">
        <v>2655.0</v>
      </c>
      <c r="G50" s="4" t="str">
        <f t="shared" si="4"/>
        <v>1819.722808</v>
      </c>
      <c r="H50" s="4">
        <v>0.00201783000627</v>
      </c>
      <c r="I50" s="4">
        <v>374967.0</v>
      </c>
      <c r="J50" s="4" t="str">
        <f t="shared" si="5"/>
        <v>18.51640411</v>
      </c>
      <c r="K50" s="4">
        <v>2655.0</v>
      </c>
      <c r="L50" s="4" t="str">
        <f t="shared" si="6"/>
        <v>11.37449615</v>
      </c>
      <c r="M50" s="4" t="str">
        <f>2655-845</f>
        <v>1810</v>
      </c>
      <c r="N50" s="4" t="str">
        <f t="shared" si="7"/>
        <v>10.82177398</v>
      </c>
      <c r="O50" s="4">
        <v>845.0</v>
      </c>
      <c r="P50" s="4" t="str">
        <f t="shared" si="8"/>
        <v>9.722807531</v>
      </c>
      <c r="Q50" s="4">
        <v>284.064375</v>
      </c>
      <c r="R50" s="4" t="str">
        <f t="shared" si="9"/>
        <v>8.150074102</v>
      </c>
      <c r="S50" s="4">
        <v>1.0</v>
      </c>
      <c r="T50" s="4" t="str">
        <f t="shared" si="48"/>
        <v>0</v>
      </c>
      <c r="U50" s="4">
        <v>268.0</v>
      </c>
      <c r="V50" s="4">
        <v>1.0</v>
      </c>
      <c r="W50" s="4"/>
      <c r="X50" s="4">
        <v>845.0</v>
      </c>
      <c r="Y50" s="15">
        <v>39756.0</v>
      </c>
      <c r="AD50" s="17"/>
      <c r="BA50" s="17"/>
      <c r="BB50" s="4" t="s">
        <v>244</v>
      </c>
      <c r="BC50" s="4" t="s">
        <v>246</v>
      </c>
      <c r="BD50" s="4"/>
      <c r="BE50" s="4"/>
      <c r="BG50" s="4">
        <v>1.0</v>
      </c>
      <c r="BH50" s="4">
        <v>1.0</v>
      </c>
      <c r="BI50" s="4">
        <v>1.0</v>
      </c>
      <c r="BO50" s="4">
        <v>1.0</v>
      </c>
    </row>
    <row r="51">
      <c r="A51" s="4" t="str">
        <f t="shared" si="11"/>
        <v>48</v>
      </c>
      <c r="B51" s="4" t="s">
        <v>442</v>
      </c>
      <c r="C51" s="4" t="s">
        <v>443</v>
      </c>
      <c r="D51" s="4" t="str">
        <f t="shared" si="2"/>
        <v>360795.3216</v>
      </c>
      <c r="E51" s="4" t="str">
        <f t="shared" si="3"/>
        <v>1876.774934</v>
      </c>
      <c r="F51" s="4">
        <v>10400.0</v>
      </c>
      <c r="G51" s="4" t="str">
        <f t="shared" si="4"/>
        <v>9295.372504</v>
      </c>
      <c r="H51" s="4">
        <v>0.00445676886831</v>
      </c>
      <c r="I51" s="4">
        <v>358937.0</v>
      </c>
      <c r="J51" s="4" t="str">
        <f t="shared" si="5"/>
        <v>18.45337112</v>
      </c>
      <c r="K51" s="4">
        <v>10400.0</v>
      </c>
      <c r="L51" s="4" t="str">
        <f t="shared" si="6"/>
        <v>13.34429591</v>
      </c>
      <c r="M51" s="4" t="str">
        <f>(K51*W51)/3200</f>
        <v>9285.25</v>
      </c>
      <c r="N51" s="4" t="str">
        <f t="shared" si="7"/>
        <v>13.18072504</v>
      </c>
      <c r="O51" s="4" t="str">
        <f>(K51*X51)/3200</f>
        <v>1114.75</v>
      </c>
      <c r="P51" s="4" t="str">
        <f t="shared" si="8"/>
        <v>10.12250448</v>
      </c>
      <c r="Q51" s="4">
        <v>1700.095</v>
      </c>
      <c r="R51" s="4" t="str">
        <f t="shared" si="9"/>
        <v>10.73139965</v>
      </c>
      <c r="S51" s="4">
        <v>158.2265625</v>
      </c>
      <c r="T51" s="4" t="str">
        <f t="shared" si="48"/>
        <v>7.305848004</v>
      </c>
      <c r="U51" s="4">
        <v>155.0</v>
      </c>
      <c r="V51" s="4">
        <v>11.0</v>
      </c>
      <c r="W51" s="4" t="str">
        <f>3200-X51</f>
        <v>2857</v>
      </c>
      <c r="X51" s="4">
        <v>343.0</v>
      </c>
      <c r="Y51" s="15">
        <v>39152.0</v>
      </c>
      <c r="Z51" s="4" t="s">
        <v>442</v>
      </c>
      <c r="AA51" t="str">
        <f t="shared" ref="AA51:AA52" si="51">LOG(AF51,2)+AG51+AH51</f>
        <v>890.5129873</v>
      </c>
      <c r="AB51" s="4" t="str">
        <f t="shared" ref="AB51:AB56" si="52">AJ51+AK51+AL51+AM51</f>
        <v>5451</v>
      </c>
      <c r="AC51" s="4">
        <v>1897.0</v>
      </c>
      <c r="AD51" s="20">
        <v>39877.0</v>
      </c>
      <c r="AE51" s="4">
        <v>1897.0</v>
      </c>
      <c r="AF51" s="4">
        <v>5845.0</v>
      </c>
      <c r="AG51" s="4">
        <v>5.0</v>
      </c>
      <c r="AH51" s="4" t="str">
        <f t="shared" ref="AH51:AH56" si="53">AI51-AG51</f>
        <v>873</v>
      </c>
      <c r="AI51" s="4">
        <v>878.0</v>
      </c>
      <c r="AJ51" s="4">
        <v>55.0</v>
      </c>
      <c r="AK51" s="4">
        <v>2533.0</v>
      </c>
      <c r="AL51" s="4">
        <v>764.0</v>
      </c>
      <c r="AM51" s="4">
        <v>2099.0</v>
      </c>
      <c r="AN51" s="4" t="s">
        <v>443</v>
      </c>
      <c r="AO51" s="4" t="str">
        <f>AR51+AS51</f>
        <v>0</v>
      </c>
      <c r="AP51" s="4" t="str">
        <f>AX51+AY51</f>
        <v>0</v>
      </c>
      <c r="AQ51" s="4" t="str">
        <f>AU51+LOG(AV51+AZ51,2)+AT51</f>
        <v>5.129283017</v>
      </c>
      <c r="AR51" s="4">
        <v>0.0</v>
      </c>
      <c r="AS51" s="4">
        <v>0.0</v>
      </c>
      <c r="AT51" s="4">
        <v>0.0</v>
      </c>
      <c r="AU51" s="4">
        <v>0.0</v>
      </c>
      <c r="AV51" s="4">
        <v>0.0</v>
      </c>
      <c r="AW51" s="4">
        <v>1.0</v>
      </c>
      <c r="AX51" s="4">
        <v>0.0</v>
      </c>
      <c r="AY51" s="4">
        <v>0.0</v>
      </c>
      <c r="AZ51" s="4">
        <v>35.0</v>
      </c>
      <c r="BA51" s="22">
        <v>40928.0</v>
      </c>
      <c r="BB51" s="4" t="s">
        <v>367</v>
      </c>
      <c r="BC51" s="4" t="s">
        <v>246</v>
      </c>
      <c r="BD51" s="4"/>
      <c r="BE51" s="4"/>
      <c r="BG51" s="4">
        <v>1.0</v>
      </c>
      <c r="BJ51" s="4">
        <v>1.0</v>
      </c>
      <c r="BP51" s="4">
        <v>1.0</v>
      </c>
    </row>
    <row r="52">
      <c r="A52" s="4" t="str">
        <f t="shared" si="11"/>
        <v>49</v>
      </c>
      <c r="B52" s="4" t="s">
        <v>433</v>
      </c>
      <c r="C52" s="4" t="s">
        <v>434</v>
      </c>
      <c r="D52" s="4" t="str">
        <f t="shared" si="2"/>
        <v>343485.9744</v>
      </c>
      <c r="E52" s="4" t="str">
        <f t="shared" si="3"/>
        <v>789.3610248</v>
      </c>
      <c r="F52" s="4">
        <v>1564.0</v>
      </c>
      <c r="G52" s="4" t="str">
        <f t="shared" si="4"/>
        <v>1490.321928</v>
      </c>
      <c r="H52" s="4">
        <v>0.0038727196365</v>
      </c>
      <c r="I52" s="4">
        <v>342715.0</v>
      </c>
      <c r="J52" s="4" t="str">
        <f t="shared" si="5"/>
        <v>18.38664981</v>
      </c>
      <c r="K52" s="4">
        <v>1564.0</v>
      </c>
      <c r="L52" s="4" t="str">
        <f t="shared" si="6"/>
        <v>10.6110248</v>
      </c>
      <c r="M52" s="4" t="str">
        <f>1564-80</f>
        <v>1484</v>
      </c>
      <c r="N52" s="4" t="str">
        <f t="shared" si="7"/>
        <v>10.53527538</v>
      </c>
      <c r="O52" s="4">
        <v>80.0</v>
      </c>
      <c r="P52" s="4" t="str">
        <f t="shared" si="8"/>
        <v>6.321928095</v>
      </c>
      <c r="Q52" s="4">
        <v>522.08375</v>
      </c>
      <c r="R52" s="4" t="str">
        <f t="shared" si="9"/>
        <v>9.028137445</v>
      </c>
      <c r="S52" s="4">
        <v>248.890625</v>
      </c>
      <c r="T52" s="4" t="str">
        <f t="shared" si="48"/>
        <v>7.959368079</v>
      </c>
      <c r="U52" s="4">
        <v>214.0</v>
      </c>
      <c r="V52" s="4">
        <v>78.0</v>
      </c>
      <c r="W52" s="4"/>
      <c r="X52" s="4">
        <v>80.0</v>
      </c>
      <c r="Y52" s="15">
        <v>40574.0</v>
      </c>
      <c r="Z52" s="4" t="s">
        <v>435</v>
      </c>
      <c r="AA52" t="str">
        <f t="shared" si="51"/>
        <v>4.807354922</v>
      </c>
      <c r="AB52" s="4" t="str">
        <f t="shared" si="52"/>
        <v>10</v>
      </c>
      <c r="AC52" s="4">
        <v>32.0</v>
      </c>
      <c r="AD52" s="20">
        <v>40970.0</v>
      </c>
      <c r="AE52" s="4">
        <v>32.0</v>
      </c>
      <c r="AF52" s="4">
        <v>28.0</v>
      </c>
      <c r="AG52" s="4">
        <v>0.0</v>
      </c>
      <c r="AH52" s="4" t="str">
        <f t="shared" si="53"/>
        <v>0</v>
      </c>
      <c r="AI52" s="4">
        <v>0.0</v>
      </c>
      <c r="AJ52" s="4">
        <v>0.0</v>
      </c>
      <c r="AK52" s="4">
        <v>2.0</v>
      </c>
      <c r="AL52" s="4">
        <v>0.0</v>
      </c>
      <c r="AM52" s="4">
        <v>8.0</v>
      </c>
      <c r="AN52" s="4"/>
      <c r="AO52" s="4"/>
      <c r="AP52" s="4"/>
      <c r="AQ52" s="4"/>
      <c r="BA52" s="17"/>
      <c r="BB52" s="4" t="s">
        <v>244</v>
      </c>
      <c r="BC52" s="4" t="s">
        <v>358</v>
      </c>
      <c r="BD52" s="4"/>
      <c r="BG52" s="4">
        <v>1.0</v>
      </c>
    </row>
    <row r="53">
      <c r="A53" s="4" t="str">
        <f t="shared" si="11"/>
        <v>50</v>
      </c>
      <c r="B53" s="4" t="s">
        <v>454</v>
      </c>
      <c r="C53" s="4" t="s">
        <v>455</v>
      </c>
      <c r="D53" s="4" t="str">
        <f t="shared" si="2"/>
        <v>345864.8109</v>
      </c>
      <c r="E53" s="4" t="str">
        <f t="shared" si="3"/>
        <v>4745.190933</v>
      </c>
      <c r="F53" s="4">
        <v>41600.0</v>
      </c>
      <c r="G53" s="4" t="str">
        <f t="shared" si="4"/>
        <v>28171.71446</v>
      </c>
      <c r="H53" s="4">
        <v>0.00702257416303</v>
      </c>
      <c r="I53" s="4">
        <v>341138.0</v>
      </c>
      <c r="J53" s="4" t="str">
        <f t="shared" si="5"/>
        <v>18.37999594</v>
      </c>
      <c r="K53" s="4">
        <v>41600.0</v>
      </c>
      <c r="L53" s="4" t="str">
        <f t="shared" si="6"/>
        <v>15.34429591</v>
      </c>
      <c r="M53" s="4" t="str">
        <f t="shared" ref="M53:M54" si="54">(K53*W53)/3200</f>
        <v>28158</v>
      </c>
      <c r="N53" s="4" t="str">
        <f t="shared" si="7"/>
        <v>14.78125725</v>
      </c>
      <c r="O53" s="4" t="str">
        <f t="shared" ref="O53:O54" si="55">(K53*X53)/3200</f>
        <v>13442</v>
      </c>
      <c r="P53" s="4" t="str">
        <f t="shared" si="8"/>
        <v>13.71446019</v>
      </c>
      <c r="Q53" s="4">
        <v>4581.1303125</v>
      </c>
      <c r="R53" s="4" t="str">
        <f t="shared" si="9"/>
        <v>12.16148789</v>
      </c>
      <c r="S53" s="4">
        <v>145.680625</v>
      </c>
      <c r="T53" s="4" t="str">
        <f t="shared" si="48"/>
        <v>7.186665207</v>
      </c>
      <c r="U53" s="4">
        <v>441.0</v>
      </c>
      <c r="V53" s="4">
        <v>23.0</v>
      </c>
      <c r="W53" s="4" t="str">
        <f t="shared" ref="W53:W54" si="56">3200-X53</f>
        <v>2166</v>
      </c>
      <c r="X53" s="4">
        <v>1034.0</v>
      </c>
      <c r="Y53" s="15">
        <v>39063.0</v>
      </c>
      <c r="Z53" s="4" t="s">
        <v>454</v>
      </c>
      <c r="AA53" s="4">
        <v>0.0</v>
      </c>
      <c r="AB53" s="4" t="str">
        <f t="shared" si="52"/>
        <v>18</v>
      </c>
      <c r="AC53" s="4">
        <v>65.0</v>
      </c>
      <c r="AD53" s="20">
        <v>41249.0</v>
      </c>
      <c r="AE53" s="4">
        <v>65.0</v>
      </c>
      <c r="AF53" s="4">
        <v>0.0</v>
      </c>
      <c r="AG53" s="4">
        <v>0.0</v>
      </c>
      <c r="AH53" s="4" t="str">
        <f t="shared" si="53"/>
        <v>0</v>
      </c>
      <c r="AI53" s="4">
        <v>0.0</v>
      </c>
      <c r="AJ53" s="4">
        <v>5.0</v>
      </c>
      <c r="AK53" s="4">
        <v>4.0</v>
      </c>
      <c r="AL53" s="4">
        <v>2.0</v>
      </c>
      <c r="AM53" s="4">
        <v>7.0</v>
      </c>
      <c r="AN53" s="4"/>
      <c r="AO53" s="4"/>
      <c r="AP53" s="4"/>
      <c r="AQ53" s="4"/>
      <c r="AR53" s="4"/>
      <c r="AS53" s="4"/>
      <c r="AT53" s="4"/>
      <c r="AX53" s="4"/>
      <c r="AY53" s="4"/>
      <c r="AZ53" s="4"/>
      <c r="BA53" s="16"/>
      <c r="BB53" s="4" t="s">
        <v>244</v>
      </c>
      <c r="BC53" s="4" t="s">
        <v>246</v>
      </c>
      <c r="BD53" s="4"/>
      <c r="BE53" s="4"/>
      <c r="BF53" s="4"/>
      <c r="BG53" s="4">
        <v>1.0</v>
      </c>
      <c r="BH53" s="4">
        <v>1.0</v>
      </c>
      <c r="BI53" s="4">
        <v>1.0</v>
      </c>
      <c r="BJ53" s="4">
        <v>1.0</v>
      </c>
      <c r="BK53" s="4">
        <v>1.0</v>
      </c>
      <c r="BO53" s="4">
        <v>1.0</v>
      </c>
      <c r="BP53" s="4">
        <v>1.0</v>
      </c>
      <c r="BQ53" s="4">
        <v>1.0</v>
      </c>
      <c r="BR53" s="4">
        <v>1.0</v>
      </c>
    </row>
    <row r="54">
      <c r="A54" s="4" t="str">
        <f t="shared" si="11"/>
        <v>51</v>
      </c>
      <c r="B54" s="4" t="s">
        <v>436</v>
      </c>
      <c r="C54" s="4" t="s">
        <v>436</v>
      </c>
      <c r="D54" s="4" t="str">
        <f t="shared" si="2"/>
        <v>478988.3806</v>
      </c>
      <c r="E54" s="4" t="str">
        <f t="shared" si="3"/>
        <v>510.2487754</v>
      </c>
      <c r="F54" s="4">
        <v>3309.0</v>
      </c>
      <c r="G54" s="4" t="str">
        <f t="shared" si="4"/>
        <v>2863.872963</v>
      </c>
      <c r="H54" s="4">
        <v>0.00282736702278</v>
      </c>
      <c r="I54" s="4">
        <v>478497.0</v>
      </c>
      <c r="J54" s="4" t="str">
        <f t="shared" si="5"/>
        <v>18.86815035</v>
      </c>
      <c r="K54" s="4">
        <v>3309.0</v>
      </c>
      <c r="L54" s="4" t="str">
        <f t="shared" si="6"/>
        <v>11.69217958</v>
      </c>
      <c r="M54" s="4" t="str">
        <f t="shared" si="54"/>
        <v>2855.046563</v>
      </c>
      <c r="N54" s="4" t="str">
        <f t="shared" si="7"/>
        <v>11.47929856</v>
      </c>
      <c r="O54" s="4" t="str">
        <f t="shared" si="55"/>
        <v>453.9534375</v>
      </c>
      <c r="P54" s="4" t="str">
        <f t="shared" si="8"/>
        <v>8.826400516</v>
      </c>
      <c r="Q54" s="4">
        <v>466.7159375</v>
      </c>
      <c r="R54" s="4" t="str">
        <f t="shared" si="9"/>
        <v>8.866400923</v>
      </c>
      <c r="S54" s="4">
        <v>24.6646875</v>
      </c>
      <c r="T54" s="4" t="str">
        <f t="shared" si="48"/>
        <v>4.624375103</v>
      </c>
      <c r="U54" s="4">
        <v>249.0</v>
      </c>
      <c r="V54" s="4">
        <v>10.0</v>
      </c>
      <c r="W54" s="4" t="str">
        <f t="shared" si="56"/>
        <v>2761</v>
      </c>
      <c r="X54" s="4">
        <v>439.0</v>
      </c>
      <c r="Y54" s="15">
        <v>39829.0</v>
      </c>
      <c r="Z54" s="4" t="s">
        <v>436</v>
      </c>
      <c r="AA54" t="str">
        <f>LOG(AF54,2)+AG54+AH54</f>
        <v>6.700439718</v>
      </c>
      <c r="AB54" s="4" t="str">
        <f t="shared" si="52"/>
        <v>0</v>
      </c>
      <c r="AC54" s="4">
        <v>335.0</v>
      </c>
      <c r="AD54" s="20">
        <v>40433.0</v>
      </c>
      <c r="AE54" s="4">
        <v>335.0</v>
      </c>
      <c r="AF54" s="4">
        <v>26.0</v>
      </c>
      <c r="AG54" s="4">
        <v>0.0</v>
      </c>
      <c r="AH54" s="4" t="str">
        <f t="shared" si="53"/>
        <v>2</v>
      </c>
      <c r="AI54" s="4">
        <v>2.0</v>
      </c>
      <c r="AJ54" s="4">
        <v>0.0</v>
      </c>
      <c r="AK54" s="4">
        <v>0.0</v>
      </c>
      <c r="AL54" s="4">
        <v>0.0</v>
      </c>
      <c r="AM54" s="4">
        <v>0.0</v>
      </c>
      <c r="AN54" s="4"/>
      <c r="AO54" s="4"/>
      <c r="AP54" s="4"/>
      <c r="AQ54" s="4"/>
      <c r="BA54" s="17"/>
      <c r="BB54" s="4" t="s">
        <v>244</v>
      </c>
      <c r="BC54" s="4" t="s">
        <v>437</v>
      </c>
      <c r="BD54" s="4"/>
      <c r="BE54" s="4"/>
      <c r="BG54" s="4">
        <v>1.0</v>
      </c>
    </row>
    <row r="55">
      <c r="A55" s="4" t="str">
        <f t="shared" si="11"/>
        <v>52</v>
      </c>
      <c r="B55" s="4" t="s">
        <v>460</v>
      </c>
      <c r="C55" s="4" t="s">
        <v>460</v>
      </c>
      <c r="D55" s="4" t="str">
        <f t="shared" si="2"/>
        <v>348789.0759</v>
      </c>
      <c r="E55" s="4" t="str">
        <f t="shared" si="3"/>
        <v>248.4869809</v>
      </c>
      <c r="F55" s="4">
        <v>89.0</v>
      </c>
      <c r="G55" s="4" t="str">
        <f t="shared" si="4"/>
        <v>37.83289001</v>
      </c>
      <c r="H55" s="4">
        <v>0.00196801607749</v>
      </c>
      <c r="I55" s="4">
        <v>348559.0</v>
      </c>
      <c r="J55" s="4" t="str">
        <f t="shared" si="5"/>
        <v>18.41104335</v>
      </c>
      <c r="K55" s="4">
        <v>89.0</v>
      </c>
      <c r="L55" s="4" t="str">
        <f t="shared" si="6"/>
        <v>6.475733431</v>
      </c>
      <c r="M55" s="4" t="str">
        <f>89-57</f>
        <v>32</v>
      </c>
      <c r="N55" s="4" t="str">
        <f t="shared" si="7"/>
        <v>5</v>
      </c>
      <c r="O55" s="4">
        <v>57.0</v>
      </c>
      <c r="P55" s="4" t="str">
        <f t="shared" si="8"/>
        <v>5.832890014</v>
      </c>
      <c r="Q55" s="4">
        <v>202.13875</v>
      </c>
      <c r="R55" s="4" t="str">
        <f t="shared" si="9"/>
        <v>7.659202103</v>
      </c>
      <c r="S55" s="4">
        <v>27.9371875</v>
      </c>
      <c r="T55" s="4" t="str">
        <f t="shared" si="48"/>
        <v>4.804114884</v>
      </c>
      <c r="U55" s="4">
        <v>99.0</v>
      </c>
      <c r="V55" s="4">
        <v>13.0</v>
      </c>
      <c r="W55" s="4"/>
      <c r="X55" s="4">
        <v>57.0</v>
      </c>
      <c r="Y55" s="15">
        <v>41298.0</v>
      </c>
      <c r="Z55" s="4" t="s">
        <v>460</v>
      </c>
      <c r="AA55" s="4">
        <v>0.0</v>
      </c>
      <c r="AB55" s="4" t="str">
        <f t="shared" si="52"/>
        <v>0</v>
      </c>
      <c r="AC55" s="4">
        <v>1.0</v>
      </c>
      <c r="AD55" s="20">
        <v>41363.0</v>
      </c>
      <c r="AE55" s="4">
        <v>1.0</v>
      </c>
      <c r="AF55" s="4">
        <v>0.0</v>
      </c>
      <c r="AG55" s="4">
        <v>0.0</v>
      </c>
      <c r="AH55" s="4" t="str">
        <f t="shared" si="53"/>
        <v>0</v>
      </c>
      <c r="AI55" s="4">
        <v>0.0</v>
      </c>
      <c r="AJ55" s="4">
        <v>0.0</v>
      </c>
      <c r="AK55" s="4">
        <v>0.0</v>
      </c>
      <c r="AL55" s="4">
        <v>0.0</v>
      </c>
      <c r="AM55" s="4">
        <v>0.0</v>
      </c>
      <c r="AN55" s="4"/>
      <c r="AO55" s="4"/>
      <c r="AP55" s="4"/>
      <c r="AQ55" s="4"/>
      <c r="BA55" s="17"/>
      <c r="BB55" s="4" t="s">
        <v>244</v>
      </c>
      <c r="BC55" s="4" t="s">
        <v>246</v>
      </c>
      <c r="BD55" s="4"/>
      <c r="BG55" s="4">
        <v>1.0</v>
      </c>
    </row>
    <row r="56">
      <c r="A56" s="4" t="str">
        <f t="shared" si="11"/>
        <v>53</v>
      </c>
      <c r="B56" s="4" t="s">
        <v>463</v>
      </c>
      <c r="C56" s="4" t="s">
        <v>464</v>
      </c>
      <c r="D56" s="4" t="str">
        <f t="shared" si="2"/>
        <v>337074.0363</v>
      </c>
      <c r="E56" s="4" t="str">
        <f t="shared" si="3"/>
        <v>234.398031</v>
      </c>
      <c r="F56" s="4">
        <v>19.0</v>
      </c>
      <c r="G56" s="4">
        <v>19.0</v>
      </c>
      <c r="H56" s="4">
        <v>0.00474444831007</v>
      </c>
      <c r="I56" s="4">
        <v>336858.0</v>
      </c>
      <c r="J56" s="4" t="str">
        <f t="shared" si="5"/>
        <v>18.36178104</v>
      </c>
      <c r="K56" s="4">
        <v>19.0</v>
      </c>
      <c r="L56" s="4" t="str">
        <f t="shared" si="6"/>
        <v>4.247927513</v>
      </c>
      <c r="M56" s="4">
        <v>19.0</v>
      </c>
      <c r="N56" s="4" t="str">
        <f t="shared" si="7"/>
        <v>4.247927513</v>
      </c>
      <c r="O56" s="4">
        <v>0.0</v>
      </c>
      <c r="P56" s="4">
        <v>0.0</v>
      </c>
      <c r="Q56" s="4">
        <v>216.03625</v>
      </c>
      <c r="R56" s="4" t="str">
        <f t="shared" si="9"/>
        <v>7.755129601</v>
      </c>
      <c r="S56" s="4">
        <v>0.0</v>
      </c>
      <c r="T56" s="4">
        <v>0.0</v>
      </c>
      <c r="U56" s="4">
        <v>20.0</v>
      </c>
      <c r="V56" s="4">
        <v>0.0</v>
      </c>
      <c r="W56" s="4"/>
      <c r="X56" s="4">
        <v>0.0</v>
      </c>
      <c r="Y56" s="15">
        <v>39857.0</v>
      </c>
      <c r="Z56" s="4" t="s">
        <v>463</v>
      </c>
      <c r="AA56" s="4">
        <v>0.0</v>
      </c>
      <c r="AB56" s="4" t="str">
        <f t="shared" si="52"/>
        <v>0</v>
      </c>
      <c r="AC56" s="4">
        <v>10.0</v>
      </c>
      <c r="AD56" s="20">
        <v>40640.0</v>
      </c>
      <c r="AE56" s="4">
        <v>10.0</v>
      </c>
      <c r="AF56" s="4">
        <v>0.0</v>
      </c>
      <c r="AG56" s="4">
        <v>0.0</v>
      </c>
      <c r="AH56" s="4" t="str">
        <f t="shared" si="53"/>
        <v>0</v>
      </c>
      <c r="AI56" s="4">
        <v>0.0</v>
      </c>
      <c r="AJ56" s="4">
        <v>0.0</v>
      </c>
      <c r="AK56" s="4">
        <v>0.0</v>
      </c>
      <c r="AL56" s="4">
        <v>0.0</v>
      </c>
      <c r="AM56" s="4">
        <v>0.0</v>
      </c>
      <c r="AN56" s="4"/>
      <c r="AO56" s="4"/>
      <c r="AP56" s="4"/>
      <c r="AQ56" s="4"/>
      <c r="AR56" s="4"/>
      <c r="AX56" s="4"/>
      <c r="BA56" s="17"/>
      <c r="BB56" s="4" t="s">
        <v>244</v>
      </c>
      <c r="BC56" s="4" t="s">
        <v>246</v>
      </c>
      <c r="BD56" s="4"/>
      <c r="BE56" s="4"/>
      <c r="BF56" s="4"/>
      <c r="BG56" s="4">
        <v>1.0</v>
      </c>
      <c r="BH56" s="4">
        <v>1.0</v>
      </c>
      <c r="BI56" s="4">
        <v>1.0</v>
      </c>
      <c r="BO56" s="4">
        <v>1.0</v>
      </c>
    </row>
    <row r="57">
      <c r="A57" s="4" t="str">
        <f t="shared" si="11"/>
        <v>54</v>
      </c>
      <c r="B57" s="4" t="s">
        <v>438</v>
      </c>
      <c r="C57" s="4" t="s">
        <v>439</v>
      </c>
      <c r="D57" s="4" t="str">
        <f t="shared" si="2"/>
        <v>329681.8634</v>
      </c>
      <c r="E57" s="4" t="str">
        <f t="shared" si="3"/>
        <v>573.1917224</v>
      </c>
      <c r="F57" s="4">
        <v>4844.0</v>
      </c>
      <c r="G57" s="4" t="str">
        <f t="shared" ref="G57:G174" si="57">M57 + LOG(O57,2)</f>
        <v>2679.828221</v>
      </c>
      <c r="H57" s="4">
        <v>0.00705211308678</v>
      </c>
      <c r="I57" s="4">
        <v>329127.0</v>
      </c>
      <c r="J57" s="4" t="str">
        <f t="shared" si="5"/>
        <v>18.32828486</v>
      </c>
      <c r="K57" s="4">
        <v>4844.0</v>
      </c>
      <c r="L57" s="4" t="str">
        <f t="shared" si="6"/>
        <v>12.24198315</v>
      </c>
      <c r="M57" s="4" t="str">
        <f t="shared" ref="M57:M60" si="58">(K57*W57)/3200</f>
        <v>2668.74125</v>
      </c>
      <c r="N57" s="4" t="str">
        <f t="shared" si="7"/>
        <v>11.38194372</v>
      </c>
      <c r="O57" s="4" t="str">
        <f t="shared" ref="O57:O61" si="59">(K57*X57)/3200</f>
        <v>2175.25875</v>
      </c>
      <c r="P57" s="4" t="str">
        <f t="shared" ref="P57:P174" si="60">LOG(O57,2)</f>
        <v>11.08697131</v>
      </c>
      <c r="Q57" s="4">
        <v>469.541875</v>
      </c>
      <c r="R57" s="4" t="str">
        <f t="shared" si="9"/>
        <v>8.875110017</v>
      </c>
      <c r="S57" s="4">
        <v>85.3215625</v>
      </c>
      <c r="T57" s="4" t="str">
        <f t="shared" ref="T57:T62" si="61">LOG(S57,2)</f>
        <v>6.414838481</v>
      </c>
      <c r="U57" s="4">
        <v>190.0</v>
      </c>
      <c r="V57" s="4">
        <v>22.0</v>
      </c>
      <c r="W57" s="4" t="str">
        <f t="shared" ref="W57:W61" si="62">3200-X57</f>
        <v>1763</v>
      </c>
      <c r="X57" s="4">
        <v>1437.0</v>
      </c>
      <c r="Y57" s="15">
        <v>39191.0</v>
      </c>
      <c r="AD57" s="17"/>
      <c r="BA57" s="17"/>
      <c r="BB57" s="4" t="s">
        <v>244</v>
      </c>
      <c r="BC57" s="4" t="s">
        <v>246</v>
      </c>
      <c r="BD57" s="4"/>
      <c r="BE57" s="4">
        <v>1.0</v>
      </c>
      <c r="BS57" s="4">
        <v>1.0</v>
      </c>
    </row>
    <row r="58">
      <c r="A58" s="4" t="str">
        <f t="shared" si="11"/>
        <v>55</v>
      </c>
      <c r="B58" s="4" t="s">
        <v>440</v>
      </c>
      <c r="C58" s="4" t="s">
        <v>441</v>
      </c>
      <c r="D58" s="4" t="str">
        <f t="shared" si="2"/>
        <v>338447.0281</v>
      </c>
      <c r="E58" s="4" t="str">
        <f t="shared" si="3"/>
        <v>12385.34299</v>
      </c>
      <c r="F58" s="4">
        <v>55600.0</v>
      </c>
      <c r="G58" s="4" t="str">
        <f t="shared" si="57"/>
        <v>24687.4166</v>
      </c>
      <c r="H58" s="4">
        <v>0.0125426532594</v>
      </c>
      <c r="I58" s="4">
        <v>326080.0</v>
      </c>
      <c r="J58" s="4" t="str">
        <f t="shared" si="5"/>
        <v>18.31486643</v>
      </c>
      <c r="K58" s="4">
        <v>55600.0</v>
      </c>
      <c r="L58" s="4" t="str">
        <f t="shared" si="6"/>
        <v>15.76279726</v>
      </c>
      <c r="M58" s="4" t="str">
        <f t="shared" si="58"/>
        <v>24672.5</v>
      </c>
      <c r="N58" s="4" t="str">
        <f t="shared" si="7"/>
        <v>14.59061629</v>
      </c>
      <c r="O58" s="4" t="str">
        <f t="shared" si="59"/>
        <v>30927.5</v>
      </c>
      <c r="P58" s="4" t="str">
        <f t="shared" si="60"/>
        <v>14.9166026</v>
      </c>
      <c r="Q58" s="4">
        <v>11236.766875</v>
      </c>
      <c r="R58" s="4" t="str">
        <f t="shared" si="9"/>
        <v>13.45593937</v>
      </c>
      <c r="S58" s="4">
        <v>1130.26125</v>
      </c>
      <c r="T58" s="4" t="str">
        <f t="shared" si="61"/>
        <v>10.14244056</v>
      </c>
      <c r="U58" s="4">
        <v>1235.0</v>
      </c>
      <c r="V58" s="4">
        <v>323.0</v>
      </c>
      <c r="W58" s="4" t="str">
        <f t="shared" si="62"/>
        <v>1420</v>
      </c>
      <c r="X58" s="4">
        <v>1780.0</v>
      </c>
      <c r="Y58" s="15">
        <v>39212.0</v>
      </c>
      <c r="AD58" s="17"/>
      <c r="BA58" s="17"/>
      <c r="BB58" s="4" t="s">
        <v>244</v>
      </c>
      <c r="BC58" s="4" t="s">
        <v>246</v>
      </c>
      <c r="BD58" s="4"/>
      <c r="BE58" s="4">
        <v>1.0</v>
      </c>
      <c r="BF58" s="4"/>
      <c r="BG58" s="4">
        <v>1.0</v>
      </c>
      <c r="BH58" s="4">
        <v>1.0</v>
      </c>
      <c r="BJ58" s="4">
        <v>1.0</v>
      </c>
      <c r="BO58" s="4">
        <v>1.0</v>
      </c>
      <c r="BQ58" s="4">
        <v>1.0</v>
      </c>
    </row>
    <row r="59">
      <c r="A59" s="4" t="str">
        <f t="shared" si="11"/>
        <v>56</v>
      </c>
      <c r="B59" s="4" t="s">
        <v>444</v>
      </c>
      <c r="C59" s="4" t="s">
        <v>445</v>
      </c>
      <c r="D59" s="4" t="str">
        <f t="shared" si="2"/>
        <v>312247.1</v>
      </c>
      <c r="E59" s="4" t="str">
        <f t="shared" si="3"/>
        <v>4790.33011</v>
      </c>
      <c r="F59" s="4">
        <v>17000.0</v>
      </c>
      <c r="G59" s="4" t="str">
        <f t="shared" si="57"/>
        <v>7429.476375</v>
      </c>
      <c r="H59" s="4">
        <v>0.00180974382789</v>
      </c>
      <c r="I59" s="4">
        <v>307475.0</v>
      </c>
      <c r="J59" s="4" t="str">
        <f t="shared" si="5"/>
        <v>18.23010959</v>
      </c>
      <c r="K59" s="4">
        <v>17000.0</v>
      </c>
      <c r="L59" s="4" t="str">
        <f t="shared" si="6"/>
        <v>14.05324713</v>
      </c>
      <c r="M59" s="4" t="str">
        <f t="shared" si="58"/>
        <v>7416.25</v>
      </c>
      <c r="N59" s="4" t="str">
        <f t="shared" si="7"/>
        <v>12.85647416</v>
      </c>
      <c r="O59" s="4" t="str">
        <f t="shared" si="59"/>
        <v>9583.75</v>
      </c>
      <c r="P59" s="4" t="str">
        <f t="shared" si="60"/>
        <v>13.22637456</v>
      </c>
      <c r="Q59" s="4">
        <v>4296.145625</v>
      </c>
      <c r="R59" s="4" t="str">
        <f t="shared" si="9"/>
        <v>12.06882718</v>
      </c>
      <c r="S59" s="4">
        <v>475.954375</v>
      </c>
      <c r="T59" s="4" t="str">
        <f t="shared" si="61"/>
        <v>8.894679473</v>
      </c>
      <c r="U59" s="4">
        <v>809.0</v>
      </c>
      <c r="V59" s="4">
        <v>85.0</v>
      </c>
      <c r="W59" s="4" t="str">
        <f t="shared" si="62"/>
        <v>1396</v>
      </c>
      <c r="X59" s="4">
        <v>1804.0</v>
      </c>
      <c r="Y59" s="15">
        <v>39988.0</v>
      </c>
      <c r="AD59" s="17"/>
      <c r="BA59" s="17"/>
      <c r="BB59" s="4" t="s">
        <v>244</v>
      </c>
      <c r="BC59" s="4" t="s">
        <v>350</v>
      </c>
      <c r="BD59" s="4">
        <v>1.0</v>
      </c>
    </row>
    <row r="60">
      <c r="A60" s="4" t="str">
        <f t="shared" si="11"/>
        <v>57</v>
      </c>
      <c r="B60" s="4" t="s">
        <v>446</v>
      </c>
      <c r="C60" s="4" t="s">
        <v>447</v>
      </c>
      <c r="D60" s="4" t="str">
        <f t="shared" si="2"/>
        <v>298291.8319</v>
      </c>
      <c r="E60" s="4" t="str">
        <f t="shared" si="3"/>
        <v>1696.010102</v>
      </c>
      <c r="F60" s="4">
        <v>8342.0</v>
      </c>
      <c r="G60" s="4" t="str">
        <f t="shared" si="57"/>
        <v>5006.481251</v>
      </c>
      <c r="H60" s="4">
        <v>0.00282502488026</v>
      </c>
      <c r="I60" s="4">
        <v>296614.0</v>
      </c>
      <c r="J60" s="4" t="str">
        <f t="shared" si="5"/>
        <v>18.17822717</v>
      </c>
      <c r="K60" s="4">
        <v>8342.0</v>
      </c>
      <c r="L60" s="4" t="str">
        <f t="shared" si="6"/>
        <v>13.0261776</v>
      </c>
      <c r="M60" s="4" t="str">
        <f t="shared" si="58"/>
        <v>4994.7725</v>
      </c>
      <c r="N60" s="4" t="str">
        <f t="shared" si="7"/>
        <v>12.28620325</v>
      </c>
      <c r="O60" s="4" t="str">
        <f t="shared" si="59"/>
        <v>3347.2275</v>
      </c>
      <c r="P60" s="4" t="str">
        <f t="shared" si="60"/>
        <v>11.70875089</v>
      </c>
      <c r="Q60" s="4">
        <v>1669.4103125</v>
      </c>
      <c r="R60" s="4" t="str">
        <f t="shared" si="9"/>
        <v>10.70512287</v>
      </c>
      <c r="S60" s="4">
        <v>8.4215625</v>
      </c>
      <c r="T60" s="4" t="str">
        <f t="shared" si="61"/>
        <v>3.074087929</v>
      </c>
      <c r="U60" s="4">
        <v>594.0</v>
      </c>
      <c r="V60" s="4">
        <v>3.0</v>
      </c>
      <c r="W60" s="4" t="str">
        <f t="shared" si="62"/>
        <v>1916</v>
      </c>
      <c r="X60" s="4">
        <v>1284.0</v>
      </c>
      <c r="Y60" s="15">
        <v>39316.0</v>
      </c>
      <c r="AD60" s="17"/>
      <c r="BA60" s="17"/>
      <c r="BB60" s="4" t="s">
        <v>244</v>
      </c>
      <c r="BC60" s="4" t="s">
        <v>246</v>
      </c>
      <c r="BD60" s="4"/>
      <c r="BE60" s="4"/>
      <c r="BF60" s="4"/>
      <c r="BG60" s="4">
        <v>1.0</v>
      </c>
      <c r="BH60" s="4">
        <v>1.0</v>
      </c>
      <c r="BI60" s="4">
        <v>1.0</v>
      </c>
    </row>
    <row r="61">
      <c r="A61" s="4" t="str">
        <f t="shared" si="11"/>
        <v>58</v>
      </c>
      <c r="B61" s="4" t="s">
        <v>448</v>
      </c>
      <c r="C61" s="4" t="s">
        <v>449</v>
      </c>
      <c r="D61" s="4" t="str">
        <f t="shared" si="2"/>
        <v>286693.5675</v>
      </c>
      <c r="E61" s="4" t="str">
        <f t="shared" si="3"/>
        <v>1726.688026</v>
      </c>
      <c r="F61" s="4">
        <v>27900.0</v>
      </c>
      <c r="G61" s="4" t="str">
        <f t="shared" si="57"/>
        <v>14814.67357</v>
      </c>
      <c r="H61" s="4">
        <v>0.0110096897644</v>
      </c>
      <c r="I61" s="4">
        <v>284985.0</v>
      </c>
      <c r="J61" s="4" t="str">
        <f t="shared" si="5"/>
        <v>18.12052646</v>
      </c>
      <c r="K61" s="4">
        <v>27900.0</v>
      </c>
      <c r="L61" s="4" t="str">
        <f t="shared" si="6"/>
        <v>14.7679775</v>
      </c>
      <c r="M61" s="4">
        <v>14802.1875</v>
      </c>
      <c r="N61" s="4" t="str">
        <f t="shared" si="7"/>
        <v>13.85352278</v>
      </c>
      <c r="O61" s="4" t="str">
        <f t="shared" si="59"/>
        <v>5736.9375</v>
      </c>
      <c r="P61" s="4" t="str">
        <f t="shared" si="60"/>
        <v>12.48606509</v>
      </c>
      <c r="Q61" s="4">
        <v>1544.240625</v>
      </c>
      <c r="R61" s="4" t="str">
        <f t="shared" si="9"/>
        <v>10.59268186</v>
      </c>
      <c r="S61" s="4">
        <v>164.326875</v>
      </c>
      <c r="T61" s="4" t="str">
        <f t="shared" si="61"/>
        <v>7.360424636</v>
      </c>
      <c r="U61" s="4">
        <v>359.0</v>
      </c>
      <c r="V61" s="4">
        <v>56.0</v>
      </c>
      <c r="W61" s="4" t="str">
        <f t="shared" si="62"/>
        <v>2542</v>
      </c>
      <c r="X61" s="4">
        <v>658.0</v>
      </c>
      <c r="Y61" s="15">
        <v>39139.0</v>
      </c>
      <c r="Z61" s="4" t="s">
        <v>448</v>
      </c>
      <c r="AA61" t="str">
        <f>LOG(AF61,2)+AG61+AH61</f>
        <v>1</v>
      </c>
      <c r="AB61" s="4" t="str">
        <f>AJ61+AK61+AL61+AM61</f>
        <v>2</v>
      </c>
      <c r="AC61" s="4">
        <v>0.0</v>
      </c>
      <c r="AD61" s="20">
        <v>40326.0</v>
      </c>
      <c r="AE61" s="4">
        <v>0.0</v>
      </c>
      <c r="AF61" s="4">
        <v>2.0</v>
      </c>
      <c r="AG61" s="4">
        <v>0.0</v>
      </c>
      <c r="AH61" s="4" t="str">
        <f>AI61-AG61</f>
        <v>0</v>
      </c>
      <c r="AI61" s="4">
        <v>0.0</v>
      </c>
      <c r="AJ61" s="4">
        <v>0.0</v>
      </c>
      <c r="AK61" s="4">
        <v>0.0</v>
      </c>
      <c r="AL61" s="4">
        <v>0.0</v>
      </c>
      <c r="AM61" s="4">
        <v>2.0</v>
      </c>
      <c r="BA61" s="17"/>
      <c r="BB61" s="4" t="s">
        <v>244</v>
      </c>
      <c r="BC61" s="4" t="s">
        <v>246</v>
      </c>
      <c r="BD61" s="4"/>
      <c r="BE61" s="4"/>
      <c r="BG61" s="4">
        <v>1.0</v>
      </c>
      <c r="BI61" s="4">
        <v>1.0</v>
      </c>
    </row>
    <row r="62">
      <c r="A62" s="4" t="str">
        <f t="shared" si="11"/>
        <v>59</v>
      </c>
      <c r="B62" s="4" t="s">
        <v>450</v>
      </c>
      <c r="C62" s="4" t="s">
        <v>451</v>
      </c>
      <c r="D62" s="4" t="str">
        <f t="shared" si="2"/>
        <v>284265.0844</v>
      </c>
      <c r="E62" s="4" t="str">
        <f t="shared" si="3"/>
        <v>351.1995609</v>
      </c>
      <c r="F62" s="4">
        <v>966.0</v>
      </c>
      <c r="G62" s="4" t="str">
        <f t="shared" si="57"/>
        <v>491.9158794</v>
      </c>
      <c r="H62" s="4">
        <v>0.00935242953328</v>
      </c>
      <c r="I62" s="4">
        <v>283932.0</v>
      </c>
      <c r="J62" s="4" t="str">
        <f t="shared" si="5"/>
        <v>18.11518593</v>
      </c>
      <c r="K62" s="4">
        <v>966.0</v>
      </c>
      <c r="L62" s="4" t="str">
        <f t="shared" si="6"/>
        <v>9.915879379</v>
      </c>
      <c r="M62" s="4" t="str">
        <f>966-483</f>
        <v>483</v>
      </c>
      <c r="N62" s="4" t="str">
        <f t="shared" si="7"/>
        <v>8.915879379</v>
      </c>
      <c r="O62" s="4">
        <v>483.0</v>
      </c>
      <c r="P62" s="4" t="str">
        <f t="shared" si="60"/>
        <v>8.915879379</v>
      </c>
      <c r="Q62" s="4">
        <v>321.508125</v>
      </c>
      <c r="R62" s="4" t="str">
        <f t="shared" si="9"/>
        <v>8.328711387</v>
      </c>
      <c r="S62" s="4">
        <v>11.57625</v>
      </c>
      <c r="T62" s="4" t="str">
        <f t="shared" si="61"/>
        <v>3.533096079</v>
      </c>
      <c r="U62" s="4">
        <v>180.0</v>
      </c>
      <c r="V62" s="4">
        <v>3.0</v>
      </c>
      <c r="W62" s="4"/>
      <c r="X62" s="4">
        <v>483.0</v>
      </c>
      <c r="Y62" s="15">
        <v>39012.0</v>
      </c>
      <c r="AD62" s="17"/>
      <c r="BA62" s="17"/>
      <c r="BB62" s="4" t="s">
        <v>244</v>
      </c>
      <c r="BC62" s="4" t="s">
        <v>246</v>
      </c>
      <c r="BD62" s="4"/>
      <c r="BE62" s="4">
        <v>1.0</v>
      </c>
      <c r="BF62" s="4"/>
      <c r="BH62" s="4">
        <v>1.0</v>
      </c>
      <c r="BJ62" s="4">
        <v>1.0</v>
      </c>
      <c r="BO62" s="4">
        <v>1.0</v>
      </c>
    </row>
    <row r="63">
      <c r="A63" s="4" t="str">
        <f t="shared" si="11"/>
        <v>60</v>
      </c>
      <c r="B63" s="4" t="s">
        <v>452</v>
      </c>
      <c r="C63" s="4" t="s">
        <v>453</v>
      </c>
      <c r="D63" s="4" t="str">
        <f t="shared" si="2"/>
        <v>282997.32</v>
      </c>
      <c r="E63" s="4" t="str">
        <f t="shared" si="3"/>
        <v>1615.422263</v>
      </c>
      <c r="F63" s="4">
        <v>71200.0</v>
      </c>
      <c r="G63" s="4" t="str">
        <f t="shared" si="57"/>
        <v>69008.35509</v>
      </c>
      <c r="H63" s="4">
        <v>0.00285930819084</v>
      </c>
      <c r="I63" s="4">
        <v>281400.0</v>
      </c>
      <c r="J63" s="4" t="str">
        <f t="shared" si="5"/>
        <v>18.1022628</v>
      </c>
      <c r="K63" s="4">
        <v>71200.0</v>
      </c>
      <c r="L63" s="4" t="str">
        <f t="shared" si="6"/>
        <v>16.11958962</v>
      </c>
      <c r="M63" s="4" t="str">
        <f>(K63*W63)/3200</f>
        <v>68997.25</v>
      </c>
      <c r="N63" s="4" t="str">
        <f t="shared" si="7"/>
        <v>16.07425124</v>
      </c>
      <c r="O63" s="4" t="str">
        <f>(K63*X63)/3200</f>
        <v>2202.75</v>
      </c>
      <c r="P63" s="4" t="str">
        <f t="shared" si="60"/>
        <v>11.10509005</v>
      </c>
      <c r="Q63" s="4">
        <v>1597.32</v>
      </c>
      <c r="R63" s="4" t="str">
        <f t="shared" si="9"/>
        <v>10.64143765</v>
      </c>
      <c r="S63" s="4">
        <v>0.0</v>
      </c>
      <c r="T63" s="4">
        <v>0.0</v>
      </c>
      <c r="U63" s="4">
        <v>144.0</v>
      </c>
      <c r="V63" s="4">
        <v>0.0</v>
      </c>
      <c r="W63" s="4" t="str">
        <f>3200-X63</f>
        <v>3101</v>
      </c>
      <c r="X63" s="4">
        <v>99.0</v>
      </c>
      <c r="Y63" s="15">
        <v>39876.0</v>
      </c>
      <c r="AD63" s="17"/>
      <c r="BA63" s="17"/>
      <c r="BB63" s="4" t="s">
        <v>244</v>
      </c>
      <c r="BC63" s="4" t="s">
        <v>246</v>
      </c>
      <c r="BD63" s="4"/>
      <c r="BI63" s="4">
        <v>1.0</v>
      </c>
    </row>
    <row r="64">
      <c r="A64" s="4" t="str">
        <f t="shared" si="11"/>
        <v>61</v>
      </c>
      <c r="B64" s="4" t="s">
        <v>479</v>
      </c>
      <c r="C64" s="4" t="s">
        <v>480</v>
      </c>
      <c r="D64" s="4" t="str">
        <f t="shared" si="2"/>
        <v>818955.5791</v>
      </c>
      <c r="E64" s="4" t="str">
        <f t="shared" si="3"/>
        <v>36.22245897</v>
      </c>
      <c r="F64" s="4">
        <v>1010.0</v>
      </c>
      <c r="G64" s="4" t="str">
        <f t="shared" si="57"/>
        <v>968.5545889</v>
      </c>
      <c r="H64" s="4">
        <v>0.00123846576744</v>
      </c>
      <c r="I64" s="4">
        <v>818939.0</v>
      </c>
      <c r="J64" s="4" t="str">
        <f t="shared" si="5"/>
        <v>19.64339647</v>
      </c>
      <c r="K64" s="4">
        <v>1010.0</v>
      </c>
      <c r="L64" s="4" t="str">
        <f t="shared" si="6"/>
        <v>9.980139578</v>
      </c>
      <c r="M64" s="4" t="str">
        <f>1010-47</f>
        <v>963</v>
      </c>
      <c r="N64" s="4" t="str">
        <f t="shared" si="7"/>
        <v>9.911391988</v>
      </c>
      <c r="O64" s="4">
        <v>47.0</v>
      </c>
      <c r="P64" s="4" t="str">
        <f t="shared" si="60"/>
        <v>5.554588852</v>
      </c>
      <c r="Q64" s="4">
        <v>13.71875</v>
      </c>
      <c r="R64" s="4" t="str">
        <f t="shared" si="9"/>
        <v>3.77807713</v>
      </c>
      <c r="S64" s="4">
        <v>2.8603125</v>
      </c>
      <c r="T64" s="4" t="str">
        <f t="shared" ref="T64:T65" si="63">LOG(S64,2)</f>
        <v>1.516172776</v>
      </c>
      <c r="U64" s="4">
        <v>11.0</v>
      </c>
      <c r="V64" s="4">
        <v>1.0</v>
      </c>
      <c r="W64" s="4"/>
      <c r="X64" s="4">
        <v>47.0</v>
      </c>
      <c r="Y64" s="15">
        <v>39718.0</v>
      </c>
      <c r="Z64" s="4" t="s">
        <v>479</v>
      </c>
      <c r="AA64" s="4">
        <v>0.0</v>
      </c>
      <c r="AB64" s="4" t="str">
        <f>AJ64+AK64+AL64+AM64</f>
        <v>0</v>
      </c>
      <c r="AC64" s="4">
        <v>21.0</v>
      </c>
      <c r="AD64" s="20">
        <v>41127.0</v>
      </c>
      <c r="AE64" s="4">
        <v>21.0</v>
      </c>
      <c r="AF64" s="4">
        <v>0.0</v>
      </c>
      <c r="AG64" s="4">
        <v>0.0</v>
      </c>
      <c r="AH64" s="4" t="str">
        <f>AI64-AG64</f>
        <v>0</v>
      </c>
      <c r="AI64" s="4">
        <v>0.0</v>
      </c>
      <c r="AJ64" s="4">
        <v>0.0</v>
      </c>
      <c r="AK64" s="4">
        <v>0.0</v>
      </c>
      <c r="AL64" s="4">
        <v>0.0</v>
      </c>
      <c r="AM64" s="4">
        <v>0.0</v>
      </c>
      <c r="AN64" s="4"/>
      <c r="AO64" s="4"/>
      <c r="AP64" s="4"/>
      <c r="AQ64" s="4"/>
      <c r="BA64" s="17"/>
      <c r="BB64" s="4" t="s">
        <v>244</v>
      </c>
      <c r="BC64" s="4" t="s">
        <v>481</v>
      </c>
      <c r="BD64" s="4"/>
      <c r="BE64" s="4"/>
      <c r="BF64" s="4"/>
      <c r="BG64" s="4">
        <v>1.0</v>
      </c>
      <c r="BH64" s="4">
        <v>1.0</v>
      </c>
      <c r="BO64" s="4">
        <v>1.0</v>
      </c>
    </row>
    <row r="65">
      <c r="A65" s="4" t="str">
        <f t="shared" si="11"/>
        <v>62</v>
      </c>
      <c r="B65" s="4" t="s">
        <v>456</v>
      </c>
      <c r="C65" s="4" t="s">
        <v>457</v>
      </c>
      <c r="D65" s="4" t="str">
        <f t="shared" si="2"/>
        <v>571094.8503</v>
      </c>
      <c r="E65" s="4" t="str">
        <f t="shared" si="3"/>
        <v>651.9720838</v>
      </c>
      <c r="F65" s="4">
        <v>6091.0</v>
      </c>
      <c r="G65" s="4" t="str">
        <f t="shared" si="57"/>
        <v>5807.960058</v>
      </c>
      <c r="H65" s="4">
        <v>0.0</v>
      </c>
      <c r="I65" s="4">
        <v>570462.0</v>
      </c>
      <c r="J65" s="4" t="str">
        <f t="shared" si="5"/>
        <v>19.12177126</v>
      </c>
      <c r="K65" s="4">
        <v>6091.0</v>
      </c>
      <c r="L65" s="4" t="str">
        <f t="shared" si="6"/>
        <v>12.57246339</v>
      </c>
      <c r="M65" s="4" t="str">
        <f t="shared" ref="M65:M77" si="64">(K65*W65)/3200</f>
        <v>5799.774063</v>
      </c>
      <c r="N65" s="4" t="str">
        <f t="shared" si="7"/>
        <v>12.50178098</v>
      </c>
      <c r="O65" s="4" t="str">
        <f t="shared" ref="O65:O77" si="65">(K65*X65)/3200</f>
        <v>291.2259375</v>
      </c>
      <c r="P65" s="4" t="str">
        <f t="shared" si="60"/>
        <v>8.185995042</v>
      </c>
      <c r="Q65" s="4">
        <v>582.2509375</v>
      </c>
      <c r="R65" s="4" t="str">
        <f t="shared" si="9"/>
        <v>9.185497247</v>
      </c>
      <c r="S65" s="4">
        <v>50.599375</v>
      </c>
      <c r="T65" s="4" t="str">
        <f t="shared" si="63"/>
        <v>5.66104766</v>
      </c>
      <c r="U65" s="4">
        <v>133.0</v>
      </c>
      <c r="V65" s="4">
        <v>5.0</v>
      </c>
      <c r="W65" s="4" t="str">
        <f t="shared" ref="W65:W77" si="66">3200-X65</f>
        <v>3047</v>
      </c>
      <c r="X65" s="4">
        <v>153.0</v>
      </c>
      <c r="Y65" s="15">
        <v>39924.0</v>
      </c>
      <c r="AD65" s="17"/>
      <c r="BA65" s="17"/>
      <c r="BB65" s="4" t="s">
        <v>244</v>
      </c>
      <c r="BC65" s="4" t="s">
        <v>246</v>
      </c>
      <c r="BD65" s="4"/>
      <c r="BE65" s="4"/>
      <c r="BI65" s="4">
        <v>1.0</v>
      </c>
      <c r="BS65" s="4">
        <v>1.0</v>
      </c>
    </row>
    <row r="66">
      <c r="A66" s="4" t="str">
        <f t="shared" si="11"/>
        <v>63</v>
      </c>
      <c r="B66" s="4" t="s">
        <v>458</v>
      </c>
      <c r="C66" s="4" t="s">
        <v>459</v>
      </c>
      <c r="D66" s="4" t="str">
        <f t="shared" si="2"/>
        <v>547255.5625</v>
      </c>
      <c r="E66" s="4" t="str">
        <f t="shared" si="3"/>
        <v>276.623676</v>
      </c>
      <c r="F66" s="4">
        <v>10300.0</v>
      </c>
      <c r="G66" s="4" t="str">
        <f t="shared" si="57"/>
        <v>9810.056375</v>
      </c>
      <c r="H66" s="4">
        <v>0.00120540737206</v>
      </c>
      <c r="I66" s="4">
        <v>546998.0</v>
      </c>
      <c r="J66" s="4" t="str">
        <f t="shared" si="5"/>
        <v>19.06117603</v>
      </c>
      <c r="K66" s="4">
        <v>10300.0</v>
      </c>
      <c r="L66" s="4" t="str">
        <f t="shared" si="6"/>
        <v>13.33035672</v>
      </c>
      <c r="M66" s="4" t="str">
        <f t="shared" si="64"/>
        <v>9801.09375</v>
      </c>
      <c r="N66" s="4" t="str">
        <f t="shared" si="7"/>
        <v>13.25872704</v>
      </c>
      <c r="O66" s="4" t="str">
        <f t="shared" si="65"/>
        <v>498.90625</v>
      </c>
      <c r="P66" s="4" t="str">
        <f t="shared" si="60"/>
        <v>8.962624932</v>
      </c>
      <c r="Q66" s="4">
        <v>257.5625</v>
      </c>
      <c r="R66" s="4" t="str">
        <f t="shared" si="9"/>
        <v>8.008778748</v>
      </c>
      <c r="S66" s="4">
        <v>0.0</v>
      </c>
      <c r="T66" s="4">
        <v>0.0</v>
      </c>
      <c r="U66" s="4">
        <v>80.0</v>
      </c>
      <c r="V66" s="4">
        <v>0.0</v>
      </c>
      <c r="W66" s="4" t="str">
        <f t="shared" si="66"/>
        <v>3045</v>
      </c>
      <c r="X66" s="4">
        <v>155.0</v>
      </c>
      <c r="Y66" s="15">
        <v>39778.0</v>
      </c>
      <c r="AD66" s="17"/>
      <c r="BA66" s="17"/>
      <c r="BB66" s="4" t="s">
        <v>244</v>
      </c>
      <c r="BC66" s="4" t="s">
        <v>428</v>
      </c>
      <c r="BD66" s="4"/>
      <c r="BG66" s="4">
        <v>1.0</v>
      </c>
    </row>
    <row r="67">
      <c r="A67" s="4" t="str">
        <f t="shared" si="11"/>
        <v>64</v>
      </c>
      <c r="B67" s="4" t="s">
        <v>461</v>
      </c>
      <c r="C67" s="4" t="s">
        <v>462</v>
      </c>
      <c r="D67" s="4" t="str">
        <f t="shared" si="2"/>
        <v>305501.65</v>
      </c>
      <c r="E67" s="4" t="str">
        <f t="shared" si="3"/>
        <v>396.8690314</v>
      </c>
      <c r="F67" s="4">
        <v>5818.0</v>
      </c>
      <c r="G67" s="4" t="str">
        <f t="shared" si="57"/>
        <v>5594.949261</v>
      </c>
      <c r="H67" s="4">
        <v>0.00227129776991</v>
      </c>
      <c r="I67" s="4">
        <v>305123.0</v>
      </c>
      <c r="J67" s="4" t="str">
        <f t="shared" si="5"/>
        <v>18.21903141</v>
      </c>
      <c r="K67" s="4">
        <v>5818.0</v>
      </c>
      <c r="L67" s="4" t="str">
        <f t="shared" si="6"/>
        <v>12.50630758</v>
      </c>
      <c r="M67" s="4" t="str">
        <f t="shared" si="64"/>
        <v>5587.098125</v>
      </c>
      <c r="N67" s="4" t="str">
        <f t="shared" si="7"/>
        <v>12.44788344</v>
      </c>
      <c r="O67" s="4" t="str">
        <f t="shared" si="65"/>
        <v>230.901875</v>
      </c>
      <c r="P67" s="4" t="str">
        <f t="shared" si="60"/>
        <v>7.851136078</v>
      </c>
      <c r="Q67" s="4">
        <v>321.0675</v>
      </c>
      <c r="R67" s="4" t="str">
        <f t="shared" si="9"/>
        <v>8.326732826</v>
      </c>
      <c r="S67" s="4">
        <v>57.5825</v>
      </c>
      <c r="T67" s="4" t="str">
        <f t="shared" ref="T67:T77" si="67">LOG(S67,2)</f>
        <v>5.847558521</v>
      </c>
      <c r="U67" s="4">
        <v>83.0</v>
      </c>
      <c r="V67" s="4">
        <v>7.0</v>
      </c>
      <c r="W67" s="4" t="str">
        <f t="shared" si="66"/>
        <v>3073</v>
      </c>
      <c r="X67" s="4">
        <v>127.0</v>
      </c>
      <c r="Y67" s="15">
        <v>39668.0</v>
      </c>
      <c r="AD67" s="17"/>
      <c r="BA67" s="17"/>
      <c r="BB67" s="4" t="s">
        <v>244</v>
      </c>
      <c r="BC67" s="4" t="s">
        <v>246</v>
      </c>
      <c r="BD67" s="4"/>
      <c r="BG67" s="4">
        <v>1.0</v>
      </c>
      <c r="BH67" s="4">
        <v>1.0</v>
      </c>
      <c r="BI67" s="4">
        <v>1.0</v>
      </c>
    </row>
    <row r="68">
      <c r="A68" s="4" t="str">
        <f t="shared" si="11"/>
        <v>65</v>
      </c>
      <c r="B68" s="4" t="s">
        <v>465</v>
      </c>
      <c r="C68" s="4" t="s">
        <v>466</v>
      </c>
      <c r="D68" s="4" t="str">
        <f t="shared" si="2"/>
        <v>277801.1441</v>
      </c>
      <c r="E68" s="4" t="str">
        <f t="shared" si="3"/>
        <v>102.2273185</v>
      </c>
      <c r="F68" s="4">
        <v>3321.0</v>
      </c>
      <c r="G68" s="4" t="str">
        <f t="shared" si="57"/>
        <v>3223.916152</v>
      </c>
      <c r="H68" s="4">
        <v>0.00271490255272</v>
      </c>
      <c r="I68" s="4">
        <v>277717.0</v>
      </c>
      <c r="J68" s="4" t="str">
        <f t="shared" si="5"/>
        <v>18.08325597</v>
      </c>
      <c r="K68" s="4">
        <v>3321.0</v>
      </c>
      <c r="L68" s="4" t="str">
        <f t="shared" si="6"/>
        <v>11.69740201</v>
      </c>
      <c r="M68" s="4" t="str">
        <f t="shared" si="64"/>
        <v>3217.21875</v>
      </c>
      <c r="N68" s="4" t="str">
        <f t="shared" si="7"/>
        <v>11.65159832</v>
      </c>
      <c r="O68" s="4" t="str">
        <f t="shared" si="65"/>
        <v>103.78125</v>
      </c>
      <c r="P68" s="4" t="str">
        <f t="shared" si="60"/>
        <v>6.697402008</v>
      </c>
      <c r="Q68" s="4">
        <v>82.34375</v>
      </c>
      <c r="R68" s="4" t="str">
        <f t="shared" si="9"/>
        <v>6.363587247</v>
      </c>
      <c r="S68" s="4">
        <v>1.8003125</v>
      </c>
      <c r="T68" s="4" t="str">
        <f t="shared" si="67"/>
        <v>0.8482473527</v>
      </c>
      <c r="U68" s="4">
        <v>59.0</v>
      </c>
      <c r="V68" s="4">
        <v>1.0</v>
      </c>
      <c r="W68" s="4" t="str">
        <f t="shared" si="66"/>
        <v>3100</v>
      </c>
      <c r="X68" s="4">
        <v>100.0</v>
      </c>
      <c r="Y68" s="15">
        <v>39166.0</v>
      </c>
      <c r="Z68" s="4" t="s">
        <v>465</v>
      </c>
      <c r="AA68" t="str">
        <f>LOG(AF68,2)+AG68+AH68</f>
        <v>24.07414146</v>
      </c>
      <c r="AB68" s="4" t="str">
        <f>AJ68+AK68+AL68+AM68</f>
        <v>13</v>
      </c>
      <c r="AC68" s="4">
        <v>207.0</v>
      </c>
      <c r="AD68" s="20">
        <v>40191.0</v>
      </c>
      <c r="AE68" s="4">
        <v>207.0</v>
      </c>
      <c r="AF68" s="4">
        <v>2156.0</v>
      </c>
      <c r="AG68" s="4">
        <v>3.0</v>
      </c>
      <c r="AH68" s="4" t="str">
        <f>AI68-AG68</f>
        <v>10</v>
      </c>
      <c r="AI68" s="4">
        <v>13.0</v>
      </c>
      <c r="AJ68" s="4">
        <v>0.0</v>
      </c>
      <c r="AK68" s="4">
        <v>9.0</v>
      </c>
      <c r="AL68" s="4">
        <v>1.0</v>
      </c>
      <c r="AM68" s="4">
        <v>3.0</v>
      </c>
      <c r="AN68" s="4" t="s">
        <v>465</v>
      </c>
      <c r="AO68" s="4" t="str">
        <f>AR68+AS68</f>
        <v>2</v>
      </c>
      <c r="AP68" s="4" t="str">
        <f>AX68+AY68</f>
        <v>9</v>
      </c>
      <c r="AQ68" s="4" t="str">
        <f>AU68+LOG(AV68+AZ68,2)+AT68</f>
        <v>49254.35975</v>
      </c>
      <c r="AR68" s="4">
        <v>2.0</v>
      </c>
      <c r="AS68" s="4">
        <v>0.0</v>
      </c>
      <c r="AT68" s="21">
        <v>48998.0</v>
      </c>
      <c r="AU68" s="21">
        <v>247.0</v>
      </c>
      <c r="AV68" s="21">
        <v>277.0</v>
      </c>
      <c r="AW68" s="4">
        <v>1490.0</v>
      </c>
      <c r="AX68" s="4">
        <v>9.0</v>
      </c>
      <c r="AY68" s="4">
        <v>0.0</v>
      </c>
      <c r="AZ68" s="4">
        <v>380.0</v>
      </c>
      <c r="BA68" s="22">
        <v>40853.0</v>
      </c>
      <c r="BB68" s="4" t="s">
        <v>244</v>
      </c>
      <c r="BC68" s="4" t="s">
        <v>246</v>
      </c>
      <c r="BD68" s="4">
        <v>1.0</v>
      </c>
      <c r="BE68" s="4"/>
      <c r="BG68" s="4">
        <v>1.0</v>
      </c>
      <c r="BH68" s="4">
        <v>1.0</v>
      </c>
      <c r="BI68" s="4">
        <v>1.0</v>
      </c>
      <c r="BO68" s="4">
        <v>1.0</v>
      </c>
    </row>
    <row r="69">
      <c r="A69" s="4" t="str">
        <f t="shared" si="11"/>
        <v>66</v>
      </c>
      <c r="B69" s="4" t="s">
        <v>467</v>
      </c>
      <c r="C69" s="4" t="s">
        <v>468</v>
      </c>
      <c r="D69" s="4" t="str">
        <f t="shared" si="2"/>
        <v>269912.9816</v>
      </c>
      <c r="E69" s="4" t="str">
        <f t="shared" si="3"/>
        <v>3302.006037</v>
      </c>
      <c r="F69" s="4">
        <v>36100.0</v>
      </c>
      <c r="G69" s="4" t="str">
        <f t="shared" si="57"/>
        <v>32377.77279</v>
      </c>
      <c r="H69" s="4">
        <v>0.00898757022203</v>
      </c>
      <c r="I69" s="4">
        <v>266629.0</v>
      </c>
      <c r="J69" s="4" t="str">
        <f t="shared" si="5"/>
        <v>18.02447418</v>
      </c>
      <c r="K69" s="4">
        <v>36100.0</v>
      </c>
      <c r="L69" s="4" t="str">
        <f t="shared" si="6"/>
        <v>15.13971122</v>
      </c>
      <c r="M69" s="4" t="str">
        <f t="shared" si="64"/>
        <v>32365.90625</v>
      </c>
      <c r="N69" s="4" t="str">
        <f t="shared" si="7"/>
        <v>14.98218728</v>
      </c>
      <c r="O69" s="4" t="str">
        <f t="shared" si="65"/>
        <v>3734.09375</v>
      </c>
      <c r="P69" s="4" t="str">
        <f t="shared" si="60"/>
        <v>11.86654243</v>
      </c>
      <c r="Q69" s="4">
        <v>3240.31625</v>
      </c>
      <c r="R69" s="4" t="str">
        <f t="shared" si="9"/>
        <v>11.66191891</v>
      </c>
      <c r="S69" s="4">
        <v>43.6653125</v>
      </c>
      <c r="T69" s="4" t="str">
        <f t="shared" si="67"/>
        <v>5.44841576</v>
      </c>
      <c r="U69" s="4">
        <v>391.0</v>
      </c>
      <c r="V69" s="4">
        <v>17.0</v>
      </c>
      <c r="W69" s="4" t="str">
        <f t="shared" si="66"/>
        <v>2869</v>
      </c>
      <c r="X69" s="4">
        <v>331.0</v>
      </c>
      <c r="Y69" s="15">
        <v>39982.0</v>
      </c>
      <c r="AD69" s="17"/>
      <c r="BA69" s="17"/>
      <c r="BB69" s="4" t="s">
        <v>244</v>
      </c>
      <c r="BC69" s="4" t="s">
        <v>246</v>
      </c>
      <c r="BD69" s="4"/>
      <c r="BE69" s="4"/>
      <c r="BH69" s="4">
        <v>1.0</v>
      </c>
      <c r="BI69" s="4">
        <v>1.0</v>
      </c>
      <c r="BS69" s="4">
        <v>1.0</v>
      </c>
    </row>
    <row r="70">
      <c r="A70" s="4" t="str">
        <f t="shared" si="11"/>
        <v>67</v>
      </c>
      <c r="B70" s="4" t="s">
        <v>495</v>
      </c>
      <c r="C70" s="4" t="s">
        <v>496</v>
      </c>
      <c r="D70" s="4" t="str">
        <f t="shared" si="2"/>
        <v>263834.8988</v>
      </c>
      <c r="E70" s="4" t="str">
        <f t="shared" si="3"/>
        <v>736.9040895</v>
      </c>
      <c r="F70" s="4">
        <v>9968.0</v>
      </c>
      <c r="G70" s="4" t="str">
        <f t="shared" si="57"/>
        <v>8592.261894</v>
      </c>
      <c r="H70" s="4">
        <v>0.00407762754585</v>
      </c>
      <c r="I70" s="4">
        <v>263116.0</v>
      </c>
      <c r="J70" s="4" t="str">
        <f t="shared" si="5"/>
        <v>18.00533946</v>
      </c>
      <c r="K70" s="4">
        <v>9968.0</v>
      </c>
      <c r="L70" s="4" t="str">
        <f t="shared" si="6"/>
        <v>13.28308835</v>
      </c>
      <c r="M70" s="4" t="str">
        <f t="shared" si="64"/>
        <v>8581.825</v>
      </c>
      <c r="N70" s="4" t="str">
        <f t="shared" si="7"/>
        <v>13.06706877</v>
      </c>
      <c r="O70" s="4" t="str">
        <f t="shared" si="65"/>
        <v>1386.175</v>
      </c>
      <c r="P70" s="4" t="str">
        <f t="shared" si="60"/>
        <v>10.43689369</v>
      </c>
      <c r="Q70" s="4">
        <v>688.58625</v>
      </c>
      <c r="R70" s="4" t="str">
        <f t="shared" si="9"/>
        <v>9.427493563</v>
      </c>
      <c r="S70" s="4">
        <v>30.3125</v>
      </c>
      <c r="T70" s="4" t="str">
        <f t="shared" si="67"/>
        <v>4.921840937</v>
      </c>
      <c r="U70" s="4">
        <v>74.0</v>
      </c>
      <c r="V70" s="4">
        <v>4.0</v>
      </c>
      <c r="W70" s="4" t="str">
        <f t="shared" si="66"/>
        <v>2755</v>
      </c>
      <c r="X70" s="4">
        <v>445.0</v>
      </c>
      <c r="Y70" s="15">
        <v>39157.0</v>
      </c>
      <c r="Z70" s="4" t="s">
        <v>495</v>
      </c>
      <c r="AA70" s="4">
        <v>0.0</v>
      </c>
      <c r="AB70" s="4" t="str">
        <f t="shared" ref="AB70:AB71" si="68">AJ70+AK70+AL70+AM70</f>
        <v>0</v>
      </c>
      <c r="AC70" s="4">
        <v>4.0</v>
      </c>
      <c r="AD70" s="20">
        <v>41636.0</v>
      </c>
      <c r="AE70" s="4">
        <v>4.0</v>
      </c>
      <c r="AF70" s="4">
        <v>0.0</v>
      </c>
      <c r="AG70" s="4">
        <v>0.0</v>
      </c>
      <c r="AH70" s="4" t="str">
        <f t="shared" ref="AH70:AH71" si="69">AI70-AG70</f>
        <v>0</v>
      </c>
      <c r="AI70" s="4">
        <v>0.0</v>
      </c>
      <c r="AJ70" s="4">
        <v>0.0</v>
      </c>
      <c r="AK70" s="4">
        <v>0.0</v>
      </c>
      <c r="AL70" s="4">
        <v>0.0</v>
      </c>
      <c r="AM70" s="4">
        <v>0.0</v>
      </c>
      <c r="AN70" s="4"/>
      <c r="AO70" s="4"/>
      <c r="AP70" s="4"/>
      <c r="AQ70" s="4"/>
      <c r="BA70" s="17"/>
      <c r="BB70" s="4" t="s">
        <v>244</v>
      </c>
      <c r="BC70" s="4" t="s">
        <v>246</v>
      </c>
      <c r="BD70" s="4"/>
      <c r="BE70" s="4"/>
      <c r="BG70" s="4">
        <v>1.0</v>
      </c>
      <c r="BP70" s="4">
        <v>1.0</v>
      </c>
      <c r="BS70" s="4">
        <v>1.0</v>
      </c>
    </row>
    <row r="71">
      <c r="A71" s="4" t="str">
        <f t="shared" si="11"/>
        <v>68</v>
      </c>
      <c r="B71" s="4" t="s">
        <v>469</v>
      </c>
      <c r="C71" s="4" t="s">
        <v>470</v>
      </c>
      <c r="D71" s="4" t="str">
        <f t="shared" si="2"/>
        <v>253058.4775</v>
      </c>
      <c r="E71" s="4" t="str">
        <f t="shared" si="3"/>
        <v>1958.415506</v>
      </c>
      <c r="F71" s="4">
        <v>124000.0</v>
      </c>
      <c r="G71" s="4" t="str">
        <f t="shared" si="57"/>
        <v>118471.186</v>
      </c>
      <c r="H71" s="4">
        <v>0.00696159994712</v>
      </c>
      <c r="I71" s="4">
        <v>251118.0</v>
      </c>
      <c r="J71" s="4" t="str">
        <f t="shared" si="5"/>
        <v>17.93800592</v>
      </c>
      <c r="K71" s="4">
        <v>124000.0</v>
      </c>
      <c r="L71" s="4" t="str">
        <f t="shared" si="6"/>
        <v>16.9199806</v>
      </c>
      <c r="M71" s="4" t="str">
        <f t="shared" si="64"/>
        <v>118458.75</v>
      </c>
      <c r="N71" s="4" t="str">
        <f t="shared" si="7"/>
        <v>16.85402524</v>
      </c>
      <c r="O71" s="4" t="str">
        <f t="shared" si="65"/>
        <v>5541.25</v>
      </c>
      <c r="P71" s="4" t="str">
        <f t="shared" si="60"/>
        <v>12.43599574</v>
      </c>
      <c r="Q71" s="4">
        <v>1553.18125</v>
      </c>
      <c r="R71" s="4" t="str">
        <f t="shared" si="9"/>
        <v>10.60101048</v>
      </c>
      <c r="S71" s="4">
        <v>387.29625</v>
      </c>
      <c r="T71" s="4" t="str">
        <f t="shared" si="67"/>
        <v>8.597293722</v>
      </c>
      <c r="U71" s="4">
        <v>122.0</v>
      </c>
      <c r="V71" s="4">
        <v>50.0</v>
      </c>
      <c r="W71" s="4" t="str">
        <f t="shared" si="66"/>
        <v>3057</v>
      </c>
      <c r="X71" s="4">
        <v>143.0</v>
      </c>
      <c r="Y71" s="15">
        <v>39155.0</v>
      </c>
      <c r="Z71" s="4" t="s">
        <v>469</v>
      </c>
      <c r="AA71" t="str">
        <f>LOG(AF71,2)+AG71+AH71</f>
        <v>3</v>
      </c>
      <c r="AB71" s="4" t="str">
        <f t="shared" si="68"/>
        <v>32</v>
      </c>
      <c r="AC71" s="4">
        <v>16.0</v>
      </c>
      <c r="AD71" s="20">
        <v>41197.0</v>
      </c>
      <c r="AE71" s="4">
        <v>16.0</v>
      </c>
      <c r="AF71" s="4">
        <v>2.0</v>
      </c>
      <c r="AG71" s="4">
        <v>2.0</v>
      </c>
      <c r="AH71" s="4" t="str">
        <f t="shared" si="69"/>
        <v>0</v>
      </c>
      <c r="AI71" s="4">
        <v>2.0</v>
      </c>
      <c r="AJ71" s="4">
        <v>0.0</v>
      </c>
      <c r="AK71" s="4">
        <v>5.0</v>
      </c>
      <c r="AL71" s="4">
        <v>4.0</v>
      </c>
      <c r="AM71" s="4">
        <v>23.0</v>
      </c>
      <c r="BA71" s="17"/>
      <c r="BB71" s="4" t="s">
        <v>244</v>
      </c>
      <c r="BC71" s="4" t="s">
        <v>246</v>
      </c>
      <c r="BD71" s="4"/>
      <c r="BH71" s="4">
        <v>1.0</v>
      </c>
      <c r="BL71" s="4">
        <v>1.0</v>
      </c>
      <c r="BN71" s="4">
        <v>1.0</v>
      </c>
    </row>
    <row r="72">
      <c r="A72" s="4" t="str">
        <f t="shared" si="11"/>
        <v>69</v>
      </c>
      <c r="B72" s="4" t="s">
        <v>471</v>
      </c>
      <c r="C72" s="4" t="s">
        <v>472</v>
      </c>
      <c r="D72" s="4" t="str">
        <f t="shared" si="2"/>
        <v>250009.9788</v>
      </c>
      <c r="E72" s="4" t="str">
        <f t="shared" si="3"/>
        <v>285.9088289</v>
      </c>
      <c r="F72" s="4">
        <v>7210.0</v>
      </c>
      <c r="G72" s="4" t="str">
        <f t="shared" si="57"/>
        <v>6507.488208</v>
      </c>
      <c r="H72" s="4">
        <v>0.0019368890267</v>
      </c>
      <c r="I72" s="4">
        <v>249742.0</v>
      </c>
      <c r="J72" s="4" t="str">
        <f t="shared" si="5"/>
        <v>17.93007894</v>
      </c>
      <c r="K72" s="4">
        <v>7210.0</v>
      </c>
      <c r="L72" s="4" t="str">
        <f t="shared" si="6"/>
        <v>12.81578354</v>
      </c>
      <c r="M72" s="4" t="str">
        <f t="shared" si="64"/>
        <v>6498.0125</v>
      </c>
      <c r="N72" s="4" t="str">
        <f t="shared" si="7"/>
        <v>12.6657828</v>
      </c>
      <c r="O72" s="4" t="str">
        <f t="shared" si="65"/>
        <v>711.9875</v>
      </c>
      <c r="P72" s="4" t="str">
        <f t="shared" si="60"/>
        <v>9.475708103</v>
      </c>
      <c r="Q72" s="4">
        <v>250.2034375</v>
      </c>
      <c r="R72" s="4" t="str">
        <f t="shared" si="9"/>
        <v>7.9669578</v>
      </c>
      <c r="S72" s="4">
        <v>17.7753125</v>
      </c>
      <c r="T72" s="4" t="str">
        <f t="shared" si="67"/>
        <v>4.151803018</v>
      </c>
      <c r="U72" s="4">
        <v>96.0</v>
      </c>
      <c r="V72" s="4">
        <v>5.0</v>
      </c>
      <c r="W72" s="4" t="str">
        <f t="shared" si="66"/>
        <v>2884</v>
      </c>
      <c r="X72" s="4">
        <v>316.0</v>
      </c>
      <c r="Y72" s="15">
        <v>39477.0</v>
      </c>
      <c r="AD72" s="17"/>
      <c r="AN72" s="4" t="s">
        <v>471</v>
      </c>
      <c r="AO72" s="4" t="str">
        <f>AR72+AS72</f>
        <v>4</v>
      </c>
      <c r="AP72" s="4" t="str">
        <f>AX72+AY72</f>
        <v>0</v>
      </c>
      <c r="AQ72" s="4" t="str">
        <f>AU72+LOG(AV72+AZ72,2)+AT72</f>
        <v>2.584962501</v>
      </c>
      <c r="AR72" s="4">
        <v>0.0</v>
      </c>
      <c r="AS72" s="4">
        <v>4.0</v>
      </c>
      <c r="AT72" s="4">
        <v>0.0</v>
      </c>
      <c r="AU72" s="4">
        <v>0.0</v>
      </c>
      <c r="AV72" s="4">
        <v>0.0</v>
      </c>
      <c r="AW72" s="4">
        <v>31.0</v>
      </c>
      <c r="AX72" s="4">
        <v>0.0</v>
      </c>
      <c r="AY72" s="4">
        <v>0.0</v>
      </c>
      <c r="AZ72" s="4">
        <v>6.0</v>
      </c>
      <c r="BA72" s="22">
        <v>40507.0</v>
      </c>
      <c r="BB72" s="4" t="s">
        <v>244</v>
      </c>
      <c r="BC72" s="4" t="s">
        <v>246</v>
      </c>
      <c r="BD72" s="4"/>
      <c r="BE72" s="4"/>
      <c r="BG72" s="4">
        <v>1.0</v>
      </c>
      <c r="BH72" s="4">
        <v>1.0</v>
      </c>
    </row>
    <row r="73">
      <c r="A73" s="4" t="str">
        <f t="shared" si="11"/>
        <v>70</v>
      </c>
      <c r="B73" s="4" t="s">
        <v>473</v>
      </c>
      <c r="C73" s="4" t="s">
        <v>474</v>
      </c>
      <c r="D73" s="4" t="str">
        <f t="shared" si="2"/>
        <v>248420.0831</v>
      </c>
      <c r="E73" s="4" t="str">
        <f t="shared" si="3"/>
        <v>1173.998818</v>
      </c>
      <c r="F73" s="4">
        <v>3428.0</v>
      </c>
      <c r="G73" s="4" t="str">
        <f t="shared" si="57"/>
        <v>2469.509474</v>
      </c>
      <c r="H73" s="4">
        <v>0.00895861777812</v>
      </c>
      <c r="I73" s="4">
        <v>247264.0</v>
      </c>
      <c r="J73" s="4" t="str">
        <f t="shared" si="5"/>
        <v>17.91569268</v>
      </c>
      <c r="K73" s="4">
        <v>3428.0</v>
      </c>
      <c r="L73" s="4" t="str">
        <f t="shared" si="6"/>
        <v>11.74315139</v>
      </c>
      <c r="M73" s="4" t="str">
        <f t="shared" si="64"/>
        <v>2459.59</v>
      </c>
      <c r="N73" s="4" t="str">
        <f t="shared" si="7"/>
        <v>11.26420213</v>
      </c>
      <c r="O73" s="4" t="str">
        <f t="shared" si="65"/>
        <v>968.41</v>
      </c>
      <c r="P73" s="4" t="str">
        <f t="shared" si="60"/>
        <v>9.919474167</v>
      </c>
      <c r="Q73" s="4">
        <v>882.889375</v>
      </c>
      <c r="R73" s="4" t="str">
        <f t="shared" si="9"/>
        <v>9.786088871</v>
      </c>
      <c r="S73" s="4">
        <v>273.19375</v>
      </c>
      <c r="T73" s="4" t="str">
        <f t="shared" si="67"/>
        <v>8.093780668</v>
      </c>
      <c r="U73" s="4">
        <v>176.0</v>
      </c>
      <c r="V73" s="4">
        <v>91.0</v>
      </c>
      <c r="W73" s="4" t="str">
        <f t="shared" si="66"/>
        <v>2296</v>
      </c>
      <c r="X73" s="4">
        <v>904.0</v>
      </c>
      <c r="Y73" s="15">
        <v>40417.0</v>
      </c>
      <c r="AD73" s="17"/>
      <c r="BA73" s="17"/>
      <c r="BB73" s="4" t="s">
        <v>244</v>
      </c>
      <c r="BC73" s="4" t="s">
        <v>475</v>
      </c>
      <c r="BD73" s="4"/>
      <c r="BE73" s="4">
        <v>1.0</v>
      </c>
      <c r="BG73" s="4">
        <v>1.0</v>
      </c>
      <c r="BH73" s="4">
        <v>1.0</v>
      </c>
      <c r="BJ73" s="4">
        <v>1.0</v>
      </c>
    </row>
    <row r="74">
      <c r="A74" s="4" t="str">
        <f t="shared" si="11"/>
        <v>71</v>
      </c>
      <c r="B74" s="4" t="s">
        <v>476</v>
      </c>
      <c r="C74" s="4" t="s">
        <v>477</v>
      </c>
      <c r="D74" s="4" t="str">
        <f t="shared" si="2"/>
        <v>587350.9231</v>
      </c>
      <c r="E74" s="4" t="str">
        <f t="shared" si="3"/>
        <v>1512.083317</v>
      </c>
      <c r="F74" s="4">
        <v>12200.0</v>
      </c>
      <c r="G74" s="4" t="str">
        <f t="shared" si="57"/>
        <v>6066.835373</v>
      </c>
      <c r="H74" s="4">
        <v>0.00190430152332</v>
      </c>
      <c r="I74" s="4">
        <v>585858.0</v>
      </c>
      <c r="J74" s="4" t="str">
        <f t="shared" si="5"/>
        <v>19.1601915</v>
      </c>
      <c r="K74" s="4">
        <v>12200.0</v>
      </c>
      <c r="L74" s="4" t="str">
        <f t="shared" si="6"/>
        <v>13.57459353</v>
      </c>
      <c r="M74" s="4" t="str">
        <f t="shared" si="64"/>
        <v>6054.25</v>
      </c>
      <c r="N74" s="4" t="str">
        <f t="shared" si="7"/>
        <v>12.56373253</v>
      </c>
      <c r="O74" s="4" t="str">
        <f t="shared" si="65"/>
        <v>6145.75</v>
      </c>
      <c r="P74" s="4" t="str">
        <f t="shared" si="60"/>
        <v>12.58537337</v>
      </c>
      <c r="Q74" s="4">
        <v>1430.1578125</v>
      </c>
      <c r="R74" s="4" t="str">
        <f t="shared" si="9"/>
        <v>10.48195864</v>
      </c>
      <c r="S74" s="4">
        <v>62.7653125</v>
      </c>
      <c r="T74" s="4" t="str">
        <f t="shared" si="67"/>
        <v>5.971895563</v>
      </c>
      <c r="U74" s="4">
        <v>358.0</v>
      </c>
      <c r="V74" s="4">
        <v>10.0</v>
      </c>
      <c r="W74" s="4" t="str">
        <f t="shared" si="66"/>
        <v>1588</v>
      </c>
      <c r="X74" s="4">
        <v>1612.0</v>
      </c>
      <c r="Y74" s="15">
        <v>40235.0</v>
      </c>
      <c r="AD74" s="17"/>
      <c r="BA74" s="17"/>
      <c r="BB74" s="4" t="s">
        <v>244</v>
      </c>
      <c r="BC74" s="4" t="s">
        <v>350</v>
      </c>
      <c r="BD74" s="4"/>
      <c r="BE74" s="4"/>
      <c r="BI74" s="4">
        <v>1.0</v>
      </c>
      <c r="BJ74" s="4"/>
      <c r="BS74" s="4">
        <v>1.0</v>
      </c>
    </row>
    <row r="75">
      <c r="A75" s="4" t="str">
        <f t="shared" si="11"/>
        <v>72</v>
      </c>
      <c r="B75" s="4" t="s">
        <v>478</v>
      </c>
      <c r="C75" s="4" t="s">
        <v>478</v>
      </c>
      <c r="D75" s="4" t="str">
        <f t="shared" si="2"/>
        <v>246968.4922</v>
      </c>
      <c r="E75" s="4" t="str">
        <f t="shared" si="3"/>
        <v>1856.395375</v>
      </c>
      <c r="F75" s="4">
        <v>66500.0</v>
      </c>
      <c r="G75" s="4" t="str">
        <f t="shared" si="57"/>
        <v>62044.15665</v>
      </c>
      <c r="H75" s="4">
        <v>0.00306496219249</v>
      </c>
      <c r="I75" s="4">
        <v>245130.0</v>
      </c>
      <c r="J75" s="4" t="str">
        <f t="shared" si="5"/>
        <v>17.90318753</v>
      </c>
      <c r="K75" s="4">
        <v>66500.0</v>
      </c>
      <c r="L75" s="4" t="str">
        <f t="shared" si="6"/>
        <v>16.02106672</v>
      </c>
      <c r="M75" s="4" t="str">
        <f t="shared" si="64"/>
        <v>62032.03125</v>
      </c>
      <c r="N75" s="4" t="str">
        <f t="shared" si="7"/>
        <v>15.92072575</v>
      </c>
      <c r="O75" s="4" t="str">
        <f t="shared" si="65"/>
        <v>4467.96875</v>
      </c>
      <c r="P75" s="4" t="str">
        <f t="shared" si="60"/>
        <v>12.12540338</v>
      </c>
      <c r="Q75" s="4">
        <v>1787.83625</v>
      </c>
      <c r="R75" s="4" t="str">
        <f t="shared" si="9"/>
        <v>10.80399889</v>
      </c>
      <c r="S75" s="4">
        <v>50.6559375</v>
      </c>
      <c r="T75" s="4" t="str">
        <f t="shared" si="67"/>
        <v>5.662659475</v>
      </c>
      <c r="U75" s="4">
        <v>306.0</v>
      </c>
      <c r="V75" s="4">
        <v>19.0</v>
      </c>
      <c r="W75" s="4" t="str">
        <f t="shared" si="66"/>
        <v>2985</v>
      </c>
      <c r="X75" s="4">
        <v>215.0</v>
      </c>
      <c r="Y75" s="15">
        <v>39992.0</v>
      </c>
      <c r="Z75" s="4" t="s">
        <v>478</v>
      </c>
      <c r="AA75" t="str">
        <f>LOG(AF75,2)+AG75+AH75</f>
        <v>12.33091688</v>
      </c>
      <c r="AB75" s="4" t="str">
        <f>AJ75+AK75+AL75+AM75</f>
        <v>4</v>
      </c>
      <c r="AC75" s="4">
        <v>297.0</v>
      </c>
      <c r="AD75" s="20">
        <v>40221.0</v>
      </c>
      <c r="AE75" s="4">
        <v>297.0</v>
      </c>
      <c r="AF75" s="4">
        <v>161.0</v>
      </c>
      <c r="AG75" s="4">
        <v>1.0</v>
      </c>
      <c r="AH75" s="4" t="str">
        <f>AI75-AG75</f>
        <v>4</v>
      </c>
      <c r="AI75" s="4">
        <v>5.0</v>
      </c>
      <c r="AJ75" s="4">
        <v>1.0</v>
      </c>
      <c r="AK75" s="4">
        <v>1.0</v>
      </c>
      <c r="AL75" s="4">
        <v>0.0</v>
      </c>
      <c r="AM75" s="4">
        <v>2.0</v>
      </c>
      <c r="AN75" s="4"/>
      <c r="AO75" s="4"/>
      <c r="AP75" s="4"/>
      <c r="AQ75" s="4"/>
      <c r="BA75" s="17"/>
      <c r="BB75" s="4" t="s">
        <v>244</v>
      </c>
      <c r="BC75" s="4" t="s">
        <v>482</v>
      </c>
      <c r="BD75" s="4"/>
      <c r="BG75" s="4">
        <v>1.0</v>
      </c>
    </row>
    <row r="76">
      <c r="A76" s="4" t="str">
        <f t="shared" si="11"/>
        <v>73</v>
      </c>
      <c r="B76" s="4" t="s">
        <v>483</v>
      </c>
      <c r="C76" s="4" t="s">
        <v>484</v>
      </c>
      <c r="D76" s="4" t="str">
        <f t="shared" si="2"/>
        <v>236724.7125</v>
      </c>
      <c r="E76" s="4" t="str">
        <f t="shared" si="3"/>
        <v>624.5616485</v>
      </c>
      <c r="F76" s="4">
        <v>5589.0</v>
      </c>
      <c r="G76" s="4" t="str">
        <f t="shared" si="57"/>
        <v>5103.671989</v>
      </c>
      <c r="H76" s="4">
        <v>0.00627971226073</v>
      </c>
      <c r="I76" s="4">
        <v>236118.0</v>
      </c>
      <c r="J76" s="4" t="str">
        <f t="shared" si="5"/>
        <v>17.8491485</v>
      </c>
      <c r="K76" s="4">
        <v>5589.0</v>
      </c>
      <c r="L76" s="4" t="str">
        <f t="shared" si="6"/>
        <v>12.44837446</v>
      </c>
      <c r="M76" s="4" t="str">
        <f t="shared" si="64"/>
        <v>5094.722813</v>
      </c>
      <c r="N76" s="4" t="str">
        <f t="shared" si="7"/>
        <v>12.31478794</v>
      </c>
      <c r="O76" s="4" t="str">
        <f t="shared" si="65"/>
        <v>494.2771875</v>
      </c>
      <c r="P76" s="4" t="str">
        <f t="shared" si="60"/>
        <v>8.949176513</v>
      </c>
      <c r="Q76" s="4">
        <v>484.6884375</v>
      </c>
      <c r="R76" s="4" t="str">
        <f t="shared" si="9"/>
        <v>8.920913856</v>
      </c>
      <c r="S76" s="4">
        <v>122.0240625</v>
      </c>
      <c r="T76" s="4" t="str">
        <f t="shared" si="67"/>
        <v>6.931021857</v>
      </c>
      <c r="U76" s="4">
        <v>139.0</v>
      </c>
      <c r="V76" s="4">
        <v>20.0</v>
      </c>
      <c r="W76" s="4" t="str">
        <f t="shared" si="66"/>
        <v>2917</v>
      </c>
      <c r="X76" s="4">
        <v>283.0</v>
      </c>
      <c r="Y76" s="15">
        <v>40397.0</v>
      </c>
      <c r="AD76" s="17"/>
      <c r="BA76" s="17"/>
      <c r="BB76" s="4" t="s">
        <v>244</v>
      </c>
      <c r="BC76" s="4" t="s">
        <v>246</v>
      </c>
      <c r="BD76" s="4"/>
      <c r="BE76" s="4"/>
      <c r="BG76" s="4">
        <v>1.0</v>
      </c>
      <c r="BH76" s="4">
        <v>1.0</v>
      </c>
      <c r="BI76" s="4">
        <v>1.0</v>
      </c>
    </row>
    <row r="77">
      <c r="A77" s="4" t="str">
        <f t="shared" si="11"/>
        <v>74</v>
      </c>
      <c r="B77" s="4" t="s">
        <v>485</v>
      </c>
      <c r="C77" s="4" t="s">
        <v>486</v>
      </c>
      <c r="D77" s="4" t="str">
        <f t="shared" si="2"/>
        <v>235742.41</v>
      </c>
      <c r="E77" s="4" t="str">
        <f t="shared" si="3"/>
        <v>325.2549693</v>
      </c>
      <c r="F77" s="4">
        <v>50900.0</v>
      </c>
      <c r="G77" s="4" t="str">
        <f t="shared" si="57"/>
        <v>46458.3708</v>
      </c>
      <c r="H77" s="4">
        <v>0.00309664247827</v>
      </c>
      <c r="I77" s="4">
        <v>235435.0</v>
      </c>
      <c r="J77" s="4" t="str">
        <f t="shared" si="5"/>
        <v>17.84496928</v>
      </c>
      <c r="K77" s="4">
        <v>50900.0</v>
      </c>
      <c r="L77" s="4" t="str">
        <f t="shared" si="6"/>
        <v>15.63537804</v>
      </c>
      <c r="M77" s="4" t="str">
        <f t="shared" si="64"/>
        <v>46446.25</v>
      </c>
      <c r="N77" s="4" t="str">
        <f t="shared" si="7"/>
        <v>15.5032745</v>
      </c>
      <c r="O77" s="4" t="str">
        <f t="shared" si="65"/>
        <v>4453.75</v>
      </c>
      <c r="P77" s="4" t="str">
        <f t="shared" si="60"/>
        <v>12.12080486</v>
      </c>
      <c r="Q77" s="4">
        <v>240.16</v>
      </c>
      <c r="R77" s="4" t="str">
        <f t="shared" si="9"/>
        <v>7.907852072</v>
      </c>
      <c r="S77" s="4">
        <v>67.25</v>
      </c>
      <c r="T77" s="4" t="str">
        <f t="shared" si="67"/>
        <v>6.071462363</v>
      </c>
      <c r="U77" s="4">
        <v>26.0</v>
      </c>
      <c r="V77" s="4">
        <v>8.0</v>
      </c>
      <c r="W77" s="4" t="str">
        <f t="shared" si="66"/>
        <v>2920</v>
      </c>
      <c r="X77" s="4">
        <v>280.0</v>
      </c>
      <c r="Y77" s="15">
        <v>39023.0</v>
      </c>
      <c r="Z77" s="4" t="s">
        <v>487</v>
      </c>
      <c r="AA77" t="str">
        <f>LOG(AF77,2)+AG77+AH77</f>
        <v>284.2842457</v>
      </c>
      <c r="AB77" s="4" t="str">
        <f>AJ77+AK77+AL77+AM77</f>
        <v>977</v>
      </c>
      <c r="AC77" s="4">
        <v>281.0</v>
      </c>
      <c r="AD77" s="20">
        <v>39490.0</v>
      </c>
      <c r="AE77" s="4">
        <v>281.0</v>
      </c>
      <c r="AF77" s="4">
        <v>1247.0</v>
      </c>
      <c r="AG77" s="4">
        <v>14.0</v>
      </c>
      <c r="AH77" s="4" t="str">
        <f>AI77-AG77</f>
        <v>260</v>
      </c>
      <c r="AI77" s="4">
        <v>274.0</v>
      </c>
      <c r="AJ77" s="4">
        <v>25.0</v>
      </c>
      <c r="AK77" s="4">
        <v>382.0</v>
      </c>
      <c r="AL77" s="4">
        <v>30.0</v>
      </c>
      <c r="AM77" s="4">
        <v>540.0</v>
      </c>
      <c r="AN77" s="4" t="s">
        <v>487</v>
      </c>
      <c r="AO77" s="4" t="str">
        <f>AR77+AS77</f>
        <v>13</v>
      </c>
      <c r="AP77" s="4" t="str">
        <f>AX77+AY77</f>
        <v>19</v>
      </c>
      <c r="AQ77" s="4" t="str">
        <f>AU77+LOG(AV77+AZ77,2)+AT77</f>
        <v>6853.149747</v>
      </c>
      <c r="AR77" s="4">
        <v>3.0</v>
      </c>
      <c r="AS77" s="4">
        <v>10.0</v>
      </c>
      <c r="AT77" s="4">
        <v>6844.0</v>
      </c>
      <c r="AU77" s="4">
        <v>3.0</v>
      </c>
      <c r="AV77" s="4">
        <v>10.0</v>
      </c>
      <c r="AW77" s="4">
        <v>509.0</v>
      </c>
      <c r="AX77" s="4">
        <v>16.0</v>
      </c>
      <c r="AY77" s="4">
        <v>3.0</v>
      </c>
      <c r="AZ77" s="4">
        <v>61.0</v>
      </c>
      <c r="BA77" s="22">
        <v>40227.0</v>
      </c>
      <c r="BB77" s="4" t="s">
        <v>244</v>
      </c>
      <c r="BC77" s="4" t="s">
        <v>488</v>
      </c>
      <c r="BD77" s="4"/>
      <c r="BG77" s="4">
        <v>1.0</v>
      </c>
    </row>
    <row r="78">
      <c r="A78" s="4" t="str">
        <f t="shared" si="11"/>
        <v>75</v>
      </c>
      <c r="B78" s="4" t="s">
        <v>489</v>
      </c>
      <c r="C78" s="4" t="s">
        <v>490</v>
      </c>
      <c r="D78" s="4" t="str">
        <f t="shared" si="2"/>
        <v>228561.1806</v>
      </c>
      <c r="E78" s="4" t="str">
        <f t="shared" si="3"/>
        <v>97.98233967</v>
      </c>
      <c r="F78" s="4">
        <v>2152.0</v>
      </c>
      <c r="G78" s="4" t="str">
        <f t="shared" si="57"/>
        <v>2094.97728</v>
      </c>
      <c r="H78" s="4">
        <v>0.00231462424993</v>
      </c>
      <c r="I78" s="4">
        <v>228481.0</v>
      </c>
      <c r="J78" s="4" t="str">
        <f t="shared" si="5"/>
        <v>17.80171467</v>
      </c>
      <c r="K78" s="4">
        <v>2152.0</v>
      </c>
      <c r="L78" s="4" t="str">
        <f t="shared" si="6"/>
        <v>11.07146236</v>
      </c>
      <c r="M78" s="4" t="str">
        <f>2152-63</f>
        <v>2089</v>
      </c>
      <c r="N78" s="4" t="str">
        <f t="shared" si="7"/>
        <v>11.02859678</v>
      </c>
      <c r="O78" s="4">
        <v>63.0</v>
      </c>
      <c r="P78" s="4" t="str">
        <f t="shared" si="60"/>
        <v>5.977279923</v>
      </c>
      <c r="Q78" s="4">
        <v>80.180625</v>
      </c>
      <c r="R78" s="4" t="str">
        <f t="shared" si="9"/>
        <v>6.325181758</v>
      </c>
      <c r="S78" s="4">
        <v>0.0</v>
      </c>
      <c r="T78" s="4">
        <v>0.0</v>
      </c>
      <c r="U78" s="4">
        <v>74.0</v>
      </c>
      <c r="V78" s="4">
        <v>0.0</v>
      </c>
      <c r="W78" s="4"/>
      <c r="X78" s="4">
        <v>63.0</v>
      </c>
      <c r="Y78" s="15">
        <v>39176.0</v>
      </c>
      <c r="AD78" s="17"/>
      <c r="BA78" s="17"/>
      <c r="BB78" s="4" t="s">
        <v>244</v>
      </c>
      <c r="BC78" s="4" t="s">
        <v>246</v>
      </c>
      <c r="BD78" s="4"/>
      <c r="BE78" s="4"/>
      <c r="BG78" s="4">
        <v>1.0</v>
      </c>
      <c r="BH78" s="4">
        <v>1.0</v>
      </c>
      <c r="BI78" s="4">
        <v>1.0</v>
      </c>
    </row>
    <row r="79">
      <c r="A79" s="4" t="str">
        <f t="shared" si="11"/>
        <v>76</v>
      </c>
      <c r="B79" s="4" t="s">
        <v>491</v>
      </c>
      <c r="C79" s="4" t="s">
        <v>492</v>
      </c>
      <c r="D79" s="4" t="str">
        <f t="shared" si="2"/>
        <v>226968.5606</v>
      </c>
      <c r="E79" s="4" t="str">
        <f t="shared" si="3"/>
        <v>280.351088</v>
      </c>
      <c r="F79" s="4">
        <v>5761.0</v>
      </c>
      <c r="G79" s="4" t="str">
        <f t="shared" si="57"/>
        <v>4996.462065</v>
      </c>
      <c r="H79" s="4">
        <v>0.00293266543311</v>
      </c>
      <c r="I79" s="4">
        <v>226706.0</v>
      </c>
      <c r="J79" s="4" t="str">
        <f t="shared" si="5"/>
        <v>17.79046305</v>
      </c>
      <c r="K79" s="4">
        <v>5761.0</v>
      </c>
      <c r="L79" s="4" t="str">
        <f t="shared" si="6"/>
        <v>12.49210354</v>
      </c>
      <c r="M79" s="4" t="str">
        <f t="shared" ref="M79:M81" si="70">(K79*W79)/3200</f>
        <v>4986.865625</v>
      </c>
      <c r="N79" s="4" t="str">
        <f t="shared" si="7"/>
        <v>12.28391761</v>
      </c>
      <c r="O79" s="4" t="str">
        <f t="shared" ref="O79:O81" si="71">(K79*X79)/3200</f>
        <v>774.134375</v>
      </c>
      <c r="P79" s="4" t="str">
        <f t="shared" si="60"/>
        <v>9.596440202</v>
      </c>
      <c r="Q79" s="4">
        <v>242.4340625</v>
      </c>
      <c r="R79" s="4" t="str">
        <f t="shared" si="9"/>
        <v>7.921448605</v>
      </c>
      <c r="S79" s="4">
        <v>20.1265625</v>
      </c>
      <c r="T79" s="4" t="str">
        <f t="shared" ref="T79:T110" si="72">LOG(S79,2)</f>
        <v>4.331028884</v>
      </c>
      <c r="U79" s="4">
        <v>104.0</v>
      </c>
      <c r="V79" s="4">
        <v>6.0</v>
      </c>
      <c r="W79" s="4" t="str">
        <f t="shared" ref="W79:W81" si="73">3200-X79</f>
        <v>2770</v>
      </c>
      <c r="X79" s="4">
        <v>430.0</v>
      </c>
      <c r="Y79" s="15">
        <v>39417.0</v>
      </c>
      <c r="AD79" s="17"/>
      <c r="BA79" s="17"/>
      <c r="BB79" s="4" t="s">
        <v>244</v>
      </c>
      <c r="BC79" s="4" t="s">
        <v>246</v>
      </c>
      <c r="BD79" s="4"/>
      <c r="BE79" s="4"/>
      <c r="BG79" s="4">
        <v>1.0</v>
      </c>
      <c r="BH79" s="4">
        <v>1.0</v>
      </c>
      <c r="BI79" s="4">
        <v>1.0</v>
      </c>
      <c r="BV79" s="4">
        <v>1.0</v>
      </c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</row>
    <row r="80">
      <c r="A80" s="4" t="str">
        <f t="shared" si="11"/>
        <v>77</v>
      </c>
      <c r="B80" s="4" t="s">
        <v>493</v>
      </c>
      <c r="C80" s="4" t="s">
        <v>494</v>
      </c>
      <c r="D80" s="4" t="str">
        <f t="shared" si="2"/>
        <v>226554.6019</v>
      </c>
      <c r="E80" s="4" t="str">
        <f t="shared" si="3"/>
        <v>419.3888146</v>
      </c>
      <c r="F80" s="4">
        <v>5530.0</v>
      </c>
      <c r="G80" s="4" t="str">
        <f t="shared" si="57"/>
        <v>4529.028375</v>
      </c>
      <c r="H80" s="4">
        <v>0.00624260056395</v>
      </c>
      <c r="I80" s="4">
        <v>226153.0</v>
      </c>
      <c r="J80" s="4" t="str">
        <f t="shared" si="5"/>
        <v>17.78693961</v>
      </c>
      <c r="K80" s="4">
        <v>5530.0</v>
      </c>
      <c r="L80" s="4" t="str">
        <f t="shared" si="6"/>
        <v>12.43306377</v>
      </c>
      <c r="M80" s="4" t="str">
        <f t="shared" si="70"/>
        <v>4519.046875</v>
      </c>
      <c r="N80" s="4" t="str">
        <f t="shared" si="7"/>
        <v>12.14180281</v>
      </c>
      <c r="O80" s="4" t="str">
        <f t="shared" si="71"/>
        <v>1010.953125</v>
      </c>
      <c r="P80" s="4" t="str">
        <f t="shared" si="60"/>
        <v>9.98150039</v>
      </c>
      <c r="Q80" s="4">
        <v>333.708125</v>
      </c>
      <c r="R80" s="4" t="str">
        <f t="shared" si="9"/>
        <v>8.382443003</v>
      </c>
      <c r="S80" s="4">
        <v>67.89375</v>
      </c>
      <c r="T80" s="4" t="str">
        <f t="shared" si="72"/>
        <v>6.085206867</v>
      </c>
      <c r="U80" s="4">
        <v>202.0</v>
      </c>
      <c r="V80" s="4">
        <v>47.0</v>
      </c>
      <c r="W80" s="4" t="str">
        <f t="shared" si="73"/>
        <v>2615</v>
      </c>
      <c r="X80" s="4">
        <v>585.0</v>
      </c>
      <c r="Y80" s="15">
        <v>39820.0</v>
      </c>
      <c r="AD80" s="17"/>
      <c r="BA80" s="17"/>
      <c r="BB80" s="4" t="s">
        <v>244</v>
      </c>
      <c r="BC80" s="4" t="s">
        <v>358</v>
      </c>
      <c r="BD80" s="4"/>
      <c r="BE80" s="4"/>
      <c r="BG80" s="4">
        <v>1.0</v>
      </c>
      <c r="BH80" s="4">
        <v>1.0</v>
      </c>
      <c r="BI80" s="4">
        <v>1.0</v>
      </c>
    </row>
    <row r="81">
      <c r="A81" s="4" t="str">
        <f t="shared" si="11"/>
        <v>78</v>
      </c>
      <c r="B81" s="4" t="s">
        <v>608</v>
      </c>
      <c r="C81" s="4" t="s">
        <v>609</v>
      </c>
      <c r="D81" s="4" t="str">
        <f t="shared" si="2"/>
        <v>217468.5097</v>
      </c>
      <c r="E81" s="4" t="str">
        <f t="shared" si="3"/>
        <v>171.2391157</v>
      </c>
      <c r="F81" s="4">
        <v>7099.0</v>
      </c>
      <c r="G81" s="4" t="str">
        <f t="shared" si="57"/>
        <v>5753.93926</v>
      </c>
      <c r="H81" s="4">
        <v>0.00336351518536</v>
      </c>
      <c r="I81" s="4">
        <v>217315.0</v>
      </c>
      <c r="J81" s="4" t="str">
        <f t="shared" si="5"/>
        <v>17.72942823</v>
      </c>
      <c r="K81" s="4">
        <v>7099.0</v>
      </c>
      <c r="L81" s="4" t="str">
        <f t="shared" si="6"/>
        <v>12.7934001</v>
      </c>
      <c r="M81" s="4" t="str">
        <f t="shared" si="70"/>
        <v>5743.534688</v>
      </c>
      <c r="N81" s="4" t="str">
        <f t="shared" si="7"/>
        <v>12.48772316</v>
      </c>
      <c r="O81" s="4" t="str">
        <f t="shared" si="71"/>
        <v>1355.465313</v>
      </c>
      <c r="P81" s="4" t="str">
        <f t="shared" si="60"/>
        <v>10.40457248</v>
      </c>
      <c r="Q81" s="4">
        <v>152.065625</v>
      </c>
      <c r="R81" s="4" t="str">
        <f t="shared" si="9"/>
        <v>7.248550253</v>
      </c>
      <c r="S81" s="4">
        <v>1.4440625</v>
      </c>
      <c r="T81" s="4" t="str">
        <f t="shared" si="72"/>
        <v>0.5301331844</v>
      </c>
      <c r="U81" s="4">
        <v>70.0</v>
      </c>
      <c r="V81" s="4">
        <v>1.0</v>
      </c>
      <c r="W81" s="4" t="str">
        <f t="shared" si="73"/>
        <v>2589</v>
      </c>
      <c r="X81" s="4">
        <v>611.0</v>
      </c>
      <c r="Y81" s="15">
        <v>39079.0</v>
      </c>
      <c r="Z81" s="4" t="s">
        <v>608</v>
      </c>
      <c r="AA81" t="str">
        <f>LOG(AF81,2)+AG81+AH81</f>
        <v>9.321928095</v>
      </c>
      <c r="AB81" s="4" t="str">
        <f>AJ81+AK81+AL81+AM81</f>
        <v>84</v>
      </c>
      <c r="AC81" s="4">
        <v>83.0</v>
      </c>
      <c r="AD81" s="20">
        <v>39473.0</v>
      </c>
      <c r="AE81" s="4">
        <v>83.0</v>
      </c>
      <c r="AF81" s="4">
        <v>20.0</v>
      </c>
      <c r="AG81" s="4">
        <v>1.0</v>
      </c>
      <c r="AH81" s="4" t="str">
        <f>AI81-AG81</f>
        <v>4</v>
      </c>
      <c r="AI81" s="4">
        <v>5.0</v>
      </c>
      <c r="AJ81" s="4">
        <v>54.0</v>
      </c>
      <c r="AK81" s="4">
        <v>17.0</v>
      </c>
      <c r="AL81" s="4">
        <v>8.0</v>
      </c>
      <c r="AM81" s="4">
        <v>5.0</v>
      </c>
      <c r="AN81" s="4" t="s">
        <v>609</v>
      </c>
      <c r="AO81" s="4" t="str">
        <f>AR81+AS81</f>
        <v>0</v>
      </c>
      <c r="AP81" s="4" t="str">
        <f>AX81+AY81</f>
        <v>0</v>
      </c>
      <c r="AQ81" s="4">
        <v>0.0</v>
      </c>
      <c r="AR81" s="4">
        <v>0.0</v>
      </c>
      <c r="AS81" s="4">
        <v>0.0</v>
      </c>
      <c r="AT81" s="4">
        <v>0.0</v>
      </c>
      <c r="AU81" s="4">
        <v>0.0</v>
      </c>
      <c r="AV81" s="4">
        <v>0.0</v>
      </c>
      <c r="AW81" s="4">
        <v>1.0</v>
      </c>
      <c r="AX81" s="4">
        <v>0.0</v>
      </c>
      <c r="AY81" s="4">
        <v>0.0</v>
      </c>
      <c r="AZ81" s="4">
        <v>0.0</v>
      </c>
      <c r="BA81" s="22">
        <v>42117.0</v>
      </c>
      <c r="BB81" s="4" t="s">
        <v>244</v>
      </c>
      <c r="BC81" s="4" t="s">
        <v>246</v>
      </c>
      <c r="BD81" s="4"/>
      <c r="BE81" s="4"/>
      <c r="BG81" s="4">
        <v>1.0</v>
      </c>
      <c r="BH81" s="4">
        <v>1.0</v>
      </c>
    </row>
    <row r="82">
      <c r="A82" s="4" t="str">
        <f t="shared" si="11"/>
        <v>79</v>
      </c>
      <c r="B82" s="4" t="s">
        <v>497</v>
      </c>
      <c r="C82" s="4" t="s">
        <v>498</v>
      </c>
      <c r="D82" s="4" t="str">
        <f t="shared" si="2"/>
        <v>206767.375</v>
      </c>
      <c r="E82" s="4" t="str">
        <f t="shared" si="3"/>
        <v>151.0317181</v>
      </c>
      <c r="F82" s="4">
        <v>1116.0</v>
      </c>
      <c r="G82" s="4" t="str">
        <f t="shared" si="57"/>
        <v>916.693487</v>
      </c>
      <c r="H82" s="4">
        <v>0.00230895954725</v>
      </c>
      <c r="I82" s="4">
        <v>206634.0</v>
      </c>
      <c r="J82" s="4" t="str">
        <f t="shared" si="5"/>
        <v>17.65671813</v>
      </c>
      <c r="K82" s="4">
        <v>1116.0</v>
      </c>
      <c r="L82" s="4" t="str">
        <f t="shared" si="6"/>
        <v>10.12412131</v>
      </c>
      <c r="M82" s="4" t="str">
        <f t="shared" ref="M82:M83" si="74">K82-X82</f>
        <v>909</v>
      </c>
      <c r="N82" s="4" t="str">
        <f t="shared" si="7"/>
        <v>9.828136484</v>
      </c>
      <c r="O82" s="4">
        <v>207.0</v>
      </c>
      <c r="P82" s="4" t="str">
        <f t="shared" si="60"/>
        <v>7.693486957</v>
      </c>
      <c r="Q82" s="4">
        <v>115.875</v>
      </c>
      <c r="R82" s="4" t="str">
        <f t="shared" si="9"/>
        <v>6.856425529</v>
      </c>
      <c r="S82" s="4">
        <v>17.5</v>
      </c>
      <c r="T82" s="4" t="str">
        <f t="shared" si="72"/>
        <v>4.129283017</v>
      </c>
      <c r="U82" s="4">
        <v>58.0</v>
      </c>
      <c r="V82" s="4">
        <v>5.0</v>
      </c>
      <c r="W82" s="4"/>
      <c r="X82" s="4">
        <v>207.0</v>
      </c>
      <c r="Y82" s="15">
        <v>39891.0</v>
      </c>
      <c r="AD82" s="17"/>
      <c r="BA82" s="17"/>
      <c r="BB82" s="4" t="s">
        <v>244</v>
      </c>
      <c r="BC82" s="4" t="s">
        <v>246</v>
      </c>
      <c r="BD82" s="4"/>
      <c r="BE82" s="4">
        <v>1.0</v>
      </c>
      <c r="BH82" s="4">
        <v>1.0</v>
      </c>
      <c r="BI82" s="4">
        <v>1.0</v>
      </c>
    </row>
    <row r="83">
      <c r="A83" s="4" t="str">
        <f t="shared" si="11"/>
        <v>80</v>
      </c>
      <c r="B83" s="4" t="s">
        <v>1522</v>
      </c>
      <c r="C83" s="4" t="s">
        <v>1523</v>
      </c>
      <c r="D83" s="4" t="str">
        <f t="shared" si="2"/>
        <v>205733.7906</v>
      </c>
      <c r="E83" s="4" t="str">
        <f t="shared" si="3"/>
        <v>295.4390949</v>
      </c>
      <c r="F83" s="4">
        <v>622.0</v>
      </c>
      <c r="G83" s="4" t="str">
        <f t="shared" si="57"/>
        <v>360.6976105</v>
      </c>
      <c r="H83" s="4">
        <v>0.00658485648354</v>
      </c>
      <c r="I83" s="4">
        <v>205456.0</v>
      </c>
      <c r="J83" s="4" t="str">
        <f t="shared" si="5"/>
        <v>17.64846994</v>
      </c>
      <c r="K83" s="4">
        <v>622.0</v>
      </c>
      <c r="L83" s="4" t="str">
        <f t="shared" si="6"/>
        <v>9.28077077</v>
      </c>
      <c r="M83" s="4" t="str">
        <f t="shared" si="74"/>
        <v>355</v>
      </c>
      <c r="N83" s="4" t="str">
        <f t="shared" si="7"/>
        <v>8.471675214</v>
      </c>
      <c r="O83" s="4" t="str">
        <f t="shared" ref="O83:O84" si="75">(K83*X83)/3200</f>
        <v>51.898125</v>
      </c>
      <c r="P83" s="4" t="str">
        <f t="shared" si="60"/>
        <v>5.697610512</v>
      </c>
      <c r="Q83" s="4">
        <v>260.514375</v>
      </c>
      <c r="R83" s="4" t="str">
        <f t="shared" si="9"/>
        <v>8.025219171</v>
      </c>
      <c r="S83" s="4">
        <v>17.27625</v>
      </c>
      <c r="T83" s="4" t="str">
        <f t="shared" si="72"/>
        <v>4.110718194</v>
      </c>
      <c r="U83" s="4">
        <v>59.0</v>
      </c>
      <c r="V83" s="4">
        <v>6.0</v>
      </c>
      <c r="W83" s="4" t="str">
        <f t="shared" ref="W83:W84" si="76">3200-X83</f>
        <v>2933</v>
      </c>
      <c r="X83" s="4">
        <v>267.0</v>
      </c>
      <c r="Y83" s="15">
        <v>40108.0</v>
      </c>
      <c r="Z83" s="4" t="s">
        <v>677</v>
      </c>
      <c r="AA83" t="str">
        <f t="shared" ref="AA83:AA85" si="77">LOG(AF83,2)+AG83+AH83</f>
        <v>14.08746284</v>
      </c>
      <c r="AB83" s="4" t="str">
        <f t="shared" ref="AB83:AB85" si="78">AJ83+AK83+AL83+AM83</f>
        <v>110</v>
      </c>
      <c r="AC83" s="4">
        <v>409.0</v>
      </c>
      <c r="AD83" s="20">
        <v>40887.0</v>
      </c>
      <c r="AE83" s="4">
        <v>409.0</v>
      </c>
      <c r="AF83" s="4">
        <v>17.0</v>
      </c>
      <c r="AG83" s="4">
        <v>0.0</v>
      </c>
      <c r="AH83" s="4" t="str">
        <f t="shared" ref="AH83:AH85" si="79">AI83-AG83</f>
        <v>10</v>
      </c>
      <c r="AI83" s="4">
        <v>10.0</v>
      </c>
      <c r="AJ83" s="4">
        <v>7.0</v>
      </c>
      <c r="AK83" s="4">
        <v>41.0</v>
      </c>
      <c r="AL83" s="4">
        <v>29.0</v>
      </c>
      <c r="AM83" s="4">
        <v>33.0</v>
      </c>
      <c r="AN83" s="4" t="s">
        <v>677</v>
      </c>
      <c r="AO83" s="4" t="str">
        <f>AR83+AS83</f>
        <v>0</v>
      </c>
      <c r="AP83" s="4" t="str">
        <f>AX83+AY83</f>
        <v>0</v>
      </c>
      <c r="AQ83" s="4" t="str">
        <f>AU83+LOG(AV83+AZ83,2)+AT83</f>
        <v>1</v>
      </c>
      <c r="AR83" s="4">
        <v>0.0</v>
      </c>
      <c r="AS83" s="4">
        <v>0.0</v>
      </c>
      <c r="AT83" s="4">
        <v>0.0</v>
      </c>
      <c r="AU83" s="4">
        <v>0.0</v>
      </c>
      <c r="AV83" s="4">
        <v>0.0</v>
      </c>
      <c r="AW83" s="4">
        <v>1.0</v>
      </c>
      <c r="AX83" s="4">
        <v>0.0</v>
      </c>
      <c r="AY83" s="4">
        <v>0.0</v>
      </c>
      <c r="AZ83" s="4">
        <v>2.0</v>
      </c>
      <c r="BA83" s="22">
        <v>40929.0</v>
      </c>
      <c r="BB83" s="4" t="s">
        <v>244</v>
      </c>
      <c r="BC83" s="4" t="s">
        <v>246</v>
      </c>
      <c r="BD83" s="4"/>
      <c r="BE83" s="4"/>
      <c r="BF83" s="4">
        <v>1.0</v>
      </c>
      <c r="BI83" s="4">
        <v>1.0</v>
      </c>
      <c r="BV83" s="4">
        <v>1.0</v>
      </c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</row>
    <row r="84">
      <c r="A84" s="4" t="str">
        <f t="shared" si="11"/>
        <v>81</v>
      </c>
      <c r="B84" s="4" t="s">
        <v>499</v>
      </c>
      <c r="C84" s="4" t="s">
        <v>500</v>
      </c>
      <c r="D84" s="4" t="str">
        <f t="shared" si="2"/>
        <v>202955.3075</v>
      </c>
      <c r="E84" s="4" t="str">
        <f t="shared" si="3"/>
        <v>1097.930603</v>
      </c>
      <c r="F84" s="4">
        <v>10900.0</v>
      </c>
      <c r="G84" s="4" t="str">
        <f t="shared" si="57"/>
        <v>10071.7732</v>
      </c>
      <c r="H84" s="4">
        <v>0.00513772851372</v>
      </c>
      <c r="I84" s="4">
        <v>201875.0</v>
      </c>
      <c r="J84" s="4" t="str">
        <f t="shared" si="5"/>
        <v>17.62310273</v>
      </c>
      <c r="K84" s="4">
        <v>10900.0</v>
      </c>
      <c r="L84" s="4" t="str">
        <f t="shared" si="6"/>
        <v>13.41204051</v>
      </c>
      <c r="M84" s="4" t="str">
        <f>(K84*W84)/3200</f>
        <v>10062.0625</v>
      </c>
      <c r="N84" s="4" t="str">
        <f t="shared" si="7"/>
        <v>13.29663844</v>
      </c>
      <c r="O84" s="4" t="str">
        <f t="shared" si="75"/>
        <v>837.9375</v>
      </c>
      <c r="P84" s="4" t="str">
        <f t="shared" si="60"/>
        <v>9.71069883</v>
      </c>
      <c r="Q84" s="4">
        <v>936.215</v>
      </c>
      <c r="R84" s="4" t="str">
        <f t="shared" si="9"/>
        <v>9.87069607</v>
      </c>
      <c r="S84" s="4">
        <v>144.0925</v>
      </c>
      <c r="T84" s="4" t="str">
        <f t="shared" si="72"/>
        <v>7.170851435</v>
      </c>
      <c r="U84" s="4">
        <v>451.0</v>
      </c>
      <c r="V84" s="4">
        <v>76.0</v>
      </c>
      <c r="W84" s="4" t="str">
        <f t="shared" si="76"/>
        <v>2954</v>
      </c>
      <c r="X84" s="4">
        <v>246.0</v>
      </c>
      <c r="Y84" s="15">
        <v>39301.0</v>
      </c>
      <c r="Z84" s="4" t="s">
        <v>499</v>
      </c>
      <c r="AA84" t="str">
        <f t="shared" si="77"/>
        <v>12.033423</v>
      </c>
      <c r="AB84" s="4" t="str">
        <f t="shared" si="78"/>
        <v>26</v>
      </c>
      <c r="AC84" s="4">
        <v>154.0</v>
      </c>
      <c r="AD84" s="20">
        <v>40423.0</v>
      </c>
      <c r="AE84" s="4">
        <v>154.0</v>
      </c>
      <c r="AF84" s="4">
        <v>131.0</v>
      </c>
      <c r="AG84" s="4">
        <v>5.0</v>
      </c>
      <c r="AH84" s="4" t="str">
        <f t="shared" si="79"/>
        <v>0</v>
      </c>
      <c r="AI84" s="4">
        <v>5.0</v>
      </c>
      <c r="AJ84" s="4">
        <v>1.0</v>
      </c>
      <c r="AK84" s="4">
        <v>9.0</v>
      </c>
      <c r="AL84" s="4">
        <v>1.0</v>
      </c>
      <c r="AM84" s="4">
        <v>15.0</v>
      </c>
      <c r="AN84" s="4"/>
      <c r="AO84" s="4"/>
      <c r="AP84" s="4"/>
      <c r="AQ84" s="4"/>
      <c r="BA84" s="17"/>
      <c r="BB84" s="4" t="s">
        <v>244</v>
      </c>
      <c r="BC84" s="4" t="s">
        <v>358</v>
      </c>
      <c r="BD84" s="4"/>
      <c r="BG84" s="4">
        <v>1.0</v>
      </c>
    </row>
    <row r="85">
      <c r="A85" s="4" t="str">
        <f t="shared" si="11"/>
        <v>82</v>
      </c>
      <c r="B85" s="4" t="s">
        <v>516</v>
      </c>
      <c r="C85" s="4" t="s">
        <v>517</v>
      </c>
      <c r="D85" s="4" t="str">
        <f t="shared" si="2"/>
        <v>202169.0872</v>
      </c>
      <c r="E85" s="4" t="str">
        <f t="shared" si="3"/>
        <v>724.7073357</v>
      </c>
      <c r="F85" s="4">
        <v>2624.0</v>
      </c>
      <c r="G85" s="4" t="str">
        <f t="shared" si="57"/>
        <v>2563.066089</v>
      </c>
      <c r="H85" s="4">
        <v>0.00416185287501</v>
      </c>
      <c r="I85" s="4">
        <v>201462.0</v>
      </c>
      <c r="J85" s="4" t="str">
        <f t="shared" si="5"/>
        <v>17.62014822</v>
      </c>
      <c r="K85" s="4">
        <v>2624.0</v>
      </c>
      <c r="L85" s="4" t="str">
        <f t="shared" si="6"/>
        <v>11.357552</v>
      </c>
      <c r="M85" s="4" t="str">
        <f>K85-X85</f>
        <v>2557</v>
      </c>
      <c r="N85" s="4" t="str">
        <f t="shared" si="7"/>
        <v>11.32023645</v>
      </c>
      <c r="O85" s="4">
        <v>67.0</v>
      </c>
      <c r="P85" s="4" t="str">
        <f t="shared" si="60"/>
        <v>6.06608919</v>
      </c>
      <c r="Q85" s="4">
        <v>616.9340625</v>
      </c>
      <c r="R85" s="4" t="str">
        <f t="shared" si="9"/>
        <v>9.268972493</v>
      </c>
      <c r="S85" s="4">
        <v>90.153125</v>
      </c>
      <c r="T85" s="4" t="str">
        <f t="shared" si="72"/>
        <v>6.494305596</v>
      </c>
      <c r="U85" s="4">
        <v>164.0</v>
      </c>
      <c r="V85" s="4">
        <v>24.0</v>
      </c>
      <c r="W85" s="4"/>
      <c r="X85" s="4">
        <v>67.0</v>
      </c>
      <c r="Y85" s="15">
        <v>40580.0</v>
      </c>
      <c r="Z85" s="4" t="s">
        <v>554</v>
      </c>
      <c r="AA85" t="str">
        <f t="shared" si="77"/>
        <v>12.25738784</v>
      </c>
      <c r="AB85" s="4" t="str">
        <f t="shared" si="78"/>
        <v>31</v>
      </c>
      <c r="AC85" s="4">
        <v>70.0</v>
      </c>
      <c r="AD85" s="20">
        <v>40551.0</v>
      </c>
      <c r="AE85" s="4">
        <v>70.0</v>
      </c>
      <c r="AF85" s="4">
        <v>306.0</v>
      </c>
      <c r="AG85" s="4">
        <v>0.0</v>
      </c>
      <c r="AH85" s="4" t="str">
        <f t="shared" si="79"/>
        <v>4</v>
      </c>
      <c r="AI85" s="4">
        <v>4.0</v>
      </c>
      <c r="AJ85" s="4">
        <v>1.0</v>
      </c>
      <c r="AK85" s="4">
        <v>11.0</v>
      </c>
      <c r="AL85" s="4">
        <v>12.0</v>
      </c>
      <c r="AM85" s="4">
        <v>7.0</v>
      </c>
      <c r="AN85" s="4"/>
      <c r="AO85" s="4"/>
      <c r="AP85" s="4"/>
      <c r="AQ85" s="4"/>
      <c r="BA85" s="17"/>
      <c r="BB85" s="4" t="s">
        <v>244</v>
      </c>
      <c r="BC85" s="4" t="s">
        <v>358</v>
      </c>
      <c r="BD85" s="4"/>
      <c r="BG85" s="4">
        <v>1.0</v>
      </c>
    </row>
    <row r="86">
      <c r="A86" s="4" t="str">
        <f t="shared" si="11"/>
        <v>83</v>
      </c>
      <c r="B86" s="4" t="s">
        <v>555</v>
      </c>
      <c r="C86" s="4" t="s">
        <v>556</v>
      </c>
      <c r="D86" s="4" t="str">
        <f t="shared" si="2"/>
        <v>197101.1538</v>
      </c>
      <c r="E86" s="4" t="str">
        <f t="shared" si="3"/>
        <v>1333.732661</v>
      </c>
      <c r="F86" s="4">
        <v>19300.0</v>
      </c>
      <c r="G86" s="4" t="str">
        <f t="shared" si="57"/>
        <v>17109.69796</v>
      </c>
      <c r="H86" s="4">
        <v>0.00816533740767</v>
      </c>
      <c r="I86" s="4">
        <v>195785.0</v>
      </c>
      <c r="J86" s="4" t="str">
        <f t="shared" si="5"/>
        <v>17.57891071</v>
      </c>
      <c r="K86" s="4">
        <v>19300.0</v>
      </c>
      <c r="L86" s="4" t="str">
        <f t="shared" si="6"/>
        <v>14.23631323</v>
      </c>
      <c r="M86" s="4" t="str">
        <f t="shared" ref="M86:M88" si="80">(K86*W86)/3200</f>
        <v>17098.59375</v>
      </c>
      <c r="N86" s="4" t="str">
        <f t="shared" si="7"/>
        <v>14.06159006</v>
      </c>
      <c r="O86" s="4" t="str">
        <f t="shared" ref="O86:O88" si="81">(K86*X86)/3200</f>
        <v>2201.40625</v>
      </c>
      <c r="P86" s="4" t="str">
        <f t="shared" si="60"/>
        <v>11.10420969</v>
      </c>
      <c r="Q86" s="4">
        <v>1114.469375</v>
      </c>
      <c r="R86" s="4" t="str">
        <f t="shared" si="9"/>
        <v>10.12214126</v>
      </c>
      <c r="S86" s="4">
        <v>201.684375</v>
      </c>
      <c r="T86" s="4" t="str">
        <f t="shared" si="72"/>
        <v>7.655955509</v>
      </c>
      <c r="U86" s="4">
        <v>480.0</v>
      </c>
      <c r="V86" s="4">
        <v>94.0</v>
      </c>
      <c r="W86" s="4" t="str">
        <f t="shared" ref="W86:W88" si="82">3200-X86</f>
        <v>2835</v>
      </c>
      <c r="X86" s="4">
        <v>365.0</v>
      </c>
      <c r="Y86" s="15">
        <v>40402.0</v>
      </c>
      <c r="AD86" s="17"/>
      <c r="BA86" s="17"/>
      <c r="BB86" s="4" t="s">
        <v>244</v>
      </c>
      <c r="BC86" s="4" t="s">
        <v>358</v>
      </c>
      <c r="BD86" s="4">
        <v>1.0</v>
      </c>
    </row>
    <row r="87">
      <c r="A87" s="4" t="str">
        <f t="shared" si="11"/>
        <v>84</v>
      </c>
      <c r="B87" s="4" t="s">
        <v>561</v>
      </c>
      <c r="C87" s="4" t="s">
        <v>562</v>
      </c>
      <c r="D87" s="4" t="str">
        <f t="shared" si="2"/>
        <v>193600</v>
      </c>
      <c r="E87" s="4" t="str">
        <f t="shared" si="3"/>
        <v>28.56263745</v>
      </c>
      <c r="F87" s="4">
        <v>13800.0</v>
      </c>
      <c r="G87" s="4" t="str">
        <f t="shared" si="57"/>
        <v>13669.10852</v>
      </c>
      <c r="H87" s="4">
        <v>0.00202743593158</v>
      </c>
      <c r="I87" s="4">
        <v>193589.0</v>
      </c>
      <c r="J87" s="4" t="str">
        <f t="shared" si="5"/>
        <v>17.56263745</v>
      </c>
      <c r="K87" s="4">
        <v>13800.0</v>
      </c>
      <c r="L87" s="4" t="str">
        <f t="shared" si="6"/>
        <v>13.75238065</v>
      </c>
      <c r="M87" s="4" t="str">
        <f t="shared" si="80"/>
        <v>13662</v>
      </c>
      <c r="N87" s="4" t="str">
        <f t="shared" si="7"/>
        <v>13.73788108</v>
      </c>
      <c r="O87" s="4" t="str">
        <f t="shared" si="81"/>
        <v>138</v>
      </c>
      <c r="P87" s="4" t="str">
        <f t="shared" si="60"/>
        <v>7.108524457</v>
      </c>
      <c r="Q87" s="4">
        <v>10.0</v>
      </c>
      <c r="R87" s="4" t="str">
        <f t="shared" si="9"/>
        <v>3.321928095</v>
      </c>
      <c r="S87" s="4">
        <v>1.0</v>
      </c>
      <c r="T87" s="4" t="str">
        <f t="shared" si="72"/>
        <v>0</v>
      </c>
      <c r="U87" s="4">
        <v>10.0</v>
      </c>
      <c r="V87" s="4">
        <v>1.0</v>
      </c>
      <c r="W87" s="4" t="str">
        <f t="shared" si="82"/>
        <v>3168</v>
      </c>
      <c r="X87" s="4">
        <v>32.0</v>
      </c>
      <c r="Y87" s="15">
        <v>39038.0</v>
      </c>
      <c r="AD87" s="17"/>
      <c r="BA87" s="17"/>
      <c r="BB87" s="4" t="s">
        <v>244</v>
      </c>
      <c r="BC87" s="4" t="s">
        <v>564</v>
      </c>
      <c r="BD87" s="4"/>
      <c r="BG87" s="4">
        <v>1.0</v>
      </c>
      <c r="BO87" s="4"/>
      <c r="BP87" s="4">
        <v>1.0</v>
      </c>
      <c r="BS87" s="4">
        <v>1.0</v>
      </c>
    </row>
    <row r="88">
      <c r="A88" s="4" t="str">
        <f t="shared" si="11"/>
        <v>85</v>
      </c>
      <c r="B88" s="4" t="s">
        <v>566</v>
      </c>
      <c r="C88" s="4" t="s">
        <v>568</v>
      </c>
      <c r="D88" s="4" t="str">
        <f t="shared" si="2"/>
        <v>191339.0266</v>
      </c>
      <c r="E88" s="4" t="str">
        <f t="shared" si="3"/>
        <v>455.5690276</v>
      </c>
      <c r="F88" s="4">
        <v>8759.0</v>
      </c>
      <c r="G88" s="4" t="str">
        <f t="shared" si="57"/>
        <v>8561.39245</v>
      </c>
      <c r="H88" s="4">
        <v>0.00642525339536</v>
      </c>
      <c r="I88" s="4">
        <v>190901.0</v>
      </c>
      <c r="J88" s="4" t="str">
        <f t="shared" si="5"/>
        <v>17.54246513</v>
      </c>
      <c r="K88" s="4">
        <v>8759.0</v>
      </c>
      <c r="L88" s="4" t="str">
        <f t="shared" si="6"/>
        <v>13.09655045</v>
      </c>
      <c r="M88" s="4" t="str">
        <f t="shared" si="80"/>
        <v>8553.710938</v>
      </c>
      <c r="N88" s="4" t="str">
        <f t="shared" si="7"/>
        <v>13.06233474</v>
      </c>
      <c r="O88" s="4" t="str">
        <f t="shared" si="81"/>
        <v>205.2890625</v>
      </c>
      <c r="P88" s="4" t="str">
        <f t="shared" si="60"/>
        <v>7.681512955</v>
      </c>
      <c r="Q88" s="4">
        <v>328.98125</v>
      </c>
      <c r="R88" s="4" t="str">
        <f t="shared" si="9"/>
        <v>8.361861551</v>
      </c>
      <c r="S88" s="4">
        <v>109.0453125</v>
      </c>
      <c r="T88" s="4" t="str">
        <f t="shared" si="72"/>
        <v>6.768783944</v>
      </c>
      <c r="U88" s="4">
        <v>64.0</v>
      </c>
      <c r="V88" s="4">
        <v>12.0</v>
      </c>
      <c r="W88" s="4" t="str">
        <f t="shared" si="82"/>
        <v>3125</v>
      </c>
      <c r="X88" s="4">
        <v>75.0</v>
      </c>
      <c r="Y88" s="15">
        <v>39116.0</v>
      </c>
      <c r="Z88" s="4" t="s">
        <v>566</v>
      </c>
      <c r="AA88" t="str">
        <f>LOG(AF88,2)+AG88+AH88</f>
        <v>231.2425787</v>
      </c>
      <c r="AB88" s="4" t="str">
        <f>AJ88+AK88+AL88+AM88</f>
        <v>1377</v>
      </c>
      <c r="AC88" s="4">
        <v>9961.0</v>
      </c>
      <c r="AD88" s="20">
        <v>39506.0</v>
      </c>
      <c r="AE88" s="4">
        <v>9961.0</v>
      </c>
      <c r="AF88" s="4">
        <v>4846.0</v>
      </c>
      <c r="AG88" s="4">
        <v>32.0</v>
      </c>
      <c r="AH88" s="4" t="str">
        <f>AI88-AG88</f>
        <v>187</v>
      </c>
      <c r="AI88" s="4">
        <v>219.0</v>
      </c>
      <c r="AJ88" s="4">
        <v>207.0</v>
      </c>
      <c r="AK88" s="4">
        <v>340.0</v>
      </c>
      <c r="AL88" s="4">
        <v>144.0</v>
      </c>
      <c r="AM88" s="4">
        <v>686.0</v>
      </c>
      <c r="AN88" s="4" t="s">
        <v>568</v>
      </c>
      <c r="AO88" s="4" t="str">
        <f>AR88+AS88</f>
        <v>10</v>
      </c>
      <c r="AP88" s="4" t="str">
        <f>AX88+AY88</f>
        <v>3</v>
      </c>
      <c r="AQ88" s="4" t="str">
        <f>AU88+LOG(AV88+AZ88,2)+AT88</f>
        <v>14.99572299</v>
      </c>
      <c r="AR88" s="4">
        <v>0.0</v>
      </c>
      <c r="AS88" s="4">
        <v>10.0</v>
      </c>
      <c r="AT88" s="4">
        <v>0.0</v>
      </c>
      <c r="AU88" s="4">
        <v>0.0</v>
      </c>
      <c r="AV88" s="4">
        <v>0.0</v>
      </c>
      <c r="AW88" s="21">
        <v>25409.0</v>
      </c>
      <c r="AX88" s="4">
        <v>3.0</v>
      </c>
      <c r="AY88" s="4">
        <v>0.0</v>
      </c>
      <c r="AZ88" s="4">
        <v>32671.0</v>
      </c>
      <c r="BA88" s="22">
        <v>39706.0</v>
      </c>
      <c r="BB88" s="4" t="s">
        <v>244</v>
      </c>
      <c r="BC88" s="4" t="s">
        <v>246</v>
      </c>
      <c r="BD88" s="4"/>
      <c r="BE88" s="4"/>
      <c r="BG88" s="4">
        <v>1.0</v>
      </c>
      <c r="BO88" s="4">
        <v>1.0</v>
      </c>
      <c r="BP88" s="4">
        <v>1.0</v>
      </c>
      <c r="BQ88" s="4">
        <v>1.0</v>
      </c>
    </row>
    <row r="89">
      <c r="A89" s="4" t="str">
        <f t="shared" si="11"/>
        <v>86</v>
      </c>
      <c r="B89" s="4" t="s">
        <v>573</v>
      </c>
      <c r="C89" s="4" t="s">
        <v>574</v>
      </c>
      <c r="D89" s="4" t="str">
        <f t="shared" si="2"/>
        <v>190898.0125</v>
      </c>
      <c r="E89" s="4" t="str">
        <f t="shared" si="3"/>
        <v>412.5519542</v>
      </c>
      <c r="F89" s="4">
        <v>2557.0</v>
      </c>
      <c r="G89" s="4" t="str">
        <f t="shared" si="57"/>
        <v>2488.228819</v>
      </c>
      <c r="H89" s="4">
        <v>0.00489196085925</v>
      </c>
      <c r="I89" s="4">
        <v>190503.0</v>
      </c>
      <c r="J89" s="4" t="str">
        <f t="shared" si="5"/>
        <v>17.53945419</v>
      </c>
      <c r="K89" s="4">
        <v>2557.0</v>
      </c>
      <c r="L89" s="4" t="str">
        <f t="shared" si="6"/>
        <v>11.32023645</v>
      </c>
      <c r="M89" s="4" t="str">
        <f>K89-X89</f>
        <v>2482</v>
      </c>
      <c r="N89" s="4" t="str">
        <f t="shared" si="7"/>
        <v>11.2772874</v>
      </c>
      <c r="O89" s="4">
        <v>75.0</v>
      </c>
      <c r="P89" s="4" t="str">
        <f t="shared" si="60"/>
        <v>6.22881869</v>
      </c>
      <c r="Q89" s="4">
        <v>361.975</v>
      </c>
      <c r="R89" s="4" t="str">
        <f t="shared" si="9"/>
        <v>8.49974625</v>
      </c>
      <c r="S89" s="4">
        <v>33.0375</v>
      </c>
      <c r="T89" s="4" t="str">
        <f t="shared" si="72"/>
        <v>5.046032615</v>
      </c>
      <c r="U89" s="4">
        <v>181.0</v>
      </c>
      <c r="V89" s="4">
        <v>24.0</v>
      </c>
      <c r="W89" s="4"/>
      <c r="X89" s="4">
        <v>75.0</v>
      </c>
      <c r="Y89" s="15">
        <v>40484.0</v>
      </c>
      <c r="AD89" s="17"/>
      <c r="BA89" s="17"/>
      <c r="BB89" s="4" t="s">
        <v>244</v>
      </c>
      <c r="BC89" s="4" t="s">
        <v>358</v>
      </c>
      <c r="BD89" s="4"/>
      <c r="BE89" s="4"/>
      <c r="BG89" s="4">
        <v>1.0</v>
      </c>
      <c r="BH89" s="4">
        <v>1.0</v>
      </c>
    </row>
    <row r="90">
      <c r="A90" s="4" t="str">
        <f t="shared" si="11"/>
        <v>87</v>
      </c>
      <c r="B90" s="4" t="s">
        <v>1477</v>
      </c>
      <c r="C90" s="4" t="s">
        <v>1478</v>
      </c>
      <c r="D90" s="4" t="str">
        <f t="shared" si="2"/>
        <v>183792.5363</v>
      </c>
      <c r="E90" s="4" t="str">
        <f t="shared" si="3"/>
        <v>1192.014719</v>
      </c>
      <c r="F90" s="4">
        <v>9349.0</v>
      </c>
      <c r="G90" s="4" t="str">
        <f t="shared" si="57"/>
        <v>8654.363067</v>
      </c>
      <c r="H90" s="4">
        <v>0.003890860709</v>
      </c>
      <c r="I90" s="4">
        <v>182618.0</v>
      </c>
      <c r="J90" s="4" t="str">
        <f t="shared" si="5"/>
        <v>17.47846945</v>
      </c>
      <c r="K90" s="4">
        <v>9349.0</v>
      </c>
      <c r="L90" s="4" t="str">
        <f t="shared" si="6"/>
        <v>13.19059634</v>
      </c>
      <c r="M90" s="4" t="str">
        <f>(K90*W90)/3200</f>
        <v>8644.903438</v>
      </c>
      <c r="N90" s="4" t="str">
        <f t="shared" si="7"/>
        <v>13.07763413</v>
      </c>
      <c r="O90" s="4" t="str">
        <f>(K90*X90)/3200</f>
        <v>704.0965625</v>
      </c>
      <c r="P90" s="4" t="str">
        <f t="shared" si="60"/>
        <v>9.459629489</v>
      </c>
      <c r="Q90" s="4">
        <v>1126.769375</v>
      </c>
      <c r="R90" s="4" t="str">
        <f t="shared" si="9"/>
        <v>10.13797654</v>
      </c>
      <c r="S90" s="4">
        <v>47.766875</v>
      </c>
      <c r="T90" s="4" t="str">
        <f t="shared" si="72"/>
        <v>5.577938591</v>
      </c>
      <c r="U90" s="4">
        <v>223.0</v>
      </c>
      <c r="V90" s="4">
        <v>8.0</v>
      </c>
      <c r="W90" s="4" t="str">
        <f>3200-X90</f>
        <v>2959</v>
      </c>
      <c r="X90" s="4">
        <v>241.0</v>
      </c>
      <c r="Y90" s="15">
        <v>39608.0</v>
      </c>
      <c r="Z90" s="4" t="s">
        <v>1410</v>
      </c>
      <c r="AA90" t="str">
        <f t="shared" ref="AA90:AA92" si="83">LOG(AF90,2)+AG90+AH90</f>
        <v>8.672425342</v>
      </c>
      <c r="AB90" s="4" t="str">
        <f t="shared" ref="AB90:AB92" si="84">AJ90+AK90+AL90+AM90</f>
        <v>13</v>
      </c>
      <c r="AC90" s="4">
        <v>471.0</v>
      </c>
      <c r="AD90" s="20">
        <v>39841.0</v>
      </c>
      <c r="AE90" s="4">
        <v>471.0</v>
      </c>
      <c r="AF90" s="4">
        <v>204.0</v>
      </c>
      <c r="AG90" s="4">
        <v>1.0</v>
      </c>
      <c r="AH90" s="4" t="str">
        <f t="shared" ref="AH90:AH92" si="85">AI90-AG90</f>
        <v>0</v>
      </c>
      <c r="AI90" s="4">
        <v>1.0</v>
      </c>
      <c r="AJ90" s="4">
        <v>7.0</v>
      </c>
      <c r="AK90" s="4">
        <v>6.0</v>
      </c>
      <c r="AL90" s="4">
        <v>0.0</v>
      </c>
      <c r="AM90" s="4">
        <v>0.0</v>
      </c>
      <c r="AN90" s="4"/>
      <c r="AO90" s="4"/>
      <c r="AP90" s="4"/>
      <c r="AQ90" s="4"/>
      <c r="BA90" s="17"/>
      <c r="BB90" s="4" t="s">
        <v>244</v>
      </c>
      <c r="BC90" s="4" t="s">
        <v>246</v>
      </c>
      <c r="BD90" s="4"/>
      <c r="BG90" s="4">
        <v>1.0</v>
      </c>
    </row>
    <row r="91">
      <c r="A91" s="4" t="str">
        <f t="shared" si="11"/>
        <v>88</v>
      </c>
      <c r="B91" s="4" t="s">
        <v>1524</v>
      </c>
      <c r="C91" s="4" t="s">
        <v>1525</v>
      </c>
      <c r="D91" s="4" t="str">
        <f t="shared" si="2"/>
        <v>179580.1988</v>
      </c>
      <c r="E91" s="4" t="str">
        <f t="shared" si="3"/>
        <v>294.6507901</v>
      </c>
      <c r="F91" s="4">
        <v>2387.0</v>
      </c>
      <c r="G91" s="4" t="str">
        <f t="shared" si="57"/>
        <v>2177.761551</v>
      </c>
      <c r="H91" s="4">
        <v>0.00441445680162</v>
      </c>
      <c r="I91" s="4">
        <v>179303.0</v>
      </c>
      <c r="J91" s="4" t="str">
        <f t="shared" si="5"/>
        <v>17.4520401</v>
      </c>
      <c r="K91" s="4">
        <v>2387.0</v>
      </c>
      <c r="L91" s="4" t="str">
        <f t="shared" si="6"/>
        <v>11.22098285</v>
      </c>
      <c r="M91" s="4" t="str">
        <f t="shared" ref="M91:M92" si="86">K91-X91</f>
        <v>2170</v>
      </c>
      <c r="N91" s="4" t="str">
        <f t="shared" si="7"/>
        <v>11.08347933</v>
      </c>
      <c r="O91" s="4">
        <v>217.0</v>
      </c>
      <c r="P91" s="4" t="str">
        <f t="shared" si="60"/>
        <v>7.761551232</v>
      </c>
      <c r="Q91" s="4">
        <v>226.495625</v>
      </c>
      <c r="R91" s="4" t="str">
        <f t="shared" si="9"/>
        <v>7.823339373</v>
      </c>
      <c r="S91" s="4">
        <v>50.703125</v>
      </c>
      <c r="T91" s="4" t="str">
        <f t="shared" si="72"/>
        <v>5.664002763</v>
      </c>
      <c r="U91" s="4">
        <v>102.0</v>
      </c>
      <c r="V91" s="4">
        <v>20.0</v>
      </c>
      <c r="W91" s="4"/>
      <c r="X91" s="4">
        <v>217.0</v>
      </c>
      <c r="Y91" s="15">
        <v>39855.0</v>
      </c>
      <c r="Z91" s="4" t="s">
        <v>1416</v>
      </c>
      <c r="AA91" t="str">
        <f t="shared" si="83"/>
        <v>2.584962501</v>
      </c>
      <c r="AB91" s="4" t="str">
        <f t="shared" si="84"/>
        <v>0</v>
      </c>
      <c r="AC91" s="4">
        <v>27.0</v>
      </c>
      <c r="AD91" s="20">
        <v>40793.0</v>
      </c>
      <c r="AE91" s="4">
        <v>27.0</v>
      </c>
      <c r="AF91" s="4">
        <v>6.0</v>
      </c>
      <c r="AG91" s="4">
        <v>0.0</v>
      </c>
      <c r="AH91" s="4" t="str">
        <f t="shared" si="85"/>
        <v>0</v>
      </c>
      <c r="AI91" s="4">
        <v>0.0</v>
      </c>
      <c r="AJ91" s="4">
        <v>0.0</v>
      </c>
      <c r="AK91" s="4">
        <v>0.0</v>
      </c>
      <c r="AL91" s="4">
        <v>0.0</v>
      </c>
      <c r="AM91" s="4">
        <v>0.0</v>
      </c>
      <c r="AN91" s="4"/>
      <c r="AO91" s="4"/>
      <c r="AP91" s="4"/>
      <c r="AQ91" s="4"/>
      <c r="BA91" s="17"/>
      <c r="BB91" s="4" t="s">
        <v>244</v>
      </c>
      <c r="BC91" s="4" t="s">
        <v>358</v>
      </c>
      <c r="BD91" s="4"/>
      <c r="BG91" s="4">
        <v>1.0</v>
      </c>
    </row>
    <row r="92">
      <c r="A92" s="4" t="str">
        <f t="shared" si="11"/>
        <v>89</v>
      </c>
      <c r="B92" s="4" t="s">
        <v>1423</v>
      </c>
      <c r="C92" s="4" t="s">
        <v>1526</v>
      </c>
      <c r="D92" s="4" t="str">
        <f t="shared" si="2"/>
        <v>179969.7734</v>
      </c>
      <c r="E92" s="4" t="str">
        <f t="shared" si="3"/>
        <v>1255.220876</v>
      </c>
      <c r="F92" s="4">
        <v>3063.0</v>
      </c>
      <c r="G92" s="4" t="str">
        <f t="shared" si="57"/>
        <v>1819.292322</v>
      </c>
      <c r="H92" s="4">
        <v>0.00681966427643</v>
      </c>
      <c r="I92" s="4">
        <v>178732.0</v>
      </c>
      <c r="J92" s="4" t="str">
        <f t="shared" si="5"/>
        <v>17.44743843</v>
      </c>
      <c r="K92" s="4">
        <v>3063.0</v>
      </c>
      <c r="L92" s="4" t="str">
        <f t="shared" si="6"/>
        <v>11.58072965</v>
      </c>
      <c r="M92" s="4" t="str">
        <f t="shared" si="86"/>
        <v>1809</v>
      </c>
      <c r="N92" s="4" t="str">
        <f t="shared" si="7"/>
        <v>10.82097669</v>
      </c>
      <c r="O92" s="4">
        <v>1254.0</v>
      </c>
      <c r="P92" s="4" t="str">
        <f t="shared" si="60"/>
        <v>10.29232163</v>
      </c>
      <c r="Q92" s="4">
        <v>1130.8046875</v>
      </c>
      <c r="R92" s="4" t="str">
        <f t="shared" si="9"/>
        <v>10.14313405</v>
      </c>
      <c r="S92" s="4">
        <v>106.96875</v>
      </c>
      <c r="T92" s="4" t="str">
        <f t="shared" si="72"/>
        <v>6.741045577</v>
      </c>
      <c r="U92" s="4">
        <v>664.0</v>
      </c>
      <c r="V92" s="4">
        <v>26.0</v>
      </c>
      <c r="W92" s="4"/>
      <c r="X92" s="4">
        <v>1254.0</v>
      </c>
      <c r="Y92" s="15">
        <v>39702.0</v>
      </c>
      <c r="Z92" s="4" t="s">
        <v>1423</v>
      </c>
      <c r="AA92" t="str">
        <f t="shared" si="83"/>
        <v>4</v>
      </c>
      <c r="AB92" s="4" t="str">
        <f t="shared" si="84"/>
        <v>12</v>
      </c>
      <c r="AC92" s="4">
        <v>1.0</v>
      </c>
      <c r="AD92" s="20">
        <v>41606.0</v>
      </c>
      <c r="AE92" s="4">
        <v>1.0</v>
      </c>
      <c r="AF92" s="4">
        <v>8.0</v>
      </c>
      <c r="AG92" s="4">
        <v>1.0</v>
      </c>
      <c r="AH92" s="4" t="str">
        <f t="shared" si="85"/>
        <v>0</v>
      </c>
      <c r="AI92" s="4">
        <v>1.0</v>
      </c>
      <c r="AJ92" s="4">
        <v>3.0</v>
      </c>
      <c r="AK92" s="4">
        <v>4.0</v>
      </c>
      <c r="AL92" s="4">
        <v>5.0</v>
      </c>
      <c r="AM92" s="4">
        <v>0.0</v>
      </c>
      <c r="AN92" s="4"/>
      <c r="AO92" s="4"/>
      <c r="AP92" s="4"/>
      <c r="AQ92" s="4"/>
      <c r="BA92" s="17"/>
      <c r="BB92" s="4" t="s">
        <v>244</v>
      </c>
      <c r="BC92" s="4" t="s">
        <v>246</v>
      </c>
      <c r="BD92" s="4">
        <v>1.0</v>
      </c>
      <c r="BE92" s="4">
        <v>1.0</v>
      </c>
      <c r="BF92" s="4"/>
      <c r="BG92" s="4">
        <v>1.0</v>
      </c>
      <c r="BH92" s="4">
        <v>1.0</v>
      </c>
      <c r="BI92" s="4">
        <v>1.0</v>
      </c>
      <c r="BJ92" s="4">
        <v>1.0</v>
      </c>
      <c r="BP92" s="4">
        <v>1.0</v>
      </c>
    </row>
    <row r="93">
      <c r="A93" s="4" t="str">
        <f t="shared" si="11"/>
        <v>90</v>
      </c>
      <c r="B93" s="4" t="s">
        <v>1527</v>
      </c>
      <c r="C93" s="4" t="s">
        <v>1528</v>
      </c>
      <c r="D93" s="4" t="str">
        <f t="shared" si="2"/>
        <v>185402.4819</v>
      </c>
      <c r="E93" s="4" t="str">
        <f t="shared" si="3"/>
        <v>7196.925199</v>
      </c>
      <c r="F93" s="4">
        <v>13200.0</v>
      </c>
      <c r="G93" s="4" t="str">
        <f t="shared" si="57"/>
        <v>10620.83901</v>
      </c>
      <c r="H93" s="4">
        <v>0.00115399745097</v>
      </c>
      <c r="I93" s="4">
        <v>178223.0</v>
      </c>
      <c r="J93" s="4" t="str">
        <f t="shared" si="5"/>
        <v>17.44332401</v>
      </c>
      <c r="K93" s="4">
        <v>13200.0</v>
      </c>
      <c r="L93" s="4" t="str">
        <f t="shared" si="6"/>
        <v>13.68825031</v>
      </c>
      <c r="M93" s="4" t="str">
        <f t="shared" ref="M93:M100" si="87">(K93*W93)/3200</f>
        <v>10609.5</v>
      </c>
      <c r="N93" s="4" t="str">
        <f t="shared" si="7"/>
        <v>13.37306905</v>
      </c>
      <c r="O93" s="4" t="str">
        <f t="shared" ref="O93:O100" si="88">(K93*X93)/3200</f>
        <v>2590.5</v>
      </c>
      <c r="P93" s="4" t="str">
        <f t="shared" si="60"/>
        <v>11.33901487</v>
      </c>
      <c r="Q93" s="4">
        <v>7175.356875</v>
      </c>
      <c r="R93" s="4" t="str">
        <f t="shared" si="9"/>
        <v>12.80883487</v>
      </c>
      <c r="S93" s="4">
        <v>4.125</v>
      </c>
      <c r="T93" s="4" t="str">
        <f t="shared" si="72"/>
        <v>2.044394119</v>
      </c>
      <c r="U93" s="4">
        <v>1721.0</v>
      </c>
      <c r="V93" s="4">
        <v>1.0</v>
      </c>
      <c r="W93" s="4" t="str">
        <f t="shared" ref="W93:W100" si="89">3200-X93</f>
        <v>2572</v>
      </c>
      <c r="X93" s="4">
        <v>628.0</v>
      </c>
      <c r="Y93" s="15">
        <v>39773.0</v>
      </c>
      <c r="AD93" s="17"/>
      <c r="BA93" s="17"/>
      <c r="BB93" s="4" t="s">
        <v>244</v>
      </c>
      <c r="BC93" s="4" t="s">
        <v>246</v>
      </c>
      <c r="BD93" s="4"/>
      <c r="BG93" s="4">
        <v>1.0</v>
      </c>
    </row>
    <row r="94">
      <c r="A94" s="4" t="str">
        <f t="shared" si="11"/>
        <v>91</v>
      </c>
      <c r="B94" s="4" t="s">
        <v>1529</v>
      </c>
      <c r="C94" s="4" t="s">
        <v>1530</v>
      </c>
      <c r="D94" s="4" t="str">
        <f t="shared" si="2"/>
        <v>191114.3931</v>
      </c>
      <c r="E94" s="4" t="str">
        <f t="shared" si="3"/>
        <v>2269.920098</v>
      </c>
      <c r="F94" s="4">
        <v>9834.0</v>
      </c>
      <c r="G94" s="4" t="str">
        <f t="shared" si="57"/>
        <v>5629.714271</v>
      </c>
      <c r="H94" s="4">
        <v>0.00515718673031</v>
      </c>
      <c r="I94" s="4">
        <v>188862.0</v>
      </c>
      <c r="J94" s="4" t="str">
        <f t="shared" si="5"/>
        <v>17.52697293</v>
      </c>
      <c r="K94" s="4">
        <v>9834.0</v>
      </c>
      <c r="L94" s="4" t="str">
        <f t="shared" si="6"/>
        <v>13.26356264</v>
      </c>
      <c r="M94" s="4" t="str">
        <f t="shared" si="87"/>
        <v>5617.6725</v>
      </c>
      <c r="N94" s="4" t="str">
        <f t="shared" si="7"/>
        <v>12.45575681</v>
      </c>
      <c r="O94" s="4" t="str">
        <f t="shared" si="88"/>
        <v>4216.3275</v>
      </c>
      <c r="P94" s="4" t="str">
        <f t="shared" si="60"/>
        <v>12.04177122</v>
      </c>
      <c r="Q94" s="4">
        <v>2240.35125</v>
      </c>
      <c r="R94" s="4" t="str">
        <f t="shared" si="9"/>
        <v>11.12950923</v>
      </c>
      <c r="S94" s="4">
        <v>12.041875</v>
      </c>
      <c r="T94" s="4" t="str">
        <f t="shared" si="72"/>
        <v>3.589988142</v>
      </c>
      <c r="U94" s="4">
        <v>708.0</v>
      </c>
      <c r="V94" s="4">
        <v>3.0</v>
      </c>
      <c r="W94" s="4" t="str">
        <f t="shared" si="89"/>
        <v>1828</v>
      </c>
      <c r="X94" s="4">
        <v>1372.0</v>
      </c>
      <c r="Y94" s="15">
        <v>39899.0</v>
      </c>
      <c r="AD94" s="17"/>
      <c r="BA94" s="17"/>
      <c r="BB94" s="4" t="s">
        <v>244</v>
      </c>
      <c r="BC94" s="4" t="s">
        <v>1531</v>
      </c>
      <c r="BD94" s="4"/>
      <c r="BE94" s="4"/>
      <c r="BF94" s="4"/>
      <c r="BH94" s="4">
        <v>1.0</v>
      </c>
      <c r="BI94" s="4">
        <v>1.0</v>
      </c>
      <c r="BO94" s="4">
        <v>1.0</v>
      </c>
      <c r="BS94" s="4">
        <v>1.0</v>
      </c>
    </row>
    <row r="95">
      <c r="A95" s="4" t="str">
        <f t="shared" si="11"/>
        <v>92</v>
      </c>
      <c r="B95" s="4" t="s">
        <v>1430</v>
      </c>
      <c r="C95" s="4" t="s">
        <v>3913</v>
      </c>
      <c r="D95" s="4" t="str">
        <f t="shared" si="2"/>
        <v>181936.0013</v>
      </c>
      <c r="E95" s="4" t="str">
        <f t="shared" si="3"/>
        <v>4477.438514</v>
      </c>
      <c r="F95" s="4">
        <v>20300.0</v>
      </c>
      <c r="G95" s="4" t="str">
        <f t="shared" si="57"/>
        <v>14818.73606</v>
      </c>
      <c r="H95" s="4">
        <v>0.0127443738476</v>
      </c>
      <c r="I95" s="4">
        <v>177476.0</v>
      </c>
      <c r="J95" s="4" t="str">
        <f t="shared" si="5"/>
        <v>17.43726442</v>
      </c>
      <c r="K95" s="4">
        <v>20300.0</v>
      </c>
      <c r="L95" s="4" t="str">
        <f t="shared" si="6"/>
        <v>14.30919211</v>
      </c>
      <c r="M95" s="4" t="str">
        <f t="shared" si="87"/>
        <v>14806.3125</v>
      </c>
      <c r="N95" s="4" t="str">
        <f t="shared" si="7"/>
        <v>13.85392476</v>
      </c>
      <c r="O95" s="4" t="str">
        <f t="shared" si="88"/>
        <v>5493.6875</v>
      </c>
      <c r="P95" s="4" t="str">
        <f t="shared" si="60"/>
        <v>12.42355913</v>
      </c>
      <c r="Q95" s="4">
        <v>3017.433125</v>
      </c>
      <c r="R95" s="4" t="str">
        <f t="shared" si="9"/>
        <v>11.55910608</v>
      </c>
      <c r="S95" s="4">
        <v>1442.568125</v>
      </c>
      <c r="T95" s="4" t="str">
        <f t="shared" si="72"/>
        <v>10.49442374</v>
      </c>
      <c r="U95" s="4">
        <v>405.0</v>
      </c>
      <c r="V95" s="4">
        <v>218.0</v>
      </c>
      <c r="W95" s="4" t="str">
        <f t="shared" si="89"/>
        <v>2334</v>
      </c>
      <c r="X95" s="4">
        <v>866.0</v>
      </c>
      <c r="Y95" s="15">
        <v>39168.0</v>
      </c>
      <c r="Z95" s="4" t="s">
        <v>1430</v>
      </c>
      <c r="AB95" s="4" t="str">
        <f>AJ95+AK95+AL95+AM95</f>
        <v>0</v>
      </c>
      <c r="AC95" s="4">
        <v>6.0</v>
      </c>
      <c r="AD95" s="20">
        <v>40938.0</v>
      </c>
      <c r="AE95" s="4">
        <v>6.0</v>
      </c>
      <c r="AF95" s="4">
        <v>0.0</v>
      </c>
      <c r="AG95" s="4">
        <v>0.0</v>
      </c>
      <c r="AH95" s="4" t="str">
        <f>AI95-AG95</f>
        <v>0</v>
      </c>
      <c r="AI95" s="4">
        <v>0.0</v>
      </c>
      <c r="AJ95" s="4">
        <v>0.0</v>
      </c>
      <c r="AK95" s="4">
        <v>0.0</v>
      </c>
      <c r="AL95" s="4">
        <v>0.0</v>
      </c>
      <c r="AM95" s="4">
        <v>0.0</v>
      </c>
      <c r="AN95" s="4"/>
      <c r="AO95" s="4"/>
      <c r="AP95" s="4"/>
      <c r="AQ95" s="4"/>
      <c r="BA95" s="17"/>
      <c r="BB95" s="4" t="s">
        <v>244</v>
      </c>
      <c r="BC95" s="4" t="s">
        <v>246</v>
      </c>
      <c r="BD95" s="4"/>
      <c r="BE95" s="4">
        <v>1.0</v>
      </c>
      <c r="BF95" s="4"/>
      <c r="BG95" s="4">
        <v>1.0</v>
      </c>
      <c r="BH95" s="4">
        <v>1.0</v>
      </c>
      <c r="BI95" s="4">
        <v>1.0</v>
      </c>
      <c r="BO95" s="4">
        <v>1.0</v>
      </c>
    </row>
    <row r="96">
      <c r="A96" s="4" t="str">
        <f t="shared" si="11"/>
        <v>93</v>
      </c>
      <c r="B96" s="4" t="s">
        <v>1532</v>
      </c>
      <c r="C96" s="4" t="s">
        <v>1533</v>
      </c>
      <c r="D96" s="4" t="str">
        <f t="shared" si="2"/>
        <v>169712.6388</v>
      </c>
      <c r="E96" s="4" t="str">
        <f t="shared" si="3"/>
        <v>2062.993989</v>
      </c>
      <c r="F96" s="4">
        <v>6703.0</v>
      </c>
      <c r="G96" s="4" t="str">
        <f t="shared" si="57"/>
        <v>2477.496203</v>
      </c>
      <c r="H96" s="4">
        <v>0.00719182692151</v>
      </c>
      <c r="I96" s="4">
        <v>167667.0</v>
      </c>
      <c r="J96" s="4" t="str">
        <f t="shared" si="5"/>
        <v>17.35523924</v>
      </c>
      <c r="K96" s="4">
        <v>6703.0</v>
      </c>
      <c r="L96" s="4" t="str">
        <f t="shared" si="6"/>
        <v>12.71059122</v>
      </c>
      <c r="M96" s="4" t="str">
        <f t="shared" si="87"/>
        <v>2465.447188</v>
      </c>
      <c r="N96" s="4" t="str">
        <f t="shared" si="7"/>
        <v>11.26763363</v>
      </c>
      <c r="O96" s="4" t="str">
        <f t="shared" si="88"/>
        <v>4237.552813</v>
      </c>
      <c r="P96" s="4" t="str">
        <f t="shared" si="60"/>
        <v>12.04901563</v>
      </c>
      <c r="Q96" s="4">
        <v>1839.8528125</v>
      </c>
      <c r="R96" s="4" t="str">
        <f t="shared" si="9"/>
        <v>10.84537464</v>
      </c>
      <c r="S96" s="4">
        <v>205.7859375</v>
      </c>
      <c r="T96" s="4" t="str">
        <f t="shared" si="72"/>
        <v>7.685000588</v>
      </c>
      <c r="U96" s="4">
        <v>727.0</v>
      </c>
      <c r="V96" s="4">
        <v>43.0</v>
      </c>
      <c r="W96" s="4" t="str">
        <f t="shared" si="89"/>
        <v>1177</v>
      </c>
      <c r="X96" s="4">
        <v>2023.0</v>
      </c>
      <c r="Y96" s="15">
        <v>39873.0</v>
      </c>
      <c r="AD96" s="17"/>
      <c r="BA96" s="17"/>
      <c r="BB96" s="4" t="s">
        <v>244</v>
      </c>
      <c r="BC96" s="4" t="s">
        <v>246</v>
      </c>
      <c r="BD96" s="4"/>
      <c r="BE96" s="4"/>
      <c r="BF96" s="4"/>
      <c r="BH96" s="4">
        <v>1.0</v>
      </c>
      <c r="BI96" s="4">
        <v>1.0</v>
      </c>
      <c r="BJ96" s="4">
        <v>1.0</v>
      </c>
      <c r="BO96" s="4">
        <v>1.0</v>
      </c>
    </row>
    <row r="97">
      <c r="A97" s="4" t="str">
        <f t="shared" si="11"/>
        <v>94</v>
      </c>
      <c r="B97" s="4" t="s">
        <v>1534</v>
      </c>
      <c r="C97" s="4" t="s">
        <v>1535</v>
      </c>
      <c r="D97" s="4" t="str">
        <f t="shared" si="2"/>
        <v>168085.0831</v>
      </c>
      <c r="E97" s="4" t="str">
        <f t="shared" si="3"/>
        <v>4469.403229</v>
      </c>
      <c r="F97" s="4">
        <v>10500.0</v>
      </c>
      <c r="G97" s="4" t="str">
        <f t="shared" si="57"/>
        <v>4888.394897</v>
      </c>
      <c r="H97" s="4">
        <v>0.00347234619996</v>
      </c>
      <c r="I97" s="4">
        <v>163633.0</v>
      </c>
      <c r="J97" s="4" t="str">
        <f t="shared" si="5"/>
        <v>17.3201042</v>
      </c>
      <c r="K97" s="4">
        <v>10500.0</v>
      </c>
      <c r="L97" s="4" t="str">
        <f t="shared" si="6"/>
        <v>13.35810171</v>
      </c>
      <c r="M97" s="4" t="str">
        <f t="shared" si="87"/>
        <v>4875.9375</v>
      </c>
      <c r="N97" s="4" t="str">
        <f t="shared" si="7"/>
        <v>12.25146392</v>
      </c>
      <c r="O97" s="4" t="str">
        <f t="shared" si="88"/>
        <v>5624.0625</v>
      </c>
      <c r="P97" s="4" t="str">
        <f t="shared" si="60"/>
        <v>12.45739691</v>
      </c>
      <c r="Q97" s="4">
        <v>4435.676875</v>
      </c>
      <c r="R97" s="4" t="str">
        <f t="shared" si="9"/>
        <v>12.11493856</v>
      </c>
      <c r="S97" s="4">
        <v>16.40625</v>
      </c>
      <c r="T97" s="4" t="str">
        <f t="shared" si="72"/>
        <v>4.036173613</v>
      </c>
      <c r="U97" s="4">
        <v>1340.0</v>
      </c>
      <c r="V97" s="4">
        <v>5.0</v>
      </c>
      <c r="W97" s="4" t="str">
        <f t="shared" si="89"/>
        <v>1486</v>
      </c>
      <c r="X97" s="4">
        <v>1714.0</v>
      </c>
      <c r="Y97" s="15">
        <v>40035.0</v>
      </c>
      <c r="AD97" s="17"/>
      <c r="BA97" s="17"/>
      <c r="BB97" s="4" t="s">
        <v>244</v>
      </c>
      <c r="BC97" s="4" t="s">
        <v>246</v>
      </c>
      <c r="BD97" s="4"/>
      <c r="BE97" s="4"/>
      <c r="BH97" s="4">
        <v>1.0</v>
      </c>
      <c r="BI97" s="4">
        <v>1.0</v>
      </c>
      <c r="BS97" s="4">
        <v>1.0</v>
      </c>
    </row>
    <row r="98">
      <c r="A98" s="4" t="str">
        <f t="shared" si="11"/>
        <v>95</v>
      </c>
      <c r="B98" s="4" t="s">
        <v>1536</v>
      </c>
      <c r="C98" s="4" t="s">
        <v>678</v>
      </c>
      <c r="D98" s="4" t="str">
        <f t="shared" si="2"/>
        <v>164164.1725</v>
      </c>
      <c r="E98" s="4" t="str">
        <f t="shared" si="3"/>
        <v>1087.487844</v>
      </c>
      <c r="F98" s="4">
        <v>23500.0</v>
      </c>
      <c r="G98" s="4" t="str">
        <f t="shared" si="57"/>
        <v>21520.80242</v>
      </c>
      <c r="H98" s="4">
        <v>0.00297724785231</v>
      </c>
      <c r="I98" s="4">
        <v>163094.0</v>
      </c>
      <c r="J98" s="4" t="str">
        <f t="shared" si="5"/>
        <v>17.31534418</v>
      </c>
      <c r="K98" s="4">
        <v>23500.0</v>
      </c>
      <c r="L98" s="4" t="str">
        <f t="shared" si="6"/>
        <v>14.52037314</v>
      </c>
      <c r="M98" s="4" t="str">
        <f t="shared" si="87"/>
        <v>21509.84375</v>
      </c>
      <c r="N98" s="4" t="str">
        <f t="shared" si="7"/>
        <v>14.39270942</v>
      </c>
      <c r="O98" s="4" t="str">
        <f t="shared" si="88"/>
        <v>1990.15625</v>
      </c>
      <c r="P98" s="4" t="str">
        <f t="shared" si="60"/>
        <v>10.95866599</v>
      </c>
      <c r="Q98" s="4">
        <v>947.795625</v>
      </c>
      <c r="R98" s="4" t="str">
        <f t="shared" si="9"/>
        <v>9.888432191</v>
      </c>
      <c r="S98" s="4">
        <v>122.376875</v>
      </c>
      <c r="T98" s="4" t="str">
        <f t="shared" si="72"/>
        <v>6.935187154</v>
      </c>
      <c r="U98" s="4">
        <v>225.0</v>
      </c>
      <c r="V98" s="4">
        <v>24.0</v>
      </c>
      <c r="W98" s="4" t="str">
        <f t="shared" si="89"/>
        <v>2929</v>
      </c>
      <c r="X98" s="4">
        <v>271.0</v>
      </c>
      <c r="Y98" s="15">
        <v>39161.0</v>
      </c>
      <c r="Z98" s="4" t="s">
        <v>1435</v>
      </c>
      <c r="AA98" t="str">
        <f>LOG(AF98,2)+AG98+AH98</f>
        <v>1375.230321</v>
      </c>
      <c r="AB98" s="4" t="str">
        <f>AJ98+AK98+AL98+AM98</f>
        <v>10309</v>
      </c>
      <c r="AC98" s="4">
        <v>15895.0</v>
      </c>
      <c r="AD98" s="20">
        <v>39790.0</v>
      </c>
      <c r="AE98" s="4">
        <v>15895.0</v>
      </c>
      <c r="AF98" s="4">
        <v>4805.0</v>
      </c>
      <c r="AG98" s="4">
        <v>172.0</v>
      </c>
      <c r="AH98" s="4" t="str">
        <f>AI98-AG98</f>
        <v>1191</v>
      </c>
      <c r="AI98" s="4">
        <v>1363.0</v>
      </c>
      <c r="AJ98" s="4">
        <v>307.0</v>
      </c>
      <c r="AK98" s="4">
        <v>5201.0</v>
      </c>
      <c r="AL98" s="4">
        <v>735.0</v>
      </c>
      <c r="AM98" s="4">
        <v>4066.0</v>
      </c>
      <c r="AN98" s="4" t="s">
        <v>678</v>
      </c>
      <c r="AO98" s="4" t="str">
        <f>AR98+AS98</f>
        <v>119</v>
      </c>
      <c r="AP98" s="4" t="str">
        <f>AX98+AY98</f>
        <v>204</v>
      </c>
      <c r="AQ98" s="4" t="str">
        <f>AU98+LOG(AV98+AZ98,2)+AT98</f>
        <v>341911.487</v>
      </c>
      <c r="AR98" s="4">
        <v>11.0</v>
      </c>
      <c r="AS98" s="4">
        <v>108.0</v>
      </c>
      <c r="AT98" s="21">
        <v>341651.0</v>
      </c>
      <c r="AU98" s="21">
        <v>247.0</v>
      </c>
      <c r="AV98" s="21">
        <v>871.0</v>
      </c>
      <c r="AW98" s="21">
        <v>23132.0</v>
      </c>
      <c r="AX98" s="4">
        <v>185.0</v>
      </c>
      <c r="AY98" s="4">
        <v>19.0</v>
      </c>
      <c r="AZ98" s="4">
        <v>10610.0</v>
      </c>
      <c r="BA98" s="22">
        <v>39913.0</v>
      </c>
      <c r="BB98" s="4" t="s">
        <v>244</v>
      </c>
      <c r="BC98" s="4" t="s">
        <v>246</v>
      </c>
      <c r="BD98" s="4"/>
      <c r="BG98" s="4">
        <v>1.0</v>
      </c>
    </row>
    <row r="99">
      <c r="A99" s="4" t="str">
        <f t="shared" si="11"/>
        <v>96</v>
      </c>
      <c r="B99" s="4" t="s">
        <v>1537</v>
      </c>
      <c r="C99" s="4" t="s">
        <v>1538</v>
      </c>
      <c r="D99" s="4" t="str">
        <f t="shared" si="2"/>
        <v>163758.7813</v>
      </c>
      <c r="E99" s="4" t="str">
        <f t="shared" si="3"/>
        <v>1445.089829</v>
      </c>
      <c r="F99" s="4">
        <v>10700.0</v>
      </c>
      <c r="G99" s="4" t="str">
        <f t="shared" si="57"/>
        <v>6983.583045</v>
      </c>
      <c r="H99" s="4">
        <v>0.00161265203295</v>
      </c>
      <c r="I99" s="4">
        <v>162331.0</v>
      </c>
      <c r="J99" s="4" t="str">
        <f t="shared" si="5"/>
        <v>17.30857901</v>
      </c>
      <c r="K99" s="4">
        <v>10700.0</v>
      </c>
      <c r="L99" s="4" t="str">
        <f t="shared" si="6"/>
        <v>13.38532318</v>
      </c>
      <c r="M99" s="4" t="str">
        <f t="shared" si="87"/>
        <v>6971.71875</v>
      </c>
      <c r="N99" s="4" t="str">
        <f t="shared" si="7"/>
        <v>12.76729865</v>
      </c>
      <c r="O99" s="4" t="str">
        <f t="shared" si="88"/>
        <v>3728.28125</v>
      </c>
      <c r="P99" s="4" t="str">
        <f t="shared" si="60"/>
        <v>11.86429498</v>
      </c>
      <c r="Q99" s="4">
        <v>1391.0</v>
      </c>
      <c r="R99" s="4" t="str">
        <f t="shared" si="9"/>
        <v>10.4419067</v>
      </c>
      <c r="S99" s="4">
        <v>36.78125</v>
      </c>
      <c r="T99" s="4" t="str">
        <f t="shared" si="72"/>
        <v>5.200898605</v>
      </c>
      <c r="U99" s="4">
        <v>416.0</v>
      </c>
      <c r="V99" s="4">
        <v>11.0</v>
      </c>
      <c r="W99" s="4" t="str">
        <f t="shared" si="89"/>
        <v>2085</v>
      </c>
      <c r="X99" s="4">
        <v>1115.0</v>
      </c>
      <c r="Y99" s="15">
        <v>39080.0</v>
      </c>
      <c r="AD99" s="17"/>
      <c r="AG99" s="4"/>
      <c r="AI99" s="4"/>
      <c r="AJ99" s="4"/>
      <c r="BA99" s="17"/>
      <c r="BB99" s="4" t="s">
        <v>244</v>
      </c>
      <c r="BC99" s="4" t="s">
        <v>1182</v>
      </c>
      <c r="BD99" s="4"/>
      <c r="BV99" s="4">
        <v>1.0</v>
      </c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</row>
    <row r="100">
      <c r="A100" s="4" t="str">
        <f t="shared" si="11"/>
        <v>97</v>
      </c>
      <c r="B100" s="4" t="s">
        <v>1437</v>
      </c>
      <c r="C100" s="4" t="s">
        <v>1555</v>
      </c>
      <c r="D100" s="4" t="str">
        <f t="shared" si="2"/>
        <v>160492.5566</v>
      </c>
      <c r="E100" s="4" t="str">
        <f t="shared" si="3"/>
        <v>147.8475353</v>
      </c>
      <c r="F100" s="4">
        <v>4591.0</v>
      </c>
      <c r="G100" s="4" t="str">
        <f t="shared" si="57"/>
        <v>3451.981707</v>
      </c>
      <c r="H100" s="4">
        <v>0.00177337484402</v>
      </c>
      <c r="I100" s="4">
        <v>160362.0</v>
      </c>
      <c r="J100" s="4" t="str">
        <f t="shared" si="5"/>
        <v>17.29097279</v>
      </c>
      <c r="K100" s="4">
        <v>4591.0</v>
      </c>
      <c r="L100" s="4" t="str">
        <f t="shared" si="6"/>
        <v>12.16459272</v>
      </c>
      <c r="M100" s="4" t="str">
        <f t="shared" si="87"/>
        <v>3441.815313</v>
      </c>
      <c r="N100" s="4" t="str">
        <f t="shared" si="7"/>
        <v>11.74895397</v>
      </c>
      <c r="O100" s="4" t="str">
        <f t="shared" si="88"/>
        <v>1149.184688</v>
      </c>
      <c r="P100" s="4" t="str">
        <f t="shared" si="60"/>
        <v>10.16639496</v>
      </c>
      <c r="Q100" s="4">
        <v>127.6871875</v>
      </c>
      <c r="R100" s="4" t="str">
        <f t="shared" si="9"/>
        <v>6.996469958</v>
      </c>
      <c r="S100" s="4">
        <v>2.869375</v>
      </c>
      <c r="T100" s="4" t="str">
        <f t="shared" si="72"/>
        <v>1.520736527</v>
      </c>
      <c r="U100" s="4">
        <v>89.0</v>
      </c>
      <c r="V100" s="4">
        <v>2.0</v>
      </c>
      <c r="W100" s="4" t="str">
        <f t="shared" si="89"/>
        <v>2399</v>
      </c>
      <c r="X100" s="4">
        <v>801.0</v>
      </c>
      <c r="Y100" s="15">
        <v>39415.0</v>
      </c>
      <c r="Z100" s="4" t="s">
        <v>1437</v>
      </c>
      <c r="AA100" t="str">
        <f>LOG(AF100,2)+AG100+AH100</f>
        <v>4.807354922</v>
      </c>
      <c r="AB100" s="4" t="str">
        <f>AJ100+AK100+AL100+AM100</f>
        <v>0</v>
      </c>
      <c r="AC100" s="4">
        <v>3.0</v>
      </c>
      <c r="AD100" s="20">
        <v>40753.0</v>
      </c>
      <c r="AE100" s="4">
        <v>3.0</v>
      </c>
      <c r="AF100" s="4">
        <v>28.0</v>
      </c>
      <c r="AG100" s="4">
        <v>0.0</v>
      </c>
      <c r="AH100" s="4" t="str">
        <f>AI100-AG100</f>
        <v>0</v>
      </c>
      <c r="AI100" s="4">
        <v>0.0</v>
      </c>
      <c r="AJ100" s="4">
        <v>0.0</v>
      </c>
      <c r="AK100" s="4">
        <v>0.0</v>
      </c>
      <c r="AL100" s="4">
        <v>0.0</v>
      </c>
      <c r="AM100" s="4">
        <v>0.0</v>
      </c>
      <c r="BA100" s="17"/>
      <c r="BB100" s="4" t="s">
        <v>244</v>
      </c>
      <c r="BC100" s="4" t="s">
        <v>246</v>
      </c>
      <c r="BD100" s="4"/>
      <c r="BI100" s="4">
        <v>1.0</v>
      </c>
    </row>
    <row r="101">
      <c r="A101" s="4" t="str">
        <f t="shared" si="11"/>
        <v>98</v>
      </c>
      <c r="B101" s="4" t="s">
        <v>1648</v>
      </c>
      <c r="C101" s="4" t="s">
        <v>1650</v>
      </c>
      <c r="D101" s="4" t="str">
        <f t="shared" si="2"/>
        <v>159265.0859</v>
      </c>
      <c r="E101" s="4" t="str">
        <f t="shared" si="3"/>
        <v>103.366228</v>
      </c>
      <c r="F101" s="4">
        <v>351.0</v>
      </c>
      <c r="G101" s="4" t="str">
        <f t="shared" si="57"/>
        <v>346</v>
      </c>
      <c r="H101" s="4">
        <v>0.00447239869821</v>
      </c>
      <c r="I101" s="4">
        <v>159179.0</v>
      </c>
      <c r="J101" s="4" t="str">
        <f t="shared" si="5"/>
        <v>17.28029049</v>
      </c>
      <c r="K101" s="4">
        <v>351.0</v>
      </c>
      <c r="L101" s="4" t="str">
        <f t="shared" si="6"/>
        <v>8.45532722</v>
      </c>
      <c r="M101" s="4" t="str">
        <f>K101-X101</f>
        <v>343</v>
      </c>
      <c r="N101" s="4" t="str">
        <f t="shared" si="7"/>
        <v>8.422064766</v>
      </c>
      <c r="O101" s="4">
        <v>8.0</v>
      </c>
      <c r="P101" s="4" t="str">
        <f t="shared" si="60"/>
        <v>3</v>
      </c>
      <c r="Q101" s="4">
        <v>54.875</v>
      </c>
      <c r="R101" s="4" t="str">
        <f t="shared" si="9"/>
        <v>5.77807713</v>
      </c>
      <c r="S101" s="4">
        <v>31.2109375</v>
      </c>
      <c r="T101" s="4" t="str">
        <f t="shared" si="72"/>
        <v>4.963979788</v>
      </c>
      <c r="U101" s="4">
        <v>12.0</v>
      </c>
      <c r="V101" s="4">
        <v>6.0</v>
      </c>
      <c r="W101" s="4"/>
      <c r="X101" s="4">
        <v>8.0</v>
      </c>
      <c r="Y101" s="15">
        <v>39753.0</v>
      </c>
      <c r="AC101" s="4"/>
      <c r="AD101" s="16"/>
      <c r="AE101" s="4"/>
      <c r="AG101" s="4"/>
      <c r="AI101" s="4"/>
      <c r="AJ101" s="4"/>
      <c r="BA101" s="17"/>
      <c r="BB101" s="4" t="s">
        <v>244</v>
      </c>
      <c r="BC101" s="4" t="s">
        <v>246</v>
      </c>
      <c r="BD101" s="4"/>
      <c r="BI101" s="4">
        <v>1.0</v>
      </c>
    </row>
    <row r="102">
      <c r="A102" s="4" t="str">
        <f t="shared" si="11"/>
        <v>99</v>
      </c>
      <c r="B102" s="4" t="s">
        <v>1710</v>
      </c>
      <c r="C102" s="53" t="s">
        <v>1712</v>
      </c>
      <c r="D102" s="4" t="str">
        <f t="shared" si="2"/>
        <v>159490.2234</v>
      </c>
      <c r="E102" s="4" t="str">
        <f t="shared" si="3"/>
        <v>366.5033835</v>
      </c>
      <c r="F102" s="4">
        <v>5011.0</v>
      </c>
      <c r="G102" s="4" t="str">
        <f t="shared" si="57"/>
        <v>3890.536007</v>
      </c>
      <c r="H102" s="4">
        <v>0.00587580632865</v>
      </c>
      <c r="I102" s="4">
        <v>159141.0</v>
      </c>
      <c r="J102" s="4" t="str">
        <f t="shared" si="5"/>
        <v>17.27994604</v>
      </c>
      <c r="K102" s="4">
        <v>5011.0</v>
      </c>
      <c r="L102" s="4" t="str">
        <f t="shared" si="6"/>
        <v>12.29088282</v>
      </c>
      <c r="M102" s="4" t="str">
        <f>(K102*W102)/3200</f>
        <v>3880.393125</v>
      </c>
      <c r="N102" s="4" t="str">
        <f t="shared" si="7"/>
        <v>11.9219871</v>
      </c>
      <c r="O102" s="4" t="str">
        <f>(K102*X102)/3200</f>
        <v>1130.606875</v>
      </c>
      <c r="P102" s="4" t="str">
        <f t="shared" si="60"/>
        <v>10.14288166</v>
      </c>
      <c r="Q102" s="4">
        <v>309.5796875</v>
      </c>
      <c r="R102" s="4" t="str">
        <f t="shared" si="9"/>
        <v>8.274167005</v>
      </c>
      <c r="S102" s="4">
        <v>39.64375</v>
      </c>
      <c r="T102" s="4" t="str">
        <f t="shared" si="72"/>
        <v>5.309021532</v>
      </c>
      <c r="U102" s="4">
        <v>119.0</v>
      </c>
      <c r="V102" s="4">
        <v>9.0</v>
      </c>
      <c r="W102" s="4" t="str">
        <f>3200-X102</f>
        <v>2478</v>
      </c>
      <c r="X102" s="4">
        <v>722.0</v>
      </c>
      <c r="Y102" s="15">
        <v>39034.0</v>
      </c>
      <c r="AC102" s="4"/>
      <c r="AD102" s="16"/>
      <c r="AE102" s="4"/>
      <c r="AG102" s="4"/>
      <c r="AI102" s="4"/>
      <c r="AJ102" s="4"/>
      <c r="AK102" s="4"/>
      <c r="AL102" s="4"/>
      <c r="AM102" s="4"/>
      <c r="BA102" s="17"/>
      <c r="BB102" s="4" t="s">
        <v>244</v>
      </c>
      <c r="BC102" s="4" t="s">
        <v>246</v>
      </c>
      <c r="BD102" s="4"/>
      <c r="BE102" s="4"/>
      <c r="BF102" s="4"/>
      <c r="BG102" s="4">
        <v>1.0</v>
      </c>
      <c r="BH102" s="4">
        <v>1.0</v>
      </c>
      <c r="BI102" s="4">
        <v>1.0</v>
      </c>
    </row>
    <row r="103">
      <c r="A103" s="4" t="str">
        <f t="shared" si="11"/>
        <v>100</v>
      </c>
      <c r="B103" s="4" t="s">
        <v>1438</v>
      </c>
      <c r="C103" s="4" t="s">
        <v>1438</v>
      </c>
      <c r="D103" s="4" t="str">
        <f t="shared" si="2"/>
        <v>156256.0413</v>
      </c>
      <c r="E103" s="4" t="str">
        <f t="shared" si="3"/>
        <v>309.2921035</v>
      </c>
      <c r="F103" s="4">
        <v>2062.0</v>
      </c>
      <c r="G103" s="4" t="str">
        <f t="shared" si="57"/>
        <v>1804.055282</v>
      </c>
      <c r="H103" s="4">
        <v>0.00495303097992</v>
      </c>
      <c r="I103" s="4">
        <v>155964.0</v>
      </c>
      <c r="J103" s="4" t="str">
        <f t="shared" si="5"/>
        <v>17.25085354</v>
      </c>
      <c r="K103" s="4">
        <v>2062.0</v>
      </c>
      <c r="L103" s="4" t="str">
        <f t="shared" si="6"/>
        <v>11.00982862</v>
      </c>
      <c r="M103" s="4" t="str">
        <f>K103-X103</f>
        <v>1796</v>
      </c>
      <c r="N103" s="4" t="str">
        <f t="shared" si="7"/>
        <v>10.81057163</v>
      </c>
      <c r="O103" s="4">
        <v>266.0</v>
      </c>
      <c r="P103" s="4" t="str">
        <f t="shared" si="60"/>
        <v>8.055282436</v>
      </c>
      <c r="Q103" s="4">
        <v>227.424375</v>
      </c>
      <c r="R103" s="4" t="str">
        <f t="shared" si="9"/>
        <v>7.829243078</v>
      </c>
      <c r="S103" s="4">
        <v>64.616875</v>
      </c>
      <c r="T103" s="4" t="str">
        <f t="shared" si="72"/>
        <v>6.013839076</v>
      </c>
      <c r="U103" s="4">
        <v>101.0</v>
      </c>
      <c r="V103" s="4">
        <v>25.0</v>
      </c>
      <c r="W103" s="4"/>
      <c r="X103" s="4">
        <v>266.0</v>
      </c>
      <c r="Y103" s="15">
        <v>39745.0</v>
      </c>
      <c r="Z103" s="4" t="s">
        <v>1438</v>
      </c>
      <c r="AA103" s="4">
        <v>0.0</v>
      </c>
      <c r="AB103" s="4" t="str">
        <f t="shared" ref="AB103:AB104" si="90">AJ103+AK103+AL103+AM103</f>
        <v>5</v>
      </c>
      <c r="AC103" s="4">
        <v>1.0</v>
      </c>
      <c r="AD103" s="20">
        <v>41324.0</v>
      </c>
      <c r="AE103" s="4">
        <v>1.0</v>
      </c>
      <c r="AF103" s="4">
        <v>0.0</v>
      </c>
      <c r="AG103" s="4">
        <v>0.0</v>
      </c>
      <c r="AH103" s="4" t="str">
        <f t="shared" ref="AH103:AH104" si="91">AI103-AG103</f>
        <v>0</v>
      </c>
      <c r="AI103" s="4">
        <v>0.0</v>
      </c>
      <c r="AJ103" s="4">
        <v>1.0</v>
      </c>
      <c r="AK103" s="4">
        <v>1.0</v>
      </c>
      <c r="AL103" s="4">
        <v>1.0</v>
      </c>
      <c r="AM103" s="4">
        <v>2.0</v>
      </c>
      <c r="AN103" s="4"/>
      <c r="AO103" s="4"/>
      <c r="AP103" s="4"/>
      <c r="AQ103" s="4"/>
      <c r="BA103" s="17"/>
      <c r="BB103" s="4" t="s">
        <v>244</v>
      </c>
      <c r="BC103" s="4" t="s">
        <v>358</v>
      </c>
      <c r="BD103" s="4"/>
      <c r="BG103" s="4">
        <v>1.0</v>
      </c>
    </row>
    <row r="104">
      <c r="A104" s="4" t="str">
        <f t="shared" si="11"/>
        <v>101</v>
      </c>
      <c r="B104" s="4" t="s">
        <v>679</v>
      </c>
      <c r="C104" s="4" t="s">
        <v>4028</v>
      </c>
      <c r="D104" s="4" t="str">
        <f t="shared" si="2"/>
        <v>161704.2734</v>
      </c>
      <c r="E104" s="4" t="str">
        <f t="shared" si="3"/>
        <v>71.57595148</v>
      </c>
      <c r="F104" s="4">
        <v>4505.0</v>
      </c>
      <c r="G104" s="4" t="str">
        <f t="shared" si="57"/>
        <v>3797.908415</v>
      </c>
      <c r="H104" s="4">
        <v>0.00364616416291</v>
      </c>
      <c r="I104" s="4">
        <v>161650.0</v>
      </c>
      <c r="J104" s="4" t="str">
        <f t="shared" si="5"/>
        <v>17.30251398</v>
      </c>
      <c r="K104" s="4">
        <v>4505.0</v>
      </c>
      <c r="L104" s="4" t="str">
        <f t="shared" si="6"/>
        <v>12.13731139</v>
      </c>
      <c r="M104" s="4" t="str">
        <f t="shared" ref="M104:M106" si="92">(K104*W104)/3200</f>
        <v>3788.423438</v>
      </c>
      <c r="N104" s="4" t="str">
        <f t="shared" si="7"/>
        <v>11.88738188</v>
      </c>
      <c r="O104" s="4" t="str">
        <f t="shared" ref="O104:O106" si="93">(K104*X104)/3200</f>
        <v>716.5765625</v>
      </c>
      <c r="P104" s="4" t="str">
        <f t="shared" si="60"/>
        <v>9.484977047</v>
      </c>
      <c r="Q104" s="4">
        <v>49.2734375</v>
      </c>
      <c r="R104" s="4" t="str">
        <f t="shared" si="9"/>
        <v>5.622738218</v>
      </c>
      <c r="S104" s="4">
        <v>5.0</v>
      </c>
      <c r="T104" s="4" t="str">
        <f t="shared" si="72"/>
        <v>2.321928095</v>
      </c>
      <c r="U104" s="4">
        <v>35.0</v>
      </c>
      <c r="V104" s="4">
        <v>1.0</v>
      </c>
      <c r="W104" s="4" t="str">
        <f t="shared" ref="W104:W106" si="94">3200-X104</f>
        <v>2691</v>
      </c>
      <c r="X104" s="4">
        <v>509.0</v>
      </c>
      <c r="Y104" s="15">
        <v>39378.0</v>
      </c>
      <c r="Z104" s="4" t="s">
        <v>679</v>
      </c>
      <c r="AA104" t="str">
        <f>LOG(AF104,2)+AG104+AH104</f>
        <v>397.7557222</v>
      </c>
      <c r="AB104" s="4" t="str">
        <f t="shared" si="90"/>
        <v>1060</v>
      </c>
      <c r="AC104" s="4">
        <v>107.0</v>
      </c>
      <c r="AD104" s="20">
        <v>39846.0</v>
      </c>
      <c r="AE104" s="4">
        <v>107.0</v>
      </c>
      <c r="AF104" s="4">
        <v>1729.0</v>
      </c>
      <c r="AG104" s="4">
        <v>31.0</v>
      </c>
      <c r="AH104" s="4" t="str">
        <f t="shared" si="91"/>
        <v>356</v>
      </c>
      <c r="AI104" s="4">
        <v>387.0</v>
      </c>
      <c r="AJ104" s="4">
        <v>142.0</v>
      </c>
      <c r="AK104" s="4">
        <v>432.0</v>
      </c>
      <c r="AL104" s="4">
        <v>38.0</v>
      </c>
      <c r="AM104" s="4">
        <v>448.0</v>
      </c>
      <c r="AN104" s="4" t="s">
        <v>679</v>
      </c>
      <c r="AO104" s="4" t="str">
        <f>AR104+AS104</f>
        <v>0</v>
      </c>
      <c r="AP104" s="4" t="str">
        <f>AX104+AY104</f>
        <v>0</v>
      </c>
      <c r="AQ104" s="4" t="str">
        <f>AU104+LOG(AV104+AZ104,2)+AT104</f>
        <v>1</v>
      </c>
      <c r="AR104" s="4">
        <v>0.0</v>
      </c>
      <c r="AS104" s="4">
        <v>0.0</v>
      </c>
      <c r="AT104" s="4">
        <v>0.0</v>
      </c>
      <c r="AU104" s="4">
        <v>0.0</v>
      </c>
      <c r="AV104" s="4">
        <v>0.0</v>
      </c>
      <c r="AW104" s="21">
        <v>1.0</v>
      </c>
      <c r="AX104" s="4">
        <v>0.0</v>
      </c>
      <c r="AY104" s="4">
        <v>0.0</v>
      </c>
      <c r="AZ104" s="4">
        <v>2.0</v>
      </c>
      <c r="BA104" s="22">
        <v>41685.0</v>
      </c>
      <c r="BB104" s="4" t="s">
        <v>244</v>
      </c>
      <c r="BC104" s="4" t="s">
        <v>246</v>
      </c>
      <c r="BD104" s="4"/>
      <c r="BE104" s="4"/>
      <c r="BG104" s="4">
        <v>1.0</v>
      </c>
      <c r="BH104" s="4">
        <v>1.0</v>
      </c>
      <c r="BI104" s="4">
        <v>1.0</v>
      </c>
    </row>
    <row r="105">
      <c r="A105" s="4" t="str">
        <f t="shared" si="11"/>
        <v>102</v>
      </c>
      <c r="B105" s="4" t="s">
        <v>1768</v>
      </c>
      <c r="C105" s="4" t="s">
        <v>1769</v>
      </c>
      <c r="D105" s="4" t="str">
        <f t="shared" si="2"/>
        <v>155732.4469</v>
      </c>
      <c r="E105" s="4" t="str">
        <f t="shared" si="3"/>
        <v>319.6927805</v>
      </c>
      <c r="F105" s="4">
        <v>7934.0</v>
      </c>
      <c r="G105" s="4" t="str">
        <f t="shared" si="57"/>
        <v>5745.897142</v>
      </c>
      <c r="H105" s="4">
        <v>0.00233489709734</v>
      </c>
      <c r="I105" s="4">
        <v>155430.0</v>
      </c>
      <c r="J105" s="4" t="str">
        <f t="shared" si="5"/>
        <v>17.24590546</v>
      </c>
      <c r="K105" s="4">
        <v>7934.0</v>
      </c>
      <c r="L105" s="4" t="str">
        <f t="shared" si="6"/>
        <v>12.95383268</v>
      </c>
      <c r="M105" s="4" t="str">
        <f t="shared" si="92"/>
        <v>5734.794375</v>
      </c>
      <c r="N105" s="4" t="str">
        <f t="shared" si="7"/>
        <v>12.48552604</v>
      </c>
      <c r="O105" s="4" t="str">
        <f t="shared" si="93"/>
        <v>2199.205625</v>
      </c>
      <c r="P105" s="4" t="str">
        <f t="shared" si="60"/>
        <v>11.10276679</v>
      </c>
      <c r="Q105" s="4">
        <v>290.05</v>
      </c>
      <c r="R105" s="4" t="str">
        <f t="shared" si="9"/>
        <v>8.180157809</v>
      </c>
      <c r="S105" s="4">
        <v>12.396875</v>
      </c>
      <c r="T105" s="4" t="str">
        <f t="shared" si="72"/>
        <v>3.631904587</v>
      </c>
      <c r="U105" s="4">
        <v>120.0</v>
      </c>
      <c r="V105" s="4">
        <v>5.0</v>
      </c>
      <c r="W105" s="4" t="str">
        <f t="shared" si="94"/>
        <v>2313</v>
      </c>
      <c r="X105" s="4">
        <v>887.0</v>
      </c>
      <c r="Y105" s="15">
        <v>39666.0</v>
      </c>
      <c r="AC105" s="4"/>
      <c r="AD105" s="16"/>
      <c r="AE105" s="4"/>
      <c r="AG105" s="4"/>
      <c r="AI105" s="4"/>
      <c r="AJ105" s="4"/>
      <c r="AK105" s="4"/>
      <c r="AM105" s="4"/>
      <c r="BA105" s="17"/>
      <c r="BB105" s="4" t="s">
        <v>244</v>
      </c>
      <c r="BC105" s="4" t="s">
        <v>246</v>
      </c>
      <c r="BD105" s="4"/>
      <c r="BE105" s="4"/>
      <c r="BG105" s="4">
        <v>1.0</v>
      </c>
      <c r="BH105" s="4">
        <v>1.0</v>
      </c>
      <c r="BI105" s="4">
        <v>1.0</v>
      </c>
      <c r="BO105" s="4">
        <v>1.0</v>
      </c>
    </row>
    <row r="106">
      <c r="A106" s="4" t="str">
        <f t="shared" si="11"/>
        <v>103</v>
      </c>
      <c r="B106" s="4" t="s">
        <v>1823</v>
      </c>
      <c r="C106" s="4" t="s">
        <v>1824</v>
      </c>
      <c r="D106" s="4" t="str">
        <f t="shared" si="2"/>
        <v>150917.3825</v>
      </c>
      <c r="E106" s="4" t="str">
        <f t="shared" si="3"/>
        <v>373.5824886</v>
      </c>
      <c r="F106" s="4">
        <v>19500.0</v>
      </c>
      <c r="G106" s="4" t="str">
        <f t="shared" si="57"/>
        <v>19227.81839</v>
      </c>
      <c r="H106" s="4">
        <v>0.00104862362578</v>
      </c>
      <c r="I106" s="4">
        <v>150561.0</v>
      </c>
      <c r="J106" s="4" t="str">
        <f t="shared" si="5"/>
        <v>17.19998859</v>
      </c>
      <c r="K106" s="4">
        <v>19500.0</v>
      </c>
      <c r="L106" s="4" t="str">
        <f t="shared" si="6"/>
        <v>14.2511865</v>
      </c>
      <c r="M106" s="4" t="str">
        <f t="shared" si="92"/>
        <v>19219.6875</v>
      </c>
      <c r="N106" s="4" t="str">
        <f t="shared" si="7"/>
        <v>14.23029726</v>
      </c>
      <c r="O106" s="4" t="str">
        <f t="shared" si="93"/>
        <v>280.3125</v>
      </c>
      <c r="P106" s="4" t="str">
        <f t="shared" si="60"/>
        <v>8.13089227</v>
      </c>
      <c r="Q106" s="4">
        <v>346.1325</v>
      </c>
      <c r="R106" s="4" t="str">
        <f t="shared" si="9"/>
        <v>8.435180599</v>
      </c>
      <c r="S106" s="4">
        <v>10.25</v>
      </c>
      <c r="T106" s="4" t="str">
        <f t="shared" si="72"/>
        <v>3.357552005</v>
      </c>
      <c r="U106" s="4">
        <v>61.0</v>
      </c>
      <c r="V106" s="4">
        <v>2.0</v>
      </c>
      <c r="W106" s="4" t="str">
        <f t="shared" si="94"/>
        <v>3154</v>
      </c>
      <c r="X106" s="4">
        <v>46.0</v>
      </c>
      <c r="Y106" s="15">
        <v>39164.0</v>
      </c>
      <c r="AC106" s="4"/>
      <c r="AD106" s="16"/>
      <c r="AE106" s="4"/>
      <c r="AG106" s="4"/>
      <c r="AI106" s="4"/>
      <c r="AJ106" s="4"/>
      <c r="AK106" s="4"/>
      <c r="BA106" s="17"/>
      <c r="BB106" s="4" t="s">
        <v>244</v>
      </c>
      <c r="BC106" s="4" t="s">
        <v>246</v>
      </c>
      <c r="BD106" s="4"/>
      <c r="BE106" s="4"/>
      <c r="BH106" s="4">
        <v>1.0</v>
      </c>
      <c r="BO106" s="4">
        <v>1.0</v>
      </c>
      <c r="BP106" s="4">
        <v>1.0</v>
      </c>
      <c r="BQ106" s="4">
        <v>1.0</v>
      </c>
    </row>
    <row r="107">
      <c r="A107" s="4" t="str">
        <f t="shared" si="11"/>
        <v>104</v>
      </c>
      <c r="B107" s="4" t="s">
        <v>1872</v>
      </c>
      <c r="C107" s="4" t="s">
        <v>1874</v>
      </c>
      <c r="D107" s="4" t="str">
        <f t="shared" si="2"/>
        <v>150767.3484</v>
      </c>
      <c r="E107" s="4" t="str">
        <f t="shared" si="3"/>
        <v>1388.537219</v>
      </c>
      <c r="F107" s="4">
        <v>3096.0</v>
      </c>
      <c r="G107" s="4" t="str">
        <f t="shared" si="57"/>
        <v>3061.321928</v>
      </c>
      <c r="H107" s="4">
        <v>0.00888551456121</v>
      </c>
      <c r="I107" s="4">
        <v>149396.0</v>
      </c>
      <c r="J107" s="4" t="str">
        <f t="shared" si="5"/>
        <v>17.188782</v>
      </c>
      <c r="K107" s="4">
        <v>3096.0</v>
      </c>
      <c r="L107" s="4" t="str">
        <f t="shared" si="6"/>
        <v>11.59618976</v>
      </c>
      <c r="M107" s="4" t="str">
        <f t="shared" ref="M107:M109" si="95">K107-X107</f>
        <v>3056</v>
      </c>
      <c r="N107" s="4" t="str">
        <f t="shared" si="7"/>
        <v>11.57742883</v>
      </c>
      <c r="O107" s="4">
        <v>40.0</v>
      </c>
      <c r="P107" s="4" t="str">
        <f t="shared" si="60"/>
        <v>5.321928095</v>
      </c>
      <c r="Q107" s="4">
        <v>756.3575</v>
      </c>
      <c r="R107" s="4" t="str">
        <f t="shared" si="9"/>
        <v>9.56292449</v>
      </c>
      <c r="S107" s="4">
        <v>614.9909375</v>
      </c>
      <c r="T107" s="4" t="str">
        <f t="shared" si="72"/>
        <v>9.264421341</v>
      </c>
      <c r="U107" s="4">
        <v>164.0</v>
      </c>
      <c r="V107" s="4">
        <v>129.0</v>
      </c>
      <c r="W107" s="4"/>
      <c r="X107" s="4">
        <v>40.0</v>
      </c>
      <c r="Y107" s="15">
        <v>39152.0</v>
      </c>
      <c r="AD107" s="17"/>
      <c r="AG107" s="4"/>
      <c r="AI107" s="4"/>
      <c r="AJ107" s="4"/>
      <c r="AK107" s="4"/>
      <c r="BA107" s="17"/>
      <c r="BB107" s="4" t="s">
        <v>244</v>
      </c>
      <c r="BC107" s="4" t="s">
        <v>246</v>
      </c>
      <c r="BD107" s="4"/>
      <c r="BE107" s="4"/>
      <c r="BH107" s="4">
        <v>1.0</v>
      </c>
      <c r="BI107" s="4">
        <v>1.0</v>
      </c>
    </row>
    <row r="108">
      <c r="A108" s="4" t="str">
        <f t="shared" si="11"/>
        <v>105</v>
      </c>
      <c r="B108" s="4" t="s">
        <v>1938</v>
      </c>
      <c r="C108" s="4" t="s">
        <v>1940</v>
      </c>
      <c r="D108" s="4" t="str">
        <f t="shared" si="2"/>
        <v>145980.2778</v>
      </c>
      <c r="E108" s="4" t="str">
        <f t="shared" si="3"/>
        <v>146.4319483</v>
      </c>
      <c r="F108" s="4">
        <v>1043.0</v>
      </c>
      <c r="G108" s="4" t="str">
        <f t="shared" si="57"/>
        <v>867.5156998</v>
      </c>
      <c r="H108" s="4">
        <v>0.0034800242204</v>
      </c>
      <c r="I108" s="4">
        <v>145851.0</v>
      </c>
      <c r="J108" s="4" t="str">
        <f t="shared" si="5"/>
        <v>17.15413575</v>
      </c>
      <c r="K108" s="4">
        <v>1043.0</v>
      </c>
      <c r="L108" s="4" t="str">
        <f t="shared" si="6"/>
        <v>10.02652344</v>
      </c>
      <c r="M108" s="4" t="str">
        <f t="shared" si="95"/>
        <v>860</v>
      </c>
      <c r="N108" s="4" t="str">
        <f t="shared" si="7"/>
        <v>9.74819285</v>
      </c>
      <c r="O108" s="4">
        <v>183.0</v>
      </c>
      <c r="P108" s="4" t="str">
        <f t="shared" si="60"/>
        <v>7.515699838</v>
      </c>
      <c r="Q108" s="4">
        <v>126.0278125</v>
      </c>
      <c r="R108" s="4" t="str">
        <f t="shared" si="9"/>
        <v>6.97759834</v>
      </c>
      <c r="S108" s="4">
        <v>3.25</v>
      </c>
      <c r="T108" s="4" t="str">
        <f t="shared" si="72"/>
        <v>1.700439718</v>
      </c>
      <c r="U108" s="4">
        <v>118.0</v>
      </c>
      <c r="V108" s="4">
        <v>1.0</v>
      </c>
      <c r="W108" s="4"/>
      <c r="X108" s="4">
        <v>183.0</v>
      </c>
      <c r="Y108" s="15">
        <v>40881.0</v>
      </c>
      <c r="AC108" s="4"/>
      <c r="AD108" s="16"/>
      <c r="AE108" s="4"/>
      <c r="AG108" s="4"/>
      <c r="AI108" s="4"/>
      <c r="AJ108" s="4"/>
      <c r="AM108" s="4"/>
      <c r="BA108" s="17"/>
      <c r="BB108" s="4" t="s">
        <v>244</v>
      </c>
      <c r="BC108" s="4" t="s">
        <v>1978</v>
      </c>
      <c r="BD108" s="4"/>
      <c r="BG108" s="4">
        <v>1.0</v>
      </c>
    </row>
    <row r="109">
      <c r="A109" s="4" t="str">
        <f t="shared" si="11"/>
        <v>106</v>
      </c>
      <c r="B109" s="4" t="s">
        <v>1984</v>
      </c>
      <c r="C109" s="4" t="s">
        <v>1986</v>
      </c>
      <c r="D109" s="4" t="str">
        <f t="shared" si="2"/>
        <v>144572.5125</v>
      </c>
      <c r="E109" s="4" t="str">
        <f t="shared" si="3"/>
        <v>282.6512818</v>
      </c>
      <c r="F109" s="4">
        <v>1583.0</v>
      </c>
      <c r="G109" s="4" t="str">
        <f t="shared" si="57"/>
        <v>1502.442943</v>
      </c>
      <c r="H109" s="4">
        <v>0.0043636649349</v>
      </c>
      <c r="I109" s="4">
        <v>144307.0</v>
      </c>
      <c r="J109" s="4" t="str">
        <f t="shared" si="5"/>
        <v>17.13878176</v>
      </c>
      <c r="K109" s="4">
        <v>1583.0</v>
      </c>
      <c r="L109" s="4" t="str">
        <f t="shared" si="6"/>
        <v>10.62844554</v>
      </c>
      <c r="M109" s="4" t="str">
        <f t="shared" si="95"/>
        <v>1496</v>
      </c>
      <c r="N109" s="4" t="str">
        <f t="shared" si="7"/>
        <v>10.54689446</v>
      </c>
      <c r="O109" s="4">
        <v>87.0</v>
      </c>
      <c r="P109" s="4" t="str">
        <f t="shared" si="60"/>
        <v>6.442943496</v>
      </c>
      <c r="Q109" s="4">
        <v>241.45</v>
      </c>
      <c r="R109" s="4" t="str">
        <f t="shared" si="9"/>
        <v>7.915580653</v>
      </c>
      <c r="S109" s="4">
        <v>24.0625</v>
      </c>
      <c r="T109" s="4" t="str">
        <f t="shared" si="72"/>
        <v>4.588714636</v>
      </c>
      <c r="U109" s="4">
        <v>92.0</v>
      </c>
      <c r="V109" s="4">
        <v>6.0</v>
      </c>
      <c r="W109" s="4"/>
      <c r="X109" s="4">
        <v>87.0</v>
      </c>
      <c r="Y109" s="15">
        <v>40886.0</v>
      </c>
      <c r="Z109" s="4" t="s">
        <v>1439</v>
      </c>
      <c r="AA109" t="str">
        <f t="shared" ref="AA109:AA112" si="96">LOG(AF109,2)+AG109+AH109</f>
        <v>84.80251637</v>
      </c>
      <c r="AB109" s="4" t="str">
        <f t="shared" ref="AB109:AB112" si="97">AJ109+AK109+AL109+AM109</f>
        <v>252</v>
      </c>
      <c r="AC109" s="4">
        <v>238.0</v>
      </c>
      <c r="AD109" s="20">
        <v>39863.0</v>
      </c>
      <c r="AE109" s="4">
        <v>238.0</v>
      </c>
      <c r="AF109" s="4">
        <v>893.0</v>
      </c>
      <c r="AG109" s="4">
        <v>2.0</v>
      </c>
      <c r="AH109" s="4" t="str">
        <f t="shared" ref="AH109:AH112" si="98">AI109-AG109</f>
        <v>73</v>
      </c>
      <c r="AI109" s="4">
        <v>75.0</v>
      </c>
      <c r="AJ109" s="4">
        <v>8.0</v>
      </c>
      <c r="AK109" s="4">
        <v>218.0</v>
      </c>
      <c r="AL109" s="4">
        <v>1.0</v>
      </c>
      <c r="AM109" s="4">
        <v>25.0</v>
      </c>
      <c r="AN109" s="4"/>
      <c r="AO109" s="4"/>
      <c r="AP109" s="4"/>
      <c r="AQ109" s="4"/>
      <c r="BA109" s="17"/>
      <c r="BB109" s="4" t="s">
        <v>244</v>
      </c>
      <c r="BC109" s="4" t="s">
        <v>358</v>
      </c>
      <c r="BD109" s="4"/>
      <c r="BG109" s="4">
        <v>1.0</v>
      </c>
    </row>
    <row r="110">
      <c r="A110" s="4" t="str">
        <f t="shared" si="11"/>
        <v>107</v>
      </c>
      <c r="B110" s="4" t="s">
        <v>1440</v>
      </c>
      <c r="C110" s="4" t="s">
        <v>2054</v>
      </c>
      <c r="D110" s="4" t="str">
        <f t="shared" si="2"/>
        <v>142804.1559</v>
      </c>
      <c r="E110" s="4" t="str">
        <f t="shared" si="3"/>
        <v>337.2763779</v>
      </c>
      <c r="F110" s="4">
        <v>17600.0</v>
      </c>
      <c r="G110" s="4" t="str">
        <f t="shared" si="57"/>
        <v>17229.06796</v>
      </c>
      <c r="H110" s="4">
        <v>0.00288411950709</v>
      </c>
      <c r="I110" s="4">
        <v>142484.0</v>
      </c>
      <c r="J110" s="4" t="str">
        <f t="shared" si="5"/>
        <v>17.1204404</v>
      </c>
      <c r="K110" s="4">
        <v>17600.0</v>
      </c>
      <c r="L110" s="4" t="str">
        <f t="shared" si="6"/>
        <v>14.10328781</v>
      </c>
      <c r="M110" s="4" t="str">
        <f t="shared" ref="M110:M115" si="99">(K110*W110)/3200</f>
        <v>17220.5</v>
      </c>
      <c r="N110" s="4" t="str">
        <f t="shared" si="7"/>
        <v>14.07183941</v>
      </c>
      <c r="O110" s="4" t="str">
        <f t="shared" ref="O110:O115" si="100">(K110*X110)/3200</f>
        <v>379.5</v>
      </c>
      <c r="P110" s="4" t="str">
        <f t="shared" si="60"/>
        <v>8.567956075</v>
      </c>
      <c r="Q110" s="4">
        <v>315.130625</v>
      </c>
      <c r="R110" s="4" t="str">
        <f t="shared" si="9"/>
        <v>8.299806155</v>
      </c>
      <c r="S110" s="4">
        <v>5.0253125</v>
      </c>
      <c r="T110" s="4" t="str">
        <f t="shared" si="72"/>
        <v>2.329213313</v>
      </c>
      <c r="U110" s="4">
        <v>47.0</v>
      </c>
      <c r="V110" s="4">
        <v>2.0</v>
      </c>
      <c r="W110" s="4" t="str">
        <f t="shared" ref="W110:W115" si="101">3200-X110</f>
        <v>3131</v>
      </c>
      <c r="X110" s="4">
        <v>69.0</v>
      </c>
      <c r="Y110" s="15">
        <v>39128.0</v>
      </c>
      <c r="Z110" s="4" t="s">
        <v>1440</v>
      </c>
      <c r="AA110" t="str">
        <f t="shared" si="96"/>
        <v>157.4491486</v>
      </c>
      <c r="AB110" s="4" t="str">
        <f t="shared" si="97"/>
        <v>252</v>
      </c>
      <c r="AC110" s="4">
        <v>237.0</v>
      </c>
      <c r="AD110" s="20">
        <v>40098.0</v>
      </c>
      <c r="AE110" s="4">
        <v>237.0</v>
      </c>
      <c r="AF110" s="4">
        <v>699.0</v>
      </c>
      <c r="AG110" s="4">
        <v>19.0</v>
      </c>
      <c r="AH110" s="4" t="str">
        <f t="shared" si="98"/>
        <v>129</v>
      </c>
      <c r="AI110" s="4">
        <v>148.0</v>
      </c>
      <c r="AJ110" s="4">
        <v>6.0</v>
      </c>
      <c r="AK110" s="4">
        <v>129.0</v>
      </c>
      <c r="AL110" s="4">
        <v>49.0</v>
      </c>
      <c r="AM110" s="4">
        <v>68.0</v>
      </c>
      <c r="AN110" s="4"/>
      <c r="AO110" s="4"/>
      <c r="AP110" s="4"/>
      <c r="AQ110" s="4"/>
      <c r="BA110" s="17"/>
      <c r="BB110" s="4" t="s">
        <v>244</v>
      </c>
      <c r="BC110" s="4" t="s">
        <v>482</v>
      </c>
      <c r="BD110" s="4"/>
      <c r="BE110" s="4"/>
      <c r="BH110" s="4">
        <v>1.0</v>
      </c>
      <c r="BI110" s="4">
        <v>1.0</v>
      </c>
      <c r="BJ110" s="4">
        <v>1.0</v>
      </c>
      <c r="BS110" s="4">
        <v>1.0</v>
      </c>
    </row>
    <row r="111">
      <c r="A111" s="4" t="str">
        <f t="shared" si="11"/>
        <v>108</v>
      </c>
      <c r="B111" s="4" t="s">
        <v>2116</v>
      </c>
      <c r="C111" s="4" t="s">
        <v>2117</v>
      </c>
      <c r="D111" s="4" t="str">
        <f t="shared" si="2"/>
        <v>139743.875</v>
      </c>
      <c r="E111" s="4" t="str">
        <f t="shared" si="3"/>
        <v>112.9664354</v>
      </c>
      <c r="F111" s="4">
        <v>13700.0</v>
      </c>
      <c r="G111" s="4" t="str">
        <f t="shared" si="57"/>
        <v>12639.75132</v>
      </c>
      <c r="H111" s="4">
        <v>0.00124878883526</v>
      </c>
      <c r="I111" s="4">
        <v>139648.0</v>
      </c>
      <c r="J111" s="4" t="str">
        <f t="shared" si="5"/>
        <v>17.09143539</v>
      </c>
      <c r="K111" s="4">
        <v>13700.0</v>
      </c>
      <c r="L111" s="4" t="str">
        <f t="shared" si="6"/>
        <v>13.74188827</v>
      </c>
      <c r="M111" s="4" t="str">
        <f t="shared" si="99"/>
        <v>12629.6875</v>
      </c>
      <c r="N111" s="4" t="str">
        <f t="shared" si="7"/>
        <v>13.62453132</v>
      </c>
      <c r="O111" s="4" t="str">
        <f t="shared" si="100"/>
        <v>1070.3125</v>
      </c>
      <c r="P111" s="4" t="str">
        <f t="shared" si="60"/>
        <v>10.06381637</v>
      </c>
      <c r="Q111" s="4">
        <v>95.875</v>
      </c>
      <c r="R111" s="4" t="str">
        <f t="shared" si="9"/>
        <v>6.583082768</v>
      </c>
      <c r="S111" s="4">
        <v>0.0</v>
      </c>
      <c r="T111" s="4">
        <v>0.0</v>
      </c>
      <c r="U111" s="4">
        <v>21.0</v>
      </c>
      <c r="V111" s="4">
        <v>0.0</v>
      </c>
      <c r="W111" s="4" t="str">
        <f t="shared" si="101"/>
        <v>2950</v>
      </c>
      <c r="X111" s="4">
        <v>250.0</v>
      </c>
      <c r="Y111" s="15">
        <v>39152.0</v>
      </c>
      <c r="Z111" s="4" t="s">
        <v>1441</v>
      </c>
      <c r="AA111" t="str">
        <f t="shared" si="96"/>
        <v>65.89481776</v>
      </c>
      <c r="AB111" s="4" t="str">
        <f t="shared" si="97"/>
        <v>45</v>
      </c>
      <c r="AC111" s="4">
        <v>193.0</v>
      </c>
      <c r="AD111" s="20">
        <v>39798.0</v>
      </c>
      <c r="AE111" s="4">
        <v>193.0</v>
      </c>
      <c r="AF111" s="4">
        <v>119.0</v>
      </c>
      <c r="AG111" s="4">
        <v>4.0</v>
      </c>
      <c r="AH111" s="4" t="str">
        <f t="shared" si="98"/>
        <v>55</v>
      </c>
      <c r="AI111" s="4">
        <v>59.0</v>
      </c>
      <c r="AJ111" s="4">
        <v>10.0</v>
      </c>
      <c r="AK111" s="4">
        <v>12.0</v>
      </c>
      <c r="AL111" s="4">
        <v>11.0</v>
      </c>
      <c r="AM111" s="4">
        <v>12.0</v>
      </c>
      <c r="AN111" s="4"/>
      <c r="AO111" s="4"/>
      <c r="AP111" s="4"/>
      <c r="AQ111" s="4"/>
      <c r="BA111" s="17"/>
      <c r="BB111" s="4" t="s">
        <v>244</v>
      </c>
      <c r="BC111" s="4" t="s">
        <v>246</v>
      </c>
      <c r="BD111" s="4"/>
      <c r="BE111" s="4"/>
      <c r="BG111" s="4">
        <v>1.0</v>
      </c>
      <c r="BH111" s="4">
        <v>1.0</v>
      </c>
    </row>
    <row r="112">
      <c r="A112" s="4" t="str">
        <f t="shared" si="11"/>
        <v>109</v>
      </c>
      <c r="B112" s="4" t="s">
        <v>1442</v>
      </c>
      <c r="C112" s="4" t="s">
        <v>2188</v>
      </c>
      <c r="D112" s="4" t="str">
        <f t="shared" si="2"/>
        <v>141154.2763</v>
      </c>
      <c r="E112" s="4" t="str">
        <f t="shared" si="3"/>
        <v>2314.35949</v>
      </c>
      <c r="F112" s="4">
        <v>25600.0</v>
      </c>
      <c r="G112" s="4" t="str">
        <f t="shared" si="57"/>
        <v>20332.36632</v>
      </c>
      <c r="H112" s="4">
        <v>0.0042748117204</v>
      </c>
      <c r="I112" s="4">
        <v>138857.0</v>
      </c>
      <c r="J112" s="4" t="str">
        <f t="shared" si="5"/>
        <v>17.08324038</v>
      </c>
      <c r="K112" s="4">
        <v>25600.0</v>
      </c>
      <c r="L112" s="4" t="str">
        <f t="shared" si="6"/>
        <v>14.64385619</v>
      </c>
      <c r="M112" s="4" t="str">
        <f t="shared" si="99"/>
        <v>20320</v>
      </c>
      <c r="N112" s="4" t="str">
        <f t="shared" si="7"/>
        <v>14.31061278</v>
      </c>
      <c r="O112" s="4" t="str">
        <f t="shared" si="100"/>
        <v>5280</v>
      </c>
      <c r="P112" s="4" t="str">
        <f t="shared" si="60"/>
        <v>12.36632221</v>
      </c>
      <c r="Q112" s="4">
        <v>2164.4475</v>
      </c>
      <c r="R112" s="4" t="str">
        <f t="shared" si="9"/>
        <v>11.07978309</v>
      </c>
      <c r="S112" s="4">
        <v>132.82875</v>
      </c>
      <c r="T112" s="4" t="str">
        <f t="shared" ref="T112:T114" si="102">LOG(S112,2)</f>
        <v>7.053423633</v>
      </c>
      <c r="U112" s="4">
        <v>308.0</v>
      </c>
      <c r="V112" s="4">
        <v>36.0</v>
      </c>
      <c r="W112" s="4" t="str">
        <f t="shared" si="101"/>
        <v>2540</v>
      </c>
      <c r="X112" s="4">
        <v>660.0</v>
      </c>
      <c r="Y112" s="15">
        <v>39565.0</v>
      </c>
      <c r="Z112" s="4" t="s">
        <v>1442</v>
      </c>
      <c r="AA112" t="str">
        <f t="shared" si="96"/>
        <v>519.1582941</v>
      </c>
      <c r="AB112" s="4" t="str">
        <f t="shared" si="97"/>
        <v>3240</v>
      </c>
      <c r="AC112" s="4">
        <v>6720.0</v>
      </c>
      <c r="AD112" s="20">
        <v>39517.0</v>
      </c>
      <c r="AE112" s="4">
        <v>6720.0</v>
      </c>
      <c r="AF112" s="4">
        <v>4571.0</v>
      </c>
      <c r="AG112" s="4">
        <v>7.0</v>
      </c>
      <c r="AH112" s="4" t="str">
        <f t="shared" si="98"/>
        <v>500</v>
      </c>
      <c r="AI112" s="4">
        <v>507.0</v>
      </c>
      <c r="AJ112" s="4">
        <v>9.0</v>
      </c>
      <c r="AK112" s="4">
        <v>1517.0</v>
      </c>
      <c r="AL112" s="4">
        <v>75.0</v>
      </c>
      <c r="AM112" s="4">
        <v>1639.0</v>
      </c>
      <c r="AN112" s="4"/>
      <c r="AO112" s="4"/>
      <c r="AP112" s="4"/>
      <c r="AQ112" s="4"/>
      <c r="BA112" s="17"/>
      <c r="BB112" s="4" t="s">
        <v>244</v>
      </c>
      <c r="BC112" s="4" t="s">
        <v>246</v>
      </c>
      <c r="BD112" s="4"/>
      <c r="BE112" s="4"/>
      <c r="BG112" s="4">
        <v>1.0</v>
      </c>
      <c r="BH112" s="4">
        <v>1.0</v>
      </c>
      <c r="BJ112" s="4">
        <v>1.0</v>
      </c>
    </row>
    <row r="113">
      <c r="A113" s="4" t="str">
        <f t="shared" si="11"/>
        <v>110</v>
      </c>
      <c r="B113" s="4" t="s">
        <v>2257</v>
      </c>
      <c r="C113" s="4" t="s">
        <v>2258</v>
      </c>
      <c r="D113" s="4" t="str">
        <f t="shared" si="2"/>
        <v>138430.4978</v>
      </c>
      <c r="E113" s="4" t="str">
        <f t="shared" si="3"/>
        <v>321.5734379</v>
      </c>
      <c r="F113" s="4">
        <v>17500.0</v>
      </c>
      <c r="G113" s="4" t="str">
        <f t="shared" si="57"/>
        <v>16618.39369</v>
      </c>
      <c r="H113" s="4">
        <v>0.00306173258016</v>
      </c>
      <c r="I113" s="4">
        <v>138126.0</v>
      </c>
      <c r="J113" s="4" t="str">
        <f t="shared" si="5"/>
        <v>17.07562538</v>
      </c>
      <c r="K113" s="4">
        <v>17500.0</v>
      </c>
      <c r="L113" s="4" t="str">
        <f t="shared" si="6"/>
        <v>14.0950673</v>
      </c>
      <c r="M113" s="4" t="str">
        <f t="shared" si="99"/>
        <v>16608.59375</v>
      </c>
      <c r="N113" s="4" t="str">
        <f t="shared" si="7"/>
        <v>14.0196423</v>
      </c>
      <c r="O113" s="4" t="str">
        <f t="shared" si="100"/>
        <v>891.40625</v>
      </c>
      <c r="P113" s="4" t="str">
        <f t="shared" si="60"/>
        <v>9.799939266</v>
      </c>
      <c r="Q113" s="4">
        <v>283.5865625</v>
      </c>
      <c r="R113" s="4" t="str">
        <f t="shared" si="9"/>
        <v>8.147645363</v>
      </c>
      <c r="S113" s="4">
        <v>20.91125</v>
      </c>
      <c r="T113" s="4" t="str">
        <f t="shared" si="102"/>
        <v>4.386207399</v>
      </c>
      <c r="U113" s="4">
        <v>45.0</v>
      </c>
      <c r="V113" s="4">
        <v>4.0</v>
      </c>
      <c r="W113" s="4" t="str">
        <f t="shared" si="101"/>
        <v>3037</v>
      </c>
      <c r="X113" s="4">
        <v>163.0</v>
      </c>
      <c r="Y113" s="15">
        <v>39717.0</v>
      </c>
      <c r="AD113" s="17"/>
      <c r="BA113" s="17"/>
      <c r="BB113" s="4" t="s">
        <v>244</v>
      </c>
      <c r="BC113" s="4" t="s">
        <v>246</v>
      </c>
      <c r="BD113" s="4"/>
      <c r="BG113" s="4">
        <v>1.0</v>
      </c>
      <c r="BH113" s="4">
        <v>1.0</v>
      </c>
      <c r="BI113" s="4">
        <v>1.0</v>
      </c>
    </row>
    <row r="114">
      <c r="A114" s="4" t="str">
        <f t="shared" si="11"/>
        <v>111</v>
      </c>
      <c r="B114" s="4" t="s">
        <v>2310</v>
      </c>
      <c r="D114" s="4" t="str">
        <f t="shared" si="2"/>
        <v>136839</v>
      </c>
      <c r="E114" s="4" t="str">
        <f t="shared" si="3"/>
        <v>236.0598092</v>
      </c>
      <c r="F114" s="4">
        <v>16000.0</v>
      </c>
      <c r="G114" s="4" t="str">
        <f t="shared" si="57"/>
        <v>11857.02063</v>
      </c>
      <c r="H114" s="4">
        <v>0.00278236536612</v>
      </c>
      <c r="I114" s="4">
        <v>136620.0</v>
      </c>
      <c r="J114" s="4" t="str">
        <f t="shared" si="5"/>
        <v>17.05980917</v>
      </c>
      <c r="K114" s="4">
        <v>16000.0</v>
      </c>
      <c r="L114" s="4" t="str">
        <f t="shared" si="6"/>
        <v>13.96578428</v>
      </c>
      <c r="M114" s="4" t="str">
        <f t="shared" si="99"/>
        <v>11845</v>
      </c>
      <c r="N114" s="4" t="str">
        <f t="shared" si="7"/>
        <v>13.53199058</v>
      </c>
      <c r="O114" s="4" t="str">
        <f t="shared" si="100"/>
        <v>4155</v>
      </c>
      <c r="P114" s="4" t="str">
        <f t="shared" si="60"/>
        <v>12.02063276</v>
      </c>
      <c r="Q114" s="4">
        <v>177.0</v>
      </c>
      <c r="R114" s="4" t="str">
        <f t="shared" si="9"/>
        <v>7.46760555</v>
      </c>
      <c r="S114" s="4">
        <v>42.0</v>
      </c>
      <c r="T114" s="4" t="str">
        <f t="shared" si="102"/>
        <v>5.392317423</v>
      </c>
      <c r="U114" s="4">
        <v>177.0</v>
      </c>
      <c r="V114" s="4">
        <v>42.0</v>
      </c>
      <c r="W114" s="4" t="str">
        <f t="shared" si="101"/>
        <v>2369</v>
      </c>
      <c r="X114" s="4">
        <v>831.0</v>
      </c>
      <c r="Y114" s="15">
        <v>39175.0</v>
      </c>
      <c r="AD114" s="17"/>
      <c r="BA114" s="17"/>
      <c r="BB114" s="4" t="s">
        <v>244</v>
      </c>
      <c r="BC114" s="4" t="s">
        <v>350</v>
      </c>
      <c r="BD114" s="4"/>
      <c r="BV114" s="4">
        <v>1.0</v>
      </c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</row>
    <row r="115">
      <c r="A115" s="4" t="str">
        <f t="shared" si="11"/>
        <v>112</v>
      </c>
      <c r="B115" s="4" t="s">
        <v>2358</v>
      </c>
      <c r="C115" s="4" t="s">
        <v>2360</v>
      </c>
      <c r="D115" s="4" t="str">
        <f t="shared" si="2"/>
        <v>136396.3888</v>
      </c>
      <c r="E115" s="4" t="str">
        <f t="shared" si="3"/>
        <v>55.44578982</v>
      </c>
      <c r="F115" s="4">
        <v>4236.0</v>
      </c>
      <c r="G115" s="4" t="str">
        <f t="shared" si="57"/>
        <v>3731.389544</v>
      </c>
      <c r="H115" s="4">
        <v>0.00162475490917</v>
      </c>
      <c r="I115" s="4">
        <v>136358.0</v>
      </c>
      <c r="J115" s="4" t="str">
        <f t="shared" si="5"/>
        <v>17.05703982</v>
      </c>
      <c r="K115" s="4">
        <v>4236.0</v>
      </c>
      <c r="L115" s="4" t="str">
        <f t="shared" si="6"/>
        <v>12.04848687</v>
      </c>
      <c r="M115" s="4" t="str">
        <f t="shared" si="99"/>
        <v>3722.385</v>
      </c>
      <c r="N115" s="4" t="str">
        <f t="shared" si="7"/>
        <v>11.86201156</v>
      </c>
      <c r="O115" s="4" t="str">
        <f t="shared" si="100"/>
        <v>513.615</v>
      </c>
      <c r="P115" s="4" t="str">
        <f t="shared" si="60"/>
        <v>9.004543526</v>
      </c>
      <c r="Q115" s="4">
        <v>38.38875</v>
      </c>
      <c r="R115" s="4" t="str">
        <f t="shared" si="9"/>
        <v>5.262611679</v>
      </c>
      <c r="S115" s="4">
        <v>0.0</v>
      </c>
      <c r="T115" s="4">
        <v>0.0</v>
      </c>
      <c r="U115" s="4">
        <v>29.0</v>
      </c>
      <c r="V115" s="4">
        <v>0.0</v>
      </c>
      <c r="W115" s="4" t="str">
        <f t="shared" si="101"/>
        <v>2812</v>
      </c>
      <c r="X115" s="4">
        <v>388.0</v>
      </c>
      <c r="Y115" s="15">
        <v>40676.0</v>
      </c>
      <c r="AD115" s="17"/>
      <c r="BA115" s="17"/>
      <c r="BB115" s="4" t="s">
        <v>244</v>
      </c>
      <c r="BC115" s="4" t="s">
        <v>481</v>
      </c>
      <c r="BD115" s="4"/>
      <c r="BG115" s="4">
        <v>1.0</v>
      </c>
      <c r="BH115" s="4">
        <v>1.0</v>
      </c>
      <c r="BI115" s="4">
        <v>1.0</v>
      </c>
    </row>
    <row r="116">
      <c r="A116" s="4" t="str">
        <f t="shared" si="11"/>
        <v>113</v>
      </c>
      <c r="B116" s="4" t="s">
        <v>2402</v>
      </c>
      <c r="C116" s="4" t="s">
        <v>2402</v>
      </c>
      <c r="D116" s="4" t="str">
        <f t="shared" si="2"/>
        <v>136499.4063</v>
      </c>
      <c r="E116" s="4" t="str">
        <f t="shared" si="3"/>
        <v>208.4627607</v>
      </c>
      <c r="F116" s="4">
        <v>1575.0</v>
      </c>
      <c r="G116" s="4" t="str">
        <f t="shared" si="57"/>
        <v>1229.467606</v>
      </c>
      <c r="H116" s="4">
        <v>0.00307176474182</v>
      </c>
      <c r="I116" s="4">
        <v>136308.0</v>
      </c>
      <c r="J116" s="4" t="str">
        <f t="shared" si="5"/>
        <v>17.05651071</v>
      </c>
      <c r="K116" s="4">
        <v>1575.0</v>
      </c>
      <c r="L116" s="4" t="str">
        <f t="shared" si="6"/>
        <v>10.62113611</v>
      </c>
      <c r="M116" s="4" t="str">
        <f>K116-X116</f>
        <v>1221</v>
      </c>
      <c r="N116" s="4" t="str">
        <f t="shared" si="7"/>
        <v>10.25384748</v>
      </c>
      <c r="O116" s="4">
        <v>354.0</v>
      </c>
      <c r="P116" s="4" t="str">
        <f t="shared" si="60"/>
        <v>8.46760555</v>
      </c>
      <c r="Q116" s="4">
        <v>178.4375</v>
      </c>
      <c r="R116" s="4" t="str">
        <f t="shared" si="9"/>
        <v>7.47927503</v>
      </c>
      <c r="S116" s="4">
        <v>12.96875</v>
      </c>
      <c r="T116" s="4" t="str">
        <f t="shared" ref="T116:T122" si="103">LOG(S116,2)</f>
        <v>3.696967526</v>
      </c>
      <c r="U116" s="4">
        <v>81.0</v>
      </c>
      <c r="V116" s="4">
        <v>2.0</v>
      </c>
      <c r="W116" s="4"/>
      <c r="X116" s="4">
        <v>354.0</v>
      </c>
      <c r="Y116" s="15">
        <v>39744.0</v>
      </c>
      <c r="AD116" s="17"/>
      <c r="BA116" s="17"/>
      <c r="BB116" s="4" t="s">
        <v>244</v>
      </c>
      <c r="BC116" s="4" t="s">
        <v>246</v>
      </c>
      <c r="BD116" s="4"/>
      <c r="BE116" s="4"/>
      <c r="BI116" s="4">
        <v>1.0</v>
      </c>
      <c r="BS116" s="4">
        <v>1.0</v>
      </c>
    </row>
    <row r="117">
      <c r="A117" s="4" t="str">
        <f t="shared" si="11"/>
        <v>114</v>
      </c>
      <c r="B117" s="4" t="s">
        <v>2460</v>
      </c>
      <c r="C117" s="4" t="s">
        <v>2462</v>
      </c>
      <c r="D117" s="4" t="str">
        <f t="shared" si="2"/>
        <v>138260.2663</v>
      </c>
      <c r="E117" s="4" t="str">
        <f t="shared" si="3"/>
        <v>2140.32095</v>
      </c>
      <c r="F117" s="4">
        <v>29200.0</v>
      </c>
      <c r="G117" s="4" t="str">
        <f t="shared" si="57"/>
        <v>25087.51</v>
      </c>
      <c r="H117" s="4">
        <v>0.00186106524727</v>
      </c>
      <c r="I117" s="4">
        <v>136137.0</v>
      </c>
      <c r="J117" s="4" t="str">
        <f t="shared" si="5"/>
        <v>17.0546997</v>
      </c>
      <c r="K117" s="4">
        <v>29200.0</v>
      </c>
      <c r="L117" s="4" t="str">
        <f t="shared" si="6"/>
        <v>14.83368075</v>
      </c>
      <c r="M117" s="4" t="str">
        <f t="shared" ref="M117:M119" si="104">(K117*W117)/3200</f>
        <v>25075.5</v>
      </c>
      <c r="N117" s="4" t="str">
        <f t="shared" si="7"/>
        <v>14.61399085</v>
      </c>
      <c r="O117" s="4" t="str">
        <f t="shared" ref="O117:O119" si="105">(K117*X117)/3200</f>
        <v>4124.5</v>
      </c>
      <c r="P117" s="4" t="str">
        <f t="shared" si="60"/>
        <v>12.01000352</v>
      </c>
      <c r="Q117" s="4">
        <v>1892.5534375</v>
      </c>
      <c r="R117" s="4" t="str">
        <f t="shared" si="9"/>
        <v>10.88611832</v>
      </c>
      <c r="S117" s="4">
        <v>230.7128125</v>
      </c>
      <c r="T117" s="4" t="str">
        <f t="shared" si="103"/>
        <v>7.849954315</v>
      </c>
      <c r="U117" s="4">
        <v>402.0</v>
      </c>
      <c r="V117" s="4">
        <v>21.0</v>
      </c>
      <c r="W117" s="4" t="str">
        <f t="shared" ref="W117:W119" si="106">3200-X117</f>
        <v>2748</v>
      </c>
      <c r="X117" s="4">
        <v>452.0</v>
      </c>
      <c r="Y117" s="15">
        <v>39710.0</v>
      </c>
      <c r="Z117" s="4" t="s">
        <v>1443</v>
      </c>
      <c r="AA117" t="str">
        <f t="shared" ref="AA117:AA119" si="107">LOG(AF117,2)+AG117+AH117</f>
        <v>13.52356196</v>
      </c>
      <c r="AB117" s="4" t="str">
        <f t="shared" ref="AB117:AB119" si="108">AJ117+AK117+AL117+AM117</f>
        <v>100</v>
      </c>
      <c r="AC117" s="4">
        <v>428.0</v>
      </c>
      <c r="AD117" s="20">
        <v>40794.0</v>
      </c>
      <c r="AE117" s="4">
        <v>428.0</v>
      </c>
      <c r="AF117" s="4">
        <v>46.0</v>
      </c>
      <c r="AG117" s="4">
        <v>0.0</v>
      </c>
      <c r="AH117" s="4" t="str">
        <f t="shared" ref="AH117:AH119" si="109">AI117-AG117</f>
        <v>8</v>
      </c>
      <c r="AI117" s="4">
        <v>8.0</v>
      </c>
      <c r="AJ117" s="4">
        <v>1.0</v>
      </c>
      <c r="AK117" s="4">
        <v>57.0</v>
      </c>
      <c r="AL117" s="4">
        <v>4.0</v>
      </c>
      <c r="AM117" s="4">
        <v>38.0</v>
      </c>
      <c r="AN117" s="4"/>
      <c r="AO117" s="4"/>
      <c r="AP117" s="4"/>
      <c r="AQ117" s="4"/>
      <c r="BA117" s="17"/>
      <c r="BB117" s="4" t="s">
        <v>244</v>
      </c>
      <c r="BC117" s="4" t="s">
        <v>428</v>
      </c>
      <c r="BD117" s="4"/>
      <c r="BG117" s="4">
        <v>1.0</v>
      </c>
    </row>
    <row r="118">
      <c r="A118" s="4" t="str">
        <f t="shared" si="11"/>
        <v>115</v>
      </c>
      <c r="B118" s="4" t="s">
        <v>1444</v>
      </c>
      <c r="C118" s="4" t="s">
        <v>2543</v>
      </c>
      <c r="D118" s="4" t="str">
        <f t="shared" si="2"/>
        <v>137067.7294</v>
      </c>
      <c r="E118" s="4" t="str">
        <f t="shared" si="3"/>
        <v>1163.781784</v>
      </c>
      <c r="F118" s="4">
        <v>4060.0</v>
      </c>
      <c r="G118" s="4" t="str">
        <f t="shared" si="57"/>
        <v>3663.92957</v>
      </c>
      <c r="H118" s="4">
        <v>0.00467649151023</v>
      </c>
      <c r="I118" s="4">
        <v>135921.0</v>
      </c>
      <c r="J118" s="4" t="str">
        <f t="shared" si="5"/>
        <v>17.05240885</v>
      </c>
      <c r="K118" s="4">
        <v>4060.0</v>
      </c>
      <c r="L118" s="4" t="str">
        <f t="shared" si="6"/>
        <v>11.98726401</v>
      </c>
      <c r="M118" s="4" t="str">
        <f t="shared" si="104"/>
        <v>3655.26875</v>
      </c>
      <c r="N118" s="4" t="str">
        <f t="shared" si="7"/>
        <v>11.83576177</v>
      </c>
      <c r="O118" s="4" t="str">
        <f t="shared" si="105"/>
        <v>404.73125</v>
      </c>
      <c r="P118" s="4" t="str">
        <f t="shared" si="60"/>
        <v>8.660820436</v>
      </c>
      <c r="Q118" s="4">
        <v>873.810625</v>
      </c>
      <c r="R118" s="4" t="str">
        <f t="shared" si="9"/>
        <v>9.771176838</v>
      </c>
      <c r="S118" s="4">
        <v>272.91875</v>
      </c>
      <c r="T118" s="4" t="str">
        <f t="shared" si="103"/>
        <v>8.092327703</v>
      </c>
      <c r="U118" s="4">
        <v>278.0</v>
      </c>
      <c r="V118" s="4">
        <v>83.0</v>
      </c>
      <c r="W118" s="4" t="str">
        <f t="shared" si="106"/>
        <v>2881</v>
      </c>
      <c r="X118" s="4">
        <v>319.0</v>
      </c>
      <c r="Y118" s="15">
        <v>40206.0</v>
      </c>
      <c r="Z118" s="4" t="s">
        <v>1444</v>
      </c>
      <c r="AA118" t="str">
        <f t="shared" si="107"/>
        <v>4.087462841</v>
      </c>
      <c r="AB118" s="4" t="str">
        <f t="shared" si="108"/>
        <v>8</v>
      </c>
      <c r="AC118" s="4">
        <v>62.0</v>
      </c>
      <c r="AD118" s="20">
        <v>40911.0</v>
      </c>
      <c r="AE118" s="4">
        <v>62.0</v>
      </c>
      <c r="AF118" s="4">
        <v>17.0</v>
      </c>
      <c r="AG118" s="4">
        <v>0.0</v>
      </c>
      <c r="AH118" s="4" t="str">
        <f t="shared" si="109"/>
        <v>0</v>
      </c>
      <c r="AI118" s="4">
        <v>0.0</v>
      </c>
      <c r="AJ118" s="4">
        <v>0.0</v>
      </c>
      <c r="AK118" s="4">
        <v>4.0</v>
      </c>
      <c r="AL118" s="4">
        <v>0.0</v>
      </c>
      <c r="AM118" s="4">
        <v>4.0</v>
      </c>
      <c r="AN118" s="4"/>
      <c r="AO118" s="4"/>
      <c r="AP118" s="4"/>
      <c r="AQ118" s="4"/>
      <c r="BA118" s="17"/>
      <c r="BB118" s="4" t="s">
        <v>244</v>
      </c>
      <c r="BC118" s="4" t="s">
        <v>358</v>
      </c>
      <c r="BD118" s="4"/>
      <c r="BG118" s="4">
        <v>1.0</v>
      </c>
    </row>
    <row r="119">
      <c r="A119" s="4" t="str">
        <f t="shared" si="11"/>
        <v>116</v>
      </c>
      <c r="B119" s="4" t="s">
        <v>1445</v>
      </c>
      <c r="C119" s="4" t="s">
        <v>680</v>
      </c>
      <c r="D119" s="4" t="str">
        <f t="shared" si="2"/>
        <v>137038.1675</v>
      </c>
      <c r="E119" s="4" t="str">
        <f t="shared" si="3"/>
        <v>2234.208186</v>
      </c>
      <c r="F119" s="4">
        <v>27100.0</v>
      </c>
      <c r="G119" s="4" t="str">
        <f t="shared" si="57"/>
        <v>23233.23385</v>
      </c>
      <c r="H119" s="4">
        <v>0.00370958227977</v>
      </c>
      <c r="I119" s="4">
        <v>134821.0</v>
      </c>
      <c r="J119" s="4" t="str">
        <f t="shared" si="5"/>
        <v>17.04068571</v>
      </c>
      <c r="K119" s="4">
        <v>27100.0</v>
      </c>
      <c r="L119" s="4" t="str">
        <f t="shared" si="6"/>
        <v>14.72600523</v>
      </c>
      <c r="M119" s="4" t="str">
        <f t="shared" si="104"/>
        <v>23221.3125</v>
      </c>
      <c r="N119" s="4" t="str">
        <f t="shared" si="7"/>
        <v>14.5031619</v>
      </c>
      <c r="O119" s="4" t="str">
        <f t="shared" si="105"/>
        <v>3878.6875</v>
      </c>
      <c r="P119" s="4" t="str">
        <f t="shared" si="60"/>
        <v>11.92135283</v>
      </c>
      <c r="Q119" s="4">
        <v>2075.5240625</v>
      </c>
      <c r="R119" s="4" t="str">
        <f t="shared" si="9"/>
        <v>11.01925994</v>
      </c>
      <c r="S119" s="4">
        <v>141.6434375</v>
      </c>
      <c r="T119" s="4" t="str">
        <f t="shared" si="103"/>
        <v>7.146119951</v>
      </c>
      <c r="U119" s="4">
        <v>287.0</v>
      </c>
      <c r="V119" s="4">
        <v>21.0</v>
      </c>
      <c r="W119" s="4" t="str">
        <f t="shared" si="106"/>
        <v>2742</v>
      </c>
      <c r="X119" s="4">
        <v>458.0</v>
      </c>
      <c r="Y119" s="15">
        <v>39138.0</v>
      </c>
      <c r="Z119" s="4" t="s">
        <v>1445</v>
      </c>
      <c r="AA119" t="str">
        <f t="shared" si="107"/>
        <v>243.0848084</v>
      </c>
      <c r="AB119" s="4" t="str">
        <f t="shared" si="108"/>
        <v>691</v>
      </c>
      <c r="AC119" s="4">
        <v>4237.0</v>
      </c>
      <c r="AD119" s="20">
        <v>39903.0</v>
      </c>
      <c r="AE119" s="4">
        <v>4237.0</v>
      </c>
      <c r="AF119" s="4">
        <v>543.0</v>
      </c>
      <c r="AG119" s="4">
        <v>30.0</v>
      </c>
      <c r="AH119" s="4" t="str">
        <f t="shared" si="109"/>
        <v>204</v>
      </c>
      <c r="AI119" s="4">
        <v>234.0</v>
      </c>
      <c r="AJ119" s="4">
        <v>61.0</v>
      </c>
      <c r="AK119" s="4">
        <v>275.0</v>
      </c>
      <c r="AL119" s="4">
        <v>55.0</v>
      </c>
      <c r="AM119" s="4">
        <v>300.0</v>
      </c>
      <c r="AN119" s="4" t="s">
        <v>680</v>
      </c>
      <c r="AO119" s="4" t="str">
        <f>AR119+AS119</f>
        <v>11</v>
      </c>
      <c r="AP119" s="4" t="str">
        <f>AX119+AY119</f>
        <v>26</v>
      </c>
      <c r="AQ119" s="4" t="str">
        <f>AU119+LOG(AV119+AZ119,2)+AT119</f>
        <v>2879.092757</v>
      </c>
      <c r="AR119" s="4">
        <v>1.0</v>
      </c>
      <c r="AS119" s="4">
        <v>10.0</v>
      </c>
      <c r="AT119" s="21">
        <v>2860.0</v>
      </c>
      <c r="AU119" s="21">
        <v>10.0</v>
      </c>
      <c r="AV119" s="21">
        <v>28.0</v>
      </c>
      <c r="AW119" s="21">
        <v>860.0</v>
      </c>
      <c r="AX119" s="4">
        <v>25.0</v>
      </c>
      <c r="AY119" s="4">
        <v>1.0</v>
      </c>
      <c r="AZ119" s="4">
        <v>518.0</v>
      </c>
      <c r="BA119" s="22">
        <v>40339.0</v>
      </c>
      <c r="BB119" s="4" t="s">
        <v>244</v>
      </c>
      <c r="BC119" s="4" t="s">
        <v>246</v>
      </c>
      <c r="BD119" s="4"/>
      <c r="BE119" s="4"/>
      <c r="BF119" s="4"/>
      <c r="BP119" s="4">
        <v>1.0</v>
      </c>
      <c r="BR119" s="4">
        <v>1.0</v>
      </c>
      <c r="BS119" s="4">
        <v>1.0</v>
      </c>
    </row>
    <row r="120">
      <c r="A120" s="4" t="str">
        <f t="shared" si="11"/>
        <v>117</v>
      </c>
      <c r="B120" s="4" t="s">
        <v>2722</v>
      </c>
      <c r="C120" s="4" t="s">
        <v>2722</v>
      </c>
      <c r="D120" s="4" t="str">
        <f t="shared" si="2"/>
        <v>133844.8481</v>
      </c>
      <c r="E120" s="4" t="str">
        <f t="shared" si="3"/>
        <v>169.8766786</v>
      </c>
      <c r="F120" s="4">
        <v>594.0</v>
      </c>
      <c r="G120" s="4" t="str">
        <f t="shared" si="57"/>
        <v>284.312883</v>
      </c>
      <c r="H120" s="4">
        <v>0.00623683386607</v>
      </c>
      <c r="I120" s="4">
        <v>133692.0</v>
      </c>
      <c r="J120" s="4" t="str">
        <f t="shared" si="5"/>
        <v>17.02855361</v>
      </c>
      <c r="K120" s="4">
        <v>594.0</v>
      </c>
      <c r="L120" s="4" t="str">
        <f t="shared" si="6"/>
        <v>9.214319121</v>
      </c>
      <c r="M120" s="4" t="str">
        <f>K120-X120</f>
        <v>276</v>
      </c>
      <c r="N120" s="4" t="str">
        <f t="shared" si="7"/>
        <v>8.108524457</v>
      </c>
      <c r="O120" s="4">
        <v>318.0</v>
      </c>
      <c r="P120" s="4" t="str">
        <f t="shared" si="60"/>
        <v>8.312882955</v>
      </c>
      <c r="Q120" s="4">
        <v>128.3125</v>
      </c>
      <c r="R120" s="4" t="str">
        <f t="shared" si="9"/>
        <v>7.003517912</v>
      </c>
      <c r="S120" s="4">
        <v>24.535625</v>
      </c>
      <c r="T120" s="4" t="str">
        <f t="shared" si="103"/>
        <v>4.616806117</v>
      </c>
      <c r="U120" s="4">
        <v>31.0</v>
      </c>
      <c r="V120" s="4">
        <v>7.0</v>
      </c>
      <c r="W120" s="4"/>
      <c r="X120" s="4">
        <v>318.0</v>
      </c>
      <c r="Y120" s="15">
        <v>39519.0</v>
      </c>
      <c r="AD120" s="17"/>
      <c r="BA120" s="17"/>
      <c r="BB120" s="4" t="s">
        <v>244</v>
      </c>
      <c r="BC120" s="4" t="s">
        <v>246</v>
      </c>
      <c r="BD120" s="4">
        <v>1.0</v>
      </c>
      <c r="BE120" s="4"/>
      <c r="BI120" s="4">
        <v>1.0</v>
      </c>
    </row>
    <row r="121">
      <c r="A121" s="4" t="str">
        <f t="shared" si="11"/>
        <v>118</v>
      </c>
      <c r="B121" s="4" t="s">
        <v>681</v>
      </c>
      <c r="C121" s="4" t="s">
        <v>2809</v>
      </c>
      <c r="D121" s="4" t="str">
        <f t="shared" si="2"/>
        <v>132593.2219</v>
      </c>
      <c r="E121" s="4" t="str">
        <f t="shared" si="3"/>
        <v>718.2308725</v>
      </c>
      <c r="F121" s="4">
        <v>11900.0</v>
      </c>
      <c r="G121" s="4" t="str">
        <f t="shared" si="57"/>
        <v>10541.91838</v>
      </c>
      <c r="H121" s="4">
        <v>0.00447656669152</v>
      </c>
      <c r="I121" s="4">
        <v>131892.0</v>
      </c>
      <c r="J121" s="4" t="str">
        <f t="shared" si="5"/>
        <v>17.00899753</v>
      </c>
      <c r="K121" s="4">
        <v>11900.0</v>
      </c>
      <c r="L121" s="4" t="str">
        <f t="shared" si="6"/>
        <v>13.53867395</v>
      </c>
      <c r="M121" s="4" t="str">
        <f t="shared" ref="M121:M125" si="110">(K121*W121)/3200</f>
        <v>10531.5</v>
      </c>
      <c r="N121" s="4" t="str">
        <f t="shared" si="7"/>
        <v>13.36242331</v>
      </c>
      <c r="O121" s="4" t="str">
        <f t="shared" ref="O121:O125" si="111">(K121*X121)/3200</f>
        <v>1368.5</v>
      </c>
      <c r="P121" s="4" t="str">
        <f t="shared" si="60"/>
        <v>10.41837972</v>
      </c>
      <c r="Q121" s="4">
        <v>639.873125</v>
      </c>
      <c r="R121" s="4" t="str">
        <f t="shared" si="9"/>
        <v>9.321642064</v>
      </c>
      <c r="S121" s="4">
        <v>61.34875</v>
      </c>
      <c r="T121" s="4" t="str">
        <f t="shared" si="103"/>
        <v>5.938962044</v>
      </c>
      <c r="U121" s="4">
        <v>285.0</v>
      </c>
      <c r="V121" s="4">
        <v>28.0</v>
      </c>
      <c r="W121" s="4" t="str">
        <f t="shared" ref="W121:W125" si="112">3200-X121</f>
        <v>2832</v>
      </c>
      <c r="X121" s="4">
        <v>368.0</v>
      </c>
      <c r="Y121" s="15">
        <v>39584.0</v>
      </c>
      <c r="Z121" s="4" t="s">
        <v>681</v>
      </c>
      <c r="AA121" t="str">
        <f>LOG(AF121,2)+AG121+AH121</f>
        <v>16.02236781</v>
      </c>
      <c r="AB121" s="4" t="str">
        <f>AJ121+AK121+AL121+AM121</f>
        <v>71</v>
      </c>
      <c r="AC121" s="4">
        <v>88.0</v>
      </c>
      <c r="AD121" s="20">
        <v>40038.0</v>
      </c>
      <c r="AE121" s="4">
        <v>88.0</v>
      </c>
      <c r="AF121" s="4">
        <v>65.0</v>
      </c>
      <c r="AG121" s="4">
        <v>1.0</v>
      </c>
      <c r="AH121" s="4" t="str">
        <f>AI121-AG121</f>
        <v>9</v>
      </c>
      <c r="AI121" s="4">
        <v>10.0</v>
      </c>
      <c r="AJ121" s="4">
        <v>15.0</v>
      </c>
      <c r="AK121" s="4">
        <v>21.0</v>
      </c>
      <c r="AL121" s="4">
        <v>21.0</v>
      </c>
      <c r="AM121" s="4">
        <v>14.0</v>
      </c>
      <c r="AN121" s="4" t="s">
        <v>681</v>
      </c>
      <c r="AO121" s="4" t="str">
        <f>AR121+AS121</f>
        <v>16</v>
      </c>
      <c r="AP121" s="4" t="str">
        <f>AX121+AY121</f>
        <v>51</v>
      </c>
      <c r="AQ121" s="4" t="str">
        <f>AU121+LOG(AV121+AZ121,2)+AT121</f>
        <v>6.285402219</v>
      </c>
      <c r="AR121" s="4">
        <v>0.0</v>
      </c>
      <c r="AS121" s="4">
        <v>16.0</v>
      </c>
      <c r="AT121" s="4">
        <v>0.0</v>
      </c>
      <c r="AU121" s="4">
        <v>0.0</v>
      </c>
      <c r="AV121" s="4">
        <v>0.0</v>
      </c>
      <c r="AW121" s="21">
        <v>1399.0</v>
      </c>
      <c r="AX121" s="4">
        <v>48.0</v>
      </c>
      <c r="AY121" s="4">
        <v>3.0</v>
      </c>
      <c r="AZ121" s="4">
        <v>78.0</v>
      </c>
      <c r="BA121" s="22">
        <v>40161.0</v>
      </c>
      <c r="BB121" s="4" t="s">
        <v>244</v>
      </c>
      <c r="BC121" s="4" t="s">
        <v>358</v>
      </c>
      <c r="BD121" s="4"/>
      <c r="BG121" s="4">
        <v>1.0</v>
      </c>
    </row>
    <row r="122">
      <c r="A122" s="4" t="str">
        <f t="shared" si="11"/>
        <v>119</v>
      </c>
      <c r="B122" s="4" t="s">
        <v>2893</v>
      </c>
      <c r="C122" s="4" t="s">
        <v>2894</v>
      </c>
      <c r="D122" s="4" t="str">
        <f t="shared" si="2"/>
        <v>132657.4688</v>
      </c>
      <c r="E122" s="4" t="str">
        <f t="shared" si="3"/>
        <v>1104.474221</v>
      </c>
      <c r="F122" s="4">
        <v>28000.0</v>
      </c>
      <c r="G122" s="4" t="str">
        <f t="shared" si="57"/>
        <v>18545.70877</v>
      </c>
      <c r="H122" s="4">
        <v>0.00546313092245</v>
      </c>
      <c r="I122" s="4">
        <v>131570.0</v>
      </c>
      <c r="J122" s="4" t="str">
        <f t="shared" si="5"/>
        <v>17.00547104</v>
      </c>
      <c r="K122" s="4">
        <v>28000.0</v>
      </c>
      <c r="L122" s="4" t="str">
        <f t="shared" si="6"/>
        <v>14.77313921</v>
      </c>
      <c r="M122" s="4" t="str">
        <f t="shared" si="110"/>
        <v>18532.5</v>
      </c>
      <c r="N122" s="4" t="str">
        <f t="shared" si="7"/>
        <v>14.17776989</v>
      </c>
      <c r="O122" s="4" t="str">
        <f t="shared" si="111"/>
        <v>9467.5</v>
      </c>
      <c r="P122" s="4" t="str">
        <f t="shared" si="60"/>
        <v>13.2087678</v>
      </c>
      <c r="Q122" s="4">
        <v>1066.625</v>
      </c>
      <c r="R122" s="4" t="str">
        <f t="shared" si="9"/>
        <v>10.05883733</v>
      </c>
      <c r="S122" s="4">
        <v>20.84375</v>
      </c>
      <c r="T122" s="4" t="str">
        <f t="shared" si="103"/>
        <v>4.381542951</v>
      </c>
      <c r="U122" s="4">
        <v>122.0</v>
      </c>
      <c r="V122" s="4">
        <v>3.0</v>
      </c>
      <c r="W122" s="4" t="str">
        <f t="shared" si="112"/>
        <v>2118</v>
      </c>
      <c r="X122" s="4">
        <v>1082.0</v>
      </c>
      <c r="Y122" s="15">
        <v>39071.0</v>
      </c>
      <c r="AD122" s="17"/>
      <c r="BA122" s="17"/>
      <c r="BB122" s="4" t="s">
        <v>367</v>
      </c>
      <c r="BC122" s="4" t="s">
        <v>475</v>
      </c>
      <c r="BD122" s="4"/>
      <c r="BM122" s="4">
        <v>1.0</v>
      </c>
      <c r="BN122" s="4">
        <v>1.0</v>
      </c>
    </row>
    <row r="123">
      <c r="A123" s="4" t="str">
        <f t="shared" si="11"/>
        <v>120</v>
      </c>
      <c r="B123" s="4" t="s">
        <v>2952</v>
      </c>
      <c r="C123" s="4" t="s">
        <v>2953</v>
      </c>
      <c r="D123" s="4" t="str">
        <f t="shared" si="2"/>
        <v>127026.9581</v>
      </c>
      <c r="E123" s="4" t="str">
        <f t="shared" si="3"/>
        <v>101.911935</v>
      </c>
      <c r="F123" s="4">
        <v>3482.0</v>
      </c>
      <c r="G123" s="4" t="str">
        <f t="shared" si="57"/>
        <v>3267.81677</v>
      </c>
      <c r="H123" s="4">
        <v>0.00128471773434</v>
      </c>
      <c r="I123" s="4">
        <v>126942.0</v>
      </c>
      <c r="J123" s="4" t="str">
        <f t="shared" si="5"/>
        <v>16.95380995</v>
      </c>
      <c r="K123" s="4">
        <v>3482.0</v>
      </c>
      <c r="L123" s="4" t="str">
        <f t="shared" si="6"/>
        <v>11.76570049</v>
      </c>
      <c r="M123" s="4" t="str">
        <f t="shared" si="110"/>
        <v>3260.0225</v>
      </c>
      <c r="N123" s="4" t="str">
        <f t="shared" si="7"/>
        <v>11.67066621</v>
      </c>
      <c r="O123" s="4" t="str">
        <f t="shared" si="111"/>
        <v>221.9775</v>
      </c>
      <c r="P123" s="4" t="str">
        <f t="shared" si="60"/>
        <v>7.79426964</v>
      </c>
      <c r="Q123" s="4">
        <v>84.958125</v>
      </c>
      <c r="R123" s="4" t="str">
        <f t="shared" si="9"/>
        <v>6.408680022</v>
      </c>
      <c r="S123" s="4">
        <v>0.0</v>
      </c>
      <c r="T123" s="4">
        <v>0.0</v>
      </c>
      <c r="U123" s="4">
        <v>66.0</v>
      </c>
      <c r="V123" s="4">
        <v>0.0</v>
      </c>
      <c r="W123" s="4" t="str">
        <f t="shared" si="112"/>
        <v>2996</v>
      </c>
      <c r="X123" s="4">
        <v>204.0</v>
      </c>
      <c r="Y123" s="15">
        <v>39883.0</v>
      </c>
      <c r="AC123" s="4"/>
      <c r="AD123" s="16"/>
      <c r="AE123" s="4"/>
      <c r="AG123" s="4"/>
      <c r="AI123" s="4"/>
      <c r="AJ123" s="4"/>
      <c r="BA123" s="17"/>
      <c r="BB123" s="4" t="s">
        <v>244</v>
      </c>
      <c r="BC123" s="4" t="s">
        <v>246</v>
      </c>
      <c r="BD123" s="4"/>
      <c r="BI123" s="4">
        <v>1.0</v>
      </c>
      <c r="BS123" s="4">
        <v>1.0</v>
      </c>
    </row>
    <row r="124">
      <c r="A124" s="4" t="str">
        <f t="shared" si="11"/>
        <v>121</v>
      </c>
      <c r="B124" s="4" t="s">
        <v>1446</v>
      </c>
      <c r="C124" s="4" t="s">
        <v>4095</v>
      </c>
      <c r="D124" s="4" t="str">
        <f t="shared" si="2"/>
        <v>126285.5978</v>
      </c>
      <c r="E124" s="4" t="str">
        <f t="shared" si="3"/>
        <v>1246.530027</v>
      </c>
      <c r="F124" s="4">
        <v>15400.0</v>
      </c>
      <c r="G124" s="4" t="str">
        <f t="shared" si="57"/>
        <v>13452.24817</v>
      </c>
      <c r="H124" s="4">
        <v>0.00292585826912</v>
      </c>
      <c r="I124" s="4">
        <v>125056.0</v>
      </c>
      <c r="J124" s="4" t="str">
        <f t="shared" si="5"/>
        <v>16.93221475</v>
      </c>
      <c r="K124" s="4">
        <v>15400.0</v>
      </c>
      <c r="L124" s="4" t="str">
        <f t="shared" si="6"/>
        <v>13.91064273</v>
      </c>
      <c r="M124" s="4" t="str">
        <f t="shared" si="110"/>
        <v>13441.3125</v>
      </c>
      <c r="N124" s="4" t="str">
        <f t="shared" si="7"/>
        <v>13.7143864</v>
      </c>
      <c r="O124" s="4" t="str">
        <f t="shared" si="111"/>
        <v>1958.6875</v>
      </c>
      <c r="P124" s="4" t="str">
        <f t="shared" si="60"/>
        <v>10.93567152</v>
      </c>
      <c r="Q124" s="4">
        <v>955.6140625</v>
      </c>
      <c r="R124" s="4" t="str">
        <f t="shared" si="9"/>
        <v>9.900284274</v>
      </c>
      <c r="S124" s="4">
        <v>273.98375</v>
      </c>
      <c r="T124" s="4" t="str">
        <f t="shared" ref="T124:T126" si="113">LOG(S124,2)</f>
        <v>8.097946519</v>
      </c>
      <c r="U124" s="4">
        <v>170.0</v>
      </c>
      <c r="V124" s="4">
        <v>29.0</v>
      </c>
      <c r="W124" s="4" t="str">
        <f t="shared" si="112"/>
        <v>2793</v>
      </c>
      <c r="X124" s="4">
        <v>407.0</v>
      </c>
      <c r="Y124" s="15">
        <v>39502.0</v>
      </c>
      <c r="Z124" s="4" t="s">
        <v>1446</v>
      </c>
      <c r="AA124" s="4">
        <v>0.0</v>
      </c>
      <c r="AB124" s="4" t="str">
        <f>AJ124+AK124+AL124+AM124</f>
        <v>19</v>
      </c>
      <c r="AC124" s="4">
        <v>31.0</v>
      </c>
      <c r="AD124" s="20">
        <v>40332.0</v>
      </c>
      <c r="AE124" s="4">
        <v>31.0</v>
      </c>
      <c r="AF124" s="4">
        <v>0.0</v>
      </c>
      <c r="AG124" s="4">
        <v>0.0</v>
      </c>
      <c r="AH124" s="4" t="str">
        <f>AI124-AG124</f>
        <v>0</v>
      </c>
      <c r="AI124" s="4">
        <v>0.0</v>
      </c>
      <c r="AJ124" s="4">
        <v>11.0</v>
      </c>
      <c r="AK124" s="4">
        <v>0.0</v>
      </c>
      <c r="AL124" s="4">
        <v>0.0</v>
      </c>
      <c r="AM124" s="4">
        <v>8.0</v>
      </c>
      <c r="AN124" s="4"/>
      <c r="AO124" s="4"/>
      <c r="AP124" s="4"/>
      <c r="AQ124" s="4"/>
      <c r="BA124" s="17"/>
      <c r="BB124" s="4" t="s">
        <v>244</v>
      </c>
      <c r="BC124" s="4" t="s">
        <v>246</v>
      </c>
      <c r="BD124" s="4"/>
      <c r="BE124" s="4"/>
      <c r="BF124" s="4"/>
      <c r="BG124" s="4">
        <v>1.0</v>
      </c>
      <c r="BH124" s="4">
        <v>1.0</v>
      </c>
      <c r="BI124" s="4">
        <v>1.0</v>
      </c>
      <c r="BJ124" s="4">
        <v>1.0</v>
      </c>
      <c r="BS124" s="4">
        <v>1.0</v>
      </c>
    </row>
    <row r="125">
      <c r="A125" s="4" t="str">
        <f t="shared" si="11"/>
        <v>122</v>
      </c>
      <c r="B125" s="4" t="s">
        <v>3002</v>
      </c>
      <c r="C125" s="4" t="s">
        <v>3004</v>
      </c>
      <c r="D125" s="4" t="str">
        <f t="shared" si="2"/>
        <v>125723.7481</v>
      </c>
      <c r="E125" s="4" t="str">
        <f t="shared" si="3"/>
        <v>930.677499</v>
      </c>
      <c r="F125" s="4">
        <v>8526.0</v>
      </c>
      <c r="G125" s="4" t="str">
        <f t="shared" si="57"/>
        <v>7972.951771</v>
      </c>
      <c r="H125" s="4">
        <v>0.00447854670872</v>
      </c>
      <c r="I125" s="4">
        <v>124810.0</v>
      </c>
      <c r="J125" s="4" t="str">
        <f t="shared" si="5"/>
        <v>16.929374</v>
      </c>
      <c r="K125" s="4">
        <v>8526.0</v>
      </c>
      <c r="L125" s="4" t="str">
        <f t="shared" si="6"/>
        <v>13.05765334</v>
      </c>
      <c r="M125" s="4" t="str">
        <f t="shared" si="110"/>
        <v>7963.816875</v>
      </c>
      <c r="N125" s="4" t="str">
        <f t="shared" si="7"/>
        <v>12.95924433</v>
      </c>
      <c r="O125" s="4" t="str">
        <f t="shared" si="111"/>
        <v>562.183125</v>
      </c>
      <c r="P125" s="4" t="str">
        <f t="shared" si="60"/>
        <v>9.134896339</v>
      </c>
      <c r="Q125" s="4">
        <v>774.07625</v>
      </c>
      <c r="R125" s="4" t="str">
        <f t="shared" si="9"/>
        <v>9.596331875</v>
      </c>
      <c r="S125" s="4">
        <v>139.671875</v>
      </c>
      <c r="T125" s="4" t="str">
        <f t="shared" si="113"/>
        <v>7.125897732</v>
      </c>
      <c r="U125" s="4">
        <v>294.0</v>
      </c>
      <c r="V125" s="4">
        <v>40.0</v>
      </c>
      <c r="W125" s="4" t="str">
        <f t="shared" si="112"/>
        <v>2989</v>
      </c>
      <c r="X125" s="4">
        <v>211.0</v>
      </c>
      <c r="Y125" s="15">
        <v>40722.0</v>
      </c>
      <c r="AC125" s="4"/>
      <c r="AD125" s="16"/>
      <c r="AE125" s="4"/>
      <c r="AG125" s="4"/>
      <c r="AI125" s="4"/>
      <c r="AJ125" s="4"/>
      <c r="AM125" s="4"/>
      <c r="BA125" s="17"/>
      <c r="BB125" s="4" t="s">
        <v>244</v>
      </c>
      <c r="BC125" s="4" t="s">
        <v>358</v>
      </c>
      <c r="BD125" s="4"/>
      <c r="BG125" s="4">
        <v>1.0</v>
      </c>
    </row>
    <row r="126">
      <c r="A126" s="4" t="str">
        <f t="shared" si="11"/>
        <v>123</v>
      </c>
      <c r="B126" s="4" t="s">
        <v>3071</v>
      </c>
      <c r="C126" s="4" t="s">
        <v>3914</v>
      </c>
      <c r="D126" s="4" t="str">
        <f t="shared" si="2"/>
        <v>124840.1109</v>
      </c>
      <c r="E126" s="4" t="str">
        <f t="shared" si="3"/>
        <v>93.03977969</v>
      </c>
      <c r="F126" s="4">
        <v>323.0</v>
      </c>
      <c r="G126" s="4" t="str">
        <f t="shared" si="57"/>
        <v>211.882643</v>
      </c>
      <c r="H126" s="4">
        <v>0.00889226913252</v>
      </c>
      <c r="I126" s="4">
        <v>124764.0</v>
      </c>
      <c r="J126" s="4" t="str">
        <f t="shared" si="5"/>
        <v>16.92884219</v>
      </c>
      <c r="K126" s="4">
        <v>323.0</v>
      </c>
      <c r="L126" s="4" t="str">
        <f t="shared" si="6"/>
        <v>8.335390355</v>
      </c>
      <c r="M126" s="4" t="str">
        <f>K126-X126</f>
        <v>205</v>
      </c>
      <c r="N126" s="4" t="str">
        <f t="shared" si="7"/>
        <v>7.6794801</v>
      </c>
      <c r="O126" s="4">
        <v>118.0</v>
      </c>
      <c r="P126" s="4" t="str">
        <f t="shared" si="60"/>
        <v>6.882643049</v>
      </c>
      <c r="Q126" s="4">
        <v>65.4859375</v>
      </c>
      <c r="R126" s="4" t="str">
        <f t="shared" si="9"/>
        <v>6.033113229</v>
      </c>
      <c r="S126" s="4">
        <v>10.625</v>
      </c>
      <c r="T126" s="4" t="str">
        <f t="shared" si="113"/>
        <v>3.409390936</v>
      </c>
      <c r="U126" s="4">
        <v>42.0</v>
      </c>
      <c r="V126" s="4">
        <v>6.0</v>
      </c>
      <c r="W126" s="4"/>
      <c r="X126" s="4">
        <v>118.0</v>
      </c>
      <c r="Y126" s="15">
        <v>39533.0</v>
      </c>
      <c r="AC126" s="4"/>
      <c r="AD126" s="16"/>
      <c r="AE126" s="4"/>
      <c r="AG126" s="4"/>
      <c r="AI126" s="4"/>
      <c r="AJ126" s="4"/>
      <c r="AK126" s="4"/>
      <c r="AL126" s="4"/>
      <c r="AM126" s="4"/>
      <c r="BA126" s="17"/>
      <c r="BB126" s="4" t="s">
        <v>244</v>
      </c>
      <c r="BC126" s="4" t="s">
        <v>246</v>
      </c>
      <c r="BD126" s="4"/>
      <c r="BE126" s="4"/>
      <c r="BF126" s="4"/>
      <c r="BG126" s="4">
        <v>1.0</v>
      </c>
      <c r="BH126" s="4">
        <v>1.0</v>
      </c>
      <c r="BI126" s="4">
        <v>1.0</v>
      </c>
      <c r="BO126" s="4">
        <v>1.0</v>
      </c>
    </row>
    <row r="127">
      <c r="A127" s="4" t="str">
        <f t="shared" si="11"/>
        <v>124</v>
      </c>
      <c r="B127" s="4" t="s">
        <v>3915</v>
      </c>
      <c r="C127" s="4" t="s">
        <v>3916</v>
      </c>
      <c r="D127" s="4" t="str">
        <f t="shared" si="2"/>
        <v>124508.9375</v>
      </c>
      <c r="E127" s="4" t="str">
        <f t="shared" si="3"/>
        <v>213.861106</v>
      </c>
      <c r="F127" s="4">
        <v>16300.0</v>
      </c>
      <c r="G127" s="4" t="str">
        <f t="shared" si="57"/>
        <v>6563.813603</v>
      </c>
      <c r="H127" s="4">
        <v>0.00432503024324</v>
      </c>
      <c r="I127" s="4">
        <v>124312.0</v>
      </c>
      <c r="J127" s="4" t="str">
        <f t="shared" si="5"/>
        <v>16.92360604</v>
      </c>
      <c r="K127" s="4">
        <v>16300.0</v>
      </c>
      <c r="L127" s="4" t="str">
        <f t="shared" si="6"/>
        <v>13.99258434</v>
      </c>
      <c r="M127" s="4" t="str">
        <f t="shared" ref="M127:M139" si="114">(K127*W127)/3200</f>
        <v>6550.5625</v>
      </c>
      <c r="N127" s="4" t="str">
        <f t="shared" si="7"/>
        <v>12.67740308</v>
      </c>
      <c r="O127" s="4" t="str">
        <f t="shared" ref="O127:O139" si="115">(K127*X127)/3200</f>
        <v>9749.4375</v>
      </c>
      <c r="P127" s="4" t="str">
        <f t="shared" si="60"/>
        <v>13.25110327</v>
      </c>
      <c r="Q127" s="4">
        <v>196.9375</v>
      </c>
      <c r="R127" s="4" t="str">
        <f t="shared" si="9"/>
        <v>7.621594039</v>
      </c>
      <c r="S127" s="4">
        <v>0.0</v>
      </c>
      <c r="T127" s="4">
        <v>0.0</v>
      </c>
      <c r="U127" s="4">
        <v>36.0</v>
      </c>
      <c r="V127" s="4">
        <v>0.0</v>
      </c>
      <c r="W127" s="4" t="str">
        <f t="shared" ref="W127:W139" si="116">3200-X127</f>
        <v>1286</v>
      </c>
      <c r="X127" s="4">
        <v>1914.0</v>
      </c>
      <c r="Y127" s="15">
        <v>40706.0</v>
      </c>
      <c r="AC127" s="4"/>
      <c r="AD127" s="16"/>
      <c r="AE127" s="4"/>
      <c r="AG127" s="4"/>
      <c r="AI127" s="4"/>
      <c r="AJ127" s="4"/>
      <c r="BA127" s="17"/>
      <c r="BB127" s="4" t="s">
        <v>244</v>
      </c>
      <c r="BC127" s="4" t="s">
        <v>246</v>
      </c>
      <c r="BD127" s="4"/>
      <c r="BI127" s="4">
        <v>1.0</v>
      </c>
      <c r="BN127" s="4">
        <v>1.0</v>
      </c>
    </row>
    <row r="128">
      <c r="A128" s="4" t="str">
        <f t="shared" si="11"/>
        <v>125</v>
      </c>
      <c r="B128" s="4" t="s">
        <v>1447</v>
      </c>
      <c r="C128" s="4" t="s">
        <v>3919</v>
      </c>
      <c r="D128" s="4" t="str">
        <f t="shared" si="2"/>
        <v>124190.6075</v>
      </c>
      <c r="E128" s="4" t="str">
        <f t="shared" si="3"/>
        <v>881.5196175</v>
      </c>
      <c r="F128" s="4">
        <v>7763.0</v>
      </c>
      <c r="G128" s="4" t="str">
        <f t="shared" si="57"/>
        <v>5983.464144</v>
      </c>
      <c r="H128" s="4">
        <v>0.00581156659058</v>
      </c>
      <c r="I128" s="4">
        <v>123326.0</v>
      </c>
      <c r="J128" s="4" t="str">
        <f t="shared" si="5"/>
        <v>16.91211746</v>
      </c>
      <c r="K128" s="4">
        <v>7763.0</v>
      </c>
      <c r="L128" s="4" t="str">
        <f t="shared" si="6"/>
        <v>12.92239857</v>
      </c>
      <c r="M128" s="4" t="str">
        <f t="shared" si="114"/>
        <v>5972.658125</v>
      </c>
      <c r="N128" s="4" t="str">
        <f t="shared" si="7"/>
        <v>12.54415743</v>
      </c>
      <c r="O128" s="4" t="str">
        <f t="shared" si="115"/>
        <v>1790.341875</v>
      </c>
      <c r="P128" s="4" t="str">
        <f t="shared" si="60"/>
        <v>10.80601939</v>
      </c>
      <c r="Q128" s="4">
        <v>812.1634375</v>
      </c>
      <c r="R128" s="4" t="str">
        <f t="shared" si="9"/>
        <v>9.66562627</v>
      </c>
      <c r="S128" s="4">
        <v>52.4440625</v>
      </c>
      <c r="T128" s="4" t="str">
        <f t="shared" ref="T128:T133" si="117">LOG(S128,2)</f>
        <v>5.712707541</v>
      </c>
      <c r="U128" s="4">
        <v>327.0</v>
      </c>
      <c r="V128" s="4">
        <v>17.0</v>
      </c>
      <c r="W128" s="4" t="str">
        <f t="shared" si="116"/>
        <v>2462</v>
      </c>
      <c r="X128" s="4">
        <v>738.0</v>
      </c>
      <c r="Y128" s="15">
        <v>39535.0</v>
      </c>
      <c r="Z128" s="4" t="s">
        <v>1447</v>
      </c>
      <c r="AA128" t="str">
        <f>LOG(AF128,2)+AG128+AH128</f>
        <v>2.584962501</v>
      </c>
      <c r="AB128" s="4" t="str">
        <f>AJ128+AK128+AL128+AM128</f>
        <v>39</v>
      </c>
      <c r="AC128" s="4">
        <v>31.0</v>
      </c>
      <c r="AD128" s="20">
        <v>39822.0</v>
      </c>
      <c r="AE128" s="4">
        <v>31.0</v>
      </c>
      <c r="AF128" s="4">
        <v>3.0</v>
      </c>
      <c r="AG128" s="4">
        <v>1.0</v>
      </c>
      <c r="AH128" s="4" t="str">
        <f>AI128-AG128</f>
        <v>0</v>
      </c>
      <c r="AI128" s="4">
        <v>1.0</v>
      </c>
      <c r="AJ128" s="4">
        <v>34.0</v>
      </c>
      <c r="AK128" s="4">
        <v>1.0</v>
      </c>
      <c r="AL128" s="4">
        <v>2.0</v>
      </c>
      <c r="AM128" s="4">
        <v>2.0</v>
      </c>
      <c r="AN128" s="4"/>
      <c r="AO128" s="4"/>
      <c r="AP128" s="4"/>
      <c r="AQ128" s="4"/>
      <c r="BA128" s="17"/>
      <c r="BB128" s="4" t="s">
        <v>244</v>
      </c>
      <c r="BC128" s="4" t="s">
        <v>246</v>
      </c>
      <c r="BD128" s="4"/>
      <c r="BE128" s="4"/>
      <c r="BG128" s="4">
        <v>1.0</v>
      </c>
      <c r="BH128" s="4">
        <v>1.0</v>
      </c>
      <c r="BI128" s="4">
        <v>1.0</v>
      </c>
    </row>
    <row r="129">
      <c r="A129" s="4" t="str">
        <f t="shared" si="11"/>
        <v>126</v>
      </c>
      <c r="B129" s="4" t="s">
        <v>3924</v>
      </c>
      <c r="C129" s="4" t="s">
        <v>3925</v>
      </c>
      <c r="D129" s="4" t="str">
        <f t="shared" si="2"/>
        <v>118892.125</v>
      </c>
      <c r="E129" s="4" t="str">
        <f t="shared" si="3"/>
        <v>823.9744662</v>
      </c>
      <c r="F129" s="4">
        <v>45900.0</v>
      </c>
      <c r="G129" s="4" t="str">
        <f t="shared" si="57"/>
        <v>44991.84235</v>
      </c>
      <c r="H129" s="4">
        <v>0.00169507619263</v>
      </c>
      <c r="I129" s="4">
        <v>118085.0</v>
      </c>
      <c r="J129" s="4" t="str">
        <f t="shared" si="5"/>
        <v>16.84946619</v>
      </c>
      <c r="K129" s="4">
        <v>45900.0</v>
      </c>
      <c r="L129" s="4" t="str">
        <f t="shared" si="6"/>
        <v>15.48620653</v>
      </c>
      <c r="M129" s="4" t="str">
        <f t="shared" si="114"/>
        <v>44982</v>
      </c>
      <c r="N129" s="4" t="str">
        <f t="shared" si="7"/>
        <v>15.45706019</v>
      </c>
      <c r="O129" s="4" t="str">
        <f t="shared" si="115"/>
        <v>918</v>
      </c>
      <c r="P129" s="4" t="str">
        <f t="shared" si="60"/>
        <v>9.842350343</v>
      </c>
      <c r="Q129" s="4">
        <v>786.34375</v>
      </c>
      <c r="R129" s="4" t="str">
        <f t="shared" si="9"/>
        <v>9.619016314</v>
      </c>
      <c r="S129" s="4">
        <v>20.78125</v>
      </c>
      <c r="T129" s="4" t="str">
        <f t="shared" si="117"/>
        <v>4.37721053</v>
      </c>
      <c r="U129" s="4">
        <v>54.0</v>
      </c>
      <c r="V129" s="4">
        <v>1.0</v>
      </c>
      <c r="W129" s="4" t="str">
        <f t="shared" si="116"/>
        <v>3136</v>
      </c>
      <c r="X129" s="4">
        <v>64.0</v>
      </c>
      <c r="Y129" s="15">
        <v>40016.0</v>
      </c>
      <c r="AC129" s="4"/>
      <c r="AD129" s="16"/>
      <c r="AE129" s="4"/>
      <c r="AG129" s="4"/>
      <c r="AI129" s="4"/>
      <c r="AJ129" s="4"/>
      <c r="BA129" s="17"/>
      <c r="BB129" s="4" t="s">
        <v>244</v>
      </c>
      <c r="BC129" s="4"/>
      <c r="BD129" s="4"/>
      <c r="BP129" s="4">
        <v>1.0</v>
      </c>
    </row>
    <row r="130">
      <c r="A130" s="4" t="str">
        <f t="shared" si="11"/>
        <v>127</v>
      </c>
      <c r="B130" s="4" t="s">
        <v>1448</v>
      </c>
      <c r="C130" s="4" t="s">
        <v>3928</v>
      </c>
      <c r="D130" s="4" t="str">
        <f t="shared" si="2"/>
        <v>116094.6241</v>
      </c>
      <c r="E130" s="4" t="str">
        <f t="shared" si="3"/>
        <v>1560.429693</v>
      </c>
      <c r="F130" s="4">
        <v>5154.0</v>
      </c>
      <c r="G130" s="4" t="str">
        <f t="shared" si="57"/>
        <v>2804.02904</v>
      </c>
      <c r="H130" s="4">
        <v>0.00295457302134</v>
      </c>
      <c r="I130" s="4">
        <v>114551.0</v>
      </c>
      <c r="J130" s="4" t="str">
        <f t="shared" si="5"/>
        <v>16.80563053</v>
      </c>
      <c r="K130" s="4">
        <v>5154.0</v>
      </c>
      <c r="L130" s="4" t="str">
        <f t="shared" si="6"/>
        <v>12.33147682</v>
      </c>
      <c r="M130" s="4" t="str">
        <f t="shared" si="114"/>
        <v>2792.82375</v>
      </c>
      <c r="N130" s="4" t="str">
        <f t="shared" si="7"/>
        <v>11.44750882</v>
      </c>
      <c r="O130" s="4" t="str">
        <f t="shared" si="115"/>
        <v>2361.17625</v>
      </c>
      <c r="P130" s="4" t="str">
        <f t="shared" si="60"/>
        <v>11.20529002</v>
      </c>
      <c r="Q130" s="4">
        <v>1490.9284375</v>
      </c>
      <c r="R130" s="4" t="str">
        <f t="shared" si="9"/>
        <v>10.5419953</v>
      </c>
      <c r="S130" s="4">
        <v>52.695625</v>
      </c>
      <c r="T130" s="4" t="str">
        <f t="shared" si="117"/>
        <v>5.719611283</v>
      </c>
      <c r="U130" s="4">
        <v>208.0</v>
      </c>
      <c r="V130" s="4">
        <v>7.0</v>
      </c>
      <c r="W130" s="4" t="str">
        <f t="shared" si="116"/>
        <v>1734</v>
      </c>
      <c r="X130" s="4">
        <v>1466.0</v>
      </c>
      <c r="Y130" s="15">
        <v>39955.0</v>
      </c>
      <c r="Z130" s="4" t="s">
        <v>1448</v>
      </c>
      <c r="AA130" t="str">
        <f t="shared" ref="AA130:AA131" si="118">LOG(AF130,2)+AG130+AH130</f>
        <v>5.209453366</v>
      </c>
      <c r="AB130" s="4" t="str">
        <f t="shared" ref="AB130:AB132" si="119">AJ130+AK130+AL130+AM130</f>
        <v>0</v>
      </c>
      <c r="AC130" s="4">
        <v>109.0</v>
      </c>
      <c r="AD130" s="20">
        <v>40345.0</v>
      </c>
      <c r="AE130" s="4">
        <v>109.0</v>
      </c>
      <c r="AF130" s="4">
        <v>37.0</v>
      </c>
      <c r="AG130" s="4">
        <v>0.0</v>
      </c>
      <c r="AH130" s="4" t="str">
        <f t="shared" ref="AH130:AH132" si="120">AI130-AG130</f>
        <v>0</v>
      </c>
      <c r="AI130" s="4">
        <v>0.0</v>
      </c>
      <c r="AJ130" s="4">
        <v>0.0</v>
      </c>
      <c r="AK130" s="4">
        <v>0.0</v>
      </c>
      <c r="AL130" s="4">
        <v>0.0</v>
      </c>
      <c r="AM130" s="4">
        <v>0.0</v>
      </c>
      <c r="BA130" s="17"/>
      <c r="BB130" s="4" t="s">
        <v>244</v>
      </c>
      <c r="BC130" s="4" t="s">
        <v>246</v>
      </c>
      <c r="BD130" s="4"/>
      <c r="BE130" s="4"/>
      <c r="BG130" s="4">
        <v>1.0</v>
      </c>
      <c r="BI130" s="4">
        <v>1.0</v>
      </c>
    </row>
    <row r="131">
      <c r="A131" s="4" t="str">
        <f t="shared" si="11"/>
        <v>128</v>
      </c>
      <c r="B131" s="4" t="s">
        <v>3932</v>
      </c>
      <c r="C131" s="4" t="s">
        <v>682</v>
      </c>
      <c r="D131" s="4" t="str">
        <f t="shared" si="2"/>
        <v>113247.4078</v>
      </c>
      <c r="E131" s="4" t="str">
        <f t="shared" si="3"/>
        <v>759.1874421</v>
      </c>
      <c r="F131" s="4">
        <v>26500.0</v>
      </c>
      <c r="G131" s="4" t="str">
        <f t="shared" si="57"/>
        <v>24250.36136</v>
      </c>
      <c r="H131" s="4">
        <v>0.0030355244344</v>
      </c>
      <c r="I131" s="4">
        <v>112505.0</v>
      </c>
      <c r="J131" s="4" t="str">
        <f t="shared" si="5"/>
        <v>16.77962959</v>
      </c>
      <c r="K131" s="4">
        <v>26500.0</v>
      </c>
      <c r="L131" s="4" t="str">
        <f t="shared" si="6"/>
        <v>14.69370474</v>
      </c>
      <c r="M131" s="4" t="str">
        <f t="shared" si="114"/>
        <v>24239.21875</v>
      </c>
      <c r="N131" s="4" t="str">
        <f t="shared" si="7"/>
        <v>14.56505558</v>
      </c>
      <c r="O131" s="4" t="str">
        <f t="shared" si="115"/>
        <v>2260.78125</v>
      </c>
      <c r="P131" s="4" t="str">
        <f t="shared" si="60"/>
        <v>11.14260569</v>
      </c>
      <c r="Q131" s="4">
        <v>739.305625</v>
      </c>
      <c r="R131" s="4" t="str">
        <f t="shared" si="9"/>
        <v>9.53002708</v>
      </c>
      <c r="S131" s="4">
        <v>3.1021875</v>
      </c>
      <c r="T131" s="4" t="str">
        <f t="shared" si="117"/>
        <v>1.633285887</v>
      </c>
      <c r="U131" s="4">
        <v>123.0</v>
      </c>
      <c r="V131" s="4">
        <v>3.0</v>
      </c>
      <c r="W131" s="4" t="str">
        <f t="shared" si="116"/>
        <v>2927</v>
      </c>
      <c r="X131" s="4">
        <v>273.0</v>
      </c>
      <c r="Y131" s="15">
        <v>40138.0</v>
      </c>
      <c r="Z131" s="4" t="s">
        <v>1449</v>
      </c>
      <c r="AA131" t="str">
        <f t="shared" si="118"/>
        <v>74.48381578</v>
      </c>
      <c r="AB131" s="4" t="str">
        <f t="shared" si="119"/>
        <v>435</v>
      </c>
      <c r="AC131" s="4">
        <v>794.0</v>
      </c>
      <c r="AD131" s="20">
        <v>40153.0</v>
      </c>
      <c r="AE131" s="4">
        <v>794.0</v>
      </c>
      <c r="AF131" s="4">
        <v>358.0</v>
      </c>
      <c r="AG131" s="4">
        <v>0.0</v>
      </c>
      <c r="AH131" s="4" t="str">
        <f t="shared" si="120"/>
        <v>66</v>
      </c>
      <c r="AI131" s="4">
        <v>66.0</v>
      </c>
      <c r="AJ131" s="4">
        <v>15.0</v>
      </c>
      <c r="AK131" s="4">
        <v>296.0</v>
      </c>
      <c r="AL131" s="4">
        <v>4.0</v>
      </c>
      <c r="AM131" s="4">
        <v>120.0</v>
      </c>
      <c r="AN131" s="4" t="s">
        <v>682</v>
      </c>
      <c r="AO131" s="4" t="str">
        <f>AR131+AS131</f>
        <v>114</v>
      </c>
      <c r="AP131" s="4" t="str">
        <f>AX131+AY131</f>
        <v>470</v>
      </c>
      <c r="AQ131" s="4" t="str">
        <f>AU131+LOG(AV131+AZ131,2)+AT131</f>
        <v>24310.33204</v>
      </c>
      <c r="AR131" s="4">
        <v>10.0</v>
      </c>
      <c r="AS131" s="4">
        <v>104.0</v>
      </c>
      <c r="AT131" s="4">
        <v>24277.0</v>
      </c>
      <c r="AU131" s="4">
        <v>23.0</v>
      </c>
      <c r="AV131" s="4">
        <v>81.0</v>
      </c>
      <c r="AW131" s="21">
        <v>4395.0</v>
      </c>
      <c r="AX131" s="4">
        <v>403.0</v>
      </c>
      <c r="AY131" s="4">
        <v>67.0</v>
      </c>
      <c r="AZ131" s="4">
        <v>1208.0</v>
      </c>
      <c r="BA131" s="22">
        <v>40098.0</v>
      </c>
      <c r="BB131" s="4" t="s">
        <v>244</v>
      </c>
      <c r="BD131" s="4"/>
      <c r="BG131" s="4">
        <v>1.0</v>
      </c>
    </row>
    <row r="132">
      <c r="A132" s="4" t="str">
        <f t="shared" si="11"/>
        <v>129</v>
      </c>
      <c r="B132" s="4" t="s">
        <v>1450</v>
      </c>
      <c r="C132" s="4" t="s">
        <v>4582</v>
      </c>
      <c r="D132" s="4" t="str">
        <f t="shared" si="2"/>
        <v>112968.65</v>
      </c>
      <c r="E132" s="4" t="str">
        <f t="shared" si="3"/>
        <v>1739.413394</v>
      </c>
      <c r="F132" s="4">
        <v>14500.0</v>
      </c>
      <c r="G132" s="4" t="str">
        <f t="shared" si="57"/>
        <v>13743.79954</v>
      </c>
      <c r="H132" s="4">
        <v>0.00190991286596</v>
      </c>
      <c r="I132" s="4">
        <v>111246.0</v>
      </c>
      <c r="J132" s="4" t="str">
        <f t="shared" si="5"/>
        <v>16.76339394</v>
      </c>
      <c r="K132" s="4">
        <v>14500.0</v>
      </c>
      <c r="L132" s="4" t="str">
        <f t="shared" si="6"/>
        <v>13.82376528</v>
      </c>
      <c r="M132" s="4" t="str">
        <f t="shared" si="114"/>
        <v>13734.21875</v>
      </c>
      <c r="N132" s="4" t="str">
        <f t="shared" si="7"/>
        <v>13.74548723</v>
      </c>
      <c r="O132" s="4" t="str">
        <f t="shared" si="115"/>
        <v>765.78125</v>
      </c>
      <c r="P132" s="4" t="str">
        <f t="shared" si="60"/>
        <v>9.580788526</v>
      </c>
      <c r="Q132" s="4">
        <v>986.53125</v>
      </c>
      <c r="R132" s="4" t="str">
        <f t="shared" si="9"/>
        <v>9.946220941</v>
      </c>
      <c r="S132" s="4">
        <v>736.11875</v>
      </c>
      <c r="T132" s="4" t="str">
        <f t="shared" si="117"/>
        <v>9.523794709</v>
      </c>
      <c r="U132" s="4">
        <v>18.0</v>
      </c>
      <c r="V132" s="4">
        <v>11.0</v>
      </c>
      <c r="W132" s="4" t="str">
        <f t="shared" si="116"/>
        <v>3031</v>
      </c>
      <c r="X132" s="4">
        <v>169.0</v>
      </c>
      <c r="Y132" s="15">
        <v>39878.0</v>
      </c>
      <c r="Z132" s="4" t="s">
        <v>1450</v>
      </c>
      <c r="AA132" s="4">
        <v>0.0</v>
      </c>
      <c r="AB132" s="4" t="str">
        <f t="shared" si="119"/>
        <v>0</v>
      </c>
      <c r="AC132" s="4">
        <v>0.0</v>
      </c>
      <c r="AD132" s="20">
        <v>40418.0</v>
      </c>
      <c r="AE132" s="4">
        <v>0.0</v>
      </c>
      <c r="AF132" s="4">
        <v>0.0</v>
      </c>
      <c r="AG132" s="4">
        <v>0.0</v>
      </c>
      <c r="AH132" s="4" t="str">
        <f t="shared" si="120"/>
        <v>0</v>
      </c>
      <c r="AI132" s="4">
        <v>0.0</v>
      </c>
      <c r="AJ132" s="4">
        <v>0.0</v>
      </c>
      <c r="AK132" s="4">
        <v>0.0</v>
      </c>
      <c r="AL132" s="4">
        <v>0.0</v>
      </c>
      <c r="AM132" s="4">
        <v>0.0</v>
      </c>
      <c r="AN132" s="4"/>
      <c r="AO132" s="4"/>
      <c r="AP132" s="4"/>
      <c r="AQ132" s="4"/>
      <c r="BA132" s="17"/>
      <c r="BB132" s="4" t="s">
        <v>244</v>
      </c>
      <c r="BC132" s="4" t="s">
        <v>378</v>
      </c>
      <c r="BD132" s="4"/>
      <c r="BE132" s="4"/>
      <c r="BU132" s="4">
        <v>1.0</v>
      </c>
      <c r="BV132" s="4">
        <v>1.0</v>
      </c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</row>
    <row r="133">
      <c r="A133" s="4" t="str">
        <f t="shared" si="11"/>
        <v>130</v>
      </c>
      <c r="B133" s="4" t="s">
        <v>3936</v>
      </c>
      <c r="C133" s="4" t="s">
        <v>3937</v>
      </c>
      <c r="D133" s="4" t="str">
        <f t="shared" si="2"/>
        <v>112193.6153</v>
      </c>
      <c r="E133" s="4" t="str">
        <f t="shared" si="3"/>
        <v>1525.371413</v>
      </c>
      <c r="F133" s="4">
        <v>10700.0</v>
      </c>
      <c r="G133" s="4" t="str">
        <f t="shared" si="57"/>
        <v>8327.125475</v>
      </c>
      <c r="H133" s="4">
        <v>0.0071937897933</v>
      </c>
      <c r="I133" s="4">
        <v>110685.0</v>
      </c>
      <c r="J133" s="4" t="str">
        <f t="shared" si="5"/>
        <v>16.7561002</v>
      </c>
      <c r="K133" s="4">
        <v>10700.0</v>
      </c>
      <c r="L133" s="4" t="str">
        <f t="shared" si="6"/>
        <v>13.38532318</v>
      </c>
      <c r="M133" s="4" t="str">
        <f t="shared" si="114"/>
        <v>8315.90625</v>
      </c>
      <c r="N133" s="4" t="str">
        <f t="shared" si="7"/>
        <v>13.02165778</v>
      </c>
      <c r="O133" s="4" t="str">
        <f t="shared" si="115"/>
        <v>2384.09375</v>
      </c>
      <c r="P133" s="4" t="str">
        <f t="shared" si="60"/>
        <v>11.21922525</v>
      </c>
      <c r="Q133" s="4">
        <v>1448.8303125</v>
      </c>
      <c r="R133" s="4" t="str">
        <f t="shared" si="9"/>
        <v>10.50067292</v>
      </c>
      <c r="S133" s="4">
        <v>59.785</v>
      </c>
      <c r="T133" s="4" t="str">
        <f t="shared" si="117"/>
        <v>5.901711654</v>
      </c>
      <c r="U133" s="4">
        <v>419.0</v>
      </c>
      <c r="V133" s="4">
        <v>15.0</v>
      </c>
      <c r="W133" s="4" t="str">
        <f t="shared" si="116"/>
        <v>2487</v>
      </c>
      <c r="X133" s="4">
        <v>713.0</v>
      </c>
      <c r="Y133" s="15">
        <v>39059.0</v>
      </c>
      <c r="AD133" s="17"/>
      <c r="BA133" s="17"/>
      <c r="BB133" s="4" t="s">
        <v>244</v>
      </c>
      <c r="BC133" s="4" t="s">
        <v>3940</v>
      </c>
      <c r="BD133" s="4"/>
      <c r="BE133" s="4"/>
      <c r="BH133" s="4">
        <v>1.0</v>
      </c>
      <c r="BO133" s="4">
        <v>1.0</v>
      </c>
    </row>
    <row r="134">
      <c r="A134" s="4" t="str">
        <f t="shared" si="11"/>
        <v>131</v>
      </c>
      <c r="B134" s="4" t="s">
        <v>1451</v>
      </c>
      <c r="C134" s="4" t="s">
        <v>3941</v>
      </c>
      <c r="D134" s="4" t="str">
        <f t="shared" si="2"/>
        <v>109167.5763</v>
      </c>
      <c r="E134" s="4" t="str">
        <f t="shared" si="3"/>
        <v>171.3103907</v>
      </c>
      <c r="F134" s="4">
        <v>11300.0</v>
      </c>
      <c r="G134" s="4" t="str">
        <f t="shared" si="57"/>
        <v>10663.11713</v>
      </c>
      <c r="H134" s="4">
        <v>0.00302211150316</v>
      </c>
      <c r="I134" s="4">
        <v>109013.0</v>
      </c>
      <c r="J134" s="4" t="str">
        <f t="shared" si="5"/>
        <v>16.73414066</v>
      </c>
      <c r="K134" s="4">
        <v>11300.0</v>
      </c>
      <c r="L134" s="4" t="str">
        <f t="shared" si="6"/>
        <v>13.46403515</v>
      </c>
      <c r="M134" s="4" t="str">
        <f t="shared" si="114"/>
        <v>10653.78125</v>
      </c>
      <c r="N134" s="4" t="str">
        <f t="shared" si="7"/>
        <v>13.37907794</v>
      </c>
      <c r="O134" s="4" t="str">
        <f t="shared" si="115"/>
        <v>646.21875</v>
      </c>
      <c r="P134" s="4" t="str">
        <f t="shared" si="60"/>
        <v>9.335878801</v>
      </c>
      <c r="Q134" s="4">
        <v>154.57625</v>
      </c>
      <c r="R134" s="4" t="str">
        <f t="shared" si="9"/>
        <v>7.272174862</v>
      </c>
      <c r="S134" s="4">
        <v>0.0</v>
      </c>
      <c r="T134" s="4">
        <v>0.0</v>
      </c>
      <c r="U134" s="4">
        <v>46.0</v>
      </c>
      <c r="V134" s="4">
        <v>0.0</v>
      </c>
      <c r="W134" s="4" t="str">
        <f t="shared" si="116"/>
        <v>3017</v>
      </c>
      <c r="X134" s="4">
        <v>183.0</v>
      </c>
      <c r="Y134" s="15">
        <v>39091.0</v>
      </c>
      <c r="Z134" s="4" t="s">
        <v>1451</v>
      </c>
      <c r="AA134" t="str">
        <f>LOG(AF134,2)+AG134+AH134</f>
        <v>12.11894107</v>
      </c>
      <c r="AB134" s="4" t="str">
        <f>AJ134+AK134+AL134+AM134</f>
        <v>52</v>
      </c>
      <c r="AC134" s="4">
        <v>24.0</v>
      </c>
      <c r="AD134" s="20">
        <v>39549.0</v>
      </c>
      <c r="AE134" s="4">
        <v>24.0</v>
      </c>
      <c r="AF134" s="4">
        <v>139.0</v>
      </c>
      <c r="AG134" s="4">
        <v>2.0</v>
      </c>
      <c r="AH134" s="4" t="str">
        <f>AI134-AG134</f>
        <v>3</v>
      </c>
      <c r="AI134" s="4">
        <v>5.0</v>
      </c>
      <c r="AJ134" s="4">
        <v>37.0</v>
      </c>
      <c r="AK134" s="4">
        <v>8.0</v>
      </c>
      <c r="AL134" s="4">
        <v>5.0</v>
      </c>
      <c r="AM134" s="4">
        <v>2.0</v>
      </c>
      <c r="AN134" s="4"/>
      <c r="AO134" s="4"/>
      <c r="AP134" s="4"/>
      <c r="AQ134" s="4"/>
      <c r="BA134" s="17"/>
      <c r="BB134" s="4" t="s">
        <v>244</v>
      </c>
      <c r="BC134" s="4" t="s">
        <v>3940</v>
      </c>
      <c r="BD134" s="4"/>
      <c r="BG134" s="4">
        <v>1.0</v>
      </c>
      <c r="BH134" s="4">
        <v>1.0</v>
      </c>
      <c r="BI134" s="4">
        <v>1.0</v>
      </c>
    </row>
    <row r="135">
      <c r="A135" s="4" t="str">
        <f t="shared" si="11"/>
        <v>132</v>
      </c>
      <c r="B135" s="4" t="s">
        <v>3944</v>
      </c>
      <c r="C135" s="4" t="s">
        <v>3945</v>
      </c>
      <c r="D135" s="4" t="str">
        <f t="shared" si="2"/>
        <v>109289.3416</v>
      </c>
      <c r="E135" s="4" t="str">
        <f t="shared" si="3"/>
        <v>420.0740214</v>
      </c>
      <c r="F135" s="4">
        <v>4966.0</v>
      </c>
      <c r="G135" s="4" t="str">
        <f t="shared" si="57"/>
        <v>4470.618933</v>
      </c>
      <c r="H135" s="4">
        <v>0.00646757956195</v>
      </c>
      <c r="I135" s="4">
        <v>108886.0</v>
      </c>
      <c r="J135" s="4" t="str">
        <f t="shared" si="5"/>
        <v>16.73245895</v>
      </c>
      <c r="K135" s="4">
        <v>4966.0</v>
      </c>
      <c r="L135" s="4" t="str">
        <f t="shared" si="6"/>
        <v>12.27786855</v>
      </c>
      <c r="M135" s="4" t="str">
        <f t="shared" si="114"/>
        <v>4461.640625</v>
      </c>
      <c r="N135" s="4" t="str">
        <f t="shared" si="7"/>
        <v>12.1233586</v>
      </c>
      <c r="O135" s="4" t="str">
        <f t="shared" si="115"/>
        <v>504.359375</v>
      </c>
      <c r="P135" s="4" t="str">
        <f t="shared" si="60"/>
        <v>8.978308264</v>
      </c>
      <c r="Q135" s="4">
        <v>297.4359375</v>
      </c>
      <c r="R135" s="4" t="str">
        <f t="shared" si="9"/>
        <v>8.21643516</v>
      </c>
      <c r="S135" s="4">
        <v>105.905625</v>
      </c>
      <c r="T135" s="4" t="str">
        <f t="shared" ref="T135:T141" si="121">LOG(S135,2)</f>
        <v>6.726635407</v>
      </c>
      <c r="U135" s="4">
        <v>95.0</v>
      </c>
      <c r="V135" s="4">
        <v>12.0</v>
      </c>
      <c r="W135" s="4" t="str">
        <f t="shared" si="116"/>
        <v>2875</v>
      </c>
      <c r="X135" s="4">
        <v>325.0</v>
      </c>
      <c r="Y135" s="15">
        <v>38911.0</v>
      </c>
      <c r="AD135" s="17"/>
      <c r="BA135" s="17"/>
      <c r="BB135" s="4" t="s">
        <v>367</v>
      </c>
      <c r="BC135" s="4" t="s">
        <v>3940</v>
      </c>
      <c r="BD135" s="4"/>
      <c r="BV135" s="4">
        <v>1.0</v>
      </c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</row>
    <row r="136">
      <c r="A136" s="4" t="str">
        <f t="shared" si="11"/>
        <v>133</v>
      </c>
      <c r="B136" s="4" t="s">
        <v>4008</v>
      </c>
      <c r="C136" s="4" t="s">
        <v>4009</v>
      </c>
      <c r="D136" s="4" t="str">
        <f t="shared" si="2"/>
        <v>108576.1116</v>
      </c>
      <c r="E136" s="4" t="str">
        <f t="shared" si="3"/>
        <v>654.8314058</v>
      </c>
      <c r="F136" s="4">
        <v>5463.0</v>
      </c>
      <c r="G136" s="4" t="str">
        <f t="shared" si="57"/>
        <v>4556.080712</v>
      </c>
      <c r="H136" s="4">
        <v>0.00289533079639</v>
      </c>
      <c r="I136" s="4">
        <v>107938.0</v>
      </c>
      <c r="J136" s="4" t="str">
        <f t="shared" si="5"/>
        <v>16.71984334</v>
      </c>
      <c r="K136" s="4">
        <v>5463.0</v>
      </c>
      <c r="L136" s="4" t="str">
        <f t="shared" si="6"/>
        <v>12.41547771</v>
      </c>
      <c r="M136" s="4" t="str">
        <f t="shared" si="114"/>
        <v>4546.240313</v>
      </c>
      <c r="N136" s="4" t="str">
        <f t="shared" si="7"/>
        <v>12.15045823</v>
      </c>
      <c r="O136" s="4" t="str">
        <f t="shared" si="115"/>
        <v>916.7596875</v>
      </c>
      <c r="P136" s="4" t="str">
        <f t="shared" si="60"/>
        <v>9.840399796</v>
      </c>
      <c r="Q136" s="4">
        <v>596.5328125</v>
      </c>
      <c r="R136" s="4" t="str">
        <f t="shared" si="9"/>
        <v>9.220457686</v>
      </c>
      <c r="S136" s="4">
        <v>41.57875</v>
      </c>
      <c r="T136" s="4" t="str">
        <f t="shared" si="121"/>
        <v>5.377774481</v>
      </c>
      <c r="U136" s="4">
        <v>276.0</v>
      </c>
      <c r="V136" s="4">
        <v>6.0</v>
      </c>
      <c r="W136" s="4" t="str">
        <f t="shared" si="116"/>
        <v>2663</v>
      </c>
      <c r="X136" s="4">
        <v>537.0</v>
      </c>
      <c r="Y136" s="15">
        <v>41143.0</v>
      </c>
      <c r="AD136" s="17"/>
      <c r="BA136" s="17"/>
      <c r="BB136" s="4" t="s">
        <v>244</v>
      </c>
      <c r="BC136" s="4" t="s">
        <v>488</v>
      </c>
      <c r="BD136" s="4"/>
      <c r="BS136" s="4">
        <v>1.0</v>
      </c>
    </row>
    <row r="137">
      <c r="A137" s="4" t="str">
        <f t="shared" si="11"/>
        <v>134</v>
      </c>
      <c r="B137" s="4" t="s">
        <v>4012</v>
      </c>
      <c r="D137" s="4" t="str">
        <f t="shared" si="2"/>
        <v>108919.8188</v>
      </c>
      <c r="E137" s="4" t="str">
        <f t="shared" si="3"/>
        <v>1213.535717</v>
      </c>
      <c r="F137" s="4">
        <v>48500.0</v>
      </c>
      <c r="G137" s="4" t="str">
        <f t="shared" si="57"/>
        <v>44253.15002</v>
      </c>
      <c r="H137" s="4">
        <v>0.00209967344554</v>
      </c>
      <c r="I137" s="4">
        <v>107723.0</v>
      </c>
      <c r="J137" s="4" t="str">
        <f t="shared" si="5"/>
        <v>16.71696679</v>
      </c>
      <c r="K137" s="4">
        <v>48500.0</v>
      </c>
      <c r="L137" s="4" t="str">
        <f t="shared" si="6"/>
        <v>15.56569713</v>
      </c>
      <c r="M137" s="4" t="str">
        <f t="shared" si="114"/>
        <v>44241.09375</v>
      </c>
      <c r="N137" s="4" t="str">
        <f t="shared" si="7"/>
        <v>15.43309943</v>
      </c>
      <c r="O137" s="4" t="str">
        <f t="shared" si="115"/>
        <v>4258.90625</v>
      </c>
      <c r="P137" s="4" t="str">
        <f t="shared" si="60"/>
        <v>12.05626726</v>
      </c>
      <c r="Q137" s="4">
        <v>1165.5375</v>
      </c>
      <c r="R137" s="4" t="str">
        <f t="shared" si="9"/>
        <v>10.18677971</v>
      </c>
      <c r="S137" s="4">
        <v>31.28125</v>
      </c>
      <c r="T137" s="4" t="str">
        <f t="shared" si="121"/>
        <v>4.967226259</v>
      </c>
      <c r="U137" s="4">
        <v>80.0</v>
      </c>
      <c r="V137" s="4">
        <v>6.0</v>
      </c>
      <c r="W137" s="4" t="str">
        <f t="shared" si="116"/>
        <v>2919</v>
      </c>
      <c r="X137" s="4">
        <v>281.0</v>
      </c>
      <c r="Y137" s="15">
        <v>39593.0</v>
      </c>
      <c r="AD137" s="17"/>
      <c r="BA137" s="17"/>
      <c r="BB137" s="4" t="s">
        <v>244</v>
      </c>
      <c r="BC137" s="4" t="s">
        <v>378</v>
      </c>
      <c r="BD137" s="4"/>
      <c r="BG137" s="4">
        <v>1.0</v>
      </c>
    </row>
    <row r="138">
      <c r="A138" s="4" t="str">
        <f t="shared" si="11"/>
        <v>135</v>
      </c>
      <c r="B138" s="4" t="s">
        <v>4015</v>
      </c>
      <c r="C138" s="4" t="s">
        <v>4016</v>
      </c>
      <c r="D138" s="4" t="str">
        <f t="shared" si="2"/>
        <v>112025.4875</v>
      </c>
      <c r="E138" s="4" t="str">
        <f t="shared" si="3"/>
        <v>6680.172495</v>
      </c>
      <c r="F138" s="4">
        <v>86500.0</v>
      </c>
      <c r="G138" s="4" t="str">
        <f t="shared" si="57"/>
        <v>58429.30879</v>
      </c>
      <c r="H138" s="4">
        <v>0.00189886387989</v>
      </c>
      <c r="I138" s="4">
        <v>105362.0</v>
      </c>
      <c r="J138" s="4" t="str">
        <f t="shared" si="5"/>
        <v>16.68499511</v>
      </c>
      <c r="K138" s="4">
        <v>86500.0</v>
      </c>
      <c r="L138" s="4" t="str">
        <f t="shared" si="6"/>
        <v>16.40041251</v>
      </c>
      <c r="M138" s="4" t="str">
        <f t="shared" si="114"/>
        <v>58414.53125</v>
      </c>
      <c r="N138" s="4" t="str">
        <f t="shared" si="7"/>
        <v>15.83403968</v>
      </c>
      <c r="O138" s="4" t="str">
        <f t="shared" si="115"/>
        <v>28085.46875</v>
      </c>
      <c r="P138" s="4" t="str">
        <f t="shared" si="60"/>
        <v>14.77753626</v>
      </c>
      <c r="Q138" s="4">
        <v>5890.525</v>
      </c>
      <c r="R138" s="4" t="str">
        <f t="shared" si="9"/>
        <v>12.52418051</v>
      </c>
      <c r="S138" s="4">
        <v>772.9625</v>
      </c>
      <c r="T138" s="4" t="str">
        <f t="shared" si="121"/>
        <v>9.594254614</v>
      </c>
      <c r="U138" s="4">
        <v>309.0</v>
      </c>
      <c r="V138" s="4">
        <v>46.0</v>
      </c>
      <c r="W138" s="4" t="str">
        <f t="shared" si="116"/>
        <v>2161</v>
      </c>
      <c r="X138" s="4">
        <v>1039.0</v>
      </c>
      <c r="Y138" s="15">
        <v>39087.0</v>
      </c>
      <c r="AD138" s="17"/>
      <c r="BA138" s="17"/>
      <c r="BB138" s="4" t="s">
        <v>367</v>
      </c>
      <c r="BC138" s="4" t="s">
        <v>378</v>
      </c>
      <c r="BD138" s="4"/>
      <c r="BE138" s="4"/>
      <c r="BG138" s="4">
        <v>1.0</v>
      </c>
      <c r="BH138" s="4">
        <v>1.0</v>
      </c>
    </row>
    <row r="139">
      <c r="A139" s="4" t="str">
        <f t="shared" si="11"/>
        <v>136</v>
      </c>
      <c r="B139" s="4" t="s">
        <v>1452</v>
      </c>
      <c r="C139" s="4" t="s">
        <v>4021</v>
      </c>
      <c r="D139" s="4" t="str">
        <f t="shared" si="2"/>
        <v>106349.6453</v>
      </c>
      <c r="E139" s="4" t="str">
        <f t="shared" si="3"/>
        <v>1658.321325</v>
      </c>
      <c r="F139" s="4">
        <v>8458.0</v>
      </c>
      <c r="G139" s="4" t="str">
        <f t="shared" si="57"/>
        <v>4994.053717</v>
      </c>
      <c r="H139" s="4">
        <v>0.00794768670681</v>
      </c>
      <c r="I139" s="4">
        <v>104708.0</v>
      </c>
      <c r="J139" s="4" t="str">
        <f t="shared" si="5"/>
        <v>16.67601215</v>
      </c>
      <c r="K139" s="4">
        <v>8458.0</v>
      </c>
      <c r="L139" s="4" t="str">
        <f t="shared" si="6"/>
        <v>13.04610085</v>
      </c>
      <c r="M139" s="4" t="str">
        <f t="shared" si="114"/>
        <v>4982.290625</v>
      </c>
      <c r="N139" s="4" t="str">
        <f t="shared" si="7"/>
        <v>12.28259346</v>
      </c>
      <c r="O139" s="4" t="str">
        <f t="shared" si="115"/>
        <v>3475.709375</v>
      </c>
      <c r="P139" s="4" t="str">
        <f t="shared" si="60"/>
        <v>11.76309174</v>
      </c>
      <c r="Q139" s="4">
        <v>1596.0078125</v>
      </c>
      <c r="R139" s="4" t="str">
        <f t="shared" si="9"/>
        <v>10.640252</v>
      </c>
      <c r="S139" s="4">
        <v>45.6375</v>
      </c>
      <c r="T139" s="4" t="str">
        <f t="shared" si="121"/>
        <v>5.512147859</v>
      </c>
      <c r="U139" s="4">
        <v>534.0</v>
      </c>
      <c r="V139" s="4">
        <v>15.0</v>
      </c>
      <c r="W139" s="4" t="str">
        <f t="shared" si="116"/>
        <v>1885</v>
      </c>
      <c r="X139" s="4">
        <v>1315.0</v>
      </c>
      <c r="Y139" s="15">
        <v>39106.0</v>
      </c>
      <c r="Z139" s="4" t="s">
        <v>1452</v>
      </c>
      <c r="AA139" t="str">
        <f>LOG(AF139,2)+AG139+AH139</f>
        <v>7.285402219</v>
      </c>
      <c r="AB139" s="4" t="str">
        <f>AJ139+AK139+AL139+AM139</f>
        <v>0</v>
      </c>
      <c r="AC139" s="4">
        <v>2.0</v>
      </c>
      <c r="AD139" s="20">
        <v>39667.0</v>
      </c>
      <c r="AE139" s="4">
        <v>2.0</v>
      </c>
      <c r="AF139" s="4">
        <v>39.0</v>
      </c>
      <c r="AG139" s="4">
        <v>1.0</v>
      </c>
      <c r="AH139" s="4" t="str">
        <f>AI139-AG139</f>
        <v>1</v>
      </c>
      <c r="AI139" s="4">
        <v>2.0</v>
      </c>
      <c r="AJ139" s="4">
        <v>0.0</v>
      </c>
      <c r="AK139" s="4">
        <v>0.0</v>
      </c>
      <c r="AL139" s="4">
        <v>0.0</v>
      </c>
      <c r="AM139" s="4">
        <v>0.0</v>
      </c>
      <c r="AN139" s="4"/>
      <c r="AO139" s="4"/>
      <c r="AP139" s="4"/>
      <c r="AQ139" s="4"/>
      <c r="BA139" s="17"/>
      <c r="BB139" s="4" t="s">
        <v>244</v>
      </c>
      <c r="BC139" s="4" t="s">
        <v>3940</v>
      </c>
      <c r="BD139" s="4"/>
      <c r="BE139" s="4">
        <v>1.0</v>
      </c>
      <c r="BF139" s="4"/>
      <c r="BI139" s="4">
        <v>1.0</v>
      </c>
      <c r="BO139" s="4">
        <v>1.0</v>
      </c>
      <c r="BU139" s="4">
        <v>1.0</v>
      </c>
      <c r="BV139" s="4">
        <v>1.0</v>
      </c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</row>
    <row r="140">
      <c r="A140" s="4" t="str">
        <f t="shared" si="11"/>
        <v>137</v>
      </c>
      <c r="B140" s="4" t="s">
        <v>4026</v>
      </c>
      <c r="C140" s="4" t="s">
        <v>4027</v>
      </c>
      <c r="D140" s="4" t="str">
        <f t="shared" si="2"/>
        <v>104732.3028</v>
      </c>
      <c r="E140" s="4" t="str">
        <f t="shared" si="3"/>
        <v>103.9779564</v>
      </c>
      <c r="F140" s="4">
        <v>1021.0</v>
      </c>
      <c r="G140" s="4" t="str">
        <f t="shared" si="57"/>
        <v>970.8073549</v>
      </c>
      <c r="H140" s="4">
        <v>0.00357784347518</v>
      </c>
      <c r="I140" s="4">
        <v>104645.0</v>
      </c>
      <c r="J140" s="4" t="str">
        <f t="shared" si="5"/>
        <v>16.67514385</v>
      </c>
      <c r="K140" s="4">
        <v>1021.0</v>
      </c>
      <c r="L140" s="4" t="str">
        <f t="shared" si="6"/>
        <v>9.995767151</v>
      </c>
      <c r="M140" s="4" t="str">
        <f t="shared" ref="M140:M141" si="122">K140-X140</f>
        <v>965</v>
      </c>
      <c r="N140" s="4" t="str">
        <f t="shared" si="7"/>
        <v>9.914385132</v>
      </c>
      <c r="O140" s="4">
        <v>56.0</v>
      </c>
      <c r="P140" s="4" t="str">
        <f t="shared" si="60"/>
        <v>5.807354922</v>
      </c>
      <c r="Q140" s="4">
        <v>84.0215625</v>
      </c>
      <c r="R140" s="4" t="str">
        <f t="shared" si="9"/>
        <v>6.39268771</v>
      </c>
      <c r="S140" s="4">
        <v>3.28125</v>
      </c>
      <c r="T140" s="4" t="str">
        <f t="shared" si="121"/>
        <v>1.714245518</v>
      </c>
      <c r="U140" s="4">
        <v>43.0</v>
      </c>
      <c r="V140" s="4">
        <v>1.0</v>
      </c>
      <c r="W140" s="4"/>
      <c r="X140" s="4">
        <v>56.0</v>
      </c>
      <c r="Y140" s="15">
        <v>39887.0</v>
      </c>
      <c r="AD140" s="17"/>
      <c r="BA140" s="17"/>
      <c r="BB140" s="4" t="s">
        <v>244</v>
      </c>
      <c r="BC140" s="4" t="s">
        <v>1205</v>
      </c>
      <c r="BD140" s="4"/>
      <c r="BE140" s="4"/>
      <c r="BG140" s="4">
        <v>1.0</v>
      </c>
      <c r="BS140" s="4">
        <v>1.0</v>
      </c>
    </row>
    <row r="141">
      <c r="A141" s="4" t="str">
        <f t="shared" si="11"/>
        <v>138</v>
      </c>
      <c r="B141" s="4" t="s">
        <v>4945</v>
      </c>
      <c r="C141" s="4" t="s">
        <v>683</v>
      </c>
      <c r="D141" s="4" t="str">
        <f t="shared" si="2"/>
        <v>104619.0156</v>
      </c>
      <c r="E141" s="4" t="str">
        <f t="shared" si="3"/>
        <v>79.68954133</v>
      </c>
      <c r="F141" s="4">
        <v>1464.0</v>
      </c>
      <c r="G141" s="4" t="str">
        <f t="shared" si="57"/>
        <v>1206.055282</v>
      </c>
      <c r="H141" s="4">
        <v>0.00362850109246</v>
      </c>
      <c r="I141" s="4">
        <v>104556.0</v>
      </c>
      <c r="J141" s="4" t="str">
        <f t="shared" si="5"/>
        <v>16.67391633</v>
      </c>
      <c r="K141" s="4">
        <v>1464.0</v>
      </c>
      <c r="L141" s="4" t="str">
        <f t="shared" si="6"/>
        <v>10.51569984</v>
      </c>
      <c r="M141" s="4" t="str">
        <f t="shared" si="122"/>
        <v>1198</v>
      </c>
      <c r="N141" s="4" t="str">
        <f t="shared" si="7"/>
        <v>10.22641219</v>
      </c>
      <c r="O141" s="4">
        <v>266.0</v>
      </c>
      <c r="P141" s="4" t="str">
        <f t="shared" si="60"/>
        <v>8.055282436</v>
      </c>
      <c r="Q141" s="4">
        <v>40.569375</v>
      </c>
      <c r="R141" s="4" t="str">
        <f t="shared" si="9"/>
        <v>5.342319172</v>
      </c>
      <c r="S141" s="4">
        <v>22.44625</v>
      </c>
      <c r="T141" s="4" t="str">
        <f t="shared" si="121"/>
        <v>4.488402535</v>
      </c>
      <c r="U141" s="4">
        <v>27.0</v>
      </c>
      <c r="V141" s="4">
        <v>3.0</v>
      </c>
      <c r="W141" s="4"/>
      <c r="X141" s="4">
        <v>266.0</v>
      </c>
      <c r="Y141" s="15">
        <v>39503.0</v>
      </c>
      <c r="Z141" s="4" t="s">
        <v>1453</v>
      </c>
      <c r="AA141" s="4">
        <v>0.0</v>
      </c>
      <c r="AB141" s="4" t="str">
        <f t="shared" ref="AB141:AB142" si="123">AJ141+AK141+AL141+AM141</f>
        <v>17</v>
      </c>
      <c r="AC141" s="4">
        <v>5.0</v>
      </c>
      <c r="AD141" s="20">
        <v>39462.0</v>
      </c>
      <c r="AE141" s="4">
        <v>5.0</v>
      </c>
      <c r="AF141" s="4">
        <v>0.0</v>
      </c>
      <c r="AG141" s="4">
        <v>0.0</v>
      </c>
      <c r="AH141" s="4" t="str">
        <f t="shared" ref="AH141:AH142" si="124">AI141-AG141</f>
        <v>0</v>
      </c>
      <c r="AI141" s="4">
        <v>0.0</v>
      </c>
      <c r="AJ141" s="4">
        <v>1.0</v>
      </c>
      <c r="AK141" s="4">
        <v>0.0</v>
      </c>
      <c r="AL141" s="4">
        <v>0.0</v>
      </c>
      <c r="AM141" s="4">
        <v>16.0</v>
      </c>
      <c r="AN141" s="4" t="s">
        <v>683</v>
      </c>
      <c r="AO141" s="4" t="str">
        <f t="shared" ref="AO141:AO142" si="125">AR141+AS141</f>
        <v>0</v>
      </c>
      <c r="AP141" s="4" t="str">
        <f t="shared" ref="AP141:AP142" si="126">AX141+AY141</f>
        <v>0</v>
      </c>
      <c r="AQ141" s="4">
        <v>0.0</v>
      </c>
      <c r="AR141" s="4">
        <v>0.0</v>
      </c>
      <c r="AS141" s="4">
        <v>0.0</v>
      </c>
      <c r="AT141" s="4">
        <v>0.0</v>
      </c>
      <c r="AU141" s="4">
        <v>0.0</v>
      </c>
      <c r="AV141" s="4">
        <v>0.0</v>
      </c>
      <c r="AW141" s="21">
        <v>1.0</v>
      </c>
      <c r="AX141" s="4">
        <v>0.0</v>
      </c>
      <c r="AY141" s="4">
        <v>0.0</v>
      </c>
      <c r="AZ141" s="4">
        <v>0.0</v>
      </c>
      <c r="BA141" s="22">
        <v>42051.0</v>
      </c>
      <c r="BB141" s="4" t="s">
        <v>244</v>
      </c>
      <c r="BC141" s="4" t="s">
        <v>3940</v>
      </c>
      <c r="BD141" s="4"/>
      <c r="BE141" s="4"/>
      <c r="BH141" s="4">
        <v>1.0</v>
      </c>
      <c r="BI141" s="4">
        <v>1.0</v>
      </c>
      <c r="BO141" s="4">
        <v>1.0</v>
      </c>
      <c r="BV141" s="4">
        <v>1.0</v>
      </c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</row>
    <row r="142">
      <c r="A142" s="4" t="str">
        <f t="shared" si="11"/>
        <v>139</v>
      </c>
      <c r="B142" s="4" t="s">
        <v>684</v>
      </c>
      <c r="C142" s="4" t="s">
        <v>4031</v>
      </c>
      <c r="D142" s="4" t="str">
        <f t="shared" si="2"/>
        <v>102903.3416</v>
      </c>
      <c r="E142" s="4" t="str">
        <f t="shared" si="3"/>
        <v>430.9866721</v>
      </c>
      <c r="F142" s="4">
        <v>31800.0</v>
      </c>
      <c r="G142" s="4" t="str">
        <f t="shared" si="57"/>
        <v>26376.59578</v>
      </c>
      <c r="H142" s="4">
        <v>0.00153465134879</v>
      </c>
      <c r="I142" s="4">
        <v>102489.0</v>
      </c>
      <c r="J142" s="4" t="str">
        <f t="shared" si="5"/>
        <v>16.64510955</v>
      </c>
      <c r="K142" s="4">
        <v>31800.0</v>
      </c>
      <c r="L142" s="4" t="str">
        <f t="shared" si="6"/>
        <v>14.95673915</v>
      </c>
      <c r="M142" s="4" t="str">
        <f t="shared" ref="M142:M147" si="127">(K142*W142)/3200</f>
        <v>26364.1875</v>
      </c>
      <c r="N142" s="4" t="str">
        <f t="shared" si="7"/>
        <v>14.68629192</v>
      </c>
      <c r="O142" s="4" t="str">
        <f t="shared" ref="O142:O147" si="128">(K142*X142)/3200</f>
        <v>5435.8125</v>
      </c>
      <c r="P142" s="4" t="str">
        <f t="shared" si="60"/>
        <v>12.40827998</v>
      </c>
      <c r="Q142" s="4">
        <v>414.3415625</v>
      </c>
      <c r="R142" s="4" t="str">
        <f t="shared" si="9"/>
        <v>8.694676734</v>
      </c>
      <c r="S142" s="4">
        <v>0.0</v>
      </c>
      <c r="T142" s="4">
        <v>0.0</v>
      </c>
      <c r="U142" s="4">
        <v>51.0</v>
      </c>
      <c r="V142" s="4">
        <v>0.0</v>
      </c>
      <c r="W142" s="4" t="str">
        <f t="shared" ref="W142:W147" si="129">3200-X142</f>
        <v>2653</v>
      </c>
      <c r="X142" s="4">
        <v>547.0</v>
      </c>
      <c r="Y142" s="15">
        <v>39300.0</v>
      </c>
      <c r="Z142" s="4" t="s">
        <v>684</v>
      </c>
      <c r="AA142" t="str">
        <f>LOG(AF142,2)+AG142+AH142</f>
        <v>178.927778</v>
      </c>
      <c r="AB142" s="4" t="str">
        <f t="shared" si="123"/>
        <v>505</v>
      </c>
      <c r="AC142" s="4">
        <v>75.0</v>
      </c>
      <c r="AD142" s="20">
        <v>40078.0</v>
      </c>
      <c r="AE142" s="4">
        <v>75.0</v>
      </c>
      <c r="AF142" s="4">
        <v>974.0</v>
      </c>
      <c r="AG142" s="4">
        <v>59.0</v>
      </c>
      <c r="AH142" s="4" t="str">
        <f t="shared" si="124"/>
        <v>110</v>
      </c>
      <c r="AI142" s="4">
        <v>169.0</v>
      </c>
      <c r="AJ142" s="4">
        <v>117.0</v>
      </c>
      <c r="AK142" s="4">
        <v>252.0</v>
      </c>
      <c r="AL142" s="4">
        <v>34.0</v>
      </c>
      <c r="AM142" s="4">
        <v>102.0</v>
      </c>
      <c r="AN142" s="4" t="s">
        <v>684</v>
      </c>
      <c r="AO142" s="4" t="str">
        <f t="shared" si="125"/>
        <v>1</v>
      </c>
      <c r="AP142" s="4" t="str">
        <f t="shared" si="126"/>
        <v>0</v>
      </c>
      <c r="AQ142" s="4" t="str">
        <f>AU142+LOG(AV142+AZ142,2)+AT142</f>
        <v>952.3219281</v>
      </c>
      <c r="AR142" s="4">
        <v>1.0</v>
      </c>
      <c r="AS142" s="4">
        <v>0.0</v>
      </c>
      <c r="AT142" s="4">
        <v>948.0</v>
      </c>
      <c r="AU142" s="4">
        <v>2.0</v>
      </c>
      <c r="AV142" s="4">
        <v>2.0</v>
      </c>
      <c r="AW142" s="4">
        <v>13.0</v>
      </c>
      <c r="AX142" s="4">
        <v>0.0</v>
      </c>
      <c r="AY142" s="4">
        <v>0.0</v>
      </c>
      <c r="AZ142" s="4">
        <v>3.0</v>
      </c>
      <c r="BA142" s="22">
        <v>40738.0</v>
      </c>
      <c r="BB142" s="4" t="s">
        <v>244</v>
      </c>
      <c r="BC142" s="4" t="s">
        <v>3940</v>
      </c>
      <c r="BD142" s="4"/>
      <c r="BV142" s="4">
        <v>1.0</v>
      </c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</row>
    <row r="143">
      <c r="A143" s="4" t="str">
        <f t="shared" si="11"/>
        <v>140</v>
      </c>
      <c r="B143" s="4" t="s">
        <v>4035</v>
      </c>
      <c r="C143" s="4" t="s">
        <v>4036</v>
      </c>
      <c r="D143" s="4" t="str">
        <f t="shared" si="2"/>
        <v>102664.5731</v>
      </c>
      <c r="E143" s="4" t="str">
        <f t="shared" si="3"/>
        <v>369.2157408</v>
      </c>
      <c r="F143" s="4">
        <v>5580.0</v>
      </c>
      <c r="G143" s="4" t="str">
        <f t="shared" si="57"/>
        <v>4378.336812</v>
      </c>
      <c r="H143" s="4">
        <v>0.00698306850196</v>
      </c>
      <c r="I143" s="4">
        <v>102312.0</v>
      </c>
      <c r="J143" s="4" t="str">
        <f t="shared" si="5"/>
        <v>16.64261584</v>
      </c>
      <c r="K143" s="4">
        <v>5580.0</v>
      </c>
      <c r="L143" s="4" t="str">
        <f t="shared" si="6"/>
        <v>12.44604941</v>
      </c>
      <c r="M143" s="4" t="str">
        <f t="shared" si="127"/>
        <v>4368.09375</v>
      </c>
      <c r="N143" s="4" t="str">
        <f t="shared" si="7"/>
        <v>12.09278811</v>
      </c>
      <c r="O143" s="4" t="str">
        <f t="shared" si="128"/>
        <v>1211.90625</v>
      </c>
      <c r="P143" s="4" t="str">
        <f t="shared" si="60"/>
        <v>10.24306238</v>
      </c>
      <c r="Q143" s="4">
        <v>300.01875</v>
      </c>
      <c r="R143" s="4" t="str">
        <f t="shared" si="9"/>
        <v>8.228908856</v>
      </c>
      <c r="S143" s="4">
        <v>52.554375</v>
      </c>
      <c r="T143" s="4" t="str">
        <f t="shared" ref="T143:T149" si="130">LOG(S143,2)</f>
        <v>5.715738964</v>
      </c>
      <c r="U143" s="4">
        <v>136.0</v>
      </c>
      <c r="V143" s="4">
        <v>15.0</v>
      </c>
      <c r="W143" s="4" t="str">
        <f t="shared" si="129"/>
        <v>2505</v>
      </c>
      <c r="X143" s="4">
        <v>695.0</v>
      </c>
      <c r="Y143" s="15">
        <v>39169.0</v>
      </c>
      <c r="AD143" s="17"/>
      <c r="BA143" s="17"/>
      <c r="BB143" s="4" t="s">
        <v>4037</v>
      </c>
      <c r="BC143" s="4" t="s">
        <v>3940</v>
      </c>
      <c r="BD143" s="4"/>
      <c r="BE143" s="4"/>
      <c r="BH143" s="4">
        <v>1.0</v>
      </c>
      <c r="BI143" s="4">
        <v>1.0</v>
      </c>
      <c r="BS143" s="4">
        <v>1.0</v>
      </c>
    </row>
    <row r="144">
      <c r="A144" s="4" t="str">
        <f t="shared" si="11"/>
        <v>141</v>
      </c>
      <c r="B144" s="4" t="s">
        <v>4040</v>
      </c>
      <c r="C144" s="4" t="s">
        <v>4041</v>
      </c>
      <c r="D144" s="4" t="str">
        <f t="shared" si="2"/>
        <v>107341.2547</v>
      </c>
      <c r="E144" s="4" t="str">
        <f t="shared" si="3"/>
        <v>5831.886177</v>
      </c>
      <c r="F144" s="4">
        <v>26500.0</v>
      </c>
      <c r="G144" s="4" t="str">
        <f t="shared" si="57"/>
        <v>17064.29968</v>
      </c>
      <c r="H144" s="4">
        <v>0.0069981028997</v>
      </c>
      <c r="I144" s="4">
        <v>101526.0</v>
      </c>
      <c r="J144" s="4" t="str">
        <f t="shared" si="5"/>
        <v>16.63148971</v>
      </c>
      <c r="K144" s="4">
        <v>26500.0</v>
      </c>
      <c r="L144" s="4" t="str">
        <f t="shared" si="6"/>
        <v>14.69370474</v>
      </c>
      <c r="M144" s="4" t="str">
        <f t="shared" si="127"/>
        <v>17051.09375</v>
      </c>
      <c r="N144" s="4" t="str">
        <f t="shared" si="7"/>
        <v>14.05757666</v>
      </c>
      <c r="O144" s="4" t="str">
        <f t="shared" si="128"/>
        <v>9448.90625</v>
      </c>
      <c r="P144" s="4" t="str">
        <f t="shared" si="60"/>
        <v>13.20593163</v>
      </c>
      <c r="Q144" s="4">
        <v>5692.1134375</v>
      </c>
      <c r="R144" s="4" t="str">
        <f t="shared" si="9"/>
        <v>12.4747487</v>
      </c>
      <c r="S144" s="4">
        <v>123.14125</v>
      </c>
      <c r="T144" s="4" t="str">
        <f t="shared" si="130"/>
        <v>6.944170308</v>
      </c>
      <c r="U144" s="4">
        <v>752.0</v>
      </c>
      <c r="V144" s="4">
        <v>32.0</v>
      </c>
      <c r="W144" s="4" t="str">
        <f t="shared" si="129"/>
        <v>2059</v>
      </c>
      <c r="X144" s="4">
        <v>1141.0</v>
      </c>
      <c r="Y144" s="15">
        <v>39202.0</v>
      </c>
      <c r="AD144" s="17"/>
      <c r="BA144" s="17"/>
      <c r="BB144" s="4" t="s">
        <v>367</v>
      </c>
      <c r="BC144" s="4" t="s">
        <v>3940</v>
      </c>
      <c r="BD144" s="4"/>
      <c r="BE144" s="4"/>
      <c r="BJ144" s="4">
        <v>1.0</v>
      </c>
      <c r="BK144" s="4">
        <v>1.0</v>
      </c>
      <c r="BL144" s="4">
        <v>1.0</v>
      </c>
      <c r="BM144" s="4">
        <v>1.0</v>
      </c>
    </row>
    <row r="145">
      <c r="A145" s="4" t="str">
        <f t="shared" si="11"/>
        <v>142</v>
      </c>
      <c r="B145" s="4" t="s">
        <v>4044</v>
      </c>
      <c r="C145" s="4" t="s">
        <v>4045</v>
      </c>
      <c r="D145" s="4" t="str">
        <f t="shared" si="2"/>
        <v>100976.705</v>
      </c>
      <c r="E145" s="4" t="str">
        <f t="shared" si="3"/>
        <v>125.327109</v>
      </c>
      <c r="F145" s="4">
        <v>4621.0</v>
      </c>
      <c r="G145" s="4" t="str">
        <f t="shared" si="57"/>
        <v>3868.109527</v>
      </c>
      <c r="H145" s="4">
        <v>0.00813808988991</v>
      </c>
      <c r="I145" s="4">
        <v>100868.0</v>
      </c>
      <c r="J145" s="4" t="str">
        <f t="shared" si="5"/>
        <v>16.62210903</v>
      </c>
      <c r="K145" s="4">
        <v>4621.0</v>
      </c>
      <c r="L145" s="4" t="str">
        <f t="shared" si="6"/>
        <v>12.17398937</v>
      </c>
      <c r="M145" s="4" t="str">
        <f t="shared" si="127"/>
        <v>3858.535</v>
      </c>
      <c r="N145" s="4" t="str">
        <f t="shared" si="7"/>
        <v>11.91383748</v>
      </c>
      <c r="O145" s="4" t="str">
        <f t="shared" si="128"/>
        <v>762.465</v>
      </c>
      <c r="P145" s="4" t="str">
        <f t="shared" si="60"/>
        <v>9.574527304</v>
      </c>
      <c r="Q145" s="4">
        <v>102.9896875</v>
      </c>
      <c r="R145" s="4" t="str">
        <f t="shared" si="9"/>
        <v>6.686356075</v>
      </c>
      <c r="S145" s="4">
        <v>5.7153125</v>
      </c>
      <c r="T145" s="4" t="str">
        <f t="shared" si="130"/>
        <v>2.514832384</v>
      </c>
      <c r="U145" s="4">
        <v>55.0</v>
      </c>
      <c r="V145" s="4">
        <v>3.0</v>
      </c>
      <c r="W145" s="4" t="str">
        <f t="shared" si="129"/>
        <v>2672</v>
      </c>
      <c r="X145" s="4">
        <v>528.0</v>
      </c>
      <c r="Y145" s="15">
        <v>39458.0</v>
      </c>
      <c r="AD145" s="17"/>
      <c r="BA145" s="17"/>
      <c r="BB145" s="4" t="s">
        <v>244</v>
      </c>
      <c r="BC145" s="4" t="s">
        <v>3940</v>
      </c>
      <c r="BD145" s="4"/>
      <c r="BE145" s="4"/>
      <c r="BF145" s="4"/>
      <c r="BG145" s="4">
        <v>1.0</v>
      </c>
      <c r="BH145" s="4">
        <v>1.0</v>
      </c>
      <c r="BI145" s="4">
        <v>1.0</v>
      </c>
    </row>
    <row r="146">
      <c r="A146" s="4" t="str">
        <f t="shared" si="11"/>
        <v>143</v>
      </c>
      <c r="B146" s="4" t="s">
        <v>1454</v>
      </c>
      <c r="D146" s="4" t="str">
        <f t="shared" si="2"/>
        <v>101136.1691</v>
      </c>
      <c r="E146" s="4" t="str">
        <f t="shared" si="3"/>
        <v>1222.777693</v>
      </c>
      <c r="F146" s="4">
        <v>12800.0</v>
      </c>
      <c r="G146" s="4" t="str">
        <f t="shared" si="57"/>
        <v>12205.2384</v>
      </c>
      <c r="H146" s="4">
        <v>0.00268118420911</v>
      </c>
      <c r="I146" s="4">
        <v>99930.0</v>
      </c>
      <c r="J146" s="4" t="str">
        <f t="shared" si="5"/>
        <v>16.60863023</v>
      </c>
      <c r="K146" s="4">
        <v>12800.0</v>
      </c>
      <c r="L146" s="4" t="str">
        <f t="shared" si="6"/>
        <v>13.64385619</v>
      </c>
      <c r="M146" s="4" t="str">
        <f t="shared" si="127"/>
        <v>12196</v>
      </c>
      <c r="N146" s="4" t="str">
        <f t="shared" si="7"/>
        <v>13.57412044</v>
      </c>
      <c r="O146" s="4" t="str">
        <f t="shared" si="128"/>
        <v>604</v>
      </c>
      <c r="P146" s="4" t="str">
        <f t="shared" si="60"/>
        <v>9.238404739</v>
      </c>
      <c r="Q146" s="4">
        <v>1012.661875</v>
      </c>
      <c r="R146" s="4" t="str">
        <f t="shared" si="9"/>
        <v>9.983936827</v>
      </c>
      <c r="S146" s="4">
        <v>193.5071875</v>
      </c>
      <c r="T146" s="4" t="str">
        <f t="shared" si="130"/>
        <v>7.596243344</v>
      </c>
      <c r="U146" s="4">
        <v>154.0</v>
      </c>
      <c r="V146" s="4">
        <v>27.0</v>
      </c>
      <c r="W146" s="4" t="str">
        <f t="shared" si="129"/>
        <v>3049</v>
      </c>
      <c r="X146" s="4">
        <v>151.0</v>
      </c>
      <c r="Y146" s="15">
        <v>39929.0</v>
      </c>
      <c r="Z146" s="4" t="s">
        <v>1454</v>
      </c>
      <c r="AA146" t="str">
        <f>LOG(AF146,2)+AG146+AH146</f>
        <v>3287.003342</v>
      </c>
      <c r="AB146" s="4" t="str">
        <f t="shared" ref="AB146:AB147" si="131">AJ146+AK146+AL146+AM146</f>
        <v>18150</v>
      </c>
      <c r="AC146" s="4">
        <v>13994.0</v>
      </c>
      <c r="AD146" s="20">
        <v>40026.0</v>
      </c>
      <c r="AE146" s="4">
        <v>13994.0</v>
      </c>
      <c r="AF146" s="4">
        <v>8211.0</v>
      </c>
      <c r="AG146" s="4">
        <v>215.0</v>
      </c>
      <c r="AH146" s="4" t="str">
        <f t="shared" ref="AH146:AH147" si="132">AI146-AG146</f>
        <v>3059</v>
      </c>
      <c r="AI146" s="4">
        <v>3274.0</v>
      </c>
      <c r="AJ146" s="4">
        <v>296.0</v>
      </c>
      <c r="AK146" s="4">
        <v>10234.0</v>
      </c>
      <c r="AL146" s="4">
        <v>894.0</v>
      </c>
      <c r="AM146" s="4">
        <v>6726.0</v>
      </c>
      <c r="AN146" s="4"/>
      <c r="AO146" s="4"/>
      <c r="AP146" s="4"/>
      <c r="AQ146" s="4"/>
      <c r="BA146" s="17"/>
      <c r="BB146" s="4" t="s">
        <v>244</v>
      </c>
      <c r="BC146" s="4" t="s">
        <v>4050</v>
      </c>
      <c r="BD146" s="4"/>
      <c r="BG146" s="4">
        <v>1.0</v>
      </c>
    </row>
    <row r="147">
      <c r="A147" s="4" t="str">
        <f t="shared" si="11"/>
        <v>144</v>
      </c>
      <c r="B147" s="4" t="s">
        <v>1455</v>
      </c>
      <c r="C147" s="4" t="s">
        <v>4964</v>
      </c>
      <c r="D147" s="4" t="str">
        <f t="shared" si="2"/>
        <v>101941.0181</v>
      </c>
      <c r="E147" s="4" t="str">
        <f t="shared" si="3"/>
        <v>3175.610086</v>
      </c>
      <c r="F147" s="4">
        <v>77000.0</v>
      </c>
      <c r="G147" s="4" t="str">
        <f t="shared" si="57"/>
        <v>63851.49661</v>
      </c>
      <c r="H147" s="4">
        <v>0.00839453923863</v>
      </c>
      <c r="I147" s="4">
        <v>98782.0</v>
      </c>
      <c r="J147" s="4" t="str">
        <f t="shared" si="5"/>
        <v>16.59196056</v>
      </c>
      <c r="K147" s="4">
        <v>77000.0</v>
      </c>
      <c r="L147" s="4" t="str">
        <f t="shared" si="6"/>
        <v>16.23257083</v>
      </c>
      <c r="M147" s="4" t="str">
        <f t="shared" si="127"/>
        <v>63837.8125</v>
      </c>
      <c r="N147" s="4" t="str">
        <f t="shared" si="7"/>
        <v>15.9621236</v>
      </c>
      <c r="O147" s="4" t="str">
        <f t="shared" si="128"/>
        <v>13162.1875</v>
      </c>
      <c r="P147" s="4" t="str">
        <f t="shared" si="60"/>
        <v>13.68411166</v>
      </c>
      <c r="Q147" s="4">
        <v>3156.375</v>
      </c>
      <c r="R147" s="4" t="str">
        <f t="shared" si="9"/>
        <v>11.6240529</v>
      </c>
      <c r="S147" s="4">
        <v>2.643125</v>
      </c>
      <c r="T147" s="4" t="str">
        <f t="shared" si="130"/>
        <v>1.402244655</v>
      </c>
      <c r="U147" s="4">
        <v>135.0</v>
      </c>
      <c r="V147" s="4">
        <v>1.0</v>
      </c>
      <c r="W147" s="4" t="str">
        <f t="shared" si="129"/>
        <v>2653</v>
      </c>
      <c r="X147" s="4">
        <v>547.0</v>
      </c>
      <c r="Y147" s="15">
        <v>39132.0</v>
      </c>
      <c r="Z147" s="4" t="s">
        <v>1455</v>
      </c>
      <c r="AA147" s="4">
        <v>0.0</v>
      </c>
      <c r="AB147" s="4" t="str">
        <f t="shared" si="131"/>
        <v>0</v>
      </c>
      <c r="AC147" s="4">
        <v>0.0</v>
      </c>
      <c r="AD147" s="20">
        <v>41731.0</v>
      </c>
      <c r="AE147" s="4">
        <v>0.0</v>
      </c>
      <c r="AF147" s="4">
        <v>0.0</v>
      </c>
      <c r="AG147" s="4">
        <v>0.0</v>
      </c>
      <c r="AH147" s="4" t="str">
        <f t="shared" si="132"/>
        <v>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/>
      <c r="AO147" s="4"/>
      <c r="AP147" s="4"/>
      <c r="AQ147" s="4"/>
      <c r="BA147" s="17"/>
      <c r="BB147" s="4" t="s">
        <v>244</v>
      </c>
      <c r="BC147" s="4" t="s">
        <v>350</v>
      </c>
      <c r="BD147" s="4"/>
      <c r="BH147" s="4">
        <v>1.0</v>
      </c>
      <c r="BI147" s="4">
        <v>1.0</v>
      </c>
      <c r="BO147" s="4">
        <v>1.0</v>
      </c>
    </row>
    <row r="148">
      <c r="A148" s="4" t="str">
        <f t="shared" si="11"/>
        <v>145</v>
      </c>
      <c r="B148" s="4" t="s">
        <v>4051</v>
      </c>
      <c r="C148" s="4" t="s">
        <v>4052</v>
      </c>
      <c r="D148" s="4" t="str">
        <f t="shared" si="2"/>
        <v>98675.18438</v>
      </c>
      <c r="E148" s="4" t="str">
        <f t="shared" si="3"/>
        <v>26.77462578</v>
      </c>
      <c r="F148" s="4">
        <v>1487.0</v>
      </c>
      <c r="G148" s="4" t="str">
        <f t="shared" si="57"/>
        <v>1483.584963</v>
      </c>
      <c r="H148" s="4">
        <v>0.00330980223828</v>
      </c>
      <c r="I148" s="4">
        <v>98665.0</v>
      </c>
      <c r="J148" s="4" t="str">
        <f t="shared" si="5"/>
        <v>16.59025078</v>
      </c>
      <c r="K148" s="4">
        <v>1487.0</v>
      </c>
      <c r="L148" s="4" t="str">
        <f t="shared" si="6"/>
        <v>10.53818893</v>
      </c>
      <c r="M148" s="4" t="str">
        <f>K148-X148</f>
        <v>1481</v>
      </c>
      <c r="N148" s="4" t="str">
        <f t="shared" si="7"/>
        <v>10.53235593</v>
      </c>
      <c r="O148" s="4">
        <v>6.0</v>
      </c>
      <c r="P148" s="4" t="str">
        <f t="shared" si="60"/>
        <v>2.584962501</v>
      </c>
      <c r="Q148" s="4">
        <v>9.184375</v>
      </c>
      <c r="R148" s="4" t="str">
        <f t="shared" si="9"/>
        <v>3.199181549</v>
      </c>
      <c r="S148" s="4">
        <v>1.0</v>
      </c>
      <c r="T148" s="4" t="str">
        <f t="shared" si="130"/>
        <v>0</v>
      </c>
      <c r="U148" s="4">
        <v>7.0</v>
      </c>
      <c r="V148" s="4">
        <v>1.0</v>
      </c>
      <c r="W148" s="4"/>
      <c r="X148" s="4">
        <v>6.0</v>
      </c>
      <c r="Y148" s="15">
        <v>40891.0</v>
      </c>
      <c r="AD148" s="17"/>
      <c r="BA148" s="17"/>
      <c r="BB148" s="4" t="s">
        <v>244</v>
      </c>
      <c r="BC148" s="4" t="s">
        <v>428</v>
      </c>
      <c r="BD148" s="4"/>
      <c r="BG148" s="4">
        <v>1.0</v>
      </c>
    </row>
    <row r="149">
      <c r="A149" s="4" t="str">
        <f t="shared" si="11"/>
        <v>146</v>
      </c>
      <c r="B149" s="4" t="s">
        <v>1456</v>
      </c>
      <c r="C149" s="4" t="s">
        <v>685</v>
      </c>
      <c r="D149" s="4" t="str">
        <f t="shared" si="2"/>
        <v>98778.34625</v>
      </c>
      <c r="E149" s="4" t="str">
        <f t="shared" si="3"/>
        <v>786.9268619</v>
      </c>
      <c r="F149" s="4">
        <v>16000.0</v>
      </c>
      <c r="G149" s="4" t="str">
        <f t="shared" si="57"/>
        <v>8317.909706</v>
      </c>
      <c r="H149" s="4">
        <v>0.00832290232269</v>
      </c>
      <c r="I149" s="4">
        <v>98008.0</v>
      </c>
      <c r="J149" s="4" t="str">
        <f t="shared" si="5"/>
        <v>16.58061189</v>
      </c>
      <c r="K149" s="4">
        <v>16000.0</v>
      </c>
      <c r="L149" s="4" t="str">
        <f t="shared" si="6"/>
        <v>13.96578428</v>
      </c>
      <c r="M149" s="4" t="str">
        <f t="shared" ref="M149:M150" si="133">(K149*W149)/3200</f>
        <v>8305</v>
      </c>
      <c r="N149" s="4" t="str">
        <f t="shared" si="7"/>
        <v>13.01976445</v>
      </c>
      <c r="O149" s="4" t="str">
        <f t="shared" ref="O149:O150" si="134">(K149*X149)/3200</f>
        <v>7695</v>
      </c>
      <c r="P149" s="4" t="str">
        <f t="shared" si="60"/>
        <v>12.90970561</v>
      </c>
      <c r="Q149" s="4">
        <v>765.235625</v>
      </c>
      <c r="R149" s="4" t="str">
        <f t="shared" si="9"/>
        <v>9.579760229</v>
      </c>
      <c r="S149" s="4">
        <v>5.110625</v>
      </c>
      <c r="T149" s="4" t="str">
        <f t="shared" si="130"/>
        <v>2.353499735</v>
      </c>
      <c r="U149" s="4">
        <v>153.0</v>
      </c>
      <c r="V149" s="4">
        <v>2.0</v>
      </c>
      <c r="W149" s="4" t="str">
        <f t="shared" ref="W149:W150" si="135">3200-X149</f>
        <v>1661</v>
      </c>
      <c r="X149" s="4">
        <v>1539.0</v>
      </c>
      <c r="Y149" s="15">
        <v>39819.0</v>
      </c>
      <c r="Z149" s="4" t="s">
        <v>1456</v>
      </c>
      <c r="AA149" s="4">
        <v>0.0</v>
      </c>
      <c r="AB149" s="4" t="str">
        <f>AJ149+AK149+AL149+AM149</f>
        <v>0</v>
      </c>
      <c r="AC149" s="4">
        <v>0.0</v>
      </c>
      <c r="AD149" s="20">
        <v>41190.0</v>
      </c>
      <c r="AE149" s="4">
        <v>0.0</v>
      </c>
      <c r="AF149" s="4">
        <v>0.0</v>
      </c>
      <c r="AG149" s="4">
        <v>0.0</v>
      </c>
      <c r="AH149" s="4" t="str">
        <f>AI149-AG149</f>
        <v>0</v>
      </c>
      <c r="AI149" s="4">
        <v>0.0</v>
      </c>
      <c r="AJ149" s="4">
        <v>0.0</v>
      </c>
      <c r="AK149" s="4">
        <v>0.0</v>
      </c>
      <c r="AL149" s="4">
        <v>0.0</v>
      </c>
      <c r="AM149" s="4">
        <v>0.0</v>
      </c>
      <c r="AN149" s="4" t="s">
        <v>685</v>
      </c>
      <c r="AO149" s="4" t="str">
        <f>AR149+AS149</f>
        <v>1</v>
      </c>
      <c r="AP149" s="4" t="str">
        <f>AX149+AY149</f>
        <v>0</v>
      </c>
      <c r="AQ149" s="4" t="str">
        <f>AU149+LOG(AV149+AZ149,2)+AT149</f>
        <v>5.727920455</v>
      </c>
      <c r="AR149" s="4">
        <v>0.0</v>
      </c>
      <c r="AS149" s="4">
        <v>1.0</v>
      </c>
      <c r="AT149" s="4">
        <v>0.0</v>
      </c>
      <c r="AU149" s="4">
        <v>0.0</v>
      </c>
      <c r="AV149" s="4">
        <v>0.0</v>
      </c>
      <c r="AW149" s="4">
        <v>36.0</v>
      </c>
      <c r="AX149" s="4">
        <v>0.0</v>
      </c>
      <c r="AY149" s="4">
        <v>0.0</v>
      </c>
      <c r="AZ149" s="4">
        <v>53.0</v>
      </c>
      <c r="BA149" s="22">
        <v>40445.0</v>
      </c>
      <c r="BB149" s="4" t="s">
        <v>244</v>
      </c>
      <c r="BC149" s="4" t="s">
        <v>3940</v>
      </c>
      <c r="BD149" s="4"/>
      <c r="BI149" s="4">
        <v>1.0</v>
      </c>
      <c r="BJ149" s="4">
        <v>1.0</v>
      </c>
    </row>
    <row r="150">
      <c r="A150" s="4" t="str">
        <f t="shared" si="11"/>
        <v>147</v>
      </c>
      <c r="B150" s="4" t="s">
        <v>4053</v>
      </c>
      <c r="C150" s="4" t="s">
        <v>4054</v>
      </c>
      <c r="D150" s="4" t="str">
        <f t="shared" si="2"/>
        <v>97603.94781</v>
      </c>
      <c r="E150" s="4" t="str">
        <f t="shared" si="3"/>
        <v>586.5140152</v>
      </c>
      <c r="F150" s="4">
        <v>26600.0</v>
      </c>
      <c r="G150" s="4" t="str">
        <f t="shared" si="57"/>
        <v>23535.96166</v>
      </c>
      <c r="H150" s="4">
        <v>0.00652714640702</v>
      </c>
      <c r="I150" s="4">
        <v>97034.0</v>
      </c>
      <c r="J150" s="4" t="str">
        <f t="shared" si="5"/>
        <v>16.56620273</v>
      </c>
      <c r="K150" s="4">
        <v>26600.0</v>
      </c>
      <c r="L150" s="4" t="str">
        <f t="shared" si="6"/>
        <v>14.69913863</v>
      </c>
      <c r="M150" s="4" t="str">
        <f t="shared" si="133"/>
        <v>23524.375</v>
      </c>
      <c r="N150" s="4" t="str">
        <f t="shared" si="7"/>
        <v>14.52186877</v>
      </c>
      <c r="O150" s="4" t="str">
        <f t="shared" si="134"/>
        <v>3075.625</v>
      </c>
      <c r="P150" s="4" t="str">
        <f t="shared" si="60"/>
        <v>11.5866639</v>
      </c>
      <c r="Q150" s="4">
        <v>569.9478125</v>
      </c>
      <c r="R150" s="4" t="str">
        <f t="shared" si="9"/>
        <v>9.154686014</v>
      </c>
      <c r="S150" s="4">
        <v>0.0</v>
      </c>
      <c r="T150" s="4">
        <v>0.0</v>
      </c>
      <c r="U150" s="4">
        <v>70.0</v>
      </c>
      <c r="V150" s="4">
        <v>0.0</v>
      </c>
      <c r="W150" s="4" t="str">
        <f t="shared" si="135"/>
        <v>2830</v>
      </c>
      <c r="X150" s="4">
        <v>370.0</v>
      </c>
      <c r="Y150" s="15">
        <v>40664.0</v>
      </c>
      <c r="AD150" s="17"/>
      <c r="BA150" s="17"/>
      <c r="BB150" s="4" t="s">
        <v>244</v>
      </c>
      <c r="BC150" s="4" t="s">
        <v>1205</v>
      </c>
      <c r="BD150" s="4"/>
      <c r="BE150" s="4"/>
      <c r="BH150" s="4">
        <v>1.0</v>
      </c>
      <c r="BO150" s="4">
        <v>1.0</v>
      </c>
    </row>
    <row r="151">
      <c r="A151" s="4" t="str">
        <f t="shared" si="11"/>
        <v>148</v>
      </c>
      <c r="B151" s="4" t="s">
        <v>4055</v>
      </c>
      <c r="C151" s="4" t="s">
        <v>4055</v>
      </c>
      <c r="D151" s="4" t="str">
        <f t="shared" si="2"/>
        <v>97772.78125</v>
      </c>
      <c r="E151" s="4" t="str">
        <f t="shared" si="3"/>
        <v>766.3472892</v>
      </c>
      <c r="F151" s="4">
        <v>2498.0</v>
      </c>
      <c r="G151" s="4" t="str">
        <f t="shared" si="57"/>
        <v>1729.603626</v>
      </c>
      <c r="H151" s="4">
        <v>0.00175629739905</v>
      </c>
      <c r="I151" s="4">
        <v>97023.0</v>
      </c>
      <c r="J151" s="4" t="str">
        <f t="shared" si="5"/>
        <v>16.56603917</v>
      </c>
      <c r="K151" s="4">
        <v>2498.0</v>
      </c>
      <c r="L151" s="4" t="str">
        <f t="shared" si="6"/>
        <v>11.28655776</v>
      </c>
      <c r="M151" s="4" t="str">
        <f>K151-X151</f>
        <v>1720</v>
      </c>
      <c r="N151" s="4" t="str">
        <f t="shared" si="7"/>
        <v>10.74819285</v>
      </c>
      <c r="O151" s="4">
        <v>778.0</v>
      </c>
      <c r="P151" s="4" t="str">
        <f t="shared" si="60"/>
        <v>9.603626345</v>
      </c>
      <c r="Q151" s="4">
        <v>748.78125</v>
      </c>
      <c r="R151" s="4" t="str">
        <f t="shared" si="9"/>
        <v>9.548400499</v>
      </c>
      <c r="S151" s="4">
        <v>1.0</v>
      </c>
      <c r="T151" s="4" t="str">
        <f t="shared" ref="T151:T152" si="136">LOG(S151,2)</f>
        <v>0</v>
      </c>
      <c r="U151" s="4">
        <v>729.0</v>
      </c>
      <c r="V151" s="4">
        <v>1.0</v>
      </c>
      <c r="W151" s="4"/>
      <c r="X151" s="4">
        <v>778.0</v>
      </c>
      <c r="Y151" s="15">
        <v>41293.0</v>
      </c>
      <c r="AD151" s="17"/>
      <c r="BA151" s="17"/>
      <c r="BB151" s="4" t="s">
        <v>244</v>
      </c>
      <c r="BC151" s="4" t="s">
        <v>1356</v>
      </c>
      <c r="BD151" s="4"/>
      <c r="BG151" s="4">
        <v>1.0</v>
      </c>
    </row>
    <row r="152">
      <c r="A152" s="4" t="str">
        <f t="shared" si="11"/>
        <v>149</v>
      </c>
      <c r="B152" s="4" t="s">
        <v>4056</v>
      </c>
      <c r="C152" s="4" t="s">
        <v>686</v>
      </c>
      <c r="D152" s="4" t="str">
        <f t="shared" si="2"/>
        <v>96706.05906</v>
      </c>
      <c r="E152" s="4" t="str">
        <f t="shared" si="3"/>
        <v>136.618589</v>
      </c>
      <c r="F152" s="4">
        <v>9924.0</v>
      </c>
      <c r="G152" s="4" t="str">
        <f t="shared" si="57"/>
        <v>9538.762785</v>
      </c>
      <c r="H152" s="4">
        <v>0.00442824092684</v>
      </c>
      <c r="I152" s="4">
        <v>96586.0</v>
      </c>
      <c r="J152" s="4" t="str">
        <f t="shared" si="5"/>
        <v>16.55952647</v>
      </c>
      <c r="K152" s="4">
        <v>9924.0</v>
      </c>
      <c r="L152" s="4" t="str">
        <f t="shared" si="6"/>
        <v>13.27670602</v>
      </c>
      <c r="M152" s="4" t="str">
        <f t="shared" ref="M152:M153" si="137">(K152*W152)/3200</f>
        <v>9530.14125</v>
      </c>
      <c r="N152" s="4" t="str">
        <f t="shared" si="7"/>
        <v>13.21828188</v>
      </c>
      <c r="O152" s="4" t="str">
        <f t="shared" ref="O152:O153" si="138">(K152*X152)/3200</f>
        <v>393.85875</v>
      </c>
      <c r="P152" s="4" t="str">
        <f t="shared" si="60"/>
        <v>8.621534517</v>
      </c>
      <c r="Q152" s="4">
        <v>112.78125</v>
      </c>
      <c r="R152" s="4" t="str">
        <f t="shared" si="9"/>
        <v>6.817383428</v>
      </c>
      <c r="S152" s="4">
        <v>7.2778125</v>
      </c>
      <c r="T152" s="4" t="str">
        <f t="shared" si="136"/>
        <v>2.863504883</v>
      </c>
      <c r="U152" s="4">
        <v>41.0</v>
      </c>
      <c r="V152" s="4">
        <v>3.0</v>
      </c>
      <c r="W152" s="4" t="str">
        <f t="shared" ref="W152:W153" si="139">3200-X152</f>
        <v>3073</v>
      </c>
      <c r="X152" s="4">
        <v>127.0</v>
      </c>
      <c r="Y152" s="15">
        <v>38968.0</v>
      </c>
      <c r="Z152" s="4" t="s">
        <v>1457</v>
      </c>
      <c r="AA152" t="str">
        <f>LOG(AF152,2)+AG152+AH152</f>
        <v>19.08746284</v>
      </c>
      <c r="AB152" s="4" t="str">
        <f>AJ152+AK152+AL152+AM152</f>
        <v>158</v>
      </c>
      <c r="AC152" s="4">
        <v>104.0</v>
      </c>
      <c r="AD152" s="20">
        <v>39538.0</v>
      </c>
      <c r="AE152" s="4">
        <v>104.0</v>
      </c>
      <c r="AF152" s="4">
        <v>272.0</v>
      </c>
      <c r="AG152" s="4">
        <v>2.0</v>
      </c>
      <c r="AH152" s="4" t="str">
        <f>AI152-AG152</f>
        <v>9</v>
      </c>
      <c r="AI152" s="4">
        <v>11.0</v>
      </c>
      <c r="AJ152" s="4">
        <v>128.0</v>
      </c>
      <c r="AK152" s="4">
        <v>20.0</v>
      </c>
      <c r="AL152" s="4">
        <v>6.0</v>
      </c>
      <c r="AM152" s="4">
        <v>4.0</v>
      </c>
      <c r="AN152" s="4" t="s">
        <v>686</v>
      </c>
      <c r="AO152" s="4" t="str">
        <f>AR152+AS152</f>
        <v>8</v>
      </c>
      <c r="AP152" s="4" t="str">
        <f>AX152+AY152</f>
        <v>78</v>
      </c>
      <c r="AQ152" s="4" t="str">
        <f>AU152+LOG(AV152+AZ152,2)+AT152</f>
        <v>4017.321928</v>
      </c>
      <c r="AR152" s="4">
        <v>3.0</v>
      </c>
      <c r="AS152" s="4">
        <v>5.0</v>
      </c>
      <c r="AT152" s="4">
        <v>4011.0</v>
      </c>
      <c r="AU152" s="4">
        <v>1.0</v>
      </c>
      <c r="AV152" s="4">
        <v>5.0</v>
      </c>
      <c r="AW152" s="4">
        <v>385.0</v>
      </c>
      <c r="AX152" s="4">
        <v>71.0</v>
      </c>
      <c r="AY152" s="4">
        <v>7.0</v>
      </c>
      <c r="AZ152" s="4">
        <v>35.0</v>
      </c>
      <c r="BA152" s="22">
        <v>40271.0</v>
      </c>
      <c r="BB152" s="4" t="s">
        <v>244</v>
      </c>
      <c r="BC152" s="4" t="s">
        <v>4057</v>
      </c>
      <c r="BD152" s="4"/>
      <c r="BG152" s="4">
        <v>1.0</v>
      </c>
      <c r="BI152" s="4">
        <v>1.0</v>
      </c>
      <c r="BJ152" s="4">
        <v>1.0</v>
      </c>
      <c r="BS152" s="4">
        <v>1.0</v>
      </c>
    </row>
    <row r="153">
      <c r="A153" s="4" t="str">
        <f t="shared" si="11"/>
        <v>150</v>
      </c>
      <c r="B153" s="4" t="s">
        <v>4058</v>
      </c>
      <c r="C153" s="4" t="s">
        <v>4059</v>
      </c>
      <c r="D153" s="4" t="str">
        <f t="shared" si="2"/>
        <v>97280.85906</v>
      </c>
      <c r="E153" s="4" t="str">
        <f t="shared" si="3"/>
        <v>990.4144155</v>
      </c>
      <c r="F153" s="4">
        <v>20500.0</v>
      </c>
      <c r="G153" s="4" t="str">
        <f t="shared" si="57"/>
        <v>18800.27143</v>
      </c>
      <c r="H153" s="4">
        <v>0.00142536410637</v>
      </c>
      <c r="I153" s="4">
        <v>96307.0</v>
      </c>
      <c r="J153" s="4" t="str">
        <f t="shared" si="5"/>
        <v>16.55535304</v>
      </c>
      <c r="K153" s="4">
        <v>20500.0</v>
      </c>
      <c r="L153" s="4" t="str">
        <f t="shared" si="6"/>
        <v>14.32333629</v>
      </c>
      <c r="M153" s="4" t="str">
        <f t="shared" si="137"/>
        <v>18789.53125</v>
      </c>
      <c r="N153" s="4" t="str">
        <f t="shared" si="7"/>
        <v>14.19764146</v>
      </c>
      <c r="O153" s="4" t="str">
        <f t="shared" si="138"/>
        <v>1710.46875</v>
      </c>
      <c r="P153" s="4" t="str">
        <f t="shared" si="60"/>
        <v>10.74017603</v>
      </c>
      <c r="Q153" s="4">
        <v>973.8590625</v>
      </c>
      <c r="R153" s="4" t="str">
        <f t="shared" si="9"/>
        <v>9.927569189</v>
      </c>
      <c r="S153" s="4">
        <v>0.0</v>
      </c>
      <c r="T153" s="4">
        <v>0.0</v>
      </c>
      <c r="U153" s="4">
        <v>150.0</v>
      </c>
      <c r="V153" s="4">
        <v>0.0</v>
      </c>
      <c r="W153" s="4" t="str">
        <f t="shared" si="139"/>
        <v>2933</v>
      </c>
      <c r="X153" s="4">
        <v>267.0</v>
      </c>
      <c r="Y153" s="15">
        <v>39575.0</v>
      </c>
      <c r="AD153" s="17"/>
      <c r="BA153" s="17"/>
      <c r="BB153" s="4" t="s">
        <v>244</v>
      </c>
      <c r="BC153" s="4" t="s">
        <v>3940</v>
      </c>
      <c r="BD153" s="4"/>
      <c r="BI153" s="4">
        <v>1.0</v>
      </c>
    </row>
    <row r="154">
      <c r="A154" s="4" t="str">
        <f t="shared" si="11"/>
        <v>151</v>
      </c>
      <c r="B154" s="4" t="s">
        <v>4060</v>
      </c>
      <c r="C154" s="4" t="s">
        <v>688</v>
      </c>
      <c r="D154" s="4" t="str">
        <f t="shared" si="2"/>
        <v>299404</v>
      </c>
      <c r="E154" s="4" t="str">
        <f t="shared" si="3"/>
        <v>20.19172433</v>
      </c>
      <c r="F154" s="4">
        <v>1465.0</v>
      </c>
      <c r="G154" s="4" t="str">
        <f t="shared" si="57"/>
        <v>1317.276124</v>
      </c>
      <c r="H154" s="4">
        <v>0.00252641264527</v>
      </c>
      <c r="I154" s="4">
        <v>299402.0</v>
      </c>
      <c r="J154" s="4" t="str">
        <f t="shared" si="5"/>
        <v>18.19172433</v>
      </c>
      <c r="K154" s="4">
        <v>1465.0</v>
      </c>
      <c r="L154" s="4" t="str">
        <f t="shared" si="6"/>
        <v>10.51668495</v>
      </c>
      <c r="M154" s="4" t="str">
        <f t="shared" ref="M154:M156" si="140">K154-X154</f>
        <v>1310</v>
      </c>
      <c r="N154" s="4" t="str">
        <f t="shared" si="7"/>
        <v>10.3553511</v>
      </c>
      <c r="O154" s="4">
        <v>155.0</v>
      </c>
      <c r="P154" s="4" t="str">
        <f t="shared" si="60"/>
        <v>7.276124405</v>
      </c>
      <c r="Q154" s="4">
        <v>2.0</v>
      </c>
      <c r="R154" s="4" t="str">
        <f t="shared" si="9"/>
        <v>1</v>
      </c>
      <c r="S154" s="4">
        <v>0.0</v>
      </c>
      <c r="T154" s="4">
        <v>0.0</v>
      </c>
      <c r="U154" s="4">
        <v>2.0</v>
      </c>
      <c r="V154" s="4">
        <v>0.0</v>
      </c>
      <c r="W154" s="4"/>
      <c r="X154" s="4">
        <v>155.0</v>
      </c>
      <c r="Y154" s="15">
        <v>39841.0</v>
      </c>
      <c r="Z154" s="4" t="s">
        <v>1458</v>
      </c>
      <c r="AA154" t="str">
        <f>LOG(AF154,2)+AG154+AH154</f>
        <v>2.584962501</v>
      </c>
      <c r="AB154" s="4" t="str">
        <f>AJ154+AK154+AL154+AM154</f>
        <v>14</v>
      </c>
      <c r="AC154" s="4">
        <v>0.0</v>
      </c>
      <c r="AD154" s="20">
        <v>40617.0</v>
      </c>
      <c r="AE154" s="4">
        <v>0.0</v>
      </c>
      <c r="AF154" s="4">
        <v>6.0</v>
      </c>
      <c r="AG154" s="4">
        <v>0.0</v>
      </c>
      <c r="AH154" s="4" t="str">
        <f>AI154-AG154</f>
        <v>0</v>
      </c>
      <c r="AI154" s="4">
        <v>0.0</v>
      </c>
      <c r="AJ154" s="4">
        <v>0.0</v>
      </c>
      <c r="AK154" s="4">
        <v>8.0</v>
      </c>
      <c r="AL154" s="4">
        <v>5.0</v>
      </c>
      <c r="AM154" s="4">
        <v>1.0</v>
      </c>
      <c r="AN154" s="4" t="s">
        <v>688</v>
      </c>
      <c r="AO154" s="4" t="str">
        <f>AR154+AS154</f>
        <v>26</v>
      </c>
      <c r="AP154" s="4" t="str">
        <f>AX154+AY154</f>
        <v>214</v>
      </c>
      <c r="AQ154" s="4" t="str">
        <f>AU154+LOG(AV154+AZ154,2)+AT154</f>
        <v>7797.523562</v>
      </c>
      <c r="AR154" s="4">
        <v>10.0</v>
      </c>
      <c r="AS154" s="4">
        <v>16.0</v>
      </c>
      <c r="AT154" s="4">
        <v>7786.0</v>
      </c>
      <c r="AU154" s="4">
        <v>5.0</v>
      </c>
      <c r="AV154" s="4">
        <v>21.0</v>
      </c>
      <c r="AW154" s="4">
        <v>1598.0</v>
      </c>
      <c r="AX154" s="4">
        <v>206.0</v>
      </c>
      <c r="AY154" s="4">
        <v>8.0</v>
      </c>
      <c r="AZ154" s="4">
        <v>71.0</v>
      </c>
      <c r="BA154" s="22">
        <v>40646.0</v>
      </c>
      <c r="BB154" s="4" t="s">
        <v>244</v>
      </c>
      <c r="BC154" s="4" t="s">
        <v>1205</v>
      </c>
      <c r="BD154" s="4"/>
      <c r="BG154" s="4">
        <v>1.0</v>
      </c>
    </row>
    <row r="155">
      <c r="A155" s="4" t="str">
        <f t="shared" si="11"/>
        <v>152</v>
      </c>
      <c r="B155" s="4" t="s">
        <v>4062</v>
      </c>
      <c r="C155" s="4" t="s">
        <v>4064</v>
      </c>
      <c r="D155" s="4" t="str">
        <f t="shared" si="2"/>
        <v>104165.4375</v>
      </c>
      <c r="E155" s="4" t="str">
        <f t="shared" si="3"/>
        <v>430.1002796</v>
      </c>
      <c r="F155" s="4">
        <v>2613.0</v>
      </c>
      <c r="G155" s="4" t="str">
        <f t="shared" si="57"/>
        <v>735.882643</v>
      </c>
      <c r="H155" s="4">
        <v>0.00222818549827</v>
      </c>
      <c r="I155" s="4">
        <v>103752.0</v>
      </c>
      <c r="J155" s="4" t="str">
        <f t="shared" si="5"/>
        <v>16.66277962</v>
      </c>
      <c r="K155" s="4">
        <v>2613.0</v>
      </c>
      <c r="L155" s="4" t="str">
        <f t="shared" si="6"/>
        <v>11.35149141</v>
      </c>
      <c r="M155" s="4" t="str">
        <f t="shared" si="140"/>
        <v>725</v>
      </c>
      <c r="N155" s="4" t="str">
        <f t="shared" si="7"/>
        <v>9.501837185</v>
      </c>
      <c r="O155" s="4">
        <v>1888.0</v>
      </c>
      <c r="P155" s="4" t="str">
        <f t="shared" si="60"/>
        <v>10.88264305</v>
      </c>
      <c r="Q155" s="4">
        <v>359.375</v>
      </c>
      <c r="R155" s="4" t="str">
        <f t="shared" si="9"/>
        <v>8.489346241</v>
      </c>
      <c r="S155" s="4">
        <v>54.0625</v>
      </c>
      <c r="T155" s="4" t="str">
        <f t="shared" ref="T155:T157" si="141">LOG(S155,2)</f>
        <v>5.756556323</v>
      </c>
      <c r="U155" s="4">
        <v>47.0</v>
      </c>
      <c r="V155" s="4">
        <v>2.0</v>
      </c>
      <c r="W155" s="4"/>
      <c r="X155" s="4">
        <v>1888.0</v>
      </c>
      <c r="Y155" s="15">
        <v>40723.0</v>
      </c>
      <c r="AD155" s="17"/>
      <c r="BA155" s="17"/>
      <c r="BB155" s="4" t="s">
        <v>367</v>
      </c>
      <c r="BC155" s="4" t="s">
        <v>378</v>
      </c>
      <c r="BD155" s="4"/>
      <c r="BE155" s="4"/>
      <c r="BG155" s="4">
        <v>1.0</v>
      </c>
      <c r="BH155" s="4">
        <v>1.0</v>
      </c>
    </row>
    <row r="156">
      <c r="A156" s="4" t="str">
        <f t="shared" si="11"/>
        <v>153</v>
      </c>
      <c r="B156" s="4" t="s">
        <v>4066</v>
      </c>
      <c r="D156" s="4" t="str">
        <f t="shared" si="2"/>
        <v>94297</v>
      </c>
      <c r="E156" s="4" t="str">
        <f t="shared" si="3"/>
        <v>131.5231637</v>
      </c>
      <c r="F156" s="4">
        <v>2312.0</v>
      </c>
      <c r="G156" s="4" t="str">
        <f t="shared" si="57"/>
        <v>2152.383704</v>
      </c>
      <c r="H156" s="4">
        <v>0.00137479075127</v>
      </c>
      <c r="I156" s="4">
        <v>94182.0</v>
      </c>
      <c r="J156" s="4" t="str">
        <f t="shared" si="5"/>
        <v>16.52316374</v>
      </c>
      <c r="K156" s="4">
        <v>2312.0</v>
      </c>
      <c r="L156" s="4" t="str">
        <f t="shared" si="6"/>
        <v>11.17492568</v>
      </c>
      <c r="M156" s="4" t="str">
        <f t="shared" si="140"/>
        <v>2145</v>
      </c>
      <c r="N156" s="4" t="str">
        <f t="shared" si="7"/>
        <v>11.06676193</v>
      </c>
      <c r="O156" s="4">
        <v>167.0</v>
      </c>
      <c r="P156" s="4" t="str">
        <f t="shared" si="60"/>
        <v>7.383704292</v>
      </c>
      <c r="Q156" s="4">
        <v>112.0</v>
      </c>
      <c r="R156" s="4" t="str">
        <f t="shared" si="9"/>
        <v>6.807354922</v>
      </c>
      <c r="S156" s="4">
        <v>3.0</v>
      </c>
      <c r="T156" s="4" t="str">
        <f t="shared" si="141"/>
        <v>1.584962501</v>
      </c>
      <c r="U156" s="4">
        <v>112.0</v>
      </c>
      <c r="V156" s="4">
        <v>3.0</v>
      </c>
      <c r="W156" s="4"/>
      <c r="X156" s="4">
        <v>167.0</v>
      </c>
      <c r="Y156" s="15">
        <v>40219.0</v>
      </c>
      <c r="AD156" s="17"/>
      <c r="BA156" s="17"/>
      <c r="BB156" s="4" t="s">
        <v>244</v>
      </c>
      <c r="BC156" s="4" t="s">
        <v>350</v>
      </c>
      <c r="BD156" s="4"/>
      <c r="BE156" s="4"/>
      <c r="BG156" s="4">
        <v>1.0</v>
      </c>
      <c r="BH156" s="4">
        <v>1.0</v>
      </c>
      <c r="BI156" s="4">
        <v>1.0</v>
      </c>
    </row>
    <row r="157">
      <c r="A157" s="4" t="str">
        <f t="shared" si="11"/>
        <v>154</v>
      </c>
      <c r="B157" s="4" t="s">
        <v>4068</v>
      </c>
      <c r="C157" s="4" t="s">
        <v>4069</v>
      </c>
      <c r="D157" s="4" t="str">
        <f t="shared" si="2"/>
        <v>92113.4475</v>
      </c>
      <c r="E157" s="4" t="str">
        <f t="shared" si="3"/>
        <v>322.9338165</v>
      </c>
      <c r="F157" s="4">
        <v>11300.0</v>
      </c>
      <c r="G157" s="4" t="str">
        <f t="shared" si="57"/>
        <v>9061.729079</v>
      </c>
      <c r="H157" s="4">
        <v>0.00563478131084</v>
      </c>
      <c r="I157" s="4">
        <v>91807.0</v>
      </c>
      <c r="J157" s="4" t="str">
        <f t="shared" si="5"/>
        <v>16.48631654</v>
      </c>
      <c r="K157" s="4">
        <v>11300.0</v>
      </c>
      <c r="L157" s="4" t="str">
        <f t="shared" si="6"/>
        <v>13.46403515</v>
      </c>
      <c r="M157" s="4" t="str">
        <f>(K157*W157)/3200</f>
        <v>9050.59375</v>
      </c>
      <c r="N157" s="4" t="str">
        <f t="shared" si="7"/>
        <v>13.14379673</v>
      </c>
      <c r="O157" s="4" t="str">
        <f>(K157*X157)/3200</f>
        <v>2249.40625</v>
      </c>
      <c r="P157" s="4" t="str">
        <f t="shared" si="60"/>
        <v>11.13532852</v>
      </c>
      <c r="Q157" s="4">
        <v>292.875</v>
      </c>
      <c r="R157" s="4" t="str">
        <f t="shared" si="9"/>
        <v>8.194141239</v>
      </c>
      <c r="S157" s="4">
        <v>13.5725</v>
      </c>
      <c r="T157" s="4" t="str">
        <f t="shared" si="141"/>
        <v>3.762614579</v>
      </c>
      <c r="U157" s="4">
        <v>80.0</v>
      </c>
      <c r="V157" s="4">
        <v>7.0</v>
      </c>
      <c r="W157" s="4" t="str">
        <f>3200-X157</f>
        <v>2563</v>
      </c>
      <c r="X157" s="4">
        <v>637.0</v>
      </c>
      <c r="Y157" s="15">
        <v>39856.0</v>
      </c>
      <c r="AD157" s="17"/>
      <c r="BA157" s="17"/>
      <c r="BB157" s="4" t="s">
        <v>244</v>
      </c>
      <c r="BC157" s="4" t="s">
        <v>4072</v>
      </c>
      <c r="BD157" s="4"/>
      <c r="BE157" s="4">
        <v>1.0</v>
      </c>
      <c r="BF157" s="4"/>
      <c r="BG157" s="4">
        <v>1.0</v>
      </c>
      <c r="BH157" s="4">
        <v>1.0</v>
      </c>
      <c r="BI157" s="4">
        <v>1.0</v>
      </c>
      <c r="BO157" s="4">
        <v>1.0</v>
      </c>
    </row>
    <row r="158">
      <c r="A158" s="4" t="str">
        <f t="shared" si="11"/>
        <v>155</v>
      </c>
      <c r="B158" s="4" t="s">
        <v>4073</v>
      </c>
      <c r="C158" s="4" t="s">
        <v>4074</v>
      </c>
      <c r="D158" s="4" t="str">
        <f t="shared" si="2"/>
        <v>91898</v>
      </c>
      <c r="E158" s="4" t="str">
        <f t="shared" si="3"/>
        <v>226.4844453</v>
      </c>
      <c r="F158" s="4">
        <v>573.0</v>
      </c>
      <c r="G158" s="4" t="str">
        <f t="shared" si="57"/>
        <v>546</v>
      </c>
      <c r="H158" s="4">
        <v>0.00118905961942</v>
      </c>
      <c r="I158" s="4">
        <v>91688.0</v>
      </c>
      <c r="J158" s="4" t="str">
        <f t="shared" si="5"/>
        <v>16.48444531</v>
      </c>
      <c r="K158" s="4">
        <v>573.0</v>
      </c>
      <c r="L158" s="4" t="str">
        <f t="shared" si="6"/>
        <v>9.162391329</v>
      </c>
      <c r="M158" s="4" t="str">
        <f>K158-X158</f>
        <v>541</v>
      </c>
      <c r="N158" s="4" t="str">
        <f t="shared" si="7"/>
        <v>9.079484784</v>
      </c>
      <c r="O158" s="4">
        <v>32.0</v>
      </c>
      <c r="P158" s="4" t="str">
        <f t="shared" si="60"/>
        <v>5</v>
      </c>
      <c r="Q158" s="4">
        <v>210.0</v>
      </c>
      <c r="R158" s="4" t="str">
        <f t="shared" si="9"/>
        <v>7.714245518</v>
      </c>
      <c r="S158" s="4">
        <v>0.0</v>
      </c>
      <c r="T158" s="4">
        <v>0.0</v>
      </c>
      <c r="U158" s="4">
        <v>210.0</v>
      </c>
      <c r="V158" s="4">
        <v>0.0</v>
      </c>
      <c r="W158" s="4"/>
      <c r="X158" s="4">
        <v>32.0</v>
      </c>
      <c r="Y158" s="15">
        <v>40813.0</v>
      </c>
      <c r="AC158" s="4"/>
      <c r="AD158" s="16"/>
      <c r="AE158" s="4"/>
      <c r="AG158" s="4"/>
      <c r="AI158" s="4"/>
      <c r="AJ158" s="4"/>
      <c r="AK158" s="4"/>
      <c r="BA158" s="17"/>
      <c r="BB158" s="4" t="s">
        <v>244</v>
      </c>
      <c r="BC158" s="4" t="s">
        <v>3940</v>
      </c>
      <c r="BD158" s="4"/>
      <c r="BE158" s="4"/>
      <c r="BJ158" s="4">
        <v>1.0</v>
      </c>
      <c r="BS158" s="4">
        <v>1.0</v>
      </c>
    </row>
    <row r="159">
      <c r="A159" s="4" t="str">
        <f t="shared" si="11"/>
        <v>156</v>
      </c>
      <c r="B159" s="4" t="s">
        <v>690</v>
      </c>
      <c r="C159" s="4" t="s">
        <v>4075</v>
      </c>
      <c r="D159" s="4" t="str">
        <f t="shared" si="2"/>
        <v>94502.43125</v>
      </c>
      <c r="E159" s="4" t="str">
        <f t="shared" si="3"/>
        <v>3298.908313</v>
      </c>
      <c r="F159" s="4">
        <v>60700.0</v>
      </c>
      <c r="G159" s="4" t="str">
        <f t="shared" si="57"/>
        <v>35163.73484</v>
      </c>
      <c r="H159" s="4">
        <v>0.00749780385237</v>
      </c>
      <c r="I159" s="4">
        <v>91220.0</v>
      </c>
      <c r="J159" s="4" t="str">
        <f t="shared" si="5"/>
        <v>16.47706255</v>
      </c>
      <c r="K159" s="4">
        <v>60700.0</v>
      </c>
      <c r="L159" s="4" t="str">
        <f t="shared" si="6"/>
        <v>15.8894089</v>
      </c>
      <c r="M159" s="4" t="str">
        <f t="shared" ref="M159:M169" si="142">(K159*W159)/3200</f>
        <v>35149.09375</v>
      </c>
      <c r="N159" s="4" t="str">
        <f t="shared" si="7"/>
        <v>15.10119987</v>
      </c>
      <c r="O159" s="4" t="str">
        <f t="shared" ref="O159:O169" si="143">(K159*X159)/3200</f>
        <v>25550.90625</v>
      </c>
      <c r="P159" s="4" t="str">
        <f t="shared" si="60"/>
        <v>14.64108684</v>
      </c>
      <c r="Q159" s="4">
        <v>3237.5</v>
      </c>
      <c r="R159" s="4" t="str">
        <f t="shared" si="9"/>
        <v>11.66066448</v>
      </c>
      <c r="S159" s="4">
        <v>44.93125</v>
      </c>
      <c r="T159" s="4" t="str">
        <f t="shared" ref="T159:T162" si="144">LOG(S159,2)</f>
        <v>5.489647293</v>
      </c>
      <c r="U159" s="4">
        <v>166.0</v>
      </c>
      <c r="V159" s="4">
        <v>4.0</v>
      </c>
      <c r="W159" s="4" t="str">
        <f t="shared" ref="W159:W169" si="145">3200-X159</f>
        <v>1853</v>
      </c>
      <c r="X159" s="4">
        <v>1347.0</v>
      </c>
      <c r="Y159" s="15">
        <v>39087.0</v>
      </c>
      <c r="Z159" s="4" t="s">
        <v>690</v>
      </c>
      <c r="AA159" t="str">
        <f t="shared" ref="AA159:AA160" si="146">LOG(AF159,2)+AG159+AH159</f>
        <v>23.45121111</v>
      </c>
      <c r="AB159" s="4" t="str">
        <f t="shared" ref="AB159:AB161" si="147">AJ159+AK159+AL159+AM159</f>
        <v>546</v>
      </c>
      <c r="AC159" s="4">
        <v>76.0</v>
      </c>
      <c r="AD159" s="20">
        <v>40090.0</v>
      </c>
      <c r="AE159" s="4">
        <v>76.0</v>
      </c>
      <c r="AF159" s="4">
        <v>700.0</v>
      </c>
      <c r="AG159" s="4">
        <v>13.0</v>
      </c>
      <c r="AH159" s="4" t="str">
        <f t="shared" ref="AH159:AH161" si="148">AI159-AG159</f>
        <v>1</v>
      </c>
      <c r="AI159" s="4">
        <v>14.0</v>
      </c>
      <c r="AJ159" s="4">
        <v>482.0</v>
      </c>
      <c r="AK159" s="4">
        <v>43.0</v>
      </c>
      <c r="AL159" s="4">
        <v>9.0</v>
      </c>
      <c r="AM159" s="4">
        <v>12.0</v>
      </c>
      <c r="AN159" s="4" t="s">
        <v>690</v>
      </c>
      <c r="AO159" s="4" t="str">
        <f>AR159+AS159</f>
        <v>2</v>
      </c>
      <c r="AP159" s="4" t="str">
        <f>AX159+AY159</f>
        <v>0</v>
      </c>
      <c r="AQ159" s="4">
        <v>0.0</v>
      </c>
      <c r="AR159" s="4">
        <v>0.0</v>
      </c>
      <c r="AS159" s="4">
        <v>2.0</v>
      </c>
      <c r="AT159" s="4">
        <v>0.0</v>
      </c>
      <c r="AU159" s="4">
        <v>0.0</v>
      </c>
      <c r="AV159" s="4">
        <v>0.0</v>
      </c>
      <c r="AW159" s="4">
        <v>21.0</v>
      </c>
      <c r="AX159" s="4">
        <v>0.0</v>
      </c>
      <c r="AY159" s="4">
        <v>0.0</v>
      </c>
      <c r="AZ159" s="4">
        <v>0.0</v>
      </c>
      <c r="BA159" s="22">
        <v>40914.0</v>
      </c>
      <c r="BB159" s="4" t="s">
        <v>244</v>
      </c>
      <c r="BC159" s="4" t="s">
        <v>1356</v>
      </c>
      <c r="BD159" s="4"/>
      <c r="BE159" s="4"/>
      <c r="BG159" s="4">
        <v>1.0</v>
      </c>
      <c r="BV159" s="4">
        <v>1.0</v>
      </c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</row>
    <row r="160">
      <c r="A160" s="4" t="str">
        <f t="shared" si="11"/>
        <v>157</v>
      </c>
      <c r="B160" s="4" t="s">
        <v>1459</v>
      </c>
      <c r="C160" s="4" t="s">
        <v>4079</v>
      </c>
      <c r="D160" s="4" t="str">
        <f t="shared" si="2"/>
        <v>89969.93281</v>
      </c>
      <c r="E160" s="4" t="str">
        <f t="shared" si="3"/>
        <v>744.3782477</v>
      </c>
      <c r="F160" s="4">
        <v>10900.0</v>
      </c>
      <c r="G160" s="4" t="str">
        <f t="shared" si="57"/>
        <v>10149.97533</v>
      </c>
      <c r="H160" s="4">
        <v>0.00450249359326</v>
      </c>
      <c r="I160" s="4">
        <v>89242.0</v>
      </c>
      <c r="J160" s="4" t="str">
        <f t="shared" si="5"/>
        <v>16.44543523</v>
      </c>
      <c r="K160" s="4">
        <v>10900.0</v>
      </c>
      <c r="L160" s="4" t="str">
        <f t="shared" si="6"/>
        <v>13.41204051</v>
      </c>
      <c r="M160" s="4" t="str">
        <f t="shared" si="142"/>
        <v>10140.40625</v>
      </c>
      <c r="N160" s="4" t="str">
        <f t="shared" si="7"/>
        <v>13.30782783</v>
      </c>
      <c r="O160" s="4" t="str">
        <f t="shared" si="143"/>
        <v>759.59375</v>
      </c>
      <c r="P160" s="4" t="str">
        <f t="shared" si="60"/>
        <v>9.569084225</v>
      </c>
      <c r="Q160" s="4">
        <v>695.5253125</v>
      </c>
      <c r="R160" s="4" t="str">
        <f t="shared" si="9"/>
        <v>9.44195921</v>
      </c>
      <c r="S160" s="4">
        <v>32.4075</v>
      </c>
      <c r="T160" s="4" t="str">
        <f t="shared" si="144"/>
        <v>5.018255827</v>
      </c>
      <c r="U160" s="4">
        <v>137.0</v>
      </c>
      <c r="V160" s="4">
        <v>6.0</v>
      </c>
      <c r="W160" s="4" t="str">
        <f t="shared" si="145"/>
        <v>2977</v>
      </c>
      <c r="X160" s="4">
        <v>223.0</v>
      </c>
      <c r="Y160" s="15">
        <v>38957.0</v>
      </c>
      <c r="Z160" s="4" t="s">
        <v>1459</v>
      </c>
      <c r="AA160" t="str">
        <f t="shared" si="146"/>
        <v>22.70043972</v>
      </c>
      <c r="AB160" s="4" t="str">
        <f t="shared" si="147"/>
        <v>31</v>
      </c>
      <c r="AC160" s="4">
        <v>244.0</v>
      </c>
      <c r="AD160" s="20">
        <v>40043.0</v>
      </c>
      <c r="AE160" s="4">
        <v>244.0</v>
      </c>
      <c r="AF160" s="4">
        <v>13.0</v>
      </c>
      <c r="AG160" s="4">
        <v>0.0</v>
      </c>
      <c r="AH160" s="4" t="str">
        <f t="shared" si="148"/>
        <v>19</v>
      </c>
      <c r="AI160" s="4">
        <v>19.0</v>
      </c>
      <c r="AJ160" s="4">
        <v>1.0</v>
      </c>
      <c r="AK160" s="4">
        <v>10.0</v>
      </c>
      <c r="AL160" s="4">
        <v>0.0</v>
      </c>
      <c r="AM160" s="4">
        <v>20.0</v>
      </c>
      <c r="AN160" s="4"/>
      <c r="AO160" s="4"/>
      <c r="AP160" s="4"/>
      <c r="AQ160" s="4"/>
      <c r="BA160" s="17"/>
      <c r="BB160" s="4" t="s">
        <v>244</v>
      </c>
      <c r="BC160" s="4" t="s">
        <v>3940</v>
      </c>
      <c r="BD160" s="4"/>
      <c r="BE160" s="4"/>
      <c r="BG160" s="4">
        <v>1.0</v>
      </c>
      <c r="BH160" s="4">
        <v>1.0</v>
      </c>
      <c r="BJ160" s="4">
        <v>1.0</v>
      </c>
      <c r="BQ160" s="4">
        <v>1.0</v>
      </c>
      <c r="BS160" s="4">
        <v>1.0</v>
      </c>
    </row>
    <row r="161">
      <c r="A161" s="4" t="str">
        <f t="shared" si="11"/>
        <v>158</v>
      </c>
      <c r="B161" s="4" t="s">
        <v>1460</v>
      </c>
      <c r="C161" s="4" t="s">
        <v>5003</v>
      </c>
      <c r="D161" s="4" t="str">
        <f t="shared" si="2"/>
        <v>87855.54688</v>
      </c>
      <c r="E161" s="4" t="str">
        <f t="shared" si="3"/>
        <v>386.9636231</v>
      </c>
      <c r="F161" s="4">
        <v>13200.0</v>
      </c>
      <c r="G161" s="4" t="str">
        <f t="shared" si="57"/>
        <v>11478.25864</v>
      </c>
      <c r="H161" s="4">
        <v>0.00392141824951</v>
      </c>
      <c r="I161" s="4">
        <v>87485.0</v>
      </c>
      <c r="J161" s="4" t="str">
        <f t="shared" si="5"/>
        <v>16.41674806</v>
      </c>
      <c r="K161" s="4">
        <v>13200.0</v>
      </c>
      <c r="L161" s="4" t="str">
        <f t="shared" si="6"/>
        <v>13.68825031</v>
      </c>
      <c r="M161" s="4" t="str">
        <f t="shared" si="142"/>
        <v>11467.5</v>
      </c>
      <c r="N161" s="4" t="str">
        <f t="shared" si="7"/>
        <v>13.48526329</v>
      </c>
      <c r="O161" s="4" t="str">
        <f t="shared" si="143"/>
        <v>1732.5</v>
      </c>
      <c r="P161" s="4" t="str">
        <f t="shared" si="60"/>
        <v>10.75863964</v>
      </c>
      <c r="Q161" s="4">
        <v>288.355</v>
      </c>
      <c r="R161" s="4" t="str">
        <f t="shared" si="9"/>
        <v>8.171702228</v>
      </c>
      <c r="S161" s="4">
        <v>82.191875</v>
      </c>
      <c r="T161" s="4" t="str">
        <f t="shared" si="144"/>
        <v>6.36092388</v>
      </c>
      <c r="U161" s="4">
        <v>72.0</v>
      </c>
      <c r="V161" s="4">
        <v>16.0</v>
      </c>
      <c r="W161" s="4" t="str">
        <f t="shared" si="145"/>
        <v>2780</v>
      </c>
      <c r="X161" s="4">
        <v>420.0</v>
      </c>
      <c r="Y161" s="15">
        <v>39175.0</v>
      </c>
      <c r="Z161" s="4" t="s">
        <v>1460</v>
      </c>
      <c r="AA161" s="4">
        <v>0.0</v>
      </c>
      <c r="AB161" s="4" t="str">
        <f t="shared" si="147"/>
        <v>5</v>
      </c>
      <c r="AC161" s="4">
        <v>1.0</v>
      </c>
      <c r="AD161" s="20">
        <v>39940.0</v>
      </c>
      <c r="AE161" s="4">
        <v>1.0</v>
      </c>
      <c r="AF161" s="4">
        <v>0.0</v>
      </c>
      <c r="AG161" s="4">
        <v>0.0</v>
      </c>
      <c r="AH161" s="4" t="str">
        <f t="shared" si="148"/>
        <v>0</v>
      </c>
      <c r="AI161" s="4">
        <v>0.0</v>
      </c>
      <c r="AJ161" s="4">
        <v>4.0</v>
      </c>
      <c r="AK161" s="4">
        <v>1.0</v>
      </c>
      <c r="AL161" s="4">
        <v>0.0</v>
      </c>
      <c r="AM161" s="4">
        <v>0.0</v>
      </c>
      <c r="AN161" s="4"/>
      <c r="AO161" s="4"/>
      <c r="AP161" s="4"/>
      <c r="AQ161" s="4"/>
      <c r="BA161" s="17"/>
      <c r="BB161" s="4" t="s">
        <v>244</v>
      </c>
      <c r="BC161" s="4" t="s">
        <v>3940</v>
      </c>
      <c r="BD161" s="4"/>
      <c r="BE161" s="4"/>
      <c r="BF161" s="4"/>
      <c r="BG161" s="4">
        <v>1.0</v>
      </c>
      <c r="BI161" s="4">
        <v>1.0</v>
      </c>
      <c r="BO161" s="4">
        <v>1.0</v>
      </c>
    </row>
    <row r="162">
      <c r="A162" s="4" t="str">
        <f t="shared" si="11"/>
        <v>159</v>
      </c>
      <c r="B162" s="4" t="s">
        <v>4084</v>
      </c>
      <c r="C162" s="4" t="s">
        <v>4085</v>
      </c>
      <c r="D162" s="4" t="str">
        <f t="shared" si="2"/>
        <v>88202.51906</v>
      </c>
      <c r="E162" s="4" t="str">
        <f t="shared" si="3"/>
        <v>1096.929812</v>
      </c>
      <c r="F162" s="4">
        <v>7799.0</v>
      </c>
      <c r="G162" s="4" t="str">
        <f t="shared" si="57"/>
        <v>5923.498282</v>
      </c>
      <c r="H162" s="4">
        <v>0.00255362455716</v>
      </c>
      <c r="I162" s="4">
        <v>87122.0</v>
      </c>
      <c r="J162" s="4" t="str">
        <f t="shared" si="5"/>
        <v>16.41074945</v>
      </c>
      <c r="K162" s="4">
        <v>7799.0</v>
      </c>
      <c r="L162" s="4" t="str">
        <f t="shared" si="6"/>
        <v>12.92907344</v>
      </c>
      <c r="M162" s="4" t="str">
        <f t="shared" si="142"/>
        <v>5912.616875</v>
      </c>
      <c r="N162" s="4" t="str">
        <f t="shared" si="7"/>
        <v>12.52958108</v>
      </c>
      <c r="O162" s="4" t="str">
        <f t="shared" si="143"/>
        <v>1886.383125</v>
      </c>
      <c r="P162" s="4" t="str">
        <f t="shared" si="60"/>
        <v>10.881407</v>
      </c>
      <c r="Q162" s="4">
        <v>1045.988125</v>
      </c>
      <c r="R162" s="4" t="str">
        <f t="shared" si="9"/>
        <v>10.03065076</v>
      </c>
      <c r="S162" s="4">
        <v>34.5309375</v>
      </c>
      <c r="T162" s="4" t="str">
        <f t="shared" si="144"/>
        <v>5.109817598</v>
      </c>
      <c r="U162" s="4">
        <v>380.0</v>
      </c>
      <c r="V162" s="4">
        <v>6.0</v>
      </c>
      <c r="W162" s="4" t="str">
        <f t="shared" si="145"/>
        <v>2426</v>
      </c>
      <c r="X162" s="4">
        <v>774.0</v>
      </c>
      <c r="Y162" s="15">
        <v>40080.0</v>
      </c>
      <c r="AD162" s="17"/>
      <c r="BA162" s="17"/>
      <c r="BB162" s="4" t="s">
        <v>244</v>
      </c>
      <c r="BC162" s="4" t="s">
        <v>3940</v>
      </c>
      <c r="BD162" s="4"/>
      <c r="BS162" s="4">
        <v>1.0</v>
      </c>
    </row>
    <row r="163">
      <c r="A163" s="4" t="str">
        <f t="shared" si="11"/>
        <v>160</v>
      </c>
      <c r="B163" s="4" t="s">
        <v>1461</v>
      </c>
      <c r="C163" s="4" t="s">
        <v>691</v>
      </c>
      <c r="D163" s="4" t="str">
        <f t="shared" si="2"/>
        <v>86981.46063</v>
      </c>
      <c r="E163" s="4" t="str">
        <f t="shared" si="3"/>
        <v>57.86835748</v>
      </c>
      <c r="F163" s="4">
        <v>3681.0</v>
      </c>
      <c r="G163" s="4" t="str">
        <f t="shared" si="57"/>
        <v>3403.878722</v>
      </c>
      <c r="H163" s="4">
        <v>0.00536750016891</v>
      </c>
      <c r="I163" s="4">
        <v>86940.0</v>
      </c>
      <c r="J163" s="4" t="str">
        <f t="shared" si="5"/>
        <v>16.40773248</v>
      </c>
      <c r="K163" s="4">
        <v>3681.0</v>
      </c>
      <c r="L163" s="4" t="str">
        <f t="shared" si="6"/>
        <v>11.84588203</v>
      </c>
      <c r="M163" s="4" t="str">
        <f t="shared" si="142"/>
        <v>3395.7225</v>
      </c>
      <c r="N163" s="4" t="str">
        <f t="shared" si="7"/>
        <v>11.72950285</v>
      </c>
      <c r="O163" s="4" t="str">
        <f t="shared" si="143"/>
        <v>285.2775</v>
      </c>
      <c r="P163" s="4" t="str">
        <f t="shared" si="60"/>
        <v>8.156222155</v>
      </c>
      <c r="Q163" s="4">
        <v>41.460625</v>
      </c>
      <c r="R163" s="4" t="str">
        <f t="shared" si="9"/>
        <v>5.373669959</v>
      </c>
      <c r="S163" s="4">
        <v>0.0</v>
      </c>
      <c r="T163" s="4">
        <v>0.0</v>
      </c>
      <c r="U163" s="4">
        <v>16.0</v>
      </c>
      <c r="V163" s="4">
        <v>0.0</v>
      </c>
      <c r="W163" s="4" t="str">
        <f t="shared" si="145"/>
        <v>2952</v>
      </c>
      <c r="X163" s="4">
        <v>248.0</v>
      </c>
      <c r="Y163" s="15">
        <v>39479.0</v>
      </c>
      <c r="Z163" s="4" t="s">
        <v>1461</v>
      </c>
      <c r="AA163" t="str">
        <f t="shared" ref="AA163:AA164" si="149">LOG(AF163,2)+AG163+AH163</f>
        <v>7.321928095</v>
      </c>
      <c r="AB163" s="4" t="str">
        <f t="shared" ref="AB163:AB164" si="150">AJ163+AK163+AL163+AM163</f>
        <v>20</v>
      </c>
      <c r="AC163" s="4">
        <v>7.0</v>
      </c>
      <c r="AD163" s="20">
        <v>40864.0</v>
      </c>
      <c r="AE163" s="4">
        <v>7.0</v>
      </c>
      <c r="AF163" s="4">
        <v>160.0</v>
      </c>
      <c r="AG163" s="4">
        <v>0.0</v>
      </c>
      <c r="AH163" s="4" t="str">
        <f t="shared" ref="AH163:AH164" si="151">AI163-AG163</f>
        <v>0</v>
      </c>
      <c r="AI163" s="4">
        <v>0.0</v>
      </c>
      <c r="AJ163" s="4">
        <v>10.0</v>
      </c>
      <c r="AK163" s="4">
        <v>5.0</v>
      </c>
      <c r="AL163" s="4">
        <v>2.0</v>
      </c>
      <c r="AM163" s="4">
        <v>3.0</v>
      </c>
      <c r="AN163" s="4" t="s">
        <v>691</v>
      </c>
      <c r="AO163" s="4" t="str">
        <f t="shared" ref="AO163:AO164" si="152">AR163+AS163</f>
        <v>10</v>
      </c>
      <c r="AP163" s="4" t="str">
        <f t="shared" ref="AP163:AP164" si="153">AX163+AY163</f>
        <v>25</v>
      </c>
      <c r="AQ163" s="4" t="str">
        <f t="shared" ref="AQ163:AQ164" si="154">AU163+LOG(AV163+AZ163,2)+AT163</f>
        <v>958.8073549</v>
      </c>
      <c r="AR163" s="4">
        <v>2.0</v>
      </c>
      <c r="AS163" s="4">
        <v>8.0</v>
      </c>
      <c r="AT163" s="4">
        <v>952.0</v>
      </c>
      <c r="AU163" s="4">
        <v>2.0</v>
      </c>
      <c r="AV163" s="4">
        <v>4.0</v>
      </c>
      <c r="AW163" s="4">
        <v>208.0</v>
      </c>
      <c r="AX163" s="4">
        <v>25.0</v>
      </c>
      <c r="AY163" s="4">
        <v>0.0</v>
      </c>
      <c r="AZ163" s="4">
        <v>24.0</v>
      </c>
      <c r="BA163" s="22">
        <v>40981.0</v>
      </c>
      <c r="BB163" s="4" t="s">
        <v>244</v>
      </c>
      <c r="BC163" s="4" t="s">
        <v>3940</v>
      </c>
      <c r="BD163" s="4"/>
      <c r="BE163" s="4"/>
      <c r="BG163" s="4">
        <v>1.0</v>
      </c>
      <c r="BH163" s="4">
        <v>1.0</v>
      </c>
    </row>
    <row r="164">
      <c r="A164" s="4" t="str">
        <f t="shared" si="11"/>
        <v>161</v>
      </c>
      <c r="B164" s="4" t="s">
        <v>1462</v>
      </c>
      <c r="C164" s="4" t="s">
        <v>692</v>
      </c>
      <c r="D164" s="4" t="str">
        <f t="shared" si="2"/>
        <v>88340.72844</v>
      </c>
      <c r="E164" s="4" t="str">
        <f t="shared" si="3"/>
        <v>2200.123118</v>
      </c>
      <c r="F164" s="4">
        <v>27100.0</v>
      </c>
      <c r="G164" s="4" t="str">
        <f t="shared" si="57"/>
        <v>24866.91325</v>
      </c>
      <c r="H164" s="4">
        <v>0.00373337157246</v>
      </c>
      <c r="I164" s="4">
        <v>86157.0</v>
      </c>
      <c r="J164" s="4" t="str">
        <f t="shared" si="5"/>
        <v>16.3946804</v>
      </c>
      <c r="K164" s="4">
        <v>27100.0</v>
      </c>
      <c r="L164" s="4" t="str">
        <f t="shared" si="6"/>
        <v>14.72600523</v>
      </c>
      <c r="M164" s="4" t="str">
        <f t="shared" si="142"/>
        <v>24855.78125</v>
      </c>
      <c r="N164" s="4" t="str">
        <f t="shared" si="7"/>
        <v>14.60129383</v>
      </c>
      <c r="O164" s="4" t="str">
        <f t="shared" si="143"/>
        <v>2244.21875</v>
      </c>
      <c r="P164" s="4" t="str">
        <f t="shared" si="60"/>
        <v>11.13199759</v>
      </c>
      <c r="Q164" s="4">
        <v>2115.2878125</v>
      </c>
      <c r="R164" s="4" t="str">
        <f t="shared" si="9"/>
        <v>11.04663826</v>
      </c>
      <c r="S164" s="4">
        <v>68.440625</v>
      </c>
      <c r="T164" s="4" t="str">
        <f t="shared" ref="T164:T174" si="155">LOG(S164,2)</f>
        <v>6.096781029</v>
      </c>
      <c r="U164" s="4">
        <v>244.0</v>
      </c>
      <c r="V164" s="4">
        <v>7.0</v>
      </c>
      <c r="W164" s="4" t="str">
        <f t="shared" si="145"/>
        <v>2935</v>
      </c>
      <c r="X164" s="4">
        <v>265.0</v>
      </c>
      <c r="Y164" s="15">
        <v>39098.0</v>
      </c>
      <c r="Z164" s="4" t="s">
        <v>1462</v>
      </c>
      <c r="AA164" t="str">
        <f t="shared" si="149"/>
        <v>8.584962501</v>
      </c>
      <c r="AB164" s="4" t="str">
        <f t="shared" si="150"/>
        <v>36</v>
      </c>
      <c r="AC164" s="4">
        <v>188.0</v>
      </c>
      <c r="AD164" s="20">
        <v>40750.0</v>
      </c>
      <c r="AE164" s="4">
        <v>188.0</v>
      </c>
      <c r="AF164" s="4">
        <v>96.0</v>
      </c>
      <c r="AG164" s="4">
        <v>1.0</v>
      </c>
      <c r="AH164" s="4" t="str">
        <f t="shared" si="151"/>
        <v>1</v>
      </c>
      <c r="AI164" s="4">
        <v>2.0</v>
      </c>
      <c r="AJ164" s="4">
        <v>6.0</v>
      </c>
      <c r="AK164" s="4">
        <v>17.0</v>
      </c>
      <c r="AL164" s="4">
        <v>8.0</v>
      </c>
      <c r="AM164" s="4">
        <v>5.0</v>
      </c>
      <c r="AN164" s="4" t="s">
        <v>692</v>
      </c>
      <c r="AO164" s="4" t="str">
        <f t="shared" si="152"/>
        <v>14</v>
      </c>
      <c r="AP164" s="4" t="str">
        <f t="shared" si="153"/>
        <v>8</v>
      </c>
      <c r="AQ164" s="4" t="str">
        <f t="shared" si="154"/>
        <v>2073.139551</v>
      </c>
      <c r="AR164" s="4">
        <v>4.0</v>
      </c>
      <c r="AS164" s="4">
        <v>10.0</v>
      </c>
      <c r="AT164" s="4">
        <v>2058.0</v>
      </c>
      <c r="AU164" s="4">
        <v>8.0</v>
      </c>
      <c r="AV164" s="4">
        <v>19.0</v>
      </c>
      <c r="AW164" s="4">
        <v>525.0</v>
      </c>
      <c r="AX164" s="4">
        <v>8.0</v>
      </c>
      <c r="AY164" s="4">
        <v>0.0</v>
      </c>
      <c r="AZ164" s="4">
        <v>122.0</v>
      </c>
      <c r="BA164" s="22">
        <v>40465.0</v>
      </c>
      <c r="BB164" s="4" t="s">
        <v>244</v>
      </c>
      <c r="BC164" s="4" t="s">
        <v>3940</v>
      </c>
      <c r="BD164" s="4"/>
      <c r="BE164" s="4"/>
      <c r="BG164" s="4">
        <v>1.0</v>
      </c>
      <c r="BH164" s="4">
        <v>1.0</v>
      </c>
      <c r="BI164" s="4">
        <v>1.0</v>
      </c>
      <c r="BJ164" s="4">
        <v>1.0</v>
      </c>
    </row>
    <row r="165">
      <c r="A165" s="4" t="str">
        <f t="shared" si="11"/>
        <v>162</v>
      </c>
      <c r="B165" s="4" t="s">
        <v>4093</v>
      </c>
      <c r="C165" s="4" t="s">
        <v>4094</v>
      </c>
      <c r="D165" s="4" t="str">
        <f t="shared" si="2"/>
        <v>85828.13438</v>
      </c>
      <c r="E165" s="4" t="str">
        <f t="shared" si="3"/>
        <v>897.5086504</v>
      </c>
      <c r="F165" s="4">
        <v>14500.0</v>
      </c>
      <c r="G165" s="4" t="str">
        <f t="shared" si="57"/>
        <v>13209.87607</v>
      </c>
      <c r="H165" s="4">
        <v>0.00427978663488</v>
      </c>
      <c r="I165" s="4">
        <v>84947.0</v>
      </c>
      <c r="J165" s="4" t="str">
        <f t="shared" si="5"/>
        <v>16.37427538</v>
      </c>
      <c r="K165" s="4">
        <v>14500.0</v>
      </c>
      <c r="L165" s="4" t="str">
        <f t="shared" si="6"/>
        <v>13.82376528</v>
      </c>
      <c r="M165" s="4" t="str">
        <f t="shared" si="142"/>
        <v>13199.53125</v>
      </c>
      <c r="N165" s="4" t="str">
        <f t="shared" si="7"/>
        <v>13.68819908</v>
      </c>
      <c r="O165" s="4" t="str">
        <f t="shared" si="143"/>
        <v>1300.46875</v>
      </c>
      <c r="P165" s="4" t="str">
        <f t="shared" si="60"/>
        <v>10.34481602</v>
      </c>
      <c r="Q165" s="4">
        <v>817.404375</v>
      </c>
      <c r="R165" s="4" t="str">
        <f t="shared" si="9"/>
        <v>9.674906155</v>
      </c>
      <c r="S165" s="4">
        <v>63.73</v>
      </c>
      <c r="T165" s="4" t="str">
        <f t="shared" si="155"/>
        <v>5.993900756</v>
      </c>
      <c r="U165" s="4">
        <v>233.0</v>
      </c>
      <c r="V165" s="4">
        <v>14.0</v>
      </c>
      <c r="W165" s="4" t="str">
        <f t="shared" si="145"/>
        <v>2913</v>
      </c>
      <c r="X165" s="4">
        <v>287.0</v>
      </c>
      <c r="Y165" s="15">
        <v>40587.0</v>
      </c>
      <c r="AD165" s="17"/>
      <c r="BA165" s="17"/>
      <c r="BB165" s="4" t="s">
        <v>244</v>
      </c>
      <c r="BC165" s="4" t="s">
        <v>358</v>
      </c>
      <c r="BD165" s="4"/>
      <c r="BG165" s="4">
        <v>1.0</v>
      </c>
    </row>
    <row r="166">
      <c r="A166" s="4" t="str">
        <f t="shared" si="11"/>
        <v>163</v>
      </c>
      <c r="B166" s="4" t="s">
        <v>5013</v>
      </c>
      <c r="C166" s="4" t="s">
        <v>5014</v>
      </c>
      <c r="D166" s="4" t="str">
        <f t="shared" si="2"/>
        <v>85944.25719</v>
      </c>
      <c r="E166" s="4" t="str">
        <f t="shared" si="3"/>
        <v>1214.628045</v>
      </c>
      <c r="F166" s="4">
        <v>21400.0</v>
      </c>
      <c r="G166" s="4" t="str">
        <f t="shared" si="57"/>
        <v>20360.09859</v>
      </c>
      <c r="H166" s="4">
        <v>0.00504559851953</v>
      </c>
      <c r="I166" s="4">
        <v>84746.0</v>
      </c>
      <c r="J166" s="4" t="str">
        <f t="shared" si="5"/>
        <v>16.37085765</v>
      </c>
      <c r="K166" s="4">
        <v>21400.0</v>
      </c>
      <c r="L166" s="4" t="str">
        <f t="shared" si="6"/>
        <v>14.38532318</v>
      </c>
      <c r="M166" s="4" t="str">
        <f t="shared" si="142"/>
        <v>20350.0625</v>
      </c>
      <c r="N166" s="4" t="str">
        <f t="shared" si="7"/>
        <v>14.3127456</v>
      </c>
      <c r="O166" s="4" t="str">
        <f t="shared" si="143"/>
        <v>1049.9375</v>
      </c>
      <c r="P166" s="4" t="str">
        <f t="shared" si="60"/>
        <v>10.03608774</v>
      </c>
      <c r="Q166" s="4">
        <v>1067.75375</v>
      </c>
      <c r="R166" s="4" t="str">
        <f t="shared" si="9"/>
        <v>10.06036325</v>
      </c>
      <c r="S166" s="4">
        <v>130.5034375</v>
      </c>
      <c r="T166" s="4" t="str">
        <f t="shared" si="155"/>
        <v>7.027943998</v>
      </c>
      <c r="U166" s="4">
        <v>164.0</v>
      </c>
      <c r="V166" s="4">
        <v>22.0</v>
      </c>
      <c r="W166" s="4" t="str">
        <f t="shared" si="145"/>
        <v>3043</v>
      </c>
      <c r="X166" s="4">
        <v>157.0</v>
      </c>
      <c r="Y166" s="15">
        <v>39151.0</v>
      </c>
      <c r="Z166" s="4" t="s">
        <v>1463</v>
      </c>
      <c r="AA166" s="4">
        <v>0.0</v>
      </c>
      <c r="AB166" s="4" t="str">
        <f>AJ166+AK166+AL166+AM166</f>
        <v>5</v>
      </c>
      <c r="AC166" s="4">
        <v>8.0</v>
      </c>
      <c r="AD166" s="20">
        <v>40219.0</v>
      </c>
      <c r="AE166" s="4">
        <v>8.0</v>
      </c>
      <c r="AF166" s="4">
        <v>0.0</v>
      </c>
      <c r="AG166" s="4">
        <v>0.0</v>
      </c>
      <c r="AH166" s="4" t="str">
        <f>AI166-AG166</f>
        <v>0</v>
      </c>
      <c r="AI166" s="4">
        <v>0.0</v>
      </c>
      <c r="AJ166" s="4">
        <v>4.0</v>
      </c>
      <c r="AK166" s="4">
        <v>0.0</v>
      </c>
      <c r="AL166" s="4">
        <v>1.0</v>
      </c>
      <c r="AM166" s="4">
        <v>0.0</v>
      </c>
      <c r="AN166" s="4"/>
      <c r="AO166" s="4"/>
      <c r="AP166" s="4"/>
      <c r="AQ166" s="4"/>
      <c r="BA166" s="17"/>
      <c r="BB166" s="4" t="s">
        <v>244</v>
      </c>
      <c r="BC166" s="4" t="s">
        <v>3940</v>
      </c>
      <c r="BD166" s="4"/>
      <c r="BE166" s="4"/>
      <c r="BH166" s="4">
        <v>1.0</v>
      </c>
      <c r="BM166" s="4">
        <v>1.0</v>
      </c>
      <c r="BN166" s="4">
        <v>1.0</v>
      </c>
    </row>
    <row r="167">
      <c r="A167" s="4" t="str">
        <f t="shared" si="11"/>
        <v>164</v>
      </c>
      <c r="B167" s="4" t="s">
        <v>4098</v>
      </c>
      <c r="D167" s="4" t="str">
        <f t="shared" si="2"/>
        <v>83441.5</v>
      </c>
      <c r="E167" s="4" t="str">
        <f t="shared" si="3"/>
        <v>776.8352682</v>
      </c>
      <c r="F167" s="4">
        <v>20800.0</v>
      </c>
      <c r="G167" s="4" t="str">
        <f t="shared" si="57"/>
        <v>12752.97656</v>
      </c>
      <c r="H167" s="4">
        <v>9.53023786074E-4</v>
      </c>
      <c r="I167" s="4">
        <v>82681.0</v>
      </c>
      <c r="J167" s="4" t="str">
        <f t="shared" si="5"/>
        <v>16.33526822</v>
      </c>
      <c r="K167" s="4">
        <v>20800.0</v>
      </c>
      <c r="L167" s="4" t="str">
        <f t="shared" si="6"/>
        <v>14.34429591</v>
      </c>
      <c r="M167" s="4" t="str">
        <f t="shared" si="142"/>
        <v>12740</v>
      </c>
      <c r="N167" s="4" t="str">
        <f t="shared" si="7"/>
        <v>13.63707766</v>
      </c>
      <c r="O167" s="4" t="str">
        <f t="shared" si="143"/>
        <v>8060</v>
      </c>
      <c r="P167" s="4" t="str">
        <f t="shared" si="60"/>
        <v>12.97656412</v>
      </c>
      <c r="Q167" s="4">
        <v>728.0</v>
      </c>
      <c r="R167" s="4" t="str">
        <f t="shared" si="9"/>
        <v>9.50779464</v>
      </c>
      <c r="S167" s="4">
        <v>32.5</v>
      </c>
      <c r="T167" s="4" t="str">
        <f t="shared" si="155"/>
        <v>5.022367813</v>
      </c>
      <c r="U167" s="4">
        <v>112.0</v>
      </c>
      <c r="V167" s="4">
        <v>5.0</v>
      </c>
      <c r="W167" s="4" t="str">
        <f t="shared" si="145"/>
        <v>1960</v>
      </c>
      <c r="X167" s="4">
        <v>1240.0</v>
      </c>
      <c r="Y167" s="15">
        <v>40371.0</v>
      </c>
      <c r="AD167" s="17"/>
      <c r="BA167" s="17"/>
      <c r="BB167" s="4" t="s">
        <v>244</v>
      </c>
      <c r="BC167" s="4" t="s">
        <v>350</v>
      </c>
      <c r="BD167" s="4"/>
      <c r="BE167" s="4"/>
      <c r="BI167" s="4">
        <v>1.0</v>
      </c>
      <c r="BS167" s="4">
        <v>1.0</v>
      </c>
    </row>
    <row r="168">
      <c r="A168" s="4" t="str">
        <f t="shared" si="11"/>
        <v>165</v>
      </c>
      <c r="B168" s="4" t="s">
        <v>1464</v>
      </c>
      <c r="C168" s="4" t="s">
        <v>4099</v>
      </c>
      <c r="D168" s="4" t="str">
        <f t="shared" si="2"/>
        <v>86823.60031</v>
      </c>
      <c r="E168" s="4" t="str">
        <f t="shared" si="3"/>
        <v>4411.931159</v>
      </c>
      <c r="F168" s="4">
        <v>35100.0</v>
      </c>
      <c r="G168" s="4" t="str">
        <f t="shared" si="57"/>
        <v>26151.66077</v>
      </c>
      <c r="H168" s="4">
        <v>0.00419847423532</v>
      </c>
      <c r="I168" s="4">
        <v>82428.0</v>
      </c>
      <c r="J168" s="4" t="str">
        <f t="shared" si="5"/>
        <v>16.33084687</v>
      </c>
      <c r="K168" s="4">
        <v>35100.0</v>
      </c>
      <c r="L168" s="4" t="str">
        <f t="shared" si="6"/>
        <v>15.09918341</v>
      </c>
      <c r="M168" s="4" t="str">
        <f t="shared" si="142"/>
        <v>26138.53125</v>
      </c>
      <c r="N168" s="4" t="str">
        <f t="shared" si="7"/>
        <v>14.67389046</v>
      </c>
      <c r="O168" s="4" t="str">
        <f t="shared" si="143"/>
        <v>8961.46875</v>
      </c>
      <c r="P168" s="4" t="str">
        <f t="shared" si="60"/>
        <v>13.12951949</v>
      </c>
      <c r="Q168" s="4">
        <v>4273.906875</v>
      </c>
      <c r="R168" s="4" t="str">
        <f t="shared" si="9"/>
        <v>12.06133976</v>
      </c>
      <c r="S168" s="4">
        <v>121.6934375</v>
      </c>
      <c r="T168" s="4" t="str">
        <f t="shared" si="155"/>
        <v>6.92710756</v>
      </c>
      <c r="U168" s="4">
        <v>431.0</v>
      </c>
      <c r="V168" s="4">
        <v>16.0</v>
      </c>
      <c r="W168" s="4" t="str">
        <f t="shared" si="145"/>
        <v>2383</v>
      </c>
      <c r="X168" s="4">
        <v>817.0</v>
      </c>
      <c r="Y168" s="15">
        <v>39534.0</v>
      </c>
      <c r="Z168" s="4" t="s">
        <v>1464</v>
      </c>
      <c r="AA168" t="str">
        <f>LOG(AF168,2)+AG168+AH168</f>
        <v>144.2094534</v>
      </c>
      <c r="AB168" s="4" t="str">
        <f>AJ168+AK168+AL168+AM168</f>
        <v>233</v>
      </c>
      <c r="AC168" s="4">
        <v>1370.0</v>
      </c>
      <c r="AD168" s="20">
        <v>40406.0</v>
      </c>
      <c r="AE168" s="4">
        <v>1370.0</v>
      </c>
      <c r="AF168" s="4">
        <v>296.0</v>
      </c>
      <c r="AG168" s="4">
        <v>6.0</v>
      </c>
      <c r="AH168" s="4" t="str">
        <f>AI168-AG168</f>
        <v>130</v>
      </c>
      <c r="AI168" s="4">
        <v>136.0</v>
      </c>
      <c r="AJ168" s="4">
        <v>0.0</v>
      </c>
      <c r="AK168" s="4">
        <v>153.0</v>
      </c>
      <c r="AL168" s="4">
        <v>10.0</v>
      </c>
      <c r="AM168" s="4">
        <v>70.0</v>
      </c>
      <c r="AN168" s="4"/>
      <c r="AO168" s="4"/>
      <c r="AP168" s="4"/>
      <c r="AQ168" s="4"/>
      <c r="BA168" s="17"/>
      <c r="BB168" s="4" t="s">
        <v>244</v>
      </c>
      <c r="BC168" s="4" t="s">
        <v>3940</v>
      </c>
      <c r="BD168" s="4"/>
      <c r="BE168" s="4"/>
      <c r="BG168" s="4">
        <v>1.0</v>
      </c>
      <c r="BH168" s="4">
        <v>1.0</v>
      </c>
      <c r="BN168" s="4">
        <v>1.0</v>
      </c>
      <c r="BP168" s="4">
        <v>1.0</v>
      </c>
      <c r="BR168" s="4">
        <v>1.0</v>
      </c>
    </row>
    <row r="169">
      <c r="A169" s="4" t="str">
        <f t="shared" si="11"/>
        <v>166</v>
      </c>
      <c r="B169" s="4" t="s">
        <v>4331</v>
      </c>
      <c r="C169" s="4" t="s">
        <v>4332</v>
      </c>
      <c r="D169" s="4" t="str">
        <f t="shared" si="2"/>
        <v>85700.65031</v>
      </c>
      <c r="E169" s="4" t="str">
        <f t="shared" si="3"/>
        <v>3776.972593</v>
      </c>
      <c r="F169" s="4">
        <v>48300.0</v>
      </c>
      <c r="G169" s="4" t="str">
        <f t="shared" si="57"/>
        <v>41490.36106</v>
      </c>
      <c r="H169" s="4">
        <v>0.00744971497732</v>
      </c>
      <c r="I169" s="4">
        <v>81940.0</v>
      </c>
      <c r="J169" s="4" t="str">
        <f t="shared" si="5"/>
        <v>16.32228027</v>
      </c>
      <c r="K169" s="4">
        <v>48300.0</v>
      </c>
      <c r="L169" s="4" t="str">
        <f t="shared" si="6"/>
        <v>15.55973557</v>
      </c>
      <c r="M169" s="4" t="str">
        <f t="shared" si="142"/>
        <v>41477.625</v>
      </c>
      <c r="N169" s="4" t="str">
        <f t="shared" si="7"/>
        <v>15.34004567</v>
      </c>
      <c r="O169" s="4" t="str">
        <f t="shared" si="143"/>
        <v>6822.375</v>
      </c>
      <c r="P169" s="4" t="str">
        <f t="shared" si="60"/>
        <v>12.73605834</v>
      </c>
      <c r="Q169" s="4">
        <v>3633.4153125</v>
      </c>
      <c r="R169" s="4" t="str">
        <f t="shared" si="9"/>
        <v>11.82711057</v>
      </c>
      <c r="S169" s="4">
        <v>127.235</v>
      </c>
      <c r="T169" s="4" t="str">
        <f t="shared" si="155"/>
        <v>6.991351774</v>
      </c>
      <c r="U169" s="4">
        <v>360.0</v>
      </c>
      <c r="V169" s="4">
        <v>24.0</v>
      </c>
      <c r="W169" s="4" t="str">
        <f t="shared" si="145"/>
        <v>2748</v>
      </c>
      <c r="X169" s="4">
        <v>452.0</v>
      </c>
      <c r="Y169" s="15">
        <v>39751.0</v>
      </c>
      <c r="AC169" s="4"/>
      <c r="AD169" s="16"/>
      <c r="AE169" s="4"/>
      <c r="AG169" s="4"/>
      <c r="AJ169" s="4"/>
      <c r="AM169" s="4"/>
      <c r="BA169" s="17"/>
      <c r="BB169" s="4" t="s">
        <v>244</v>
      </c>
      <c r="BD169" s="4"/>
      <c r="BG169" s="4">
        <v>1.0</v>
      </c>
      <c r="BI169" s="4">
        <v>1.0</v>
      </c>
    </row>
    <row r="170">
      <c r="A170" s="4" t="str">
        <f t="shared" si="11"/>
        <v>167</v>
      </c>
      <c r="B170" s="4" t="s">
        <v>4380</v>
      </c>
      <c r="C170" s="4" t="s">
        <v>4382</v>
      </c>
      <c r="D170" s="4" t="str">
        <f t="shared" si="2"/>
        <v>83161.87156</v>
      </c>
      <c r="E170" s="4" t="str">
        <f t="shared" si="3"/>
        <v>1636.186818</v>
      </c>
      <c r="F170" s="4">
        <v>2854.0</v>
      </c>
      <c r="G170" s="4" t="str">
        <f t="shared" si="57"/>
        <v>2679.507795</v>
      </c>
      <c r="H170" s="4">
        <v>0.00649785873344</v>
      </c>
      <c r="I170" s="4">
        <v>81542.0</v>
      </c>
      <c r="J170" s="4" t="str">
        <f t="shared" si="5"/>
        <v>16.31525572</v>
      </c>
      <c r="K170" s="4">
        <v>2854.0</v>
      </c>
      <c r="L170" s="4" t="str">
        <f t="shared" si="6"/>
        <v>11.47876962</v>
      </c>
      <c r="M170" s="4" t="str">
        <f>K170-X170</f>
        <v>2672</v>
      </c>
      <c r="N170" s="4" t="str">
        <f t="shared" si="7"/>
        <v>11.38370429</v>
      </c>
      <c r="O170" s="4">
        <v>182.0</v>
      </c>
      <c r="P170" s="4" t="str">
        <f t="shared" si="60"/>
        <v>7.50779464</v>
      </c>
      <c r="Q170" s="4">
        <v>1015.684375</v>
      </c>
      <c r="R170" s="4" t="str">
        <f t="shared" si="9"/>
        <v>9.988236437</v>
      </c>
      <c r="S170" s="4">
        <v>604.1871875</v>
      </c>
      <c r="T170" s="4" t="str">
        <f t="shared" si="155"/>
        <v>9.23885178</v>
      </c>
      <c r="U170" s="4">
        <v>241.0</v>
      </c>
      <c r="V170" s="4">
        <v>138.0</v>
      </c>
      <c r="W170" s="4"/>
      <c r="X170" s="4">
        <v>182.0</v>
      </c>
      <c r="Y170" s="15">
        <v>38914.0</v>
      </c>
      <c r="AC170" s="4"/>
      <c r="AD170" s="16"/>
      <c r="AE170" s="4"/>
      <c r="AG170" s="4"/>
      <c r="AI170" s="4"/>
      <c r="AJ170" s="4"/>
      <c r="AK170" s="4"/>
      <c r="AL170" s="4"/>
      <c r="AM170" s="4"/>
      <c r="BA170" s="17"/>
      <c r="BB170" s="4" t="s">
        <v>244</v>
      </c>
      <c r="BC170" s="4" t="s">
        <v>3940</v>
      </c>
      <c r="BD170" s="4"/>
      <c r="BE170" s="4">
        <v>1.0</v>
      </c>
      <c r="BF170" s="4"/>
      <c r="BG170" s="4">
        <v>1.0</v>
      </c>
      <c r="BI170" s="4">
        <v>1.0</v>
      </c>
      <c r="BO170" s="4">
        <v>1.0</v>
      </c>
      <c r="BP170" s="4">
        <v>1.0</v>
      </c>
    </row>
    <row r="171">
      <c r="A171" s="4" t="str">
        <f t="shared" si="11"/>
        <v>168</v>
      </c>
      <c r="B171" s="4" t="s">
        <v>4427</v>
      </c>
      <c r="D171" s="4" t="str">
        <f t="shared" si="2"/>
        <v>82407.40938</v>
      </c>
      <c r="E171" s="4" t="str">
        <f t="shared" si="3"/>
        <v>1106.720644</v>
      </c>
      <c r="F171" s="4">
        <v>55600.0</v>
      </c>
      <c r="G171" s="4" t="str">
        <f t="shared" si="57"/>
        <v>52102.02715</v>
      </c>
      <c r="H171" s="4">
        <v>0.00693139371691</v>
      </c>
      <c r="I171" s="4">
        <v>81317.0</v>
      </c>
      <c r="J171" s="4" t="str">
        <f t="shared" si="5"/>
        <v>16.31126937</v>
      </c>
      <c r="K171" s="4">
        <v>55600.0</v>
      </c>
      <c r="L171" s="4" t="str">
        <f t="shared" si="6"/>
        <v>15.76279726</v>
      </c>
      <c r="M171" s="4" t="str">
        <f t="shared" ref="M171:M174" si="156">(K171*W171)/3200</f>
        <v>52090.25</v>
      </c>
      <c r="N171" s="4" t="str">
        <f t="shared" si="7"/>
        <v>15.66872574</v>
      </c>
      <c r="O171" s="4" t="str">
        <f t="shared" ref="O171:O174" si="157">(K171*X171)/3200</f>
        <v>3509.75</v>
      </c>
      <c r="P171" s="4" t="str">
        <f t="shared" si="60"/>
        <v>11.77715256</v>
      </c>
      <c r="Q171" s="4">
        <v>1082.253125</v>
      </c>
      <c r="R171" s="4" t="str">
        <f t="shared" si="9"/>
        <v>10.07982225</v>
      </c>
      <c r="S171" s="4">
        <v>8.15625</v>
      </c>
      <c r="T171" s="4" t="str">
        <f t="shared" si="155"/>
        <v>3.027905997</v>
      </c>
      <c r="U171" s="4">
        <v>80.0</v>
      </c>
      <c r="V171" s="4">
        <v>2.0</v>
      </c>
      <c r="W171" s="4" t="str">
        <f t="shared" ref="W171:W174" si="158">3200-X171</f>
        <v>2998</v>
      </c>
      <c r="X171" s="4">
        <v>202.0</v>
      </c>
      <c r="Y171" s="15">
        <v>39104.0</v>
      </c>
      <c r="AD171" s="17"/>
      <c r="AG171" s="4"/>
      <c r="AI171" s="4"/>
      <c r="AJ171" s="4"/>
      <c r="AK171" s="4"/>
      <c r="BA171" s="17"/>
      <c r="BB171" s="4" t="s">
        <v>244</v>
      </c>
      <c r="BC171" s="4" t="s">
        <v>3940</v>
      </c>
      <c r="BD171" s="4"/>
      <c r="BE171" s="4"/>
      <c r="BH171" s="4">
        <v>1.0</v>
      </c>
      <c r="BN171" s="4">
        <v>1.0</v>
      </c>
    </row>
    <row r="172">
      <c r="A172" s="4" t="str">
        <f t="shared" si="11"/>
        <v>169</v>
      </c>
      <c r="B172" s="4" t="s">
        <v>4491</v>
      </c>
      <c r="C172" s="4" t="s">
        <v>4493</v>
      </c>
      <c r="D172" s="4" t="str">
        <f t="shared" si="2"/>
        <v>82365.455</v>
      </c>
      <c r="E172" s="4" t="str">
        <f t="shared" si="3"/>
        <v>1394.760403</v>
      </c>
      <c r="F172" s="4">
        <v>21800.0</v>
      </c>
      <c r="G172" s="4" t="str">
        <f t="shared" si="57"/>
        <v>18916.187</v>
      </c>
      <c r="H172" s="4">
        <v>0.00730853716314</v>
      </c>
      <c r="I172" s="4">
        <v>80987.0</v>
      </c>
      <c r="J172" s="4" t="str">
        <f t="shared" si="5"/>
        <v>16.30540273</v>
      </c>
      <c r="K172" s="4">
        <v>21800.0</v>
      </c>
      <c r="L172" s="4" t="str">
        <f t="shared" si="6"/>
        <v>14.41204051</v>
      </c>
      <c r="M172" s="4" t="str">
        <f t="shared" si="156"/>
        <v>18904.6875</v>
      </c>
      <c r="N172" s="4" t="str">
        <f t="shared" si="7"/>
        <v>14.20645638</v>
      </c>
      <c r="O172" s="4" t="str">
        <f t="shared" si="157"/>
        <v>2895.3125</v>
      </c>
      <c r="P172" s="4" t="str">
        <f t="shared" si="60"/>
        <v>11.49950336</v>
      </c>
      <c r="Q172" s="4">
        <v>1252.44875</v>
      </c>
      <c r="R172" s="4" t="str">
        <f t="shared" si="9"/>
        <v>10.29053585</v>
      </c>
      <c r="S172" s="4">
        <v>126.00625</v>
      </c>
      <c r="T172" s="4" t="str">
        <f t="shared" si="155"/>
        <v>6.977351484</v>
      </c>
      <c r="U172" s="4">
        <v>132.0</v>
      </c>
      <c r="V172" s="4">
        <v>10.0</v>
      </c>
      <c r="W172" s="4" t="str">
        <f t="shared" si="158"/>
        <v>2775</v>
      </c>
      <c r="X172" s="4">
        <v>425.0</v>
      </c>
      <c r="Y172" s="15">
        <v>39177.0</v>
      </c>
      <c r="AC172" s="4"/>
      <c r="AD172" s="16"/>
      <c r="AE172" s="4"/>
      <c r="AG172" s="4"/>
      <c r="AI172" s="4"/>
      <c r="AJ172" s="4"/>
      <c r="BA172" s="17"/>
      <c r="BB172" s="4" t="s">
        <v>244</v>
      </c>
      <c r="BC172" s="4" t="s">
        <v>3940</v>
      </c>
      <c r="BD172" s="4"/>
      <c r="BN172" s="4">
        <v>1.0</v>
      </c>
      <c r="BP172" s="4">
        <v>1.0</v>
      </c>
    </row>
    <row r="173">
      <c r="A173" s="4" t="str">
        <f t="shared" si="11"/>
        <v>170</v>
      </c>
      <c r="B173" s="4" t="s">
        <v>4558</v>
      </c>
      <c r="C173" s="4" t="s">
        <v>4559</v>
      </c>
      <c r="D173" s="4" t="str">
        <f t="shared" si="2"/>
        <v>81773.05156</v>
      </c>
      <c r="E173" s="4" t="str">
        <f t="shared" si="3"/>
        <v>1118.351325</v>
      </c>
      <c r="F173" s="4">
        <v>31100.0</v>
      </c>
      <c r="G173" s="4" t="str">
        <f t="shared" si="57"/>
        <v>29312.8434</v>
      </c>
      <c r="H173" s="4">
        <v>0.00327768196657</v>
      </c>
      <c r="I173" s="4">
        <v>80671.0</v>
      </c>
      <c r="J173" s="4" t="str">
        <f t="shared" si="5"/>
        <v>16.29976252</v>
      </c>
      <c r="K173" s="4">
        <v>31100.0</v>
      </c>
      <c r="L173" s="4" t="str">
        <f t="shared" si="6"/>
        <v>14.92462696</v>
      </c>
      <c r="M173" s="4" t="str">
        <f t="shared" si="156"/>
        <v>29302.03125</v>
      </c>
      <c r="N173" s="4" t="str">
        <f t="shared" si="7"/>
        <v>14.83871306</v>
      </c>
      <c r="O173" s="4" t="str">
        <f t="shared" si="157"/>
        <v>1797.96875</v>
      </c>
      <c r="P173" s="4" t="str">
        <f t="shared" si="60"/>
        <v>10.81215223</v>
      </c>
      <c r="Q173" s="4">
        <v>1067.0634375</v>
      </c>
      <c r="R173" s="4" t="str">
        <f t="shared" si="9"/>
        <v>10.05943023</v>
      </c>
      <c r="S173" s="4">
        <v>34.988125</v>
      </c>
      <c r="T173" s="4" t="str">
        <f t="shared" si="155"/>
        <v>5.128793448</v>
      </c>
      <c r="U173" s="4">
        <v>133.0</v>
      </c>
      <c r="V173" s="4">
        <v>9.0</v>
      </c>
      <c r="W173" s="4" t="str">
        <f t="shared" si="158"/>
        <v>3015</v>
      </c>
      <c r="X173" s="4">
        <v>185.0</v>
      </c>
      <c r="Y173" s="15">
        <v>39842.0</v>
      </c>
      <c r="AC173" s="4"/>
      <c r="AD173" s="16"/>
      <c r="AE173" s="4"/>
      <c r="AG173" s="4"/>
      <c r="AI173" s="4"/>
      <c r="AJ173" s="4"/>
      <c r="AK173" s="4"/>
      <c r="AM173" s="4"/>
      <c r="BA173" s="17"/>
      <c r="BB173" s="4" t="s">
        <v>367</v>
      </c>
      <c r="BC173" s="4" t="s">
        <v>3940</v>
      </c>
      <c r="BD173" s="4"/>
      <c r="BE173" s="4"/>
      <c r="BG173" s="4">
        <v>1.0</v>
      </c>
      <c r="BS173" s="4">
        <v>1.0</v>
      </c>
    </row>
    <row r="174">
      <c r="A174" s="4" t="str">
        <f t="shared" si="11"/>
        <v>171</v>
      </c>
      <c r="B174" s="4" t="s">
        <v>4588</v>
      </c>
      <c r="C174" s="4" t="s">
        <v>4589</v>
      </c>
      <c r="D174" s="4" t="str">
        <f t="shared" si="2"/>
        <v>81367.02094</v>
      </c>
      <c r="E174" s="4" t="str">
        <f t="shared" si="3"/>
        <v>918.3170113</v>
      </c>
      <c r="F174" s="4">
        <v>5880.0</v>
      </c>
      <c r="G174" s="4" t="str">
        <f t="shared" si="57"/>
        <v>4635.280986</v>
      </c>
      <c r="H174" s="4">
        <v>0.00800970514819</v>
      </c>
      <c r="I174" s="4">
        <v>80465.0</v>
      </c>
      <c r="J174" s="4" t="str">
        <f t="shared" si="5"/>
        <v>16.29607377</v>
      </c>
      <c r="K174" s="4">
        <v>5880.0</v>
      </c>
      <c r="L174" s="4" t="str">
        <f t="shared" si="6"/>
        <v>12.52160044</v>
      </c>
      <c r="M174" s="4" t="str">
        <f t="shared" si="156"/>
        <v>4624.9875</v>
      </c>
      <c r="N174" s="4" t="str">
        <f t="shared" si="7"/>
        <v>12.17523375</v>
      </c>
      <c r="O174" s="4" t="str">
        <f t="shared" si="157"/>
        <v>1255.0125</v>
      </c>
      <c r="P174" s="4" t="str">
        <f t="shared" si="60"/>
        <v>10.29348602</v>
      </c>
      <c r="Q174" s="4">
        <v>845.951875</v>
      </c>
      <c r="R174" s="4" t="str">
        <f t="shared" si="9"/>
        <v>9.724431783</v>
      </c>
      <c r="S174" s="4">
        <v>56.0690625</v>
      </c>
      <c r="T174" s="4" t="str">
        <f t="shared" si="155"/>
        <v>5.809133042</v>
      </c>
      <c r="U174" s="4">
        <v>253.0</v>
      </c>
      <c r="V174" s="4">
        <v>20.0</v>
      </c>
      <c r="W174" s="4" t="str">
        <f t="shared" si="158"/>
        <v>2517</v>
      </c>
      <c r="X174" s="4">
        <v>683.0</v>
      </c>
      <c r="Y174" s="15">
        <v>39382.0</v>
      </c>
      <c r="AD174" s="17"/>
      <c r="BA174" s="17"/>
      <c r="BB174" s="4" t="s">
        <v>244</v>
      </c>
      <c r="BC174" s="4" t="s">
        <v>3940</v>
      </c>
      <c r="BD174" s="4"/>
      <c r="BE174" s="4"/>
      <c r="BF174" s="4"/>
      <c r="BG174" s="4">
        <v>1.0</v>
      </c>
      <c r="BH174" s="4">
        <v>1.0</v>
      </c>
      <c r="BI174" s="4">
        <v>1.0</v>
      </c>
      <c r="BO174" s="4">
        <v>1.0</v>
      </c>
    </row>
    <row r="175">
      <c r="A175" s="4" t="str">
        <f t="shared" si="11"/>
        <v>172</v>
      </c>
      <c r="B175" s="4" t="s">
        <v>4592</v>
      </c>
      <c r="C175" s="4" t="s">
        <v>4593</v>
      </c>
      <c r="D175" s="4" t="str">
        <f t="shared" si="2"/>
        <v>80254.24594</v>
      </c>
      <c r="E175" s="4" t="str">
        <f t="shared" si="3"/>
        <v>44.53771975</v>
      </c>
      <c r="F175" s="4">
        <v>1.0</v>
      </c>
      <c r="G175" s="4">
        <v>1.0</v>
      </c>
      <c r="H175" s="4">
        <v>0.00268793189927</v>
      </c>
      <c r="I175" s="4">
        <v>80226.0</v>
      </c>
      <c r="J175" s="4" t="str">
        <f t="shared" si="5"/>
        <v>16.29178225</v>
      </c>
      <c r="K175" s="4">
        <v>1.0</v>
      </c>
      <c r="L175" s="4" t="str">
        <f t="shared" si="6"/>
        <v>0</v>
      </c>
      <c r="M175" s="4" t="str">
        <f>K175-X175</f>
        <v>1</v>
      </c>
      <c r="N175" s="4" t="str">
        <f t="shared" si="7"/>
        <v>0</v>
      </c>
      <c r="O175" s="4">
        <v>0.0</v>
      </c>
      <c r="P175" s="4">
        <v>0.0</v>
      </c>
      <c r="Q175" s="4">
        <v>28.2459375</v>
      </c>
      <c r="R175" s="4" t="str">
        <f t="shared" si="9"/>
        <v>4.81997148</v>
      </c>
      <c r="S175" s="4">
        <v>0.0</v>
      </c>
      <c r="T175" s="4">
        <v>0.0</v>
      </c>
      <c r="U175" s="4">
        <v>12.0</v>
      </c>
      <c r="V175" s="4">
        <v>0.0</v>
      </c>
      <c r="W175" s="4"/>
      <c r="X175" s="4">
        <v>0.0</v>
      </c>
      <c r="Y175" s="15">
        <v>41060.0</v>
      </c>
      <c r="AD175" s="17"/>
      <c r="BA175" s="17"/>
      <c r="BB175" s="4" t="s">
        <v>244</v>
      </c>
      <c r="BC175" s="4" t="s">
        <v>3940</v>
      </c>
      <c r="BD175" s="4">
        <v>1.0</v>
      </c>
      <c r="BE175" s="4"/>
      <c r="BF175" s="4"/>
      <c r="BG175" s="4">
        <v>1.0</v>
      </c>
      <c r="BI175" s="4">
        <v>1.0</v>
      </c>
      <c r="BO175" s="4">
        <v>1.0</v>
      </c>
    </row>
    <row r="176">
      <c r="A176" s="4" t="str">
        <f t="shared" si="11"/>
        <v>173</v>
      </c>
      <c r="B176" s="4" t="s">
        <v>4624</v>
      </c>
      <c r="C176" s="4" t="s">
        <v>4627</v>
      </c>
      <c r="D176" s="4" t="str">
        <f t="shared" si="2"/>
        <v>81869.10719</v>
      </c>
      <c r="E176" s="4" t="str">
        <f t="shared" si="3"/>
        <v>2142.390258</v>
      </c>
      <c r="F176" s="4">
        <v>28900.0</v>
      </c>
      <c r="G176" s="4" t="str">
        <f t="shared" ref="G176:G203" si="159">M176 + LOG(O176,2)</f>
        <v>25010.42981</v>
      </c>
      <c r="H176" s="4">
        <v>0.0105315283086</v>
      </c>
      <c r="I176" s="4">
        <v>79743.0</v>
      </c>
      <c r="J176" s="4" t="str">
        <f t="shared" si="5"/>
        <v>16.28307026</v>
      </c>
      <c r="K176" s="4">
        <v>28900.0</v>
      </c>
      <c r="L176" s="4" t="str">
        <f t="shared" si="6"/>
        <v>14.81878187</v>
      </c>
      <c r="M176" s="4" t="str">
        <f>(K176*W176)/3200</f>
        <v>24998.5</v>
      </c>
      <c r="N176" s="4" t="str">
        <f t="shared" si="7"/>
        <v>14.60955391</v>
      </c>
      <c r="O176" s="4" t="str">
        <f>(K176*X176)/3200</f>
        <v>3901.5</v>
      </c>
      <c r="P176" s="4" t="str">
        <f t="shared" ref="P176:P203" si="160">LOG(O176,2)</f>
        <v>11.92981318</v>
      </c>
      <c r="Q176" s="4">
        <v>1946.873125</v>
      </c>
      <c r="R176" s="4" t="str">
        <f t="shared" si="9"/>
        <v>10.92694315</v>
      </c>
      <c r="S176" s="4">
        <v>179.2340625</v>
      </c>
      <c r="T176" s="4" t="str">
        <f t="shared" ref="T176:T179" si="161">LOG(S176,2)</f>
        <v>7.48570103</v>
      </c>
      <c r="U176" s="4">
        <v>183.0</v>
      </c>
      <c r="V176" s="4">
        <v>22.0</v>
      </c>
      <c r="W176" s="4" t="str">
        <f>3200-X176</f>
        <v>2768</v>
      </c>
      <c r="X176" s="4">
        <v>432.0</v>
      </c>
      <c r="Y176" s="15">
        <v>39148.0</v>
      </c>
      <c r="AD176" s="17"/>
      <c r="BA176" s="17"/>
      <c r="BB176" s="4" t="s">
        <v>244</v>
      </c>
      <c r="BC176" s="4" t="s">
        <v>3940</v>
      </c>
      <c r="BD176" s="4"/>
      <c r="BE176" s="4"/>
      <c r="BH176" s="4">
        <v>1.0</v>
      </c>
      <c r="BN176" s="4">
        <v>1.0</v>
      </c>
    </row>
    <row r="177">
      <c r="A177" s="4" t="str">
        <f t="shared" si="11"/>
        <v>174</v>
      </c>
      <c r="B177" s="4" t="s">
        <v>1465</v>
      </c>
      <c r="C177" s="4" t="s">
        <v>1465</v>
      </c>
      <c r="D177" s="4" t="str">
        <f t="shared" si="2"/>
        <v>79657.45313</v>
      </c>
      <c r="E177" s="4" t="str">
        <f t="shared" si="3"/>
        <v>114.7328625</v>
      </c>
      <c r="F177" s="4">
        <v>1841.0</v>
      </c>
      <c r="G177" s="4" t="str">
        <f t="shared" si="159"/>
        <v>1477.539159</v>
      </c>
      <c r="H177" s="4">
        <v>0.00390642276138</v>
      </c>
      <c r="I177" s="4">
        <v>79559.0</v>
      </c>
      <c r="J177" s="4" t="str">
        <f t="shared" si="5"/>
        <v>16.27973752</v>
      </c>
      <c r="K177" s="4">
        <v>1841.0</v>
      </c>
      <c r="L177" s="4" t="str">
        <f t="shared" si="6"/>
        <v>10.84627391</v>
      </c>
      <c r="M177" s="4" t="str">
        <f>K177-X177</f>
        <v>1469</v>
      </c>
      <c r="N177" s="4" t="str">
        <f t="shared" si="7"/>
        <v>10.52061868</v>
      </c>
      <c r="O177" s="4">
        <v>372.0</v>
      </c>
      <c r="P177" s="4" t="str">
        <f t="shared" si="160"/>
        <v>8.539158811</v>
      </c>
      <c r="Q177" s="4">
        <v>77.5625</v>
      </c>
      <c r="R177" s="4" t="str">
        <f t="shared" si="9"/>
        <v>6.2772874</v>
      </c>
      <c r="S177" s="4">
        <v>20.890625</v>
      </c>
      <c r="T177" s="4" t="str">
        <f t="shared" si="161"/>
        <v>4.38478375</v>
      </c>
      <c r="U177" s="4">
        <v>67.0</v>
      </c>
      <c r="V177" s="4">
        <v>11.0</v>
      </c>
      <c r="W177" s="4"/>
      <c r="X177" s="4">
        <v>372.0</v>
      </c>
      <c r="Y177" s="15">
        <v>40080.0</v>
      </c>
      <c r="Z177" s="4" t="s">
        <v>1465</v>
      </c>
      <c r="AA177" t="str">
        <f>LOG(AF177,2)+AG177+AH177</f>
        <v>1441.919608</v>
      </c>
      <c r="AB177" s="4" t="str">
        <f>AJ177+AK177+AL177+AM177</f>
        <v>413</v>
      </c>
      <c r="AC177" s="4">
        <v>204.0</v>
      </c>
      <c r="AD177" s="20">
        <v>40479.0</v>
      </c>
      <c r="AE177" s="4">
        <v>204.0</v>
      </c>
      <c r="AF177" s="4">
        <v>1937.0</v>
      </c>
      <c r="AG177" s="4">
        <v>0.0</v>
      </c>
      <c r="AH177" s="4" t="str">
        <f>AI177-AG177</f>
        <v>1431</v>
      </c>
      <c r="AI177" s="4">
        <v>1431.0</v>
      </c>
      <c r="AJ177" s="4">
        <v>4.0</v>
      </c>
      <c r="AK177" s="4">
        <v>402.0</v>
      </c>
      <c r="AL177" s="4">
        <v>1.0</v>
      </c>
      <c r="AM177" s="4">
        <v>6.0</v>
      </c>
      <c r="AN177" s="4"/>
      <c r="AO177" s="4"/>
      <c r="AP177" s="4"/>
      <c r="AQ177" s="4"/>
      <c r="BA177" s="17"/>
      <c r="BB177" s="4" t="s">
        <v>244</v>
      </c>
      <c r="BC177" s="4" t="s">
        <v>482</v>
      </c>
      <c r="BD177" s="4"/>
      <c r="BG177" s="4">
        <v>1.0</v>
      </c>
    </row>
    <row r="178">
      <c r="A178" s="4" t="str">
        <f t="shared" si="11"/>
        <v>175</v>
      </c>
      <c r="B178" s="4" t="s">
        <v>4756</v>
      </c>
      <c r="C178" s="4" t="s">
        <v>4758</v>
      </c>
      <c r="D178" s="4" t="str">
        <f t="shared" si="2"/>
        <v>82220.24906</v>
      </c>
      <c r="E178" s="4" t="str">
        <f t="shared" si="3"/>
        <v>2711.528183</v>
      </c>
      <c r="F178" s="4">
        <v>52800.0</v>
      </c>
      <c r="G178" s="4" t="str">
        <f t="shared" si="159"/>
        <v>47004.50383</v>
      </c>
      <c r="H178" s="4">
        <v>0.00523263727816</v>
      </c>
      <c r="I178" s="4">
        <v>79525.0</v>
      </c>
      <c r="J178" s="4" t="str">
        <f t="shared" si="5"/>
        <v>16.27912085</v>
      </c>
      <c r="K178" s="4">
        <v>52800.0</v>
      </c>
      <c r="L178" s="4" t="str">
        <f t="shared" si="6"/>
        <v>15.68825031</v>
      </c>
      <c r="M178" s="4" t="str">
        <f t="shared" ref="M178:M182" si="162">(K178*W178)/3200</f>
        <v>46992</v>
      </c>
      <c r="N178" s="4" t="str">
        <f t="shared" si="7"/>
        <v>15.52012755</v>
      </c>
      <c r="O178" s="4" t="str">
        <f t="shared" ref="O178:O182" si="163">(K178*X178)/3200</f>
        <v>5808</v>
      </c>
      <c r="P178" s="4" t="str">
        <f t="shared" si="160"/>
        <v>12.50382574</v>
      </c>
      <c r="Q178" s="4">
        <v>2572.6865625</v>
      </c>
      <c r="R178" s="4" t="str">
        <f t="shared" si="9"/>
        <v>11.32905998</v>
      </c>
      <c r="S178" s="4">
        <v>122.5625</v>
      </c>
      <c r="T178" s="4" t="str">
        <f t="shared" si="161"/>
        <v>6.93737382</v>
      </c>
      <c r="U178" s="4">
        <v>183.0</v>
      </c>
      <c r="V178" s="4">
        <v>10.0</v>
      </c>
      <c r="W178" s="4" t="str">
        <f t="shared" ref="W178:W182" si="164">3200-X178</f>
        <v>2848</v>
      </c>
      <c r="X178" s="4">
        <v>352.0</v>
      </c>
      <c r="Y178" s="15">
        <v>39248.0</v>
      </c>
      <c r="AD178" s="17"/>
      <c r="BA178" s="17"/>
      <c r="BB178" s="4" t="s">
        <v>244</v>
      </c>
      <c r="BC178" s="4" t="s">
        <v>3940</v>
      </c>
      <c r="BD178" s="4"/>
      <c r="BE178" s="4"/>
      <c r="BF178" s="4"/>
      <c r="BS178" s="4">
        <v>1.0</v>
      </c>
      <c r="BV178" s="4">
        <v>1.0</v>
      </c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</row>
    <row r="179">
      <c r="A179" s="4" t="str">
        <f t="shared" si="11"/>
        <v>176</v>
      </c>
      <c r="B179" s="4" t="s">
        <v>4802</v>
      </c>
      <c r="C179" s="4" t="s">
        <v>4804</v>
      </c>
      <c r="D179" s="4" t="str">
        <f t="shared" si="2"/>
        <v>80072.44656</v>
      </c>
      <c r="E179" s="4" t="str">
        <f t="shared" si="3"/>
        <v>1035.717095</v>
      </c>
      <c r="F179" s="4">
        <v>11200.0</v>
      </c>
      <c r="G179" s="4" t="str">
        <f t="shared" si="159"/>
        <v>7543.840778</v>
      </c>
      <c r="H179" s="4">
        <v>0.0064424269621</v>
      </c>
      <c r="I179" s="4">
        <v>79053.0</v>
      </c>
      <c r="J179" s="4" t="str">
        <f t="shared" si="5"/>
        <v>16.27053259</v>
      </c>
      <c r="K179" s="4">
        <v>11200.0</v>
      </c>
      <c r="L179" s="4" t="str">
        <f t="shared" si="6"/>
        <v>13.45121111</v>
      </c>
      <c r="M179" s="4" t="str">
        <f t="shared" si="162"/>
        <v>7532</v>
      </c>
      <c r="N179" s="4" t="str">
        <f t="shared" si="7"/>
        <v>12.87881728</v>
      </c>
      <c r="O179" s="4" t="str">
        <f t="shared" si="163"/>
        <v>3668</v>
      </c>
      <c r="P179" s="4" t="str">
        <f t="shared" si="160"/>
        <v>11.84077792</v>
      </c>
      <c r="Q179" s="4">
        <v>1002.2240625</v>
      </c>
      <c r="R179" s="4" t="str">
        <f t="shared" si="9"/>
        <v>9.968989366</v>
      </c>
      <c r="S179" s="4">
        <v>17.2225</v>
      </c>
      <c r="T179" s="4" t="str">
        <f t="shared" si="161"/>
        <v>4.106222673</v>
      </c>
      <c r="U179" s="4">
        <v>247.0</v>
      </c>
      <c r="V179" s="4">
        <v>6.0</v>
      </c>
      <c r="W179" s="4" t="str">
        <f t="shared" si="164"/>
        <v>2152</v>
      </c>
      <c r="X179" s="4">
        <v>1048.0</v>
      </c>
      <c r="Y179" s="15">
        <v>39148.0</v>
      </c>
      <c r="AD179" s="17"/>
      <c r="BA179" s="17"/>
      <c r="BB179" s="4" t="s">
        <v>244</v>
      </c>
      <c r="BC179" s="4" t="s">
        <v>3940</v>
      </c>
      <c r="BD179" s="4"/>
      <c r="BE179" s="4">
        <v>1.0</v>
      </c>
      <c r="BG179" s="4">
        <v>1.0</v>
      </c>
      <c r="BH179" s="4">
        <v>1.0</v>
      </c>
      <c r="BQ179" s="4">
        <v>1.0</v>
      </c>
    </row>
    <row r="180">
      <c r="A180" s="4" t="str">
        <f t="shared" si="11"/>
        <v>177</v>
      </c>
      <c r="B180" s="4" t="s">
        <v>4847</v>
      </c>
      <c r="C180" s="4" t="s">
        <v>4849</v>
      </c>
      <c r="D180" s="4" t="str">
        <f t="shared" si="2"/>
        <v>80410.59375</v>
      </c>
      <c r="E180" s="4" t="str">
        <f t="shared" si="3"/>
        <v>1375.864246</v>
      </c>
      <c r="F180" s="4">
        <v>63600.0</v>
      </c>
      <c r="G180" s="4" t="str">
        <f t="shared" si="159"/>
        <v>54609.76125</v>
      </c>
      <c r="H180" s="4">
        <v>0.0011293445104</v>
      </c>
      <c r="I180" s="4">
        <v>79051.0</v>
      </c>
      <c r="J180" s="4" t="str">
        <f t="shared" si="5"/>
        <v>16.27049609</v>
      </c>
      <c r="K180" s="4">
        <v>63600.0</v>
      </c>
      <c r="L180" s="4" t="str">
        <f t="shared" si="6"/>
        <v>15.95673915</v>
      </c>
      <c r="M180" s="4" t="str">
        <f t="shared" si="162"/>
        <v>54596.625</v>
      </c>
      <c r="N180" s="4" t="str">
        <f t="shared" si="7"/>
        <v>15.73652415</v>
      </c>
      <c r="O180" s="4" t="str">
        <f t="shared" si="163"/>
        <v>9003.375</v>
      </c>
      <c r="P180" s="4" t="str">
        <f t="shared" si="160"/>
        <v>13.1362502</v>
      </c>
      <c r="Q180" s="4">
        <v>1359.59375</v>
      </c>
      <c r="R180" s="4" t="str">
        <f t="shared" si="9"/>
        <v>10.40895992</v>
      </c>
      <c r="S180" s="4">
        <v>0.0</v>
      </c>
      <c r="T180" s="4">
        <v>0.0</v>
      </c>
      <c r="U180" s="4">
        <v>69.0</v>
      </c>
      <c r="V180" s="4">
        <v>0.0</v>
      </c>
      <c r="W180" s="4" t="str">
        <f t="shared" si="164"/>
        <v>2747</v>
      </c>
      <c r="X180" s="4">
        <v>453.0</v>
      </c>
      <c r="Y180" s="15">
        <v>39524.0</v>
      </c>
      <c r="AD180" s="17"/>
      <c r="BA180" s="17"/>
      <c r="BB180" s="4" t="s">
        <v>244</v>
      </c>
      <c r="BC180" s="4" t="s">
        <v>3940</v>
      </c>
      <c r="BD180" s="4"/>
      <c r="BG180" s="4">
        <v>1.0</v>
      </c>
    </row>
    <row r="181">
      <c r="A181" s="4" t="str">
        <f t="shared" si="11"/>
        <v>178</v>
      </c>
      <c r="B181" s="4" t="s">
        <v>4880</v>
      </c>
      <c r="C181" s="4" t="s">
        <v>4881</v>
      </c>
      <c r="D181" s="4" t="str">
        <f t="shared" si="2"/>
        <v>80738.37531</v>
      </c>
      <c r="E181" s="4" t="str">
        <f t="shared" si="3"/>
        <v>1918.641879</v>
      </c>
      <c r="F181" s="4">
        <v>11900.0</v>
      </c>
      <c r="G181" s="4" t="str">
        <f t="shared" si="159"/>
        <v>7193.110544</v>
      </c>
      <c r="H181" s="4">
        <v>0.00965685443539</v>
      </c>
      <c r="I181" s="4">
        <v>78836.0</v>
      </c>
      <c r="J181" s="4" t="str">
        <f t="shared" si="5"/>
        <v>16.26656696</v>
      </c>
      <c r="K181" s="4">
        <v>11900.0</v>
      </c>
      <c r="L181" s="4" t="str">
        <f t="shared" si="6"/>
        <v>13.53867395</v>
      </c>
      <c r="M181" s="4" t="str">
        <f t="shared" si="162"/>
        <v>7180.90625</v>
      </c>
      <c r="N181" s="4" t="str">
        <f t="shared" si="7"/>
        <v>12.80995021</v>
      </c>
      <c r="O181" s="4" t="str">
        <f t="shared" si="163"/>
        <v>4719.09375</v>
      </c>
      <c r="P181" s="4" t="str">
        <f t="shared" si="160"/>
        <v>12.20429412</v>
      </c>
      <c r="Q181" s="4">
        <v>1776.5765625</v>
      </c>
      <c r="R181" s="4" t="str">
        <f t="shared" si="9"/>
        <v>10.79488415</v>
      </c>
      <c r="S181" s="4">
        <v>125.79875</v>
      </c>
      <c r="T181" s="4" t="str">
        <f t="shared" ref="T181:T183" si="165">LOG(S181,2)</f>
        <v>6.974973777</v>
      </c>
      <c r="U181" s="4">
        <v>383.0</v>
      </c>
      <c r="V181" s="4">
        <v>16.0</v>
      </c>
      <c r="W181" s="4" t="str">
        <f t="shared" si="164"/>
        <v>1931</v>
      </c>
      <c r="X181" s="4">
        <v>1269.0</v>
      </c>
      <c r="Y181" s="15">
        <v>39042.0</v>
      </c>
      <c r="Z181" s="4" t="s">
        <v>1466</v>
      </c>
      <c r="AA181" t="str">
        <f>LOG(AF181,2)+AG181+AH181</f>
        <v>11.96650545</v>
      </c>
      <c r="AB181" s="4" t="str">
        <f>AJ181+AK181+AL181+AM181</f>
        <v>140</v>
      </c>
      <c r="AC181" s="4">
        <v>353.0</v>
      </c>
      <c r="AD181" s="20">
        <v>39835.0</v>
      </c>
      <c r="AE181" s="4">
        <v>353.0</v>
      </c>
      <c r="AF181" s="4">
        <v>2001.0</v>
      </c>
      <c r="AG181" s="4">
        <v>1.0</v>
      </c>
      <c r="AH181" s="4" t="str">
        <f>AI181-AG181</f>
        <v>0</v>
      </c>
      <c r="AI181" s="4">
        <v>1.0</v>
      </c>
      <c r="AJ181" s="4">
        <v>3.0</v>
      </c>
      <c r="AK181" s="4">
        <v>0.0</v>
      </c>
      <c r="AL181" s="4">
        <v>0.0</v>
      </c>
      <c r="AM181" s="4">
        <v>137.0</v>
      </c>
      <c r="AN181" s="4"/>
      <c r="AO181" s="4"/>
      <c r="AP181" s="4"/>
      <c r="AQ181" s="4"/>
      <c r="BA181" s="17"/>
      <c r="BB181" s="4" t="s">
        <v>244</v>
      </c>
      <c r="BC181" s="4" t="s">
        <v>3940</v>
      </c>
      <c r="BD181" s="4"/>
      <c r="BE181" s="4"/>
      <c r="BF181" s="4"/>
      <c r="BG181" s="4">
        <v>1.0</v>
      </c>
      <c r="BO181" s="4">
        <v>1.0</v>
      </c>
      <c r="BQ181" s="4">
        <v>1.0</v>
      </c>
    </row>
    <row r="182">
      <c r="A182" s="4" t="str">
        <f t="shared" si="11"/>
        <v>179</v>
      </c>
      <c r="B182" s="4" t="s">
        <v>4883</v>
      </c>
      <c r="C182" s="4" t="s">
        <v>4884</v>
      </c>
      <c r="D182" s="4" t="str">
        <f t="shared" si="2"/>
        <v>82418.2175</v>
      </c>
      <c r="E182" s="4" t="str">
        <f t="shared" si="3"/>
        <v>3708.482053</v>
      </c>
      <c r="F182" s="4">
        <v>44700.0</v>
      </c>
      <c r="G182" s="4" t="str">
        <f t="shared" si="159"/>
        <v>32965.80134</v>
      </c>
      <c r="H182" s="4">
        <v>0.00774778018561</v>
      </c>
      <c r="I182" s="4">
        <v>78726.0</v>
      </c>
      <c r="J182" s="4" t="str">
        <f t="shared" si="5"/>
        <v>16.26455256</v>
      </c>
      <c r="K182" s="4">
        <v>44700.0</v>
      </c>
      <c r="L182" s="4" t="str">
        <f t="shared" si="6"/>
        <v>15.44798721</v>
      </c>
      <c r="M182" s="4" t="str">
        <f t="shared" si="162"/>
        <v>32952.28125</v>
      </c>
      <c r="N182" s="4" t="str">
        <f t="shared" si="7"/>
        <v>15.00809072</v>
      </c>
      <c r="O182" s="4" t="str">
        <f t="shared" si="163"/>
        <v>11747.71875</v>
      </c>
      <c r="P182" s="4" t="str">
        <f t="shared" si="160"/>
        <v>13.52009301</v>
      </c>
      <c r="Q182" s="4">
        <v>3570.3590625</v>
      </c>
      <c r="R182" s="4" t="str">
        <f t="shared" si="9"/>
        <v>11.80185345</v>
      </c>
      <c r="S182" s="4">
        <v>121.8584375</v>
      </c>
      <c r="T182" s="4" t="str">
        <f t="shared" si="165"/>
        <v>6.929062337</v>
      </c>
      <c r="U182" s="4">
        <v>361.0</v>
      </c>
      <c r="V182" s="4">
        <v>26.0</v>
      </c>
      <c r="W182" s="4" t="str">
        <f t="shared" si="164"/>
        <v>2359</v>
      </c>
      <c r="X182" s="4">
        <v>841.0</v>
      </c>
      <c r="Y182" s="15">
        <v>38903.0</v>
      </c>
      <c r="AC182" s="4"/>
      <c r="AD182" s="16"/>
      <c r="AE182" s="4"/>
      <c r="AG182" s="4"/>
      <c r="AI182" s="4"/>
      <c r="AJ182" s="4"/>
      <c r="AK182" s="4"/>
      <c r="BA182" s="17"/>
      <c r="BB182" s="4" t="s">
        <v>244</v>
      </c>
      <c r="BC182" s="4" t="s">
        <v>3940</v>
      </c>
      <c r="BD182" s="4"/>
      <c r="BE182" s="4"/>
      <c r="BH182" s="4">
        <v>1.0</v>
      </c>
      <c r="BO182" s="4">
        <v>1.0</v>
      </c>
      <c r="BV182" s="4">
        <v>1.0</v>
      </c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</row>
    <row r="183">
      <c r="A183" s="4" t="str">
        <f t="shared" si="11"/>
        <v>180</v>
      </c>
      <c r="B183" s="4" t="s">
        <v>4898</v>
      </c>
      <c r="C183" s="4" t="s">
        <v>4900</v>
      </c>
      <c r="D183" s="4" t="str">
        <f t="shared" si="2"/>
        <v>78714.31594</v>
      </c>
      <c r="E183" s="4" t="str">
        <f t="shared" si="3"/>
        <v>136.5780691</v>
      </c>
      <c r="F183" s="4">
        <v>21.0</v>
      </c>
      <c r="G183" s="4" t="str">
        <f t="shared" si="159"/>
        <v>20</v>
      </c>
      <c r="H183" s="4">
        <v>0.00392824685168</v>
      </c>
      <c r="I183" s="4">
        <v>78594.0</v>
      </c>
      <c r="J183" s="4" t="str">
        <f t="shared" si="5"/>
        <v>16.26213156</v>
      </c>
      <c r="K183" s="4">
        <v>21.0</v>
      </c>
      <c r="L183" s="4" t="str">
        <f t="shared" si="6"/>
        <v>4.392317423</v>
      </c>
      <c r="M183" s="4" t="str">
        <f>K183-X183</f>
        <v>19</v>
      </c>
      <c r="N183" s="4" t="str">
        <f t="shared" si="7"/>
        <v>4.247927513</v>
      </c>
      <c r="O183" s="4">
        <v>2.0</v>
      </c>
      <c r="P183" s="4" t="str">
        <f t="shared" si="160"/>
        <v>1</v>
      </c>
      <c r="Q183" s="4">
        <v>91.2221875</v>
      </c>
      <c r="R183" s="4" t="str">
        <f t="shared" si="9"/>
        <v>6.511312861</v>
      </c>
      <c r="S183" s="4">
        <v>29.09375</v>
      </c>
      <c r="T183" s="4" t="str">
        <f t="shared" si="165"/>
        <v>4.862637358</v>
      </c>
      <c r="U183" s="4">
        <v>15.0</v>
      </c>
      <c r="V183" s="4">
        <v>5.0</v>
      </c>
      <c r="W183" s="4"/>
      <c r="X183" s="4">
        <v>2.0</v>
      </c>
      <c r="Y183" s="15">
        <v>40452.0</v>
      </c>
      <c r="AC183" s="4"/>
      <c r="AD183" s="16"/>
      <c r="AE183" s="4"/>
      <c r="AG183" s="4"/>
      <c r="AI183" s="4"/>
      <c r="AJ183" s="4"/>
      <c r="AK183" s="4"/>
      <c r="AL183" s="4"/>
      <c r="BA183" s="17"/>
      <c r="BB183" s="4" t="s">
        <v>244</v>
      </c>
      <c r="BC183" s="4" t="s">
        <v>3940</v>
      </c>
      <c r="BD183" s="4"/>
      <c r="BE183" s="4"/>
      <c r="BF183" s="4">
        <v>1.0</v>
      </c>
      <c r="BH183" s="4">
        <v>1.0</v>
      </c>
      <c r="BI183" s="4">
        <v>1.0</v>
      </c>
    </row>
    <row r="184">
      <c r="A184" s="4" t="str">
        <f t="shared" si="11"/>
        <v>181</v>
      </c>
      <c r="B184" s="4" t="s">
        <v>4938</v>
      </c>
      <c r="C184" s="4" t="s">
        <v>4940</v>
      </c>
      <c r="D184" s="4" t="str">
        <f t="shared" si="2"/>
        <v>78622.48844</v>
      </c>
      <c r="E184" s="4" t="str">
        <f t="shared" si="3"/>
        <v>166.7483278</v>
      </c>
      <c r="F184" s="4">
        <v>8734.0</v>
      </c>
      <c r="G184" s="4" t="str">
        <f t="shared" si="159"/>
        <v>8387.652188</v>
      </c>
      <c r="H184" s="4">
        <v>0.002815825583</v>
      </c>
      <c r="I184" s="4">
        <v>78472.0</v>
      </c>
      <c r="J184" s="4" t="str">
        <f t="shared" si="5"/>
        <v>16.25989035</v>
      </c>
      <c r="K184" s="4">
        <v>8734.0</v>
      </c>
      <c r="L184" s="4" t="str">
        <f t="shared" si="6"/>
        <v>13.09242682</v>
      </c>
      <c r="M184" s="4" t="str">
        <f t="shared" ref="M184:M191" si="166">(K184*W184)/3200</f>
        <v>8379.18125</v>
      </c>
      <c r="N184" s="4" t="str">
        <f t="shared" si="7"/>
        <v>13.03259357</v>
      </c>
      <c r="O184" s="4" t="str">
        <f t="shared" ref="O184:O191" si="167">(K184*X184)/3200</f>
        <v>354.81875</v>
      </c>
      <c r="P184" s="4" t="str">
        <f t="shared" si="160"/>
        <v>8.470938439</v>
      </c>
      <c r="Q184" s="4">
        <v>150.4884375</v>
      </c>
      <c r="R184" s="4" t="str">
        <f t="shared" si="9"/>
        <v>7.233508834</v>
      </c>
      <c r="S184" s="4">
        <v>0.0</v>
      </c>
      <c r="T184" s="4">
        <v>0.0</v>
      </c>
      <c r="U184" s="4">
        <v>52.0</v>
      </c>
      <c r="V184" s="4">
        <v>0.0</v>
      </c>
      <c r="W184" s="4" t="str">
        <f t="shared" ref="W184:W191" si="168">3200-X184</f>
        <v>3070</v>
      </c>
      <c r="X184" s="4">
        <v>130.0</v>
      </c>
      <c r="Y184" s="15">
        <v>39909.0</v>
      </c>
      <c r="AC184" s="4"/>
      <c r="AD184" s="16"/>
      <c r="AE184" s="4"/>
      <c r="AG184" s="4"/>
      <c r="AI184" s="4"/>
      <c r="AJ184" s="4"/>
      <c r="AK184" s="4"/>
      <c r="AM184" s="4"/>
      <c r="BA184" s="17"/>
      <c r="BB184" s="4" t="s">
        <v>244</v>
      </c>
      <c r="BC184" s="4" t="s">
        <v>3940</v>
      </c>
      <c r="BD184" s="4"/>
      <c r="BE184" s="4"/>
      <c r="BG184" s="4">
        <v>1.0</v>
      </c>
      <c r="BI184" s="4">
        <v>1.0</v>
      </c>
    </row>
    <row r="185">
      <c r="A185" s="4" t="str">
        <f t="shared" si="11"/>
        <v>182</v>
      </c>
      <c r="B185" s="4" t="s">
        <v>4943</v>
      </c>
      <c r="D185" s="4" t="str">
        <f t="shared" si="2"/>
        <v>77602.1875</v>
      </c>
      <c r="E185" s="4" t="str">
        <f t="shared" si="3"/>
        <v>213.4276391</v>
      </c>
      <c r="F185" s="4">
        <v>11500.0</v>
      </c>
      <c r="G185" s="4" t="str">
        <f t="shared" si="159"/>
        <v>9426.650399</v>
      </c>
      <c r="H185" s="4">
        <v>0.00292757789137</v>
      </c>
      <c r="I185" s="4">
        <v>77405.0</v>
      </c>
      <c r="J185" s="4" t="str">
        <f t="shared" si="5"/>
        <v>16.24013914</v>
      </c>
      <c r="K185" s="4">
        <v>11500.0</v>
      </c>
      <c r="L185" s="4" t="str">
        <f t="shared" si="6"/>
        <v>13.48934624</v>
      </c>
      <c r="M185" s="4" t="str">
        <f t="shared" si="166"/>
        <v>9415.625</v>
      </c>
      <c r="N185" s="4" t="str">
        <f t="shared" si="7"/>
        <v>13.20084115</v>
      </c>
      <c r="O185" s="4" t="str">
        <f t="shared" si="167"/>
        <v>2084.375</v>
      </c>
      <c r="P185" s="4" t="str">
        <f t="shared" si="160"/>
        <v>11.02539914</v>
      </c>
      <c r="Q185" s="4">
        <v>165.3125</v>
      </c>
      <c r="R185" s="4" t="str">
        <f t="shared" si="9"/>
        <v>7.369052007</v>
      </c>
      <c r="S185" s="4">
        <v>31.875</v>
      </c>
      <c r="T185" s="4" t="str">
        <f t="shared" ref="T185:T186" si="169">LOG(S185,2)</f>
        <v>4.994353437</v>
      </c>
      <c r="U185" s="4">
        <v>46.0</v>
      </c>
      <c r="V185" s="4">
        <v>8.0</v>
      </c>
      <c r="W185" s="4" t="str">
        <f t="shared" si="168"/>
        <v>2620</v>
      </c>
      <c r="X185" s="4">
        <v>580.0</v>
      </c>
      <c r="Y185" s="15">
        <v>40054.0</v>
      </c>
      <c r="AD185" s="17"/>
      <c r="AG185" s="4"/>
      <c r="AI185" s="4"/>
      <c r="AJ185" s="4"/>
      <c r="BA185" s="17"/>
      <c r="BB185" s="4" t="s">
        <v>244</v>
      </c>
      <c r="BC185" s="4" t="s">
        <v>350</v>
      </c>
      <c r="BD185" s="4"/>
      <c r="BV185" s="4">
        <v>1.0</v>
      </c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</row>
    <row r="186">
      <c r="A186" s="4" t="str">
        <f t="shared" si="11"/>
        <v>183</v>
      </c>
      <c r="B186" s="4" t="s">
        <v>4944</v>
      </c>
      <c r="D186" s="4" t="str">
        <f t="shared" si="2"/>
        <v>77567.59375</v>
      </c>
      <c r="E186" s="4" t="str">
        <f t="shared" si="3"/>
        <v>652.8250274</v>
      </c>
      <c r="F186" s="4">
        <v>139000.0</v>
      </c>
      <c r="G186" s="4" t="str">
        <f t="shared" si="159"/>
        <v>44800.58618</v>
      </c>
      <c r="H186" s="4">
        <v>0.00107942899015</v>
      </c>
      <c r="I186" s="4">
        <v>76931.0</v>
      </c>
      <c r="J186" s="4" t="str">
        <f t="shared" si="5"/>
        <v>16.23127744</v>
      </c>
      <c r="K186" s="4">
        <v>139000.0</v>
      </c>
      <c r="L186" s="4" t="str">
        <f t="shared" si="6"/>
        <v>17.08472536</v>
      </c>
      <c r="M186" s="4" t="str">
        <f t="shared" si="166"/>
        <v>44784.0625</v>
      </c>
      <c r="N186" s="4" t="str">
        <f t="shared" si="7"/>
        <v>15.45069778</v>
      </c>
      <c r="O186" s="4" t="str">
        <f t="shared" si="167"/>
        <v>94215.9375</v>
      </c>
      <c r="P186" s="4" t="str">
        <f t="shared" si="160"/>
        <v>16.52368351</v>
      </c>
      <c r="Q186" s="4">
        <v>565.8125</v>
      </c>
      <c r="R186" s="4" t="str">
        <f t="shared" si="9"/>
        <v>9.144180239</v>
      </c>
      <c r="S186" s="4">
        <v>70.78125</v>
      </c>
      <c r="T186" s="4" t="str">
        <f t="shared" si="169"/>
        <v>6.145295335</v>
      </c>
      <c r="U186" s="4">
        <v>17.0</v>
      </c>
      <c r="V186" s="4">
        <v>3.0</v>
      </c>
      <c r="W186" s="4" t="str">
        <f t="shared" si="168"/>
        <v>1031</v>
      </c>
      <c r="X186" s="4">
        <v>2169.0</v>
      </c>
      <c r="Y186" s="15">
        <v>40226.0</v>
      </c>
      <c r="AD186" s="17"/>
      <c r="AG186" s="4"/>
      <c r="AI186" s="4"/>
      <c r="AJ186" s="4"/>
      <c r="BA186" s="17"/>
      <c r="BB186" s="4" t="s">
        <v>244</v>
      </c>
      <c r="BC186" s="4" t="s">
        <v>350</v>
      </c>
      <c r="BD186" s="4"/>
      <c r="BS186" s="4">
        <v>1.0</v>
      </c>
    </row>
    <row r="187">
      <c r="A187" s="4" t="str">
        <f t="shared" si="11"/>
        <v>184</v>
      </c>
      <c r="B187" s="4" t="s">
        <v>1467</v>
      </c>
      <c r="C187" s="4" t="s">
        <v>693</v>
      </c>
      <c r="D187" s="4" t="str">
        <f t="shared" si="2"/>
        <v>76235.5</v>
      </c>
      <c r="E187" s="4" t="str">
        <f t="shared" si="3"/>
        <v>219.7143191</v>
      </c>
      <c r="F187" s="4">
        <v>59200.0</v>
      </c>
      <c r="G187" s="4" t="str">
        <f t="shared" si="159"/>
        <v>57712.0493</v>
      </c>
      <c r="H187" s="4">
        <v>0.00407520937244</v>
      </c>
      <c r="I187" s="4">
        <v>76032.0</v>
      </c>
      <c r="J187" s="4" t="str">
        <f t="shared" si="5"/>
        <v>16.21431912</v>
      </c>
      <c r="K187" s="4">
        <v>59200.0</v>
      </c>
      <c r="L187" s="4" t="str">
        <f t="shared" si="6"/>
        <v>15.85330956</v>
      </c>
      <c r="M187" s="4" t="str">
        <f t="shared" si="166"/>
        <v>57701.5</v>
      </c>
      <c r="N187" s="4" t="str">
        <f t="shared" si="7"/>
        <v>15.8163212</v>
      </c>
      <c r="O187" s="4" t="str">
        <f t="shared" si="167"/>
        <v>1498.5</v>
      </c>
      <c r="P187" s="4" t="str">
        <f t="shared" si="160"/>
        <v>10.54930337</v>
      </c>
      <c r="Q187" s="4">
        <v>203.5</v>
      </c>
      <c r="R187" s="4" t="str">
        <f t="shared" si="9"/>
        <v>7.668884984</v>
      </c>
      <c r="S187" s="4">
        <v>0.0</v>
      </c>
      <c r="T187" s="4">
        <v>0.0</v>
      </c>
      <c r="U187" s="4">
        <v>11.0</v>
      </c>
      <c r="V187" s="4">
        <v>0.0</v>
      </c>
      <c r="W187" s="4" t="str">
        <f t="shared" si="168"/>
        <v>3119</v>
      </c>
      <c r="X187" s="4">
        <v>81.0</v>
      </c>
      <c r="Y187" s="15">
        <v>39924.0</v>
      </c>
      <c r="Z187" s="4" t="s">
        <v>1467</v>
      </c>
      <c r="AA187" s="4">
        <v>0.0</v>
      </c>
      <c r="AB187" s="4" t="str">
        <f>AJ187+AK187+AL187+AM187</f>
        <v>0</v>
      </c>
      <c r="AC187" s="4">
        <v>0.0</v>
      </c>
      <c r="AD187" s="20">
        <v>41071.0</v>
      </c>
      <c r="AE187" s="4">
        <v>0.0</v>
      </c>
      <c r="AF187" s="4">
        <v>0.0</v>
      </c>
      <c r="AG187" s="4">
        <v>0.0</v>
      </c>
      <c r="AH187" s="4" t="str">
        <f>AI187-AG187</f>
        <v>0</v>
      </c>
      <c r="AI187" s="4">
        <v>0.0</v>
      </c>
      <c r="AJ187" s="4">
        <v>0.0</v>
      </c>
      <c r="AK187" s="4">
        <v>0.0</v>
      </c>
      <c r="AL187" s="4">
        <v>0.0</v>
      </c>
      <c r="AM187" s="4">
        <v>0.0</v>
      </c>
      <c r="AN187" s="4" t="s">
        <v>693</v>
      </c>
      <c r="AO187" s="4" t="str">
        <f>AR187+AS187</f>
        <v>0</v>
      </c>
      <c r="AP187" s="4" t="str">
        <f>AX187+AY187</f>
        <v>0</v>
      </c>
      <c r="AQ187" s="4">
        <v>0.0</v>
      </c>
      <c r="AR187" s="4">
        <v>0.0</v>
      </c>
      <c r="AS187" s="4">
        <v>0.0</v>
      </c>
      <c r="AT187" s="4">
        <v>0.0</v>
      </c>
      <c r="AU187" s="4">
        <v>0.0</v>
      </c>
      <c r="AV187" s="4">
        <v>0.0</v>
      </c>
      <c r="AW187" s="4">
        <v>1.0</v>
      </c>
      <c r="AX187" s="4">
        <v>0.0</v>
      </c>
      <c r="AY187" s="4">
        <v>0.0</v>
      </c>
      <c r="AZ187" s="4">
        <v>0.0</v>
      </c>
      <c r="BA187" s="22">
        <v>41240.0</v>
      </c>
      <c r="BB187" s="4" t="s">
        <v>244</v>
      </c>
      <c r="BC187" s="4" t="s">
        <v>1531</v>
      </c>
      <c r="BD187" s="4"/>
      <c r="BE187" s="4"/>
      <c r="BF187" s="4"/>
      <c r="BH187" s="4">
        <v>1.0</v>
      </c>
      <c r="BI187" s="4">
        <v>1.0</v>
      </c>
      <c r="BJ187" s="4">
        <v>1.0</v>
      </c>
      <c r="BQ187" s="4">
        <v>1.0</v>
      </c>
    </row>
    <row r="188">
      <c r="A188" s="4" t="str">
        <f t="shared" si="11"/>
        <v>185</v>
      </c>
      <c r="B188" s="4" t="s">
        <v>4948</v>
      </c>
      <c r="C188" s="4" t="s">
        <v>4949</v>
      </c>
      <c r="D188" s="4" t="str">
        <f t="shared" si="2"/>
        <v>76268.90625</v>
      </c>
      <c r="E188" s="4" t="str">
        <f t="shared" si="3"/>
        <v>368.1183854</v>
      </c>
      <c r="F188" s="4">
        <v>13300.0</v>
      </c>
      <c r="G188" s="4" t="str">
        <f t="shared" si="159"/>
        <v>9517.233503</v>
      </c>
      <c r="H188" s="4">
        <v>0.00281435343651</v>
      </c>
      <c r="I188" s="4">
        <v>75917.0</v>
      </c>
      <c r="J188" s="4" t="str">
        <f t="shared" si="5"/>
        <v>16.21213536</v>
      </c>
      <c r="K188" s="4">
        <v>13300.0</v>
      </c>
      <c r="L188" s="4" t="str">
        <f t="shared" si="6"/>
        <v>13.69913863</v>
      </c>
      <c r="M188" s="4" t="str">
        <f t="shared" si="166"/>
        <v>9505.34375</v>
      </c>
      <c r="N188" s="4" t="str">
        <f t="shared" si="7"/>
        <v>13.21452309</v>
      </c>
      <c r="O188" s="4" t="str">
        <f t="shared" si="167"/>
        <v>3794.65625</v>
      </c>
      <c r="P188" s="4" t="str">
        <f t="shared" si="160"/>
        <v>11.88975349</v>
      </c>
      <c r="Q188" s="4">
        <v>350.90625</v>
      </c>
      <c r="R188" s="4" t="str">
        <f t="shared" si="9"/>
        <v>8.454941834</v>
      </c>
      <c r="S188" s="4">
        <v>1.0</v>
      </c>
      <c r="T188" s="4" t="str">
        <f t="shared" ref="T188:T192" si="170">LOG(S188,2)</f>
        <v>0</v>
      </c>
      <c r="U188" s="4">
        <v>80.0</v>
      </c>
      <c r="V188" s="4">
        <v>1.0</v>
      </c>
      <c r="W188" s="4" t="str">
        <f t="shared" si="168"/>
        <v>2287</v>
      </c>
      <c r="X188" s="4">
        <v>913.0</v>
      </c>
      <c r="Y188" s="15">
        <v>39273.0</v>
      </c>
      <c r="AD188" s="17"/>
      <c r="BA188" s="17"/>
      <c r="BB188" s="4" t="s">
        <v>244</v>
      </c>
      <c r="BC188" s="4" t="s">
        <v>3940</v>
      </c>
      <c r="BD188" s="4"/>
      <c r="BH188" s="4">
        <v>1.0</v>
      </c>
    </row>
    <row r="189">
      <c r="A189" s="4" t="str">
        <f t="shared" si="11"/>
        <v>186</v>
      </c>
      <c r="B189" s="4" t="s">
        <v>1468</v>
      </c>
      <c r="D189" s="4" t="str">
        <f t="shared" si="2"/>
        <v>77750.00531</v>
      </c>
      <c r="E189" s="4" t="str">
        <f t="shared" si="3"/>
        <v>1998.214614</v>
      </c>
      <c r="F189" s="4">
        <v>25900.0</v>
      </c>
      <c r="G189" s="4" t="str">
        <f t="shared" si="159"/>
        <v>19987.90751</v>
      </c>
      <c r="H189" s="4">
        <v>0.0104272970625</v>
      </c>
      <c r="I189" s="4">
        <v>75768.0</v>
      </c>
      <c r="J189" s="4" t="str">
        <f t="shared" si="5"/>
        <v>16.20930105</v>
      </c>
      <c r="K189" s="4">
        <v>25900.0</v>
      </c>
      <c r="L189" s="4" t="str">
        <f t="shared" si="6"/>
        <v>14.66066448</v>
      </c>
      <c r="M189" s="4" t="str">
        <f t="shared" si="166"/>
        <v>19975.375</v>
      </c>
      <c r="N189" s="4" t="str">
        <f t="shared" si="7"/>
        <v>14.28593497</v>
      </c>
      <c r="O189" s="4" t="str">
        <f t="shared" si="167"/>
        <v>5924.625</v>
      </c>
      <c r="P189" s="4" t="str">
        <f t="shared" si="160"/>
        <v>12.53250813</v>
      </c>
      <c r="Q189" s="4">
        <v>1902.1278125</v>
      </c>
      <c r="R189" s="4" t="str">
        <f t="shared" si="9"/>
        <v>10.89339848</v>
      </c>
      <c r="S189" s="4">
        <v>79.8775</v>
      </c>
      <c r="T189" s="4" t="str">
        <f t="shared" si="170"/>
        <v>6.319717275</v>
      </c>
      <c r="U189" s="4">
        <v>251.0</v>
      </c>
      <c r="V189" s="4">
        <v>11.0</v>
      </c>
      <c r="W189" s="4" t="str">
        <f t="shared" si="168"/>
        <v>2468</v>
      </c>
      <c r="X189" s="4">
        <v>732.0</v>
      </c>
      <c r="Y189" s="15">
        <v>38914.0</v>
      </c>
      <c r="Z189" s="4" t="s">
        <v>1468</v>
      </c>
      <c r="AA189" t="str">
        <f>LOG(AF189,2)+AG189+AH189</f>
        <v>5.247927513</v>
      </c>
      <c r="AB189" s="4" t="str">
        <f>AJ189+AK189+AL189+AM189</f>
        <v>51</v>
      </c>
      <c r="AC189" s="4">
        <v>240.0</v>
      </c>
      <c r="AD189" s="20">
        <v>39690.0</v>
      </c>
      <c r="AE189" s="4">
        <v>240.0</v>
      </c>
      <c r="AF189" s="4">
        <v>38.0</v>
      </c>
      <c r="AG189" s="4">
        <v>0.0</v>
      </c>
      <c r="AH189" s="4" t="str">
        <f>AI189-AG189</f>
        <v>0</v>
      </c>
      <c r="AI189" s="4">
        <v>0.0</v>
      </c>
      <c r="AJ189" s="4">
        <v>0.0</v>
      </c>
      <c r="AK189" s="4">
        <v>18.0</v>
      </c>
      <c r="AL189" s="4">
        <v>7.0</v>
      </c>
      <c r="AM189" s="4">
        <v>26.0</v>
      </c>
      <c r="AN189" s="4" t="s">
        <v>694</v>
      </c>
      <c r="AO189" s="4" t="str">
        <f>AR189+AS189</f>
        <v>1</v>
      </c>
      <c r="AP189" s="4" t="str">
        <f>AX189+AY189</f>
        <v>3</v>
      </c>
      <c r="AQ189" s="4" t="str">
        <f>AU189+LOG(AV189+AZ189,2)+AT189</f>
        <v>6</v>
      </c>
      <c r="AR189" s="4">
        <v>0.0</v>
      </c>
      <c r="AS189" s="4">
        <v>1.0</v>
      </c>
      <c r="AT189" s="4">
        <v>0.0</v>
      </c>
      <c r="AU189" s="4">
        <v>0.0</v>
      </c>
      <c r="AV189" s="4">
        <v>0.0</v>
      </c>
      <c r="AW189" s="4">
        <v>63.0</v>
      </c>
      <c r="AX189" s="4">
        <v>3.0</v>
      </c>
      <c r="AY189" s="4">
        <v>0.0</v>
      </c>
      <c r="AZ189" s="4">
        <v>64.0</v>
      </c>
      <c r="BA189" s="22">
        <v>40071.0</v>
      </c>
      <c r="BB189" s="4" t="s">
        <v>244</v>
      </c>
      <c r="BC189" s="4" t="s">
        <v>3940</v>
      </c>
      <c r="BD189" s="4"/>
      <c r="BE189" s="4"/>
      <c r="BF189" s="4"/>
      <c r="BH189" s="4">
        <v>1.0</v>
      </c>
      <c r="BS189" s="4">
        <v>1.0</v>
      </c>
      <c r="BU189" s="4">
        <v>1.0</v>
      </c>
    </row>
    <row r="190">
      <c r="A190" s="4" t="str">
        <f t="shared" si="11"/>
        <v>187</v>
      </c>
      <c r="B190" s="4" t="s">
        <v>4956</v>
      </c>
      <c r="C190" s="4" t="s">
        <v>4957</v>
      </c>
      <c r="D190" s="4" t="str">
        <f t="shared" si="2"/>
        <v>74843.53719</v>
      </c>
      <c r="E190" s="4" t="str">
        <f t="shared" si="3"/>
        <v>1222.705331</v>
      </c>
      <c r="F190" s="4">
        <v>6249.0</v>
      </c>
      <c r="G190" s="4" t="str">
        <f t="shared" si="159"/>
        <v>4566.637004</v>
      </c>
      <c r="H190" s="4">
        <v>0.00487324195632</v>
      </c>
      <c r="I190" s="4">
        <v>73637.0</v>
      </c>
      <c r="J190" s="4" t="str">
        <f t="shared" si="5"/>
        <v>16.16814323</v>
      </c>
      <c r="K190" s="4">
        <v>6249.0</v>
      </c>
      <c r="L190" s="4" t="str">
        <f t="shared" si="6"/>
        <v>12.60940962</v>
      </c>
      <c r="M190" s="4" t="str">
        <f t="shared" si="166"/>
        <v>4555.911563</v>
      </c>
      <c r="N190" s="4" t="str">
        <f t="shared" si="7"/>
        <v>12.15352403</v>
      </c>
      <c r="O190" s="4" t="str">
        <f t="shared" si="167"/>
        <v>1693.088438</v>
      </c>
      <c r="P190" s="4" t="str">
        <f t="shared" si="160"/>
        <v>10.72544162</v>
      </c>
      <c r="Q190" s="4">
        <v>1198.178125</v>
      </c>
      <c r="R190" s="4" t="str">
        <f t="shared" si="9"/>
        <v>10.22662668</v>
      </c>
      <c r="S190" s="4">
        <v>8.3590625</v>
      </c>
      <c r="T190" s="4" t="str">
        <f t="shared" si="170"/>
        <v>3.063341148</v>
      </c>
      <c r="U190" s="4">
        <v>582.0</v>
      </c>
      <c r="V190" s="4">
        <v>2.0</v>
      </c>
      <c r="W190" s="4" t="str">
        <f t="shared" si="168"/>
        <v>2333</v>
      </c>
      <c r="X190" s="4">
        <v>867.0</v>
      </c>
      <c r="Y190" s="15">
        <v>40597.0</v>
      </c>
      <c r="AC190" s="4"/>
      <c r="AD190" s="16"/>
      <c r="AE190" s="4"/>
      <c r="AG190" s="4"/>
      <c r="AI190" s="4"/>
      <c r="AJ190" s="4"/>
      <c r="AM190" s="4"/>
      <c r="BA190" s="17"/>
      <c r="BB190" s="4" t="s">
        <v>244</v>
      </c>
      <c r="BC190" s="4" t="s">
        <v>1356</v>
      </c>
      <c r="BD190" s="4"/>
      <c r="BG190" s="4">
        <v>1.0</v>
      </c>
    </row>
    <row r="191">
      <c r="A191" s="4" t="str">
        <f t="shared" si="11"/>
        <v>188</v>
      </c>
      <c r="B191" s="4" t="s">
        <v>4958</v>
      </c>
      <c r="C191" s="4" t="s">
        <v>4959</v>
      </c>
      <c r="D191" s="4" t="str">
        <f t="shared" si="2"/>
        <v>74050.18031</v>
      </c>
      <c r="E191" s="4" t="str">
        <f t="shared" si="3"/>
        <v>733.3424874</v>
      </c>
      <c r="F191" s="4">
        <v>18000.0</v>
      </c>
      <c r="G191" s="4" t="str">
        <f t="shared" si="159"/>
        <v>16238.91606</v>
      </c>
      <c r="H191" s="4">
        <v>0.0044631700126</v>
      </c>
      <c r="I191" s="4">
        <v>73333.0</v>
      </c>
      <c r="J191" s="4" t="str">
        <f t="shared" si="5"/>
        <v>16.16217494</v>
      </c>
      <c r="K191" s="4">
        <v>18000.0</v>
      </c>
      <c r="L191" s="4" t="str">
        <f t="shared" si="6"/>
        <v>14.13570929</v>
      </c>
      <c r="M191" s="4" t="str">
        <f t="shared" si="166"/>
        <v>16228.125</v>
      </c>
      <c r="N191" s="4" t="str">
        <f t="shared" si="7"/>
        <v>13.9862087</v>
      </c>
      <c r="O191" s="4" t="str">
        <f t="shared" si="167"/>
        <v>1771.875</v>
      </c>
      <c r="P191" s="4" t="str">
        <f t="shared" si="160"/>
        <v>10.79106111</v>
      </c>
      <c r="Q191" s="4">
        <v>635.7775</v>
      </c>
      <c r="R191" s="4" t="str">
        <f t="shared" si="9"/>
        <v>9.312378151</v>
      </c>
      <c r="S191" s="4">
        <v>81.4028125</v>
      </c>
      <c r="T191" s="4" t="str">
        <f t="shared" si="170"/>
        <v>6.347006736</v>
      </c>
      <c r="U191" s="4">
        <v>142.0</v>
      </c>
      <c r="V191" s="4">
        <v>17.0</v>
      </c>
      <c r="W191" s="4" t="str">
        <f t="shared" si="168"/>
        <v>2885</v>
      </c>
      <c r="X191" s="4">
        <v>315.0</v>
      </c>
      <c r="Y191" s="15">
        <v>40200.0</v>
      </c>
      <c r="AC191" s="4"/>
      <c r="AD191" s="16"/>
      <c r="AE191" s="4"/>
      <c r="AG191" s="4"/>
      <c r="AI191" s="4"/>
      <c r="AJ191" s="4"/>
      <c r="AK191" s="4"/>
      <c r="AM191" s="4"/>
      <c r="BA191" s="17"/>
      <c r="BB191" s="4" t="s">
        <v>244</v>
      </c>
      <c r="BC191" s="4" t="s">
        <v>3940</v>
      </c>
      <c r="BD191" s="4"/>
      <c r="BE191" s="4"/>
      <c r="BG191" s="4">
        <v>1.0</v>
      </c>
      <c r="BS191" s="4">
        <v>1.0</v>
      </c>
    </row>
    <row r="192">
      <c r="A192" s="4" t="str">
        <f t="shared" si="11"/>
        <v>189</v>
      </c>
      <c r="B192" s="4" t="s">
        <v>4962</v>
      </c>
      <c r="C192" s="4" t="s">
        <v>4963</v>
      </c>
      <c r="D192" s="4" t="str">
        <f t="shared" si="2"/>
        <v>73133.43156</v>
      </c>
      <c r="E192" s="4" t="str">
        <f t="shared" si="3"/>
        <v>180.5865586</v>
      </c>
      <c r="F192" s="4">
        <v>1196.0</v>
      </c>
      <c r="G192" s="4" t="str">
        <f t="shared" si="159"/>
        <v>1140.930737</v>
      </c>
      <c r="H192" s="4">
        <v>0.0044485466043</v>
      </c>
      <c r="I192" s="4">
        <v>72969.0</v>
      </c>
      <c r="J192" s="4" t="str">
        <f t="shared" si="5"/>
        <v>16.15499606</v>
      </c>
      <c r="K192" s="4">
        <v>1196.0</v>
      </c>
      <c r="L192" s="4" t="str">
        <f t="shared" si="6"/>
        <v>10.22400167</v>
      </c>
      <c r="M192" s="4" t="str">
        <f>K192-X192</f>
        <v>1135</v>
      </c>
      <c r="N192" s="4" t="str">
        <f t="shared" si="7"/>
        <v>10.14847658</v>
      </c>
      <c r="O192" s="4">
        <v>61.0</v>
      </c>
      <c r="P192" s="4" t="str">
        <f t="shared" si="160"/>
        <v>5.930737338</v>
      </c>
      <c r="Q192" s="4">
        <v>146.885625</v>
      </c>
      <c r="R192" s="4" t="str">
        <f t="shared" si="9"/>
        <v>7.198549403</v>
      </c>
      <c r="S192" s="4">
        <v>17.5459375</v>
      </c>
      <c r="T192" s="4" t="str">
        <f t="shared" si="170"/>
        <v>4.13306513</v>
      </c>
      <c r="U192" s="4">
        <v>60.0</v>
      </c>
      <c r="V192" s="4">
        <v>7.0</v>
      </c>
      <c r="W192" s="4"/>
      <c r="X192" s="4">
        <v>61.0</v>
      </c>
      <c r="Y192" s="15">
        <v>38897.0</v>
      </c>
      <c r="AC192" s="4"/>
      <c r="AD192" s="16"/>
      <c r="AE192" s="4"/>
      <c r="AG192" s="4"/>
      <c r="AI192" s="4"/>
      <c r="AJ192" s="4"/>
      <c r="AK192" s="4"/>
      <c r="AL192" s="4"/>
      <c r="AM192" s="4"/>
      <c r="BA192" s="17"/>
      <c r="BB192" s="4" t="s">
        <v>244</v>
      </c>
      <c r="BC192" s="4" t="s">
        <v>3940</v>
      </c>
      <c r="BD192" s="4"/>
      <c r="BE192" s="4"/>
      <c r="BF192" s="4"/>
      <c r="BG192" s="4">
        <v>1.0</v>
      </c>
      <c r="BH192" s="4">
        <v>1.0</v>
      </c>
      <c r="BI192" s="4">
        <v>1.0</v>
      </c>
      <c r="BO192" s="4">
        <v>1.0</v>
      </c>
    </row>
    <row r="193">
      <c r="A193" s="4" t="str">
        <f t="shared" si="11"/>
        <v>190</v>
      </c>
      <c r="B193" s="4" t="s">
        <v>4965</v>
      </c>
      <c r="C193" s="4" t="s">
        <v>4966</v>
      </c>
      <c r="D193" s="4" t="str">
        <f t="shared" si="2"/>
        <v>73411.465</v>
      </c>
      <c r="E193" s="4" t="str">
        <f t="shared" si="3"/>
        <v>695.6153026</v>
      </c>
      <c r="F193" s="4">
        <v>4143.0</v>
      </c>
      <c r="G193" s="4" t="str">
        <f t="shared" si="159"/>
        <v>2960.812474</v>
      </c>
      <c r="H193" s="4">
        <v>0.00280892930782</v>
      </c>
      <c r="I193" s="4">
        <v>72732.0</v>
      </c>
      <c r="J193" s="4" t="str">
        <f t="shared" si="5"/>
        <v>16.15030263</v>
      </c>
      <c r="K193" s="4">
        <v>4143.0</v>
      </c>
      <c r="L193" s="4" t="str">
        <f t="shared" si="6"/>
        <v>12.0164601</v>
      </c>
      <c r="M193" s="4" t="str">
        <f t="shared" ref="M193:M202" si="171">(K193*W193)/3200</f>
        <v>2950.592813</v>
      </c>
      <c r="N193" s="4" t="str">
        <f t="shared" si="7"/>
        <v>11.52678912</v>
      </c>
      <c r="O193" s="4" t="str">
        <f t="shared" ref="O193:O202" si="172">(K193*X193)/3200</f>
        <v>1192.407188</v>
      </c>
      <c r="P193" s="4" t="str">
        <f t="shared" si="160"/>
        <v>10.21966126</v>
      </c>
      <c r="Q193" s="4">
        <v>679.465</v>
      </c>
      <c r="R193" s="4" t="str">
        <f t="shared" si="9"/>
        <v>9.408255428</v>
      </c>
      <c r="S193" s="4">
        <v>0.0</v>
      </c>
      <c r="T193" s="4">
        <v>0.0</v>
      </c>
      <c r="U193" s="4">
        <v>33.0</v>
      </c>
      <c r="V193" s="4">
        <v>0.0</v>
      </c>
      <c r="W193" s="4" t="str">
        <f t="shared" ref="W193:W202" si="173">3200-X193</f>
        <v>2279</v>
      </c>
      <c r="X193" s="4">
        <v>921.0</v>
      </c>
      <c r="Y193" s="15">
        <v>40277.0</v>
      </c>
      <c r="AC193" s="4"/>
      <c r="AD193" s="16"/>
      <c r="AE193" s="4"/>
      <c r="AG193" s="4"/>
      <c r="AI193" s="4"/>
      <c r="AJ193" s="4"/>
      <c r="AK193" s="4"/>
      <c r="BA193" s="17"/>
      <c r="BB193" s="4" t="s">
        <v>244</v>
      </c>
      <c r="BC193" s="4" t="s">
        <v>3940</v>
      </c>
      <c r="BD193" s="4"/>
      <c r="BE193" s="4"/>
      <c r="BH193" s="4">
        <v>1.0</v>
      </c>
      <c r="BI193" s="4">
        <v>1.0</v>
      </c>
    </row>
    <row r="194">
      <c r="A194" s="4" t="str">
        <f t="shared" si="11"/>
        <v>191</v>
      </c>
      <c r="B194" s="4" t="s">
        <v>4969</v>
      </c>
      <c r="C194" s="4" t="s">
        <v>4972</v>
      </c>
      <c r="D194" s="4" t="str">
        <f t="shared" si="2"/>
        <v>73096.91</v>
      </c>
      <c r="E194" s="4" t="str">
        <f t="shared" si="3"/>
        <v>563.056688</v>
      </c>
      <c r="F194" s="4">
        <v>9616.0</v>
      </c>
      <c r="G194" s="4" t="str">
        <f t="shared" si="159"/>
        <v>8145.067809</v>
      </c>
      <c r="H194" s="4">
        <v>0.00385978057255</v>
      </c>
      <c r="I194" s="4">
        <v>72550.0</v>
      </c>
      <c r="J194" s="4" t="str">
        <f t="shared" si="5"/>
        <v>16.14668799</v>
      </c>
      <c r="K194" s="4">
        <v>9616.0</v>
      </c>
      <c r="L194" s="4" t="str">
        <f t="shared" si="6"/>
        <v>13.23122118</v>
      </c>
      <c r="M194" s="4" t="str">
        <f t="shared" si="171"/>
        <v>8134.535</v>
      </c>
      <c r="N194" s="4" t="str">
        <f t="shared" si="7"/>
        <v>12.98984416</v>
      </c>
      <c r="O194" s="4" t="str">
        <f t="shared" si="172"/>
        <v>1481.465</v>
      </c>
      <c r="P194" s="4" t="str">
        <f t="shared" si="160"/>
        <v>10.53280883</v>
      </c>
      <c r="Q194" s="4">
        <v>543.905</v>
      </c>
      <c r="R194" s="4" t="str">
        <f t="shared" si="9"/>
        <v>9.087210878</v>
      </c>
      <c r="S194" s="4">
        <v>3.005</v>
      </c>
      <c r="T194" s="4" t="str">
        <f t="shared" ref="T194:T202" si="174">LOG(S194,2)</f>
        <v>1.587364991</v>
      </c>
      <c r="U194" s="4">
        <v>181.0</v>
      </c>
      <c r="V194" s="4">
        <v>1.0</v>
      </c>
      <c r="W194" s="4" t="str">
        <f t="shared" si="173"/>
        <v>2707</v>
      </c>
      <c r="X194" s="4">
        <v>493.0</v>
      </c>
      <c r="Y194" s="15">
        <v>39455.0</v>
      </c>
      <c r="AD194" s="17"/>
      <c r="BA194" s="17"/>
      <c r="BB194" s="4" t="s">
        <v>244</v>
      </c>
      <c r="BC194" s="4" t="s">
        <v>3940</v>
      </c>
      <c r="BD194" s="4"/>
      <c r="BG194" s="4">
        <v>1.0</v>
      </c>
    </row>
    <row r="195">
      <c r="A195" s="4" t="str">
        <f t="shared" si="11"/>
        <v>192</v>
      </c>
      <c r="B195" s="4" t="s">
        <v>4975</v>
      </c>
      <c r="D195" s="4" t="str">
        <f t="shared" si="2"/>
        <v>73788.2325</v>
      </c>
      <c r="E195" s="4" t="str">
        <f t="shared" si="3"/>
        <v>1361.377059</v>
      </c>
      <c r="F195" s="4">
        <v>16200.0</v>
      </c>
      <c r="G195" s="4" t="str">
        <f t="shared" si="159"/>
        <v>14034.21304</v>
      </c>
      <c r="H195" s="4">
        <v>0.0064056873874</v>
      </c>
      <c r="I195" s="4">
        <v>72443.0</v>
      </c>
      <c r="J195" s="4" t="str">
        <f t="shared" si="5"/>
        <v>16.14455867</v>
      </c>
      <c r="K195" s="4">
        <v>16200.0</v>
      </c>
      <c r="L195" s="4" t="str">
        <f t="shared" si="6"/>
        <v>13.98370619</v>
      </c>
      <c r="M195" s="4" t="str">
        <f t="shared" si="171"/>
        <v>14023.125</v>
      </c>
      <c r="N195" s="4" t="str">
        <f t="shared" si="7"/>
        <v>13.77552026</v>
      </c>
      <c r="O195" s="4" t="str">
        <f t="shared" si="172"/>
        <v>2176.875</v>
      </c>
      <c r="P195" s="4" t="str">
        <f t="shared" si="160"/>
        <v>11.08804285</v>
      </c>
      <c r="Q195" s="4">
        <v>1231.246875</v>
      </c>
      <c r="R195" s="4" t="str">
        <f t="shared" si="9"/>
        <v>10.26590435</v>
      </c>
      <c r="S195" s="4">
        <v>113.985625</v>
      </c>
      <c r="T195" s="4" t="str">
        <f t="shared" si="174"/>
        <v>6.832708084</v>
      </c>
      <c r="U195" s="4">
        <v>478.0</v>
      </c>
      <c r="V195" s="4">
        <v>58.0</v>
      </c>
      <c r="W195" s="4" t="str">
        <f t="shared" si="173"/>
        <v>2770</v>
      </c>
      <c r="X195" s="4">
        <v>430.0</v>
      </c>
      <c r="Y195" s="15">
        <v>39242.0</v>
      </c>
      <c r="AD195" s="17"/>
      <c r="BA195" s="17"/>
      <c r="BB195" s="4" t="s">
        <v>244</v>
      </c>
      <c r="BD195" s="4"/>
      <c r="BG195" s="4">
        <v>1.0</v>
      </c>
    </row>
    <row r="196">
      <c r="A196" s="4" t="str">
        <f t="shared" si="11"/>
        <v>193</v>
      </c>
      <c r="B196" s="4" t="s">
        <v>4976</v>
      </c>
      <c r="D196" s="4" t="str">
        <f t="shared" si="2"/>
        <v>72134.26938</v>
      </c>
      <c r="E196" s="4" t="str">
        <f t="shared" si="3"/>
        <v>43.4072267</v>
      </c>
      <c r="F196" s="4">
        <v>7918.0</v>
      </c>
      <c r="G196" s="4" t="str">
        <f t="shared" si="159"/>
        <v>7165.466351</v>
      </c>
      <c r="H196" s="4">
        <v>0.00108156718694</v>
      </c>
      <c r="I196" s="4">
        <v>72107.0</v>
      </c>
      <c r="J196" s="4" t="str">
        <f t="shared" si="5"/>
        <v>16.1378517</v>
      </c>
      <c r="K196" s="4">
        <v>7918.0</v>
      </c>
      <c r="L196" s="4" t="str">
        <f t="shared" si="6"/>
        <v>12.95092035</v>
      </c>
      <c r="M196" s="4" t="str">
        <f t="shared" si="171"/>
        <v>7155.8925</v>
      </c>
      <c r="N196" s="4" t="str">
        <f t="shared" si="7"/>
        <v>12.804916</v>
      </c>
      <c r="O196" s="4" t="str">
        <f t="shared" si="172"/>
        <v>762.1075</v>
      </c>
      <c r="P196" s="4" t="str">
        <f t="shared" si="160"/>
        <v>9.573850703</v>
      </c>
      <c r="Q196" s="4">
        <v>22.269375</v>
      </c>
      <c r="R196" s="4" t="str">
        <f t="shared" si="9"/>
        <v>4.476989164</v>
      </c>
      <c r="S196" s="4">
        <v>5.0</v>
      </c>
      <c r="T196" s="4" t="str">
        <f t="shared" si="174"/>
        <v>2.321928095</v>
      </c>
      <c r="U196" s="4">
        <v>9.0</v>
      </c>
      <c r="V196" s="4">
        <v>1.0</v>
      </c>
      <c r="W196" s="4" t="str">
        <f t="shared" si="173"/>
        <v>2892</v>
      </c>
      <c r="X196" s="4">
        <v>308.0</v>
      </c>
      <c r="Y196" s="15">
        <v>39978.0</v>
      </c>
      <c r="Z196" s="4" t="s">
        <v>1469</v>
      </c>
      <c r="AA196" t="str">
        <f>LOG(AF196,2)+AG196+AH196</f>
        <v>10.20457114</v>
      </c>
      <c r="AB196" s="4" t="str">
        <f>AJ196+AK196+AL196+AM196</f>
        <v>60</v>
      </c>
      <c r="AC196" s="4">
        <v>50.0</v>
      </c>
      <c r="AD196" s="20">
        <v>40409.0</v>
      </c>
      <c r="AE196" s="4">
        <v>50.0</v>
      </c>
      <c r="AF196" s="4">
        <v>590.0</v>
      </c>
      <c r="AG196" s="4">
        <v>1.0</v>
      </c>
      <c r="AH196" s="4" t="str">
        <f>AI196-AG196</f>
        <v>0</v>
      </c>
      <c r="AI196" s="4">
        <v>1.0</v>
      </c>
      <c r="AJ196" s="4">
        <v>36.0</v>
      </c>
      <c r="AK196" s="4">
        <v>18.0</v>
      </c>
      <c r="AL196" s="4">
        <v>1.0</v>
      </c>
      <c r="AM196" s="4">
        <v>5.0</v>
      </c>
      <c r="AN196" s="4" t="s">
        <v>695</v>
      </c>
      <c r="AO196" s="4" t="str">
        <f>AR196+AS196</f>
        <v>120</v>
      </c>
      <c r="AP196" s="4" t="str">
        <f>AX196+AY196</f>
        <v>228</v>
      </c>
      <c r="AQ196" s="4" t="str">
        <f>AU196+LOG(AV196+AZ196,2)+AT196</f>
        <v>3588.5157</v>
      </c>
      <c r="AR196" s="4">
        <v>4.0</v>
      </c>
      <c r="AS196" s="4">
        <v>116.0</v>
      </c>
      <c r="AT196" s="4">
        <v>3576.0</v>
      </c>
      <c r="AU196" s="4">
        <v>4.0</v>
      </c>
      <c r="AV196" s="4">
        <v>14.0</v>
      </c>
      <c r="AW196" s="4">
        <v>2272.0</v>
      </c>
      <c r="AX196" s="4">
        <v>221.0</v>
      </c>
      <c r="AY196" s="4">
        <v>7.0</v>
      </c>
      <c r="AZ196" s="4">
        <v>352.0</v>
      </c>
      <c r="BA196" s="22">
        <v>40120.0</v>
      </c>
      <c r="BB196" s="4" t="s">
        <v>244</v>
      </c>
      <c r="BC196" s="4" t="s">
        <v>3940</v>
      </c>
      <c r="BD196" s="4"/>
      <c r="BG196" s="4">
        <v>1.0</v>
      </c>
    </row>
    <row r="197">
      <c r="A197" s="4" t="str">
        <f t="shared" si="11"/>
        <v>194</v>
      </c>
      <c r="B197" s="4" t="s">
        <v>4977</v>
      </c>
      <c r="C197" s="4" t="s">
        <v>4978</v>
      </c>
      <c r="D197" s="4" t="str">
        <f t="shared" si="2"/>
        <v>71925.03938</v>
      </c>
      <c r="E197" s="4" t="str">
        <f t="shared" si="3"/>
        <v>747.158843</v>
      </c>
      <c r="F197" s="4">
        <v>13600.0</v>
      </c>
      <c r="G197" s="4" t="str">
        <f t="shared" si="159"/>
        <v>11401.10983</v>
      </c>
      <c r="H197" s="4">
        <v>0.00206692560092</v>
      </c>
      <c r="I197" s="4">
        <v>71194.0</v>
      </c>
      <c r="J197" s="4" t="str">
        <f t="shared" si="5"/>
        <v>16.11946804</v>
      </c>
      <c r="K197" s="4">
        <v>13600.0</v>
      </c>
      <c r="L197" s="4" t="str">
        <f t="shared" si="6"/>
        <v>13.73131903</v>
      </c>
      <c r="M197" s="4" t="str">
        <f t="shared" si="171"/>
        <v>11390</v>
      </c>
      <c r="N197" s="4" t="str">
        <f t="shared" si="7"/>
        <v>13.47548013</v>
      </c>
      <c r="O197" s="4" t="str">
        <f t="shared" si="172"/>
        <v>2210</v>
      </c>
      <c r="P197" s="4" t="str">
        <f t="shared" si="160"/>
        <v>11.10983065</v>
      </c>
      <c r="Q197" s="4">
        <v>670.3009375</v>
      </c>
      <c r="R197" s="4" t="str">
        <f t="shared" si="9"/>
        <v>9.388665141</v>
      </c>
      <c r="S197" s="4">
        <v>60.7384375</v>
      </c>
      <c r="T197" s="4" t="str">
        <f t="shared" si="174"/>
        <v>5.92453789</v>
      </c>
      <c r="U197" s="4">
        <v>149.0</v>
      </c>
      <c r="V197" s="4">
        <v>7.0</v>
      </c>
      <c r="W197" s="4" t="str">
        <f t="shared" si="173"/>
        <v>2680</v>
      </c>
      <c r="X197" s="4">
        <v>520.0</v>
      </c>
      <c r="Y197" s="15">
        <v>39210.0</v>
      </c>
      <c r="AB197" s="4"/>
      <c r="AC197" s="4"/>
      <c r="AD197" s="16"/>
      <c r="AE197" s="4"/>
      <c r="AG197" s="4"/>
      <c r="AI197" s="4"/>
      <c r="AJ197" s="4"/>
      <c r="AK197" s="4"/>
      <c r="AL197" s="4"/>
      <c r="AM197" s="4"/>
      <c r="BA197" s="17"/>
      <c r="BB197" s="4" t="s">
        <v>244</v>
      </c>
      <c r="BC197" s="4" t="s">
        <v>1205</v>
      </c>
      <c r="BD197" s="4"/>
      <c r="BE197" s="4"/>
      <c r="BF197" s="4"/>
      <c r="BG197" s="4">
        <v>1.0</v>
      </c>
      <c r="BJ197" s="4"/>
      <c r="BS197" s="4">
        <v>1.0</v>
      </c>
    </row>
    <row r="198">
      <c r="A198" s="4" t="str">
        <f t="shared" si="11"/>
        <v>195</v>
      </c>
      <c r="B198" s="4" t="s">
        <v>4979</v>
      </c>
      <c r="C198" s="4" t="s">
        <v>5071</v>
      </c>
      <c r="D198" s="4" t="str">
        <f t="shared" si="2"/>
        <v>71022.82844</v>
      </c>
      <c r="E198" s="4" t="str">
        <f t="shared" si="3"/>
        <v>246.9397362</v>
      </c>
      <c r="F198" s="4">
        <v>7810.0</v>
      </c>
      <c r="G198" s="4" t="str">
        <f t="shared" si="159"/>
        <v>7692.487801</v>
      </c>
      <c r="H198" s="4">
        <v>0.00496926797406</v>
      </c>
      <c r="I198" s="4">
        <v>70792.0</v>
      </c>
      <c r="J198" s="4" t="str">
        <f t="shared" si="5"/>
        <v>16.11129871</v>
      </c>
      <c r="K198" s="4">
        <v>7810.0</v>
      </c>
      <c r="L198" s="4" t="str">
        <f t="shared" si="6"/>
        <v>12.93110683</v>
      </c>
      <c r="M198" s="4" t="str">
        <f t="shared" si="171"/>
        <v>7685.528125</v>
      </c>
      <c r="N198" s="4" t="str">
        <f t="shared" si="7"/>
        <v>12.90792869</v>
      </c>
      <c r="O198" s="4" t="str">
        <f t="shared" si="172"/>
        <v>124.471875</v>
      </c>
      <c r="P198" s="4" t="str">
        <f t="shared" si="160"/>
        <v>6.959675985</v>
      </c>
      <c r="Q198" s="4">
        <v>216.2003125</v>
      </c>
      <c r="R198" s="4" t="str">
        <f t="shared" si="9"/>
        <v>7.756224798</v>
      </c>
      <c r="S198" s="4">
        <v>14.628125</v>
      </c>
      <c r="T198" s="4" t="str">
        <f t="shared" si="174"/>
        <v>3.870672955</v>
      </c>
      <c r="U198" s="4">
        <v>81.0</v>
      </c>
      <c r="V198" s="4">
        <v>3.0</v>
      </c>
      <c r="W198" s="4" t="str">
        <f t="shared" si="173"/>
        <v>3149</v>
      </c>
      <c r="X198" s="4">
        <v>51.0</v>
      </c>
      <c r="Y198" s="15">
        <v>39028.0</v>
      </c>
      <c r="Z198" s="4" t="s">
        <v>1470</v>
      </c>
      <c r="AA198" t="str">
        <f>LOG(AF198,2)+AG198+AH198</f>
        <v>78.10852446</v>
      </c>
      <c r="AB198" s="4" t="str">
        <f t="shared" ref="AB198:AB199" si="175">AJ198+AK198+AL198+AM198</f>
        <v>387</v>
      </c>
      <c r="AC198" s="4">
        <v>251.0</v>
      </c>
      <c r="AD198" s="20">
        <v>39826.0</v>
      </c>
      <c r="AE198" s="4">
        <v>251.0</v>
      </c>
      <c r="AF198" s="4">
        <v>138.0</v>
      </c>
      <c r="AG198" s="4">
        <v>50.0</v>
      </c>
      <c r="AH198" s="4" t="str">
        <f t="shared" ref="AH198:AH199" si="176">AI198-AG198</f>
        <v>21</v>
      </c>
      <c r="AI198" s="4">
        <v>71.0</v>
      </c>
      <c r="AJ198" s="4">
        <v>67.0</v>
      </c>
      <c r="AK198" s="4">
        <v>102.0</v>
      </c>
      <c r="AL198" s="4">
        <v>59.0</v>
      </c>
      <c r="AM198" s="4">
        <v>159.0</v>
      </c>
      <c r="AN198" s="4"/>
      <c r="AO198" s="4"/>
      <c r="AP198" s="4"/>
      <c r="AQ198" s="4"/>
      <c r="BA198" s="17"/>
      <c r="BB198" s="4" t="s">
        <v>244</v>
      </c>
      <c r="BD198" s="4"/>
      <c r="BE198" s="4"/>
      <c r="BG198" s="4">
        <v>1.0</v>
      </c>
      <c r="BH198" s="4">
        <v>1.0</v>
      </c>
    </row>
    <row r="199">
      <c r="A199" s="4" t="str">
        <f t="shared" si="11"/>
        <v>196</v>
      </c>
      <c r="B199" s="4" t="s">
        <v>5063</v>
      </c>
      <c r="C199" s="4" t="s">
        <v>5064</v>
      </c>
      <c r="D199" s="4" t="str">
        <f t="shared" si="2"/>
        <v>70482.00813</v>
      </c>
      <c r="E199" s="4" t="str">
        <f t="shared" si="3"/>
        <v>678.0994777</v>
      </c>
      <c r="F199" s="4">
        <v>8672.0</v>
      </c>
      <c r="G199" s="4" t="str">
        <f t="shared" si="159"/>
        <v>7744.212921</v>
      </c>
      <c r="H199" s="4">
        <v>0.00442084493835</v>
      </c>
      <c r="I199" s="4">
        <v>69820.0</v>
      </c>
      <c r="J199" s="4" t="str">
        <f t="shared" si="5"/>
        <v>16.09135274</v>
      </c>
      <c r="K199" s="4">
        <v>8672.0</v>
      </c>
      <c r="L199" s="4" t="str">
        <f t="shared" si="6"/>
        <v>13.08214904</v>
      </c>
      <c r="M199" s="4" t="str">
        <f t="shared" si="171"/>
        <v>7734.34</v>
      </c>
      <c r="N199" s="4" t="str">
        <f t="shared" si="7"/>
        <v>12.91706247</v>
      </c>
      <c r="O199" s="4" t="str">
        <f t="shared" si="172"/>
        <v>937.66</v>
      </c>
      <c r="P199" s="4" t="str">
        <f t="shared" si="160"/>
        <v>9.872921079</v>
      </c>
      <c r="Q199" s="4">
        <v>573.696875</v>
      </c>
      <c r="R199" s="4" t="str">
        <f t="shared" si="9"/>
        <v>9.164144849</v>
      </c>
      <c r="S199" s="4">
        <v>88.31125</v>
      </c>
      <c r="T199" s="4" t="str">
        <f t="shared" si="174"/>
        <v>6.46452533</v>
      </c>
      <c r="U199" s="4">
        <v>149.0</v>
      </c>
      <c r="V199" s="4">
        <v>24.0</v>
      </c>
      <c r="W199" s="4" t="str">
        <f t="shared" si="173"/>
        <v>2854</v>
      </c>
      <c r="X199" s="4">
        <v>346.0</v>
      </c>
      <c r="Y199" s="15">
        <v>39072.0</v>
      </c>
      <c r="Z199" s="4" t="s">
        <v>1471</v>
      </c>
      <c r="AA199" s="4">
        <v>0.0</v>
      </c>
      <c r="AB199" s="4" t="str">
        <f t="shared" si="175"/>
        <v>0</v>
      </c>
      <c r="AC199" s="4">
        <v>3.0</v>
      </c>
      <c r="AD199" s="20">
        <v>40546.0</v>
      </c>
      <c r="AE199" s="4">
        <v>3.0</v>
      </c>
      <c r="AF199" s="4">
        <v>0.0</v>
      </c>
      <c r="AG199" s="4">
        <v>0.0</v>
      </c>
      <c r="AH199" s="4" t="str">
        <f t="shared" si="176"/>
        <v>0</v>
      </c>
      <c r="AI199" s="4">
        <v>0.0</v>
      </c>
      <c r="AJ199" s="4">
        <v>0.0</v>
      </c>
      <c r="AK199" s="4">
        <v>0.0</v>
      </c>
      <c r="AL199" s="4">
        <v>0.0</v>
      </c>
      <c r="AM199" s="4">
        <v>0.0</v>
      </c>
      <c r="AN199" s="4"/>
      <c r="AO199" s="4"/>
      <c r="AP199" s="4"/>
      <c r="AQ199" s="4"/>
      <c r="BA199" s="17"/>
      <c r="BB199" s="4" t="s">
        <v>244</v>
      </c>
      <c r="BC199" s="4" t="s">
        <v>3940</v>
      </c>
      <c r="BD199" s="4"/>
      <c r="BE199" s="4"/>
      <c r="BH199" s="4">
        <v>1.0</v>
      </c>
      <c r="BI199" s="4">
        <v>1.0</v>
      </c>
      <c r="BJ199" s="4">
        <v>1.0</v>
      </c>
      <c r="BV199" s="4">
        <v>1.0</v>
      </c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</row>
    <row r="200">
      <c r="A200" s="4" t="str">
        <f t="shared" si="11"/>
        <v>197</v>
      </c>
      <c r="B200" s="4" t="s">
        <v>4982</v>
      </c>
      <c r="D200" s="4" t="str">
        <f t="shared" si="2"/>
        <v>70385.4375</v>
      </c>
      <c r="E200" s="4" t="str">
        <f t="shared" si="3"/>
        <v>629.5278606</v>
      </c>
      <c r="F200" s="4">
        <v>15100.0</v>
      </c>
      <c r="G200" s="4" t="str">
        <f t="shared" si="159"/>
        <v>11063.29574</v>
      </c>
      <c r="H200" s="4">
        <v>0.00120439705101</v>
      </c>
      <c r="I200" s="4">
        <v>69772.0</v>
      </c>
      <c r="J200" s="4" t="str">
        <f t="shared" si="5"/>
        <v>16.09036057</v>
      </c>
      <c r="K200" s="4">
        <v>15100.0</v>
      </c>
      <c r="L200" s="4" t="str">
        <f t="shared" si="6"/>
        <v>13.88226093</v>
      </c>
      <c r="M200" s="4" t="str">
        <f t="shared" si="171"/>
        <v>11051.3125</v>
      </c>
      <c r="N200" s="4" t="str">
        <f t="shared" si="7"/>
        <v>13.4319301</v>
      </c>
      <c r="O200" s="4" t="str">
        <f t="shared" si="172"/>
        <v>4048.6875</v>
      </c>
      <c r="P200" s="4" t="str">
        <f t="shared" si="160"/>
        <v>11.98323858</v>
      </c>
      <c r="Q200" s="4">
        <v>585.125</v>
      </c>
      <c r="R200" s="4" t="str">
        <f t="shared" si="9"/>
        <v>9.19260105</v>
      </c>
      <c r="S200" s="4">
        <v>28.3125</v>
      </c>
      <c r="T200" s="4" t="str">
        <f t="shared" si="174"/>
        <v>4.82336724</v>
      </c>
      <c r="U200" s="4">
        <v>124.0</v>
      </c>
      <c r="V200" s="4">
        <v>6.0</v>
      </c>
      <c r="W200" s="4" t="str">
        <f t="shared" si="173"/>
        <v>2342</v>
      </c>
      <c r="X200" s="4">
        <v>858.0</v>
      </c>
      <c r="Y200" s="15">
        <v>40184.0</v>
      </c>
      <c r="AD200" s="17"/>
      <c r="AG200" s="4"/>
      <c r="AI200" s="4"/>
      <c r="AJ200" s="4"/>
      <c r="BA200" s="17"/>
      <c r="BB200" s="4" t="s">
        <v>244</v>
      </c>
      <c r="BC200" s="4" t="s">
        <v>350</v>
      </c>
      <c r="BD200" s="4"/>
      <c r="BM200" s="4">
        <v>1.0</v>
      </c>
    </row>
    <row r="201">
      <c r="A201" s="4" t="str">
        <f t="shared" si="11"/>
        <v>198</v>
      </c>
      <c r="B201" s="4" t="s">
        <v>1472</v>
      </c>
      <c r="D201" s="4" t="str">
        <f t="shared" si="2"/>
        <v>72150.255</v>
      </c>
      <c r="E201" s="4" t="str">
        <f t="shared" si="3"/>
        <v>2638.340306</v>
      </c>
      <c r="F201" s="4">
        <v>38500.0</v>
      </c>
      <c r="G201" s="4" t="str">
        <f t="shared" si="159"/>
        <v>35311.3315</v>
      </c>
      <c r="H201" s="4">
        <v>0.00276110163369</v>
      </c>
      <c r="I201" s="4">
        <v>69528.0</v>
      </c>
      <c r="J201" s="4" t="str">
        <f t="shared" si="5"/>
        <v>16.08530647</v>
      </c>
      <c r="K201" s="4">
        <v>38500.0</v>
      </c>
      <c r="L201" s="4" t="str">
        <f t="shared" si="6"/>
        <v>15.23257083</v>
      </c>
      <c r="M201" s="4" t="str">
        <f t="shared" si="171"/>
        <v>35299.6875</v>
      </c>
      <c r="N201" s="4" t="str">
        <f t="shared" si="7"/>
        <v>15.10736779</v>
      </c>
      <c r="O201" s="4" t="str">
        <f t="shared" si="172"/>
        <v>3200.3125</v>
      </c>
      <c r="P201" s="4" t="str">
        <f t="shared" si="160"/>
        <v>11.64399707</v>
      </c>
      <c r="Q201" s="4">
        <v>2479.92125</v>
      </c>
      <c r="R201" s="4" t="str">
        <f t="shared" si="9"/>
        <v>11.27607859</v>
      </c>
      <c r="S201" s="4">
        <v>142.33375</v>
      </c>
      <c r="T201" s="4" t="str">
        <f t="shared" si="174"/>
        <v>7.153133982</v>
      </c>
      <c r="U201" s="4">
        <v>370.0</v>
      </c>
      <c r="V201" s="4">
        <v>19.0</v>
      </c>
      <c r="W201" s="4" t="str">
        <f t="shared" si="173"/>
        <v>2934</v>
      </c>
      <c r="X201" s="4">
        <v>266.0</v>
      </c>
      <c r="Y201" s="15">
        <v>39036.0</v>
      </c>
      <c r="Z201" s="4" t="s">
        <v>1472</v>
      </c>
      <c r="AA201" t="str">
        <f t="shared" ref="AA201:AA202" si="177">LOG(AF201,2)+AG201+AH201</f>
        <v>6.321928095</v>
      </c>
      <c r="AB201" s="4" t="str">
        <f t="shared" ref="AB201:AB202" si="178">AJ201+AK201+AL201+AM201</f>
        <v>192</v>
      </c>
      <c r="AC201" s="4">
        <v>125.0</v>
      </c>
      <c r="AD201" s="20">
        <v>40064.0</v>
      </c>
      <c r="AE201" s="4">
        <v>125.0</v>
      </c>
      <c r="AF201" s="4">
        <v>5.0</v>
      </c>
      <c r="AG201" s="4">
        <v>3.0</v>
      </c>
      <c r="AH201" s="4" t="str">
        <f t="shared" ref="AH201:AH202" si="179">AI201-AG201</f>
        <v>1</v>
      </c>
      <c r="AI201" s="4">
        <v>4.0</v>
      </c>
      <c r="AJ201" s="4">
        <v>7.0</v>
      </c>
      <c r="AK201" s="4">
        <v>85.0</v>
      </c>
      <c r="AL201" s="4">
        <v>25.0</v>
      </c>
      <c r="AM201" s="4">
        <v>75.0</v>
      </c>
      <c r="AN201" s="4"/>
      <c r="AO201" s="4"/>
      <c r="AP201" s="4"/>
      <c r="AQ201" s="4"/>
      <c r="BA201" s="17"/>
      <c r="BB201" s="4" t="s">
        <v>244</v>
      </c>
      <c r="BD201" s="4"/>
      <c r="BE201" s="4"/>
      <c r="BG201" s="4">
        <v>1.0</v>
      </c>
      <c r="BS201" s="4">
        <v>1.0</v>
      </c>
    </row>
    <row r="202">
      <c r="A202" s="4" t="str">
        <f t="shared" si="11"/>
        <v>199</v>
      </c>
      <c r="B202" s="4" t="s">
        <v>696</v>
      </c>
      <c r="C202" s="4" t="s">
        <v>4987</v>
      </c>
      <c r="D202" s="4" t="str">
        <f t="shared" si="2"/>
        <v>70470.4375</v>
      </c>
      <c r="E202" s="4" t="str">
        <f t="shared" si="3"/>
        <v>1100.519857</v>
      </c>
      <c r="F202" s="4">
        <v>22900.0</v>
      </c>
      <c r="G202" s="4" t="str">
        <f t="shared" si="159"/>
        <v>19727.10562</v>
      </c>
      <c r="H202" s="4">
        <v>0.00189062068662</v>
      </c>
      <c r="I202" s="4">
        <v>69386.0</v>
      </c>
      <c r="J202" s="4" t="str">
        <f t="shared" si="5"/>
        <v>16.08235698</v>
      </c>
      <c r="K202" s="4">
        <v>22900.0</v>
      </c>
      <c r="L202" s="4" t="str">
        <f t="shared" si="6"/>
        <v>14.48305998</v>
      </c>
      <c r="M202" s="4" t="str">
        <f t="shared" si="171"/>
        <v>19715.46875</v>
      </c>
      <c r="N202" s="4" t="str">
        <f t="shared" si="7"/>
        <v>14.26704039</v>
      </c>
      <c r="O202" s="4" t="str">
        <f t="shared" si="172"/>
        <v>3184.53125</v>
      </c>
      <c r="P202" s="4" t="str">
        <f t="shared" si="160"/>
        <v>11.63686531</v>
      </c>
      <c r="Q202" s="4">
        <v>1075.9375</v>
      </c>
      <c r="R202" s="4" t="str">
        <f t="shared" si="9"/>
        <v>10.07137856</v>
      </c>
      <c r="S202" s="4">
        <v>8.5</v>
      </c>
      <c r="T202" s="4" t="str">
        <f t="shared" si="174"/>
        <v>3.087462841</v>
      </c>
      <c r="U202" s="4">
        <v>138.0</v>
      </c>
      <c r="V202" s="4">
        <v>2.0</v>
      </c>
      <c r="W202" s="4" t="str">
        <f t="shared" si="173"/>
        <v>2755</v>
      </c>
      <c r="X202" s="4">
        <v>445.0</v>
      </c>
      <c r="Y202" s="15">
        <v>39736.0</v>
      </c>
      <c r="Z202" s="4" t="s">
        <v>696</v>
      </c>
      <c r="AA202" t="str">
        <f t="shared" si="177"/>
        <v>4.247927513</v>
      </c>
      <c r="AB202" s="4" t="str">
        <f t="shared" si="178"/>
        <v>2</v>
      </c>
      <c r="AC202" s="4">
        <v>2.0</v>
      </c>
      <c r="AD202" s="20">
        <v>40887.0</v>
      </c>
      <c r="AE202" s="4">
        <v>2.0</v>
      </c>
      <c r="AF202" s="4">
        <v>19.0</v>
      </c>
      <c r="AG202" s="4">
        <v>0.0</v>
      </c>
      <c r="AH202" s="4" t="str">
        <f t="shared" si="179"/>
        <v>0</v>
      </c>
      <c r="AI202" s="4">
        <v>0.0</v>
      </c>
      <c r="AJ202" s="4">
        <v>2.0</v>
      </c>
      <c r="AK202" s="4">
        <v>0.0</v>
      </c>
      <c r="AL202" s="4">
        <v>0.0</v>
      </c>
      <c r="AM202" s="4">
        <v>0.0</v>
      </c>
      <c r="AN202" s="4" t="s">
        <v>696</v>
      </c>
      <c r="AO202" s="4" t="str">
        <f>AR202+AS202</f>
        <v>1</v>
      </c>
      <c r="AP202" s="4" t="str">
        <f>AX202+AY202</f>
        <v>0</v>
      </c>
      <c r="AQ202" s="4" t="str">
        <f>AU202+LOG(AV202+AZ202,2)+AT202</f>
        <v>1086</v>
      </c>
      <c r="AR202" s="4">
        <v>1.0</v>
      </c>
      <c r="AS202" s="4">
        <v>0.0</v>
      </c>
      <c r="AT202" s="4">
        <v>1083.0</v>
      </c>
      <c r="AU202" s="4">
        <v>0.0</v>
      </c>
      <c r="AV202" s="4">
        <v>0.0</v>
      </c>
      <c r="AW202" s="4">
        <v>3.0</v>
      </c>
      <c r="AX202" s="4">
        <v>0.0</v>
      </c>
      <c r="AY202" s="4">
        <v>0.0</v>
      </c>
      <c r="AZ202" s="4">
        <v>8.0</v>
      </c>
      <c r="BA202" s="22">
        <v>41419.0</v>
      </c>
      <c r="BB202" s="4" t="s">
        <v>244</v>
      </c>
      <c r="BC202" s="4" t="s">
        <v>3940</v>
      </c>
      <c r="BD202" s="4"/>
      <c r="BE202" s="4"/>
      <c r="BF202" s="4"/>
      <c r="BH202" s="4">
        <v>1.0</v>
      </c>
      <c r="BM202" s="4">
        <v>1.0</v>
      </c>
      <c r="BN202" s="4">
        <v>1.0</v>
      </c>
      <c r="BR202" s="4">
        <v>1.0</v>
      </c>
      <c r="BS202" s="4">
        <v>1.0</v>
      </c>
    </row>
    <row r="203">
      <c r="A203" s="4" t="str">
        <f t="shared" si="11"/>
        <v>200</v>
      </c>
      <c r="B203" s="4" t="s">
        <v>4990</v>
      </c>
      <c r="C203" s="4" t="s">
        <v>4991</v>
      </c>
      <c r="D203" s="4" t="str">
        <f t="shared" si="2"/>
        <v>68841.30063</v>
      </c>
      <c r="E203" s="4" t="str">
        <f t="shared" si="3"/>
        <v>90.37005379</v>
      </c>
      <c r="F203" s="4">
        <v>2966.0</v>
      </c>
      <c r="G203" s="4" t="str">
        <f t="shared" si="159"/>
        <v>1812.184875</v>
      </c>
      <c r="H203" s="4">
        <v>0.00403185605188</v>
      </c>
      <c r="I203" s="4">
        <v>68767.0</v>
      </c>
      <c r="J203" s="4" t="str">
        <f t="shared" si="5"/>
        <v>16.06942879</v>
      </c>
      <c r="K203" s="4">
        <v>2966.0</v>
      </c>
      <c r="L203" s="4" t="str">
        <f t="shared" si="6"/>
        <v>11.53430288</v>
      </c>
      <c r="M203" s="4" t="str">
        <f>K203-X203</f>
        <v>1802</v>
      </c>
      <c r="N203" s="4" t="str">
        <f t="shared" si="7"/>
        <v>10.8153833</v>
      </c>
      <c r="O203" s="4">
        <v>1164.0</v>
      </c>
      <c r="P203" s="4" t="str">
        <f t="shared" si="160"/>
        <v>10.18487534</v>
      </c>
      <c r="Q203" s="4">
        <v>74.300625</v>
      </c>
      <c r="R203" s="4" t="str">
        <f t="shared" si="9"/>
        <v>6.215302441</v>
      </c>
      <c r="S203" s="4">
        <v>0.0</v>
      </c>
      <c r="T203" s="4">
        <v>0.0</v>
      </c>
      <c r="U203" s="4">
        <v>74.0</v>
      </c>
      <c r="V203" s="4">
        <v>0.0</v>
      </c>
      <c r="W203" s="4"/>
      <c r="X203" s="4">
        <v>1164.0</v>
      </c>
      <c r="Y203" s="15">
        <v>39424.0</v>
      </c>
      <c r="AD203" s="16"/>
      <c r="AE203" s="4"/>
      <c r="AG203" s="4"/>
      <c r="AI203" s="4"/>
      <c r="AJ203" s="4"/>
      <c r="AK203" s="4"/>
      <c r="AR203" s="4"/>
      <c r="BA203" s="17"/>
      <c r="BB203" s="4" t="s">
        <v>244</v>
      </c>
      <c r="BC203" s="4" t="s">
        <v>3940</v>
      </c>
      <c r="BD203" s="4"/>
      <c r="BE203" s="4"/>
      <c r="BH203" s="4">
        <v>1.0</v>
      </c>
      <c r="BI203" s="4">
        <v>1.0</v>
      </c>
    </row>
    <row r="204">
      <c r="Y204" s="5"/>
      <c r="AD204" s="17"/>
      <c r="BA204" s="17"/>
    </row>
    <row r="205">
      <c r="K205" t="str">
        <f>countif(K4:K203,"&lt;1102")</f>
        <v>17</v>
      </c>
      <c r="Y205" s="5"/>
      <c r="AD205" s="17"/>
      <c r="BA205" s="17"/>
    </row>
    <row r="206">
      <c r="Y206" s="5"/>
      <c r="AD206" s="17"/>
      <c r="BA206" s="17"/>
    </row>
    <row r="207">
      <c r="A207" s="4"/>
      <c r="B207" s="4"/>
      <c r="C207" s="4"/>
      <c r="D207" s="4"/>
      <c r="E207" s="4"/>
      <c r="F207" s="4"/>
      <c r="G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15"/>
      <c r="Z207" s="4"/>
      <c r="AA207" s="4"/>
      <c r="AB207" s="4"/>
      <c r="AC207" s="4"/>
      <c r="AD207" s="16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16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</row>
    <row r="208">
      <c r="C208" s="4"/>
      <c r="Y208" s="5"/>
      <c r="AD208" s="17"/>
      <c r="BA208" s="17"/>
    </row>
    <row r="209">
      <c r="Y209" s="5"/>
      <c r="AD209" s="17"/>
      <c r="BA209" s="17"/>
    </row>
    <row r="210">
      <c r="Y210" s="5"/>
      <c r="AD210" s="17"/>
      <c r="BA210" s="17"/>
    </row>
    <row r="211">
      <c r="Y211" s="5"/>
      <c r="AD211" s="17"/>
      <c r="BA211" s="17"/>
    </row>
    <row r="212">
      <c r="Y212" s="5"/>
      <c r="AD212" s="17"/>
      <c r="BA212" s="17"/>
    </row>
    <row r="213">
      <c r="Y213" s="5"/>
      <c r="AD213" s="17"/>
      <c r="BA213" s="17"/>
    </row>
    <row r="214">
      <c r="Y214" s="5"/>
      <c r="AD214" s="17"/>
      <c r="BA214" s="17"/>
    </row>
    <row r="215">
      <c r="Y215" s="5"/>
      <c r="AD215" s="17"/>
      <c r="BA215" s="17"/>
    </row>
    <row r="216">
      <c r="Y216" s="5"/>
      <c r="AD216" s="17"/>
      <c r="BA216" s="17"/>
    </row>
    <row r="217">
      <c r="Y217" s="5"/>
      <c r="AD217" s="17"/>
      <c r="BA217" s="17"/>
    </row>
    <row r="218">
      <c r="Y218" s="5"/>
      <c r="AD218" s="17"/>
      <c r="BA218" s="17"/>
    </row>
    <row r="219">
      <c r="Y219" s="5"/>
      <c r="AD219" s="17"/>
      <c r="BA219" s="17"/>
    </row>
    <row r="220">
      <c r="Y220" s="5"/>
      <c r="AD220" s="17"/>
      <c r="BA220" s="17"/>
    </row>
    <row r="221">
      <c r="Y221" s="5"/>
      <c r="AD221" s="17"/>
      <c r="BA221" s="17"/>
    </row>
    <row r="222">
      <c r="Y222" s="5"/>
      <c r="AD222" s="17"/>
      <c r="BA222" s="17"/>
    </row>
    <row r="223">
      <c r="Y223" s="5"/>
      <c r="AD223" s="17"/>
      <c r="BA223" s="17"/>
    </row>
    <row r="224">
      <c r="Y224" s="5"/>
      <c r="AD224" s="17"/>
      <c r="BA224" s="17"/>
    </row>
    <row r="225">
      <c r="Y225" s="5"/>
      <c r="AD225" s="17"/>
      <c r="BA225" s="17"/>
    </row>
    <row r="226">
      <c r="Y226" s="5"/>
      <c r="AD226" s="17"/>
      <c r="BA226" s="17"/>
    </row>
    <row r="227">
      <c r="Y227" s="5"/>
      <c r="AD227" s="17"/>
      <c r="BA227" s="17"/>
    </row>
    <row r="228">
      <c r="Y228" s="5"/>
      <c r="AD228" s="17"/>
      <c r="BA228" s="17"/>
    </row>
    <row r="229">
      <c r="Y229" s="5"/>
      <c r="AD229" s="17"/>
      <c r="BA229" s="17"/>
    </row>
    <row r="230">
      <c r="Y230" s="5"/>
      <c r="AD230" s="17"/>
      <c r="BA230" s="17"/>
    </row>
    <row r="231">
      <c r="Y231" s="5"/>
      <c r="AD231" s="17"/>
      <c r="BA231" s="17"/>
    </row>
    <row r="232">
      <c r="Y232" s="5"/>
      <c r="AD232" s="17"/>
      <c r="BA232" s="17"/>
    </row>
    <row r="233">
      <c r="Y233" s="5"/>
      <c r="AD233" s="17"/>
      <c r="BA233" s="17"/>
    </row>
    <row r="234">
      <c r="Y234" s="5"/>
      <c r="AD234" s="17"/>
      <c r="BA234" s="17"/>
    </row>
    <row r="235">
      <c r="Y235" s="5"/>
      <c r="AD235" s="17"/>
      <c r="BA235" s="17"/>
    </row>
    <row r="236">
      <c r="Y236" s="5"/>
      <c r="AD236" s="17"/>
      <c r="BA236" s="17"/>
    </row>
    <row r="237">
      <c r="Y237" s="5"/>
      <c r="AD237" s="17"/>
      <c r="BA237" s="17"/>
    </row>
    <row r="238">
      <c r="Y238" s="5"/>
      <c r="AD238" s="17"/>
      <c r="BA238" s="17"/>
    </row>
    <row r="239">
      <c r="Y239" s="5"/>
      <c r="AD239" s="17"/>
      <c r="BA239" s="17"/>
    </row>
    <row r="240">
      <c r="Y240" s="5"/>
      <c r="AD240" s="17"/>
      <c r="BA240" s="17"/>
    </row>
    <row r="241">
      <c r="Y241" s="5"/>
      <c r="AD241" s="17"/>
      <c r="BA241" s="17"/>
    </row>
    <row r="242">
      <c r="Y242" s="5"/>
      <c r="AD242" s="17"/>
      <c r="BA242" s="17"/>
    </row>
    <row r="243">
      <c r="Y243" s="5"/>
      <c r="AD243" s="17"/>
      <c r="BA243" s="17"/>
    </row>
    <row r="244">
      <c r="Y244" s="5"/>
      <c r="AD244" s="17"/>
      <c r="BA244" s="17"/>
    </row>
    <row r="245">
      <c r="A245" s="4">
        <v>226.309375</v>
      </c>
      <c r="B245" s="4">
        <v>213.335625</v>
      </c>
      <c r="C245" s="4">
        <v>142.423125</v>
      </c>
      <c r="D245" s="4">
        <v>49.585625</v>
      </c>
      <c r="E245" s="4">
        <v>194.7865625</v>
      </c>
      <c r="F245" s="4">
        <v>118.95875</v>
      </c>
      <c r="G245" s="4">
        <v>61.40875</v>
      </c>
      <c r="I245" s="4">
        <v>311.4415625</v>
      </c>
      <c r="J245" s="4">
        <v>34.8403125</v>
      </c>
      <c r="K245" s="4">
        <v>109.5984375</v>
      </c>
      <c r="L245" s="4">
        <v>208.6653125</v>
      </c>
      <c r="M245" s="4">
        <v>360.2040625</v>
      </c>
      <c r="N245" s="4">
        <v>61.87875</v>
      </c>
      <c r="O245" s="4">
        <v>388.991875</v>
      </c>
      <c r="P245" s="4">
        <v>312.8278125</v>
      </c>
      <c r="Q245" s="4">
        <v>162.0496875</v>
      </c>
      <c r="R245" s="4">
        <v>42.774375</v>
      </c>
      <c r="S245" s="4">
        <v>44.53125</v>
      </c>
      <c r="T245" s="4">
        <v>108.2034375</v>
      </c>
      <c r="U245" s="4">
        <v>223.1315625</v>
      </c>
      <c r="V245" s="4">
        <v>0.0</v>
      </c>
      <c r="W245" s="4">
        <v>8.1409375</v>
      </c>
      <c r="X245" s="4">
        <v>327.1915625</v>
      </c>
      <c r="Y245" s="15"/>
      <c r="Z245" s="4">
        <v>0.0</v>
      </c>
      <c r="AA245" s="4">
        <v>498.940625</v>
      </c>
      <c r="AB245" s="4">
        <v>286.5909375</v>
      </c>
      <c r="AC245" s="4">
        <v>281.7815625</v>
      </c>
      <c r="AD245" s="16" t="s">
        <v>5074</v>
      </c>
      <c r="AE245" s="4">
        <v>18.030625</v>
      </c>
      <c r="AF245" s="4">
        <v>37.39625</v>
      </c>
      <c r="AG245" s="4">
        <v>1101.924375</v>
      </c>
      <c r="AH245" s="4">
        <v>186.75</v>
      </c>
      <c r="AI245" s="4">
        <v>1.0</v>
      </c>
      <c r="AJ245" s="4">
        <v>42.9375</v>
      </c>
      <c r="AK245" s="4">
        <v>0.0</v>
      </c>
      <c r="AL245" s="4">
        <v>611.9696875</v>
      </c>
      <c r="AM245" s="4">
        <v>22.4078125</v>
      </c>
      <c r="AN245" s="4">
        <v>49.25</v>
      </c>
      <c r="AO245" s="4">
        <v>399.58125</v>
      </c>
      <c r="AP245" s="4">
        <v>13.96875</v>
      </c>
      <c r="AQ245" s="4">
        <v>187.255625</v>
      </c>
      <c r="AR245" s="4">
        <v>111.1946875</v>
      </c>
      <c r="AS245" s="4">
        <v>112.8265625</v>
      </c>
      <c r="AT245" s="4">
        <v>0.0</v>
      </c>
      <c r="AU245" s="4">
        <v>227.5125</v>
      </c>
      <c r="AV245" s="4">
        <v>37.848125</v>
      </c>
      <c r="AW245" s="4">
        <v>1.0</v>
      </c>
      <c r="AX245" s="4">
        <v>158.2265625</v>
      </c>
      <c r="AY245" s="4">
        <v>248.890625</v>
      </c>
      <c r="AZ245" s="4">
        <v>145.680625</v>
      </c>
      <c r="BA245" s="16" t="s">
        <v>5075</v>
      </c>
      <c r="BB245" s="4">
        <v>27.9371875</v>
      </c>
      <c r="BC245" s="4">
        <v>0.0</v>
      </c>
      <c r="BD245" s="4">
        <v>85.3215625</v>
      </c>
      <c r="BE245" s="4">
        <v>1130.26125</v>
      </c>
      <c r="BF245" s="4">
        <v>475.954375</v>
      </c>
      <c r="BG245" s="4">
        <v>8.4215625</v>
      </c>
      <c r="BH245" s="4">
        <v>164.326875</v>
      </c>
      <c r="BI245" s="4">
        <v>11.57625</v>
      </c>
      <c r="BJ245" s="4">
        <v>0.0</v>
      </c>
      <c r="BK245" s="4">
        <v>2.8603125</v>
      </c>
      <c r="BL245" s="4">
        <v>50.599375</v>
      </c>
      <c r="BM245" s="4">
        <v>0.0</v>
      </c>
      <c r="BN245" s="4">
        <v>57.5825</v>
      </c>
      <c r="BO245" s="4">
        <v>1.8003125</v>
      </c>
      <c r="BP245" s="4">
        <v>43.6653125</v>
      </c>
      <c r="BQ245" s="4">
        <v>30.3125</v>
      </c>
      <c r="BR245" s="4">
        <v>387.29625</v>
      </c>
      <c r="BS245" s="4">
        <v>17.7753125</v>
      </c>
      <c r="BT245" s="4">
        <v>273.19375</v>
      </c>
      <c r="BU245" s="4">
        <v>62.7653125</v>
      </c>
      <c r="BV245" s="4">
        <v>50.6559375</v>
      </c>
      <c r="BW245" s="4">
        <v>122.0240625</v>
      </c>
      <c r="BX245" s="4">
        <v>67.25</v>
      </c>
      <c r="BY245" s="4">
        <v>0.0</v>
      </c>
      <c r="BZ245" s="4">
        <v>20.1265625</v>
      </c>
      <c r="CA245" s="4">
        <v>67.89375</v>
      </c>
      <c r="CB245" s="4">
        <v>1.4440625</v>
      </c>
      <c r="CC245" s="4">
        <v>17.5</v>
      </c>
      <c r="CD245" s="4">
        <v>17.27625</v>
      </c>
      <c r="CE245" s="4">
        <v>144.0925</v>
      </c>
      <c r="CF245" s="4">
        <v>90.153125</v>
      </c>
      <c r="CG245" s="4">
        <v>201.684375</v>
      </c>
      <c r="CH245" s="4">
        <v>1.0</v>
      </c>
      <c r="CI245" s="4">
        <v>109.0453125</v>
      </c>
      <c r="CJ245" s="4">
        <v>33.0375</v>
      </c>
      <c r="CK245" s="4">
        <v>47.766875</v>
      </c>
      <c r="CL245" s="4">
        <v>50.703125</v>
      </c>
      <c r="CM245" s="4">
        <v>106.96875</v>
      </c>
      <c r="CN245" s="4">
        <v>4.125</v>
      </c>
      <c r="CO245" s="4">
        <v>12.041875</v>
      </c>
      <c r="CP245" s="4">
        <v>1442.568125</v>
      </c>
      <c r="CQ245" s="4">
        <v>205.7859375</v>
      </c>
      <c r="CR245" s="4">
        <v>16.40625</v>
      </c>
      <c r="CS245" s="4">
        <v>122.376875</v>
      </c>
      <c r="CT245" s="4">
        <v>36.78125</v>
      </c>
      <c r="CU245" s="4">
        <v>2.869375</v>
      </c>
      <c r="CV245" s="4">
        <v>31.2109375</v>
      </c>
      <c r="CW245" s="4">
        <v>39.64375</v>
      </c>
      <c r="CX245" s="4">
        <v>64.616875</v>
      </c>
      <c r="CY245" s="4">
        <v>5.0</v>
      </c>
      <c r="CZ245" s="4">
        <v>12.396875</v>
      </c>
      <c r="DA245" s="4">
        <v>10.25</v>
      </c>
      <c r="DB245" s="4">
        <v>614.9909375</v>
      </c>
      <c r="DC245" s="4">
        <v>3.25</v>
      </c>
      <c r="DD245" s="4">
        <v>24.0625</v>
      </c>
      <c r="DE245" s="4">
        <v>5.0253125</v>
      </c>
      <c r="DF245" s="4">
        <v>0.0</v>
      </c>
      <c r="DG245" s="4">
        <v>132.82875</v>
      </c>
      <c r="DH245" s="4">
        <v>20.91125</v>
      </c>
      <c r="DI245" s="4">
        <v>42.0</v>
      </c>
      <c r="DJ245" s="4">
        <v>0.0</v>
      </c>
      <c r="DK245" s="4">
        <v>12.96875</v>
      </c>
      <c r="DL245" s="4">
        <v>230.7128125</v>
      </c>
      <c r="DM245" s="4">
        <v>272.91875</v>
      </c>
      <c r="DN245" s="4">
        <v>141.6434375</v>
      </c>
      <c r="DO245" s="4">
        <v>24.535625</v>
      </c>
      <c r="DP245" s="4">
        <v>61.34875</v>
      </c>
      <c r="DQ245" s="4">
        <v>20.84375</v>
      </c>
      <c r="DR245" s="4">
        <v>0.0</v>
      </c>
      <c r="DS245" s="4">
        <v>273.98375</v>
      </c>
      <c r="DT245" s="4">
        <v>139.671875</v>
      </c>
      <c r="DU245" s="4">
        <v>10.625</v>
      </c>
      <c r="DV245" s="4">
        <v>0.0</v>
      </c>
      <c r="DW245" s="4">
        <v>52.4440625</v>
      </c>
      <c r="DX245" s="4">
        <v>20.78125</v>
      </c>
      <c r="DY245" s="4">
        <v>52.695625</v>
      </c>
      <c r="DZ245" s="4">
        <v>3.1021875</v>
      </c>
      <c r="EA245" s="4">
        <v>736.11875</v>
      </c>
      <c r="EB245" s="4">
        <v>59.785</v>
      </c>
      <c r="EC245" s="4">
        <v>0.0</v>
      </c>
      <c r="ED245" s="4">
        <v>105.905625</v>
      </c>
      <c r="EE245" s="4">
        <v>41.57875</v>
      </c>
      <c r="EF245" s="4">
        <v>31.28125</v>
      </c>
      <c r="EG245" s="4">
        <v>772.9625</v>
      </c>
      <c r="EH245" s="4">
        <v>45.6375</v>
      </c>
      <c r="EI245" s="4">
        <v>3.28125</v>
      </c>
      <c r="EJ245" s="4">
        <v>22.44625</v>
      </c>
      <c r="EK245" s="4">
        <v>0.0</v>
      </c>
      <c r="EL245" s="4">
        <v>52.554375</v>
      </c>
      <c r="EM245" s="4">
        <v>123.14125</v>
      </c>
      <c r="EN245" s="4">
        <v>5.7153125</v>
      </c>
      <c r="EO245" s="4">
        <v>193.5071875</v>
      </c>
      <c r="EP245" s="4">
        <v>2.643125</v>
      </c>
      <c r="EQ245" s="4">
        <v>1.0</v>
      </c>
      <c r="ER245" s="4">
        <v>5.110625</v>
      </c>
      <c r="ES245" s="4">
        <v>0.0</v>
      </c>
      <c r="ET245" s="4">
        <v>1.0</v>
      </c>
      <c r="EU245" s="4">
        <v>7.2778125</v>
      </c>
      <c r="EV245" s="4">
        <v>0.0</v>
      </c>
      <c r="EW245" s="4">
        <v>0.0</v>
      </c>
      <c r="EX245" s="4">
        <v>54.0625</v>
      </c>
      <c r="EY245" s="4">
        <v>3.0</v>
      </c>
      <c r="EZ245" s="4">
        <v>13.5725</v>
      </c>
      <c r="FA245" s="4">
        <v>0.0</v>
      </c>
      <c r="FB245" s="4">
        <v>44.93125</v>
      </c>
      <c r="FC245" s="4">
        <v>32.4075</v>
      </c>
      <c r="FD245" s="4">
        <v>82.191875</v>
      </c>
      <c r="FE245" s="4">
        <v>34.5309375</v>
      </c>
      <c r="FF245" s="4">
        <v>0.0</v>
      </c>
      <c r="FG245" s="4">
        <v>68.440625</v>
      </c>
      <c r="FH245" s="4">
        <v>63.73</v>
      </c>
      <c r="FI245" s="4">
        <v>130.5034375</v>
      </c>
      <c r="FJ245" s="4">
        <v>32.5</v>
      </c>
      <c r="FK245" s="4">
        <v>121.6934375</v>
      </c>
      <c r="FL245" s="4">
        <v>127.235</v>
      </c>
      <c r="FM245" s="4">
        <v>604.1871875</v>
      </c>
      <c r="FN245" s="4">
        <v>8.15625</v>
      </c>
      <c r="FO245" s="4">
        <v>126.00625</v>
      </c>
      <c r="FP245" s="4">
        <v>34.988125</v>
      </c>
      <c r="FQ245" s="4">
        <v>56.0690625</v>
      </c>
      <c r="FR245" s="4">
        <v>0.0</v>
      </c>
      <c r="FS245" s="4">
        <v>179.2340625</v>
      </c>
      <c r="FT245" s="4">
        <v>20.890625</v>
      </c>
      <c r="FU245" s="4">
        <v>122.5625</v>
      </c>
      <c r="FV245" s="4">
        <v>17.2225</v>
      </c>
      <c r="FW245" s="4">
        <v>0.0</v>
      </c>
      <c r="FX245" s="4">
        <v>125.79875</v>
      </c>
      <c r="FY245" s="4">
        <v>121.8584375</v>
      </c>
      <c r="FZ245" s="4">
        <v>29.09375</v>
      </c>
      <c r="GA245" s="4">
        <v>0.0</v>
      </c>
      <c r="GB245" s="4">
        <v>31.875</v>
      </c>
      <c r="GC245" s="4">
        <v>70.78125</v>
      </c>
      <c r="GD245" s="4">
        <v>0.0</v>
      </c>
      <c r="GE245" s="4">
        <v>1.0</v>
      </c>
      <c r="GF245" s="4">
        <v>79.8775</v>
      </c>
      <c r="GG245" s="4">
        <v>8.3590625</v>
      </c>
      <c r="GH245" s="4">
        <v>81.4028125</v>
      </c>
      <c r="GI245" s="4">
        <v>17.5459375</v>
      </c>
      <c r="GJ245" s="4">
        <v>0.0</v>
      </c>
      <c r="GK245" s="4">
        <v>3.005</v>
      </c>
      <c r="GL245" s="4">
        <v>113.985625</v>
      </c>
      <c r="GM245" s="4">
        <v>5.0</v>
      </c>
      <c r="GN245" s="4">
        <v>60.7384375</v>
      </c>
      <c r="GO245" s="4">
        <v>14.628125</v>
      </c>
      <c r="GP245" s="4">
        <v>88.31125</v>
      </c>
      <c r="GQ245" s="4">
        <v>28.3125</v>
      </c>
      <c r="GR245" s="4">
        <v>142.33375</v>
      </c>
      <c r="GS245" s="4">
        <v>8.5</v>
      </c>
      <c r="GT245" s="4">
        <v>0.0</v>
      </c>
    </row>
    <row r="246">
      <c r="Y246" s="5"/>
      <c r="AD246" s="17"/>
      <c r="BA246" s="17"/>
    </row>
    <row r="247">
      <c r="Y247" s="5"/>
      <c r="AD247" s="17"/>
      <c r="BA247" s="17"/>
    </row>
    <row r="248">
      <c r="Y248" s="5"/>
      <c r="AD248" s="17"/>
      <c r="BA248" s="17"/>
    </row>
    <row r="249">
      <c r="Y249" s="5"/>
      <c r="AD249" s="17"/>
      <c r="BA249" s="17"/>
    </row>
    <row r="250">
      <c r="Y250" s="5"/>
      <c r="AD250" s="17"/>
      <c r="BA250" s="17"/>
    </row>
    <row r="251">
      <c r="Y251" s="5"/>
      <c r="AD251" s="17"/>
      <c r="BA251" s="17"/>
    </row>
    <row r="252">
      <c r="Y252" s="5"/>
      <c r="AD252" s="17"/>
      <c r="BA252" s="17"/>
    </row>
    <row r="253">
      <c r="Y253" s="5"/>
      <c r="AD253" s="17"/>
      <c r="BA253" s="17"/>
    </row>
    <row r="254">
      <c r="Y254" s="5"/>
      <c r="AD254" s="17"/>
      <c r="BA254" s="17"/>
    </row>
    <row r="255">
      <c r="Y255" s="5"/>
      <c r="AD255" s="17"/>
      <c r="BA255" s="17"/>
    </row>
    <row r="256">
      <c r="Y256" s="5"/>
      <c r="AD256" s="17"/>
      <c r="BA256" s="17"/>
    </row>
    <row r="257">
      <c r="Y257" s="5"/>
      <c r="AD257" s="17"/>
      <c r="BA257" s="17"/>
    </row>
    <row r="258">
      <c r="Y258" s="5"/>
      <c r="AD258" s="17"/>
      <c r="BA258" s="17"/>
    </row>
    <row r="259">
      <c r="A259" s="4">
        <v>449.859375</v>
      </c>
      <c r="B259" s="4">
        <v>2582.9009375</v>
      </c>
      <c r="C259" s="4">
        <v>401.42875</v>
      </c>
      <c r="D259" s="4">
        <v>91.154375</v>
      </c>
      <c r="E259" s="4">
        <v>4383.995</v>
      </c>
      <c r="F259" s="4">
        <v>1509.91875</v>
      </c>
      <c r="G259" s="4">
        <v>283.8353125</v>
      </c>
      <c r="I259" s="4">
        <v>4736.360625</v>
      </c>
      <c r="J259" s="4">
        <v>281.5353125</v>
      </c>
      <c r="K259" s="4">
        <v>431.561875</v>
      </c>
      <c r="L259" s="4">
        <v>1551.8925</v>
      </c>
      <c r="M259" s="4">
        <v>389.505625</v>
      </c>
      <c r="N259" s="4">
        <v>516.6184375</v>
      </c>
      <c r="O259" s="4">
        <v>4138.5146875</v>
      </c>
      <c r="P259" s="4">
        <v>1262.706875</v>
      </c>
      <c r="Q259" s="4">
        <v>1652.0490625</v>
      </c>
      <c r="R259" s="4">
        <v>97.700625</v>
      </c>
      <c r="S259" s="4"/>
      <c r="T259" s="4"/>
      <c r="U259" s="4">
        <v>2682.09875</v>
      </c>
      <c r="V259" s="4">
        <v>928.4484375</v>
      </c>
      <c r="W259" s="4">
        <v>33.3096875</v>
      </c>
      <c r="X259" s="4">
        <v>562.763125</v>
      </c>
      <c r="Y259" s="15"/>
      <c r="Z259" s="4">
        <v>1372.894375</v>
      </c>
      <c r="AA259" s="4">
        <v>831.515</v>
      </c>
      <c r="AB259" s="4">
        <v>7287.1953125</v>
      </c>
      <c r="AC259" s="4">
        <v>461.9940625</v>
      </c>
      <c r="AD259" s="16" t="s">
        <v>5081</v>
      </c>
      <c r="AE259" s="4">
        <v>352.4753125</v>
      </c>
      <c r="AF259" s="4">
        <v>10476.835625</v>
      </c>
      <c r="AG259" s="4">
        <v>27676.64375</v>
      </c>
      <c r="AH259" s="4">
        <v>25.625</v>
      </c>
      <c r="AI259" s="4">
        <v>75.405</v>
      </c>
      <c r="AJ259" s="4">
        <v>979.174375</v>
      </c>
      <c r="AK259" s="4">
        <v>6867.5828125</v>
      </c>
      <c r="AL259" s="4">
        <v>94.09375</v>
      </c>
      <c r="AM259" s="4">
        <v>299.25</v>
      </c>
      <c r="AN259" s="4">
        <v>2062.063125</v>
      </c>
      <c r="AO259" s="4">
        <v>222.4159375</v>
      </c>
      <c r="AP259" s="4">
        <v>590.8796875</v>
      </c>
      <c r="AQ259" s="4">
        <v>278.1415625</v>
      </c>
      <c r="AR259" s="4">
        <v>294.3553125</v>
      </c>
      <c r="AS259" s="4">
        <v>101.0725</v>
      </c>
      <c r="AT259" s="4">
        <v>242.2953125</v>
      </c>
      <c r="AU259" s="4">
        <v>5154.995625</v>
      </c>
      <c r="AV259" s="4">
        <v>284.064375</v>
      </c>
      <c r="AW259" s="4">
        <v>1700.095</v>
      </c>
      <c r="AX259" s="4">
        <v>522.08375</v>
      </c>
      <c r="AY259" s="4">
        <v>4581.1303125</v>
      </c>
      <c r="AZ259" s="4">
        <v>466.7159375</v>
      </c>
      <c r="BA259" s="16" t="s">
        <v>5099</v>
      </c>
      <c r="BB259" s="4">
        <v>216.03625</v>
      </c>
      <c r="BC259" s="4">
        <v>469.541875</v>
      </c>
      <c r="BD259" s="4">
        <v>11236.766875</v>
      </c>
      <c r="BE259" s="4">
        <v>4296.145625</v>
      </c>
      <c r="BF259" s="4">
        <v>1669.4103125</v>
      </c>
      <c r="BG259" s="4">
        <v>1544.240625</v>
      </c>
      <c r="BH259" s="4">
        <v>321.508125</v>
      </c>
      <c r="BI259" s="4">
        <v>1597.32</v>
      </c>
      <c r="BJ259" s="4">
        <v>13.71875</v>
      </c>
      <c r="BK259" s="4">
        <v>582.2509375</v>
      </c>
      <c r="BL259" s="4">
        <v>257.5625</v>
      </c>
      <c r="BM259" s="4">
        <v>321.0675</v>
      </c>
      <c r="BN259" s="4">
        <v>82.34375</v>
      </c>
      <c r="BO259" s="4">
        <v>3240.31625</v>
      </c>
      <c r="BP259" s="4">
        <v>688.58625</v>
      </c>
      <c r="BQ259" s="4">
        <v>1553.18125</v>
      </c>
      <c r="BR259" s="4">
        <v>250.2034375</v>
      </c>
      <c r="BS259" s="4">
        <v>882.889375</v>
      </c>
      <c r="BT259" s="4">
        <v>1430.1578125</v>
      </c>
      <c r="BU259" s="4">
        <v>1787.83625</v>
      </c>
      <c r="BV259" s="4">
        <v>484.6884375</v>
      </c>
      <c r="BW259" s="4">
        <v>240.16</v>
      </c>
      <c r="BX259" s="4">
        <v>80.180625</v>
      </c>
      <c r="BY259" s="4">
        <v>242.4340625</v>
      </c>
      <c r="BZ259" s="4">
        <v>333.708125</v>
      </c>
      <c r="CA259" s="4">
        <v>152.065625</v>
      </c>
      <c r="CB259" s="4">
        <v>115.875</v>
      </c>
      <c r="CC259" s="4">
        <v>260.514375</v>
      </c>
      <c r="CD259" s="4">
        <v>936.215</v>
      </c>
      <c r="CE259" s="4">
        <v>616.9340625</v>
      </c>
      <c r="CF259" s="4">
        <v>1114.469375</v>
      </c>
      <c r="CG259" s="4">
        <v>10.0</v>
      </c>
      <c r="CH259" s="4">
        <v>328.98125</v>
      </c>
      <c r="CI259" s="4">
        <v>361.975</v>
      </c>
      <c r="CJ259" s="4">
        <v>1126.769375</v>
      </c>
      <c r="CK259" s="4">
        <v>226.495625</v>
      </c>
      <c r="CL259" s="4">
        <v>1130.8046875</v>
      </c>
      <c r="CM259" s="4">
        <v>7175.356875</v>
      </c>
      <c r="CN259" s="4">
        <v>2240.35125</v>
      </c>
      <c r="CO259" s="4">
        <v>3017.433125</v>
      </c>
      <c r="CP259" s="4">
        <v>1839.8528125</v>
      </c>
      <c r="CQ259" s="4">
        <v>4435.676875</v>
      </c>
      <c r="CR259" s="4">
        <v>947.795625</v>
      </c>
      <c r="CS259" s="4">
        <v>1391.0</v>
      </c>
      <c r="CT259" s="4">
        <v>127.6871875</v>
      </c>
      <c r="CU259" s="4">
        <v>54.875</v>
      </c>
      <c r="CV259" s="4">
        <v>309.5796875</v>
      </c>
      <c r="CW259" s="4">
        <v>227.424375</v>
      </c>
      <c r="CX259" s="4">
        <v>49.2734375</v>
      </c>
      <c r="CY259" s="4">
        <v>290.05</v>
      </c>
      <c r="CZ259" s="4">
        <v>346.1325</v>
      </c>
      <c r="DA259" s="4">
        <v>756.3575</v>
      </c>
      <c r="DB259" s="4">
        <v>126.0278125</v>
      </c>
      <c r="DC259" s="4">
        <v>241.45</v>
      </c>
      <c r="DD259" s="4">
        <v>315.130625</v>
      </c>
      <c r="DE259" s="4">
        <v>95.875</v>
      </c>
      <c r="DF259" s="4">
        <v>2164.4475</v>
      </c>
      <c r="DG259" s="4">
        <v>283.5865625</v>
      </c>
      <c r="DH259" s="4">
        <v>177.0</v>
      </c>
      <c r="DI259" s="4">
        <v>38.38875</v>
      </c>
      <c r="DJ259" s="4">
        <v>178.4375</v>
      </c>
      <c r="DK259" s="4">
        <v>1892.5534375</v>
      </c>
      <c r="DL259" s="4">
        <v>873.810625</v>
      </c>
      <c r="DM259" s="4">
        <v>2075.5240625</v>
      </c>
      <c r="DN259" s="4">
        <v>128.3125</v>
      </c>
      <c r="DO259" s="4">
        <v>639.873125</v>
      </c>
      <c r="DP259" s="4">
        <v>1066.625</v>
      </c>
      <c r="DQ259" s="4">
        <v>84.958125</v>
      </c>
      <c r="DR259" s="4">
        <v>955.6140625</v>
      </c>
      <c r="DS259" s="4">
        <v>774.07625</v>
      </c>
      <c r="DT259" s="4">
        <v>65.4859375</v>
      </c>
      <c r="DU259" s="4">
        <v>196.9375</v>
      </c>
      <c r="DV259" s="4">
        <v>812.1634375</v>
      </c>
      <c r="DW259" s="4">
        <v>786.34375</v>
      </c>
      <c r="DX259" s="4">
        <v>1490.9284375</v>
      </c>
      <c r="DY259" s="4">
        <v>739.305625</v>
      </c>
      <c r="DZ259" s="4">
        <v>986.53125</v>
      </c>
      <c r="EA259" s="4">
        <v>1448.8303125</v>
      </c>
      <c r="EB259" s="4">
        <v>154.57625</v>
      </c>
      <c r="EC259" s="4">
        <v>297.4359375</v>
      </c>
      <c r="ED259" s="4">
        <v>596.5328125</v>
      </c>
      <c r="EE259" s="4">
        <v>1165.5375</v>
      </c>
      <c r="EF259" s="4">
        <v>5890.525</v>
      </c>
      <c r="EG259" s="4">
        <v>1596.0078125</v>
      </c>
      <c r="EH259" s="4">
        <v>84.0215625</v>
      </c>
      <c r="EI259" s="4">
        <v>40.569375</v>
      </c>
      <c r="EJ259" s="4">
        <v>414.3415625</v>
      </c>
      <c r="EK259" s="4">
        <v>300.01875</v>
      </c>
      <c r="EL259" s="4">
        <v>5692.1134375</v>
      </c>
      <c r="EM259" s="4">
        <v>102.9896875</v>
      </c>
      <c r="EN259" s="4">
        <v>1012.661875</v>
      </c>
      <c r="EO259" s="4">
        <v>3156.375</v>
      </c>
      <c r="EP259" s="4">
        <v>9.184375</v>
      </c>
      <c r="EQ259" s="4">
        <v>765.235625</v>
      </c>
      <c r="ER259" s="4">
        <v>569.9478125</v>
      </c>
      <c r="ES259" s="4">
        <v>748.78125</v>
      </c>
      <c r="ET259" s="4">
        <v>112.78125</v>
      </c>
      <c r="EU259" s="4">
        <v>973.8590625</v>
      </c>
      <c r="EV259" s="4">
        <v>2.0</v>
      </c>
      <c r="EW259" s="4">
        <v>359.375</v>
      </c>
      <c r="EX259" s="4">
        <v>112.0</v>
      </c>
      <c r="EY259" s="4">
        <v>292.875</v>
      </c>
      <c r="EZ259" s="4">
        <v>210.0</v>
      </c>
      <c r="FA259" s="4">
        <v>3237.5</v>
      </c>
      <c r="FB259" s="4">
        <v>695.5253125</v>
      </c>
      <c r="FC259" s="4">
        <v>288.355</v>
      </c>
      <c r="FD259" s="4">
        <v>1045.988125</v>
      </c>
      <c r="FE259" s="4">
        <v>41.460625</v>
      </c>
      <c r="FF259" s="4">
        <v>2115.2878125</v>
      </c>
      <c r="FG259" s="4">
        <v>817.404375</v>
      </c>
      <c r="FH259" s="4">
        <v>1067.75375</v>
      </c>
      <c r="FI259" s="4">
        <v>728.0</v>
      </c>
      <c r="FJ259" s="4">
        <v>4273.906875</v>
      </c>
      <c r="FK259" s="4">
        <v>3633.4153125</v>
      </c>
      <c r="FL259" s="4">
        <v>1015.684375</v>
      </c>
      <c r="FM259" s="4">
        <v>1082.253125</v>
      </c>
      <c r="FN259" s="4">
        <v>1252.44875</v>
      </c>
      <c r="FO259" s="4">
        <v>1067.0634375</v>
      </c>
      <c r="FP259" s="4">
        <v>845.951875</v>
      </c>
      <c r="FQ259" s="4">
        <v>28.2459375</v>
      </c>
      <c r="FR259" s="4">
        <v>1946.873125</v>
      </c>
      <c r="FS259" s="4">
        <v>77.5625</v>
      </c>
      <c r="FT259" s="4">
        <v>2572.6865625</v>
      </c>
      <c r="FU259" s="4">
        <v>1002.2240625</v>
      </c>
      <c r="FV259" s="4">
        <v>1359.59375</v>
      </c>
      <c r="FW259" s="4">
        <v>1776.5765625</v>
      </c>
      <c r="FX259" s="4">
        <v>3570.3590625</v>
      </c>
      <c r="FY259" s="4">
        <v>91.2221875</v>
      </c>
      <c r="FZ259" s="4">
        <v>150.4884375</v>
      </c>
      <c r="GA259" s="4">
        <v>165.3125</v>
      </c>
      <c r="GB259" s="4">
        <v>565.8125</v>
      </c>
      <c r="GC259" s="4">
        <v>203.5</v>
      </c>
      <c r="GD259" s="4">
        <v>350.90625</v>
      </c>
      <c r="GE259" s="4">
        <v>1902.1278125</v>
      </c>
      <c r="GF259" s="4">
        <v>1198.178125</v>
      </c>
      <c r="GG259" s="4">
        <v>635.7775</v>
      </c>
      <c r="GH259" s="4">
        <v>146.885625</v>
      </c>
      <c r="GI259" s="4">
        <v>679.465</v>
      </c>
      <c r="GJ259" s="4">
        <v>543.905</v>
      </c>
      <c r="GK259" s="4">
        <v>1231.246875</v>
      </c>
      <c r="GL259" s="4">
        <v>22.269375</v>
      </c>
      <c r="GM259" s="4">
        <v>670.3009375</v>
      </c>
      <c r="GN259" s="4">
        <v>216.2003125</v>
      </c>
      <c r="GO259" s="4">
        <v>573.696875</v>
      </c>
      <c r="GP259" s="4">
        <v>585.125</v>
      </c>
      <c r="GQ259" s="4">
        <v>2479.92125</v>
      </c>
      <c r="GR259" s="4">
        <v>1075.9375</v>
      </c>
      <c r="GS259" s="4">
        <v>74.300625</v>
      </c>
      <c r="GT259" s="4"/>
    </row>
    <row r="260">
      <c r="Y260" s="5"/>
      <c r="AD260" s="17"/>
      <c r="BA260" s="17"/>
    </row>
    <row r="261">
      <c r="Y261" s="5"/>
      <c r="AD261" s="17"/>
      <c r="BA261" s="17"/>
    </row>
    <row r="262">
      <c r="Y262" s="5"/>
      <c r="AD262" s="17"/>
      <c r="BA262" s="17"/>
    </row>
    <row r="263">
      <c r="Y263" s="5"/>
      <c r="AD263" s="17"/>
      <c r="BA263" s="17"/>
    </row>
    <row r="264">
      <c r="Y264" s="5"/>
      <c r="AD264" s="17"/>
      <c r="BA264" s="17"/>
    </row>
    <row r="265">
      <c r="Y265" s="5"/>
      <c r="AD265" s="17"/>
      <c r="BA265" s="17"/>
    </row>
    <row r="266">
      <c r="Y266" s="5"/>
      <c r="AD266" s="17"/>
      <c r="BA266" s="17"/>
    </row>
    <row r="267">
      <c r="Y267" s="5"/>
      <c r="AD267" s="17"/>
      <c r="BA267" s="17"/>
    </row>
    <row r="268">
      <c r="Y268" s="5"/>
      <c r="AD268" s="17"/>
      <c r="BA268" s="17"/>
    </row>
    <row r="269">
      <c r="Y269" s="5"/>
      <c r="AD269" s="17"/>
      <c r="BA269" s="17"/>
    </row>
    <row r="270">
      <c r="Y270" s="5"/>
      <c r="AD270" s="17"/>
      <c r="BA270" s="17"/>
    </row>
    <row r="271">
      <c r="Y271" s="5"/>
      <c r="AD271" s="17"/>
      <c r="BA271" s="17"/>
    </row>
    <row r="272">
      <c r="Y272" s="5"/>
      <c r="AD272" s="17"/>
      <c r="BA272" s="17"/>
    </row>
    <row r="273">
      <c r="Y273" s="5"/>
      <c r="AD273" s="17"/>
      <c r="BA273" s="17"/>
    </row>
    <row r="274">
      <c r="Y274" s="5"/>
      <c r="AD274" s="17"/>
      <c r="BA274" s="17"/>
    </row>
    <row r="275">
      <c r="Y275" s="5"/>
      <c r="AD275" s="17"/>
      <c r="BA275" s="17"/>
    </row>
    <row r="276">
      <c r="Y276" s="5"/>
      <c r="AD276" s="17"/>
      <c r="BA276" s="17"/>
    </row>
    <row r="277">
      <c r="Y277" s="5"/>
      <c r="AD277" s="17"/>
      <c r="BA277" s="17"/>
    </row>
    <row r="278">
      <c r="Y278" s="5"/>
      <c r="AD278" s="17"/>
      <c r="BA278" s="17"/>
    </row>
    <row r="279">
      <c r="Y279" s="5"/>
      <c r="AD279" s="17"/>
      <c r="BA279" s="17"/>
    </row>
    <row r="280">
      <c r="Y280" s="5"/>
      <c r="AD280" s="17"/>
      <c r="BA280" s="17"/>
    </row>
    <row r="281">
      <c r="Y281" s="5"/>
      <c r="AD281" s="17"/>
      <c r="BA281" s="17"/>
    </row>
    <row r="282">
      <c r="Y282" s="5"/>
      <c r="AD282" s="17"/>
      <c r="BA282" s="17"/>
    </row>
    <row r="283">
      <c r="Y283" s="5"/>
      <c r="AD283" s="17"/>
      <c r="BA283" s="17"/>
    </row>
    <row r="284">
      <c r="Y284" s="5"/>
      <c r="AD284" s="17"/>
      <c r="BA284" s="17"/>
    </row>
    <row r="285">
      <c r="Y285" s="5"/>
      <c r="AD285" s="17"/>
      <c r="BA285" s="17"/>
    </row>
    <row r="286">
      <c r="Y286" s="5"/>
      <c r="AD286" s="17"/>
      <c r="BA286" s="17"/>
    </row>
    <row r="287">
      <c r="Y287" s="5"/>
      <c r="AD287" s="17"/>
      <c r="BA287" s="17"/>
    </row>
    <row r="288">
      <c r="Y288" s="5"/>
      <c r="AD288" s="17"/>
      <c r="BA288" s="17"/>
    </row>
    <row r="289">
      <c r="Y289" s="5"/>
      <c r="AD289" s="17"/>
      <c r="BA289" s="17"/>
    </row>
    <row r="290">
      <c r="Y290" s="5"/>
      <c r="AD290" s="17"/>
      <c r="BA290" s="17"/>
    </row>
    <row r="291">
      <c r="Y291" s="5"/>
      <c r="AD291" s="17"/>
      <c r="BA291" s="17"/>
    </row>
    <row r="292">
      <c r="Y292" s="5"/>
      <c r="AD292" s="17"/>
      <c r="BA292" s="17"/>
    </row>
    <row r="293">
      <c r="Y293" s="5"/>
      <c r="AD293" s="17"/>
      <c r="BA293" s="17"/>
    </row>
    <row r="294">
      <c r="Y294" s="5"/>
      <c r="AD294" s="17"/>
      <c r="BA294" s="17"/>
    </row>
    <row r="295">
      <c r="Y295" s="5"/>
      <c r="AD295" s="17"/>
      <c r="BA295" s="17"/>
    </row>
    <row r="296">
      <c r="Y296" s="5"/>
      <c r="AD296" s="17"/>
      <c r="BA296" s="17"/>
    </row>
    <row r="297">
      <c r="Y297" s="5"/>
      <c r="AD297" s="17"/>
      <c r="BA297" s="17"/>
    </row>
    <row r="298">
      <c r="Y298" s="5"/>
      <c r="AD298" s="17"/>
      <c r="BA298" s="17"/>
    </row>
    <row r="299">
      <c r="Y299" s="5"/>
      <c r="AD299" s="17"/>
      <c r="BA299" s="17"/>
    </row>
    <row r="300">
      <c r="Y300" s="5"/>
      <c r="AD300" s="17"/>
      <c r="BA300" s="17"/>
    </row>
    <row r="301">
      <c r="Y301" s="5"/>
      <c r="AD301" s="17"/>
      <c r="BA301" s="17"/>
    </row>
    <row r="302">
      <c r="Y302" s="5"/>
      <c r="AD302" s="17"/>
      <c r="BA302" s="17"/>
    </row>
    <row r="303">
      <c r="Y303" s="5"/>
      <c r="AD303" s="17"/>
      <c r="BA303" s="17"/>
    </row>
    <row r="304">
      <c r="Y304" s="5"/>
      <c r="AD304" s="17"/>
      <c r="BA304" s="17"/>
    </row>
    <row r="305">
      <c r="Y305" s="5"/>
      <c r="AD305" s="17"/>
      <c r="BA305" s="17"/>
    </row>
    <row r="306">
      <c r="Y306" s="5"/>
      <c r="AD306" s="17"/>
      <c r="BA306" s="17"/>
    </row>
    <row r="307">
      <c r="Y307" s="5"/>
      <c r="AD307" s="17"/>
      <c r="BA307" s="17"/>
    </row>
    <row r="308">
      <c r="Y308" s="5"/>
      <c r="AD308" s="17"/>
      <c r="BA308" s="17"/>
    </row>
    <row r="309">
      <c r="Y309" s="5"/>
      <c r="AD309" s="17"/>
      <c r="BA309" s="17"/>
    </row>
    <row r="310">
      <c r="Y310" s="5"/>
      <c r="AD310" s="17"/>
      <c r="BA310" s="17"/>
    </row>
    <row r="311">
      <c r="Y311" s="5"/>
      <c r="AD311" s="17"/>
      <c r="BA311" s="17"/>
    </row>
    <row r="312">
      <c r="Y312" s="5"/>
      <c r="AD312" s="17"/>
      <c r="BA312" s="17"/>
    </row>
    <row r="313">
      <c r="Y313" s="5"/>
      <c r="AD313" s="17"/>
      <c r="BA313" s="17"/>
    </row>
    <row r="314">
      <c r="Y314" s="5"/>
      <c r="AD314" s="17"/>
      <c r="BA314" s="17"/>
    </row>
    <row r="315">
      <c r="Y315" s="5"/>
      <c r="AD315" s="17"/>
      <c r="BA315" s="17"/>
    </row>
    <row r="316">
      <c r="Y316" s="5"/>
      <c r="AD316" s="17"/>
      <c r="BA316" s="17"/>
    </row>
    <row r="317">
      <c r="Y317" s="5"/>
      <c r="AD317" s="17"/>
      <c r="BA317" s="17"/>
    </row>
    <row r="318">
      <c r="Y318" s="5"/>
      <c r="AD318" s="17"/>
      <c r="BA318" s="17"/>
    </row>
    <row r="319">
      <c r="Y319" s="5"/>
      <c r="AD319" s="17"/>
      <c r="BA319" s="17"/>
    </row>
    <row r="320">
      <c r="Y320" s="5"/>
      <c r="AD320" s="17"/>
      <c r="BA320" s="17"/>
    </row>
    <row r="321">
      <c r="Y321" s="5"/>
      <c r="AD321" s="17"/>
      <c r="BA321" s="17"/>
    </row>
    <row r="322">
      <c r="Y322" s="5"/>
      <c r="AD322" s="17"/>
      <c r="BA322" s="17"/>
    </row>
    <row r="323">
      <c r="Y323" s="5"/>
      <c r="AD323" s="17"/>
      <c r="BA323" s="17"/>
    </row>
    <row r="324">
      <c r="Y324" s="5"/>
      <c r="AD324" s="17"/>
      <c r="BA324" s="17"/>
    </row>
    <row r="325">
      <c r="Y325" s="5"/>
      <c r="AD325" s="17"/>
      <c r="BA325" s="17"/>
    </row>
    <row r="326">
      <c r="Y326" s="5"/>
      <c r="AD326" s="17"/>
      <c r="BA326" s="17"/>
    </row>
    <row r="327">
      <c r="Y327" s="5"/>
      <c r="AD327" s="17"/>
      <c r="BA327" s="17"/>
    </row>
    <row r="328">
      <c r="Y328" s="5"/>
      <c r="AD328" s="17"/>
      <c r="BA328" s="17"/>
    </row>
    <row r="329">
      <c r="Y329" s="5"/>
      <c r="AD329" s="17"/>
      <c r="BA329" s="17"/>
    </row>
    <row r="330">
      <c r="Y330" s="5"/>
      <c r="AD330" s="17"/>
      <c r="BA330" s="17"/>
    </row>
    <row r="331">
      <c r="Y331" s="5"/>
      <c r="AD331" s="17"/>
      <c r="BA331" s="17"/>
    </row>
    <row r="332">
      <c r="Y332" s="5"/>
      <c r="AD332" s="17"/>
      <c r="BA332" s="17"/>
    </row>
    <row r="333">
      <c r="Y333" s="5"/>
      <c r="AD333" s="17"/>
      <c r="BA333" s="17"/>
    </row>
    <row r="334">
      <c r="Y334" s="5"/>
      <c r="AD334" s="17"/>
      <c r="BA334" s="17"/>
    </row>
    <row r="335">
      <c r="Y335" s="5"/>
      <c r="AD335" s="17"/>
      <c r="BA335" s="17"/>
    </row>
    <row r="336">
      <c r="Y336" s="5"/>
      <c r="AD336" s="17"/>
      <c r="BA336" s="17"/>
    </row>
    <row r="337">
      <c r="Y337" s="5"/>
      <c r="AD337" s="17"/>
      <c r="BA337" s="17"/>
    </row>
    <row r="338">
      <c r="Y338" s="5"/>
      <c r="AD338" s="17"/>
      <c r="BA338" s="17"/>
    </row>
    <row r="339">
      <c r="Y339" s="5"/>
      <c r="AD339" s="17"/>
      <c r="BA339" s="17"/>
    </row>
    <row r="340">
      <c r="Y340" s="5"/>
      <c r="AD340" s="17"/>
      <c r="BA340" s="17"/>
    </row>
    <row r="341">
      <c r="Y341" s="5"/>
      <c r="AD341" s="17"/>
      <c r="BA341" s="17"/>
    </row>
    <row r="342">
      <c r="Y342" s="5"/>
      <c r="AD342" s="17"/>
      <c r="BA342" s="17"/>
    </row>
    <row r="343">
      <c r="Y343" s="5"/>
      <c r="AD343" s="17"/>
      <c r="BA343" s="17"/>
    </row>
    <row r="344">
      <c r="Y344" s="5"/>
      <c r="AD344" s="17"/>
      <c r="BA344" s="17"/>
    </row>
    <row r="345">
      <c r="Y345" s="5"/>
      <c r="AD345" s="17"/>
      <c r="BA345" s="17"/>
    </row>
    <row r="346">
      <c r="Y346" s="5"/>
      <c r="AD346" s="17"/>
      <c r="BA346" s="17"/>
    </row>
    <row r="347">
      <c r="Y347" s="5"/>
      <c r="AD347" s="17"/>
      <c r="BA347" s="17"/>
    </row>
    <row r="348">
      <c r="Y348" s="5"/>
      <c r="AD348" s="17"/>
      <c r="BA348" s="17"/>
    </row>
    <row r="349">
      <c r="Y349" s="5"/>
      <c r="AD349" s="17"/>
      <c r="BA349" s="17"/>
    </row>
    <row r="350">
      <c r="Y350" s="5"/>
      <c r="AD350" s="17"/>
      <c r="BA350" s="17"/>
    </row>
    <row r="351">
      <c r="Y351" s="5"/>
      <c r="AD351" s="17"/>
      <c r="BA351" s="17"/>
    </row>
    <row r="352">
      <c r="Y352" s="5"/>
      <c r="AD352" s="17"/>
      <c r="BA352" s="17"/>
    </row>
    <row r="353">
      <c r="Y353" s="5"/>
      <c r="AD353" s="17"/>
      <c r="BA353" s="17"/>
    </row>
    <row r="354">
      <c r="Y354" s="5"/>
      <c r="AD354" s="17"/>
      <c r="BA354" s="17"/>
    </row>
    <row r="355">
      <c r="Y355" s="5"/>
      <c r="AD355" s="17"/>
      <c r="BA355" s="17"/>
    </row>
    <row r="356">
      <c r="Y356" s="5"/>
      <c r="AD356" s="17"/>
      <c r="BA356" s="17"/>
    </row>
    <row r="357">
      <c r="Y357" s="5"/>
      <c r="AD357" s="17"/>
      <c r="BA357" s="17"/>
    </row>
    <row r="358">
      <c r="Y358" s="5"/>
      <c r="AD358" s="17"/>
      <c r="BA358" s="17"/>
    </row>
    <row r="359">
      <c r="Y359" s="5"/>
      <c r="AD359" s="17"/>
      <c r="BA359" s="17"/>
    </row>
    <row r="360">
      <c r="Y360" s="5"/>
      <c r="AD360" s="17"/>
      <c r="BA360" s="17"/>
    </row>
    <row r="361">
      <c r="Y361" s="5"/>
      <c r="AD361" s="17"/>
      <c r="BA361" s="17"/>
    </row>
    <row r="362">
      <c r="Y362" s="5"/>
      <c r="AD362" s="17"/>
      <c r="BA362" s="17"/>
    </row>
    <row r="363">
      <c r="Y363" s="5"/>
      <c r="AD363" s="17"/>
      <c r="BA363" s="17"/>
    </row>
    <row r="364">
      <c r="Y364" s="5"/>
      <c r="AD364" s="17"/>
      <c r="BA364" s="17"/>
    </row>
    <row r="365">
      <c r="Y365" s="5"/>
      <c r="AD365" s="17"/>
      <c r="BA365" s="17"/>
    </row>
    <row r="366">
      <c r="Y366" s="5"/>
      <c r="AD366" s="17"/>
      <c r="BA366" s="17"/>
    </row>
    <row r="367">
      <c r="Y367" s="5"/>
      <c r="AD367" s="17"/>
      <c r="BA367" s="17"/>
    </row>
    <row r="368">
      <c r="Y368" s="5"/>
      <c r="AD368" s="17"/>
      <c r="BA368" s="17"/>
    </row>
    <row r="369">
      <c r="Y369" s="5"/>
      <c r="AD369" s="17"/>
      <c r="BA369" s="17"/>
    </row>
    <row r="370">
      <c r="Y370" s="5"/>
      <c r="AD370" s="17"/>
      <c r="BA370" s="17"/>
    </row>
    <row r="371">
      <c r="Y371" s="5"/>
      <c r="AD371" s="17"/>
      <c r="BA371" s="17"/>
    </row>
    <row r="372">
      <c r="Y372" s="5"/>
      <c r="AD372" s="17"/>
      <c r="BA372" s="17"/>
    </row>
    <row r="373">
      <c r="Y373" s="5"/>
      <c r="AD373" s="17"/>
      <c r="BA373" s="17"/>
    </row>
    <row r="374">
      <c r="Y374" s="5"/>
      <c r="AD374" s="17"/>
      <c r="BA374" s="17"/>
    </row>
    <row r="375">
      <c r="Y375" s="5"/>
      <c r="AD375" s="17"/>
      <c r="BA375" s="17"/>
    </row>
    <row r="376">
      <c r="Y376" s="5"/>
      <c r="AD376" s="17"/>
      <c r="BA376" s="17"/>
    </row>
    <row r="377">
      <c r="Y377" s="5"/>
      <c r="AD377" s="17"/>
      <c r="BA377" s="17"/>
    </row>
    <row r="378">
      <c r="Y378" s="5"/>
      <c r="AD378" s="17"/>
      <c r="BA378" s="17"/>
    </row>
    <row r="379">
      <c r="Y379" s="5"/>
      <c r="AD379" s="17"/>
      <c r="BA379" s="17"/>
    </row>
    <row r="380">
      <c r="Y380" s="5"/>
      <c r="AD380" s="17"/>
      <c r="BA380" s="17"/>
    </row>
    <row r="381">
      <c r="Y381" s="5"/>
      <c r="AD381" s="17"/>
      <c r="BA381" s="17"/>
    </row>
    <row r="382">
      <c r="Y382" s="5"/>
      <c r="AD382" s="17"/>
      <c r="BA382" s="17"/>
    </row>
    <row r="383">
      <c r="Y383" s="5"/>
      <c r="AD383" s="17"/>
      <c r="BA383" s="17"/>
    </row>
    <row r="384">
      <c r="Y384" s="5"/>
      <c r="AD384" s="17"/>
      <c r="BA384" s="17"/>
    </row>
    <row r="385">
      <c r="Y385" s="5"/>
      <c r="AD385" s="17"/>
      <c r="BA385" s="17"/>
    </row>
    <row r="386">
      <c r="Y386" s="5"/>
      <c r="AD386" s="17"/>
      <c r="BA386" s="17"/>
    </row>
    <row r="387">
      <c r="Y387" s="5"/>
      <c r="AD387" s="17"/>
      <c r="BA387" s="17"/>
    </row>
    <row r="388">
      <c r="Y388" s="5"/>
      <c r="AD388" s="17"/>
      <c r="BA388" s="17"/>
    </row>
    <row r="389">
      <c r="Y389" s="5"/>
      <c r="AD389" s="17"/>
      <c r="BA389" s="17"/>
    </row>
    <row r="390">
      <c r="Y390" s="5"/>
      <c r="AD390" s="17"/>
      <c r="BA390" s="17"/>
    </row>
    <row r="391">
      <c r="Y391" s="5"/>
      <c r="AD391" s="17"/>
      <c r="BA391" s="17"/>
    </row>
    <row r="392">
      <c r="Y392" s="5"/>
      <c r="AD392" s="17"/>
      <c r="BA392" s="17"/>
    </row>
    <row r="393">
      <c r="Y393" s="5"/>
      <c r="AD393" s="17"/>
      <c r="BA393" s="17"/>
    </row>
    <row r="394">
      <c r="Y394" s="5"/>
      <c r="AD394" s="17"/>
      <c r="BA394" s="17"/>
    </row>
    <row r="395">
      <c r="Y395" s="5"/>
      <c r="AD395" s="17"/>
      <c r="BA395" s="17"/>
    </row>
    <row r="396">
      <c r="Y396" s="5"/>
      <c r="AD396" s="17"/>
      <c r="BA396" s="17"/>
    </row>
    <row r="397">
      <c r="Y397" s="5"/>
      <c r="AD397" s="17"/>
      <c r="BA397" s="17"/>
    </row>
    <row r="398">
      <c r="Y398" s="5"/>
      <c r="AD398" s="17"/>
      <c r="BA398" s="17"/>
    </row>
    <row r="399">
      <c r="Y399" s="5"/>
      <c r="AD399" s="17"/>
      <c r="BA399" s="17"/>
    </row>
    <row r="400">
      <c r="Y400" s="5"/>
      <c r="AD400" s="17"/>
      <c r="BA400" s="17"/>
    </row>
    <row r="401">
      <c r="Y401" s="5"/>
      <c r="AD401" s="17"/>
      <c r="BA401" s="17"/>
    </row>
    <row r="402">
      <c r="Y402" s="5"/>
      <c r="AD402" s="17"/>
      <c r="BA402" s="17"/>
    </row>
    <row r="403">
      <c r="Y403" s="5"/>
      <c r="AD403" s="17"/>
      <c r="BA403" s="17"/>
    </row>
    <row r="404">
      <c r="Y404" s="5"/>
      <c r="AD404" s="17"/>
      <c r="BA404" s="17"/>
    </row>
    <row r="405">
      <c r="Y405" s="5"/>
      <c r="AD405" s="17"/>
      <c r="BA405" s="17"/>
    </row>
    <row r="406">
      <c r="Y406" s="5"/>
      <c r="AD406" s="17"/>
      <c r="BA406" s="17"/>
    </row>
    <row r="407">
      <c r="Y407" s="5"/>
      <c r="AD407" s="17"/>
      <c r="BA407" s="17"/>
    </row>
    <row r="408">
      <c r="Y408" s="5"/>
      <c r="AD408" s="17"/>
      <c r="BA408" s="17"/>
    </row>
    <row r="409">
      <c r="Y409" s="5"/>
      <c r="AD409" s="17"/>
      <c r="BA409" s="17"/>
    </row>
    <row r="410">
      <c r="Y410" s="5"/>
      <c r="AD410" s="17"/>
      <c r="BA410" s="17"/>
    </row>
    <row r="411">
      <c r="Y411" s="5"/>
      <c r="AD411" s="17"/>
      <c r="BA411" s="17"/>
    </row>
    <row r="412">
      <c r="Y412" s="5"/>
      <c r="AD412" s="17"/>
      <c r="BA412" s="17"/>
    </row>
    <row r="413">
      <c r="Y413" s="5"/>
      <c r="AD413" s="17"/>
      <c r="BA413" s="17"/>
    </row>
    <row r="414">
      <c r="Y414" s="5"/>
      <c r="AD414" s="17"/>
      <c r="BA414" s="17"/>
    </row>
    <row r="415">
      <c r="Y415" s="5"/>
      <c r="AD415" s="17"/>
      <c r="BA415" s="17"/>
    </row>
    <row r="416">
      <c r="Y416" s="5"/>
      <c r="AD416" s="17"/>
      <c r="BA416" s="17"/>
    </row>
    <row r="417">
      <c r="Y417" s="5"/>
      <c r="AD417" s="17"/>
      <c r="BA417" s="17"/>
    </row>
    <row r="418">
      <c r="Y418" s="5"/>
      <c r="AD418" s="17"/>
      <c r="BA418" s="17"/>
    </row>
    <row r="419">
      <c r="Y419" s="5"/>
      <c r="AD419" s="17"/>
      <c r="BA419" s="17"/>
    </row>
    <row r="420">
      <c r="Y420" s="5"/>
      <c r="AD420" s="17"/>
      <c r="BA420" s="17"/>
    </row>
    <row r="421">
      <c r="Y421" s="5"/>
      <c r="AD421" s="17"/>
      <c r="BA421" s="17"/>
    </row>
    <row r="422">
      <c r="Y422" s="5"/>
      <c r="AD422" s="17"/>
      <c r="BA422" s="17"/>
    </row>
    <row r="423">
      <c r="Y423" s="5"/>
      <c r="AD423" s="17"/>
      <c r="BA423" s="17"/>
    </row>
    <row r="424">
      <c r="Y424" s="5"/>
      <c r="AD424" s="17"/>
      <c r="BA424" s="17"/>
    </row>
    <row r="425">
      <c r="Y425" s="5"/>
      <c r="AD425" s="17"/>
      <c r="BA425" s="17"/>
    </row>
    <row r="426">
      <c r="Y426" s="5"/>
      <c r="AD426" s="17"/>
      <c r="BA426" s="17"/>
    </row>
    <row r="427">
      <c r="Y427" s="5"/>
      <c r="AD427" s="17"/>
      <c r="BA427" s="17"/>
    </row>
    <row r="428">
      <c r="Y428" s="5"/>
      <c r="AD428" s="17"/>
      <c r="BA428" s="17"/>
    </row>
    <row r="429">
      <c r="Y429" s="5"/>
      <c r="AD429" s="17"/>
      <c r="BA429" s="17"/>
    </row>
    <row r="430">
      <c r="Y430" s="5"/>
      <c r="AD430" s="17"/>
      <c r="BA430" s="17"/>
    </row>
    <row r="431">
      <c r="Y431" s="5"/>
      <c r="AD431" s="17"/>
      <c r="BA431" s="17"/>
    </row>
    <row r="432">
      <c r="Y432" s="5"/>
      <c r="AD432" s="17"/>
      <c r="BA432" s="17"/>
    </row>
    <row r="433">
      <c r="Y433" s="5"/>
      <c r="AD433" s="17"/>
      <c r="BA433" s="17"/>
    </row>
    <row r="434">
      <c r="Y434" s="5"/>
      <c r="AD434" s="17"/>
      <c r="BA434" s="17"/>
    </row>
    <row r="435">
      <c r="Y435" s="5"/>
      <c r="AD435" s="17"/>
      <c r="BA435" s="17"/>
    </row>
    <row r="436">
      <c r="Y436" s="5"/>
      <c r="AD436" s="17"/>
      <c r="BA436" s="17"/>
    </row>
    <row r="437">
      <c r="Y437" s="5"/>
      <c r="AD437" s="17"/>
      <c r="BA437" s="17"/>
    </row>
    <row r="438">
      <c r="Y438" s="5"/>
      <c r="AD438" s="17"/>
      <c r="BA438" s="17"/>
    </row>
    <row r="439">
      <c r="Y439" s="5"/>
      <c r="AD439" s="17"/>
      <c r="BA439" s="17"/>
    </row>
    <row r="440">
      <c r="Y440" s="5"/>
      <c r="AD440" s="17"/>
      <c r="BA440" s="17"/>
    </row>
    <row r="441">
      <c r="Y441" s="5"/>
      <c r="AD441" s="17"/>
      <c r="BA441" s="17"/>
    </row>
    <row r="442">
      <c r="Y442" s="5"/>
      <c r="AD442" s="17"/>
      <c r="BA442" s="17"/>
    </row>
    <row r="443">
      <c r="Y443" s="5"/>
      <c r="AD443" s="17"/>
      <c r="BA443" s="17"/>
    </row>
    <row r="444">
      <c r="Y444" s="5"/>
      <c r="AD444" s="17"/>
      <c r="BA444" s="17"/>
    </row>
    <row r="445">
      <c r="Y445" s="5"/>
      <c r="AD445" s="17"/>
      <c r="BA445" s="17"/>
    </row>
    <row r="446">
      <c r="Y446" s="5"/>
      <c r="AD446" s="17"/>
      <c r="BA446" s="17"/>
    </row>
    <row r="447">
      <c r="Y447" s="5"/>
      <c r="AD447" s="17"/>
      <c r="BA447" s="17"/>
    </row>
    <row r="448">
      <c r="Y448" s="5"/>
      <c r="AD448" s="17"/>
      <c r="BA448" s="17"/>
    </row>
    <row r="449">
      <c r="Y449" s="5"/>
      <c r="AD449" s="17"/>
      <c r="BA449" s="17"/>
    </row>
    <row r="450">
      <c r="Y450" s="5"/>
      <c r="AD450" s="17"/>
      <c r="BA450" s="17"/>
    </row>
    <row r="451">
      <c r="Y451" s="5"/>
      <c r="AD451" s="17"/>
      <c r="BA451" s="17"/>
    </row>
    <row r="452">
      <c r="Y452" s="5"/>
      <c r="AD452" s="17"/>
      <c r="BA452" s="17"/>
    </row>
    <row r="453">
      <c r="Y453" s="5"/>
      <c r="AD453" s="17"/>
      <c r="BA453" s="17"/>
    </row>
    <row r="454">
      <c r="Y454" s="5"/>
      <c r="AD454" s="17"/>
      <c r="BA454" s="17"/>
    </row>
    <row r="455">
      <c r="Y455" s="5"/>
      <c r="AD455" s="17"/>
      <c r="BA455" s="17"/>
    </row>
    <row r="456">
      <c r="Y456" s="5"/>
      <c r="AD456" s="17"/>
      <c r="BA456" s="17"/>
    </row>
    <row r="457">
      <c r="Y457" s="5"/>
      <c r="AD457" s="17"/>
      <c r="BA457" s="17"/>
    </row>
    <row r="458">
      <c r="Y458" s="5"/>
      <c r="AD458" s="17"/>
      <c r="BA458" s="17"/>
    </row>
    <row r="459">
      <c r="Y459" s="5"/>
      <c r="AD459" s="17"/>
      <c r="BA459" s="17"/>
    </row>
    <row r="460">
      <c r="Y460" s="5"/>
      <c r="AD460" s="17"/>
      <c r="BA460" s="17"/>
    </row>
    <row r="461">
      <c r="Y461" s="5"/>
      <c r="AD461" s="17"/>
      <c r="BA461" s="17"/>
    </row>
    <row r="462">
      <c r="Y462" s="5"/>
      <c r="AD462" s="17"/>
      <c r="BA462" s="17"/>
    </row>
    <row r="463">
      <c r="Y463" s="5"/>
      <c r="AD463" s="17"/>
      <c r="BA463" s="17"/>
    </row>
    <row r="464">
      <c r="Y464" s="5"/>
      <c r="AD464" s="17"/>
      <c r="BA464" s="17"/>
    </row>
    <row r="465">
      <c r="Y465" s="5"/>
      <c r="AD465" s="17"/>
      <c r="BA465" s="17"/>
    </row>
    <row r="466">
      <c r="Y466" s="5"/>
      <c r="AD466" s="17"/>
      <c r="BA466" s="17"/>
    </row>
    <row r="467">
      <c r="Y467" s="5"/>
      <c r="AD467" s="17"/>
      <c r="BA467" s="17"/>
    </row>
    <row r="468">
      <c r="Y468" s="5"/>
      <c r="AD468" s="17"/>
      <c r="BA468" s="17"/>
    </row>
    <row r="469">
      <c r="Y469" s="5"/>
      <c r="AD469" s="17"/>
      <c r="BA469" s="17"/>
    </row>
    <row r="470">
      <c r="Y470" s="5"/>
      <c r="AD470" s="17"/>
      <c r="BA470" s="17"/>
    </row>
    <row r="471">
      <c r="Y471" s="5"/>
      <c r="AD471" s="17"/>
      <c r="BA471" s="17"/>
    </row>
    <row r="472">
      <c r="Y472" s="5"/>
      <c r="AD472" s="17"/>
      <c r="BA472" s="17"/>
    </row>
    <row r="473">
      <c r="Y473" s="5"/>
      <c r="AD473" s="17"/>
      <c r="BA473" s="17"/>
    </row>
    <row r="474">
      <c r="Y474" s="5"/>
      <c r="AD474" s="17"/>
      <c r="BA474" s="17"/>
    </row>
    <row r="475">
      <c r="Y475" s="5"/>
      <c r="AD475" s="17"/>
      <c r="BA475" s="17"/>
    </row>
    <row r="476">
      <c r="Y476" s="5"/>
      <c r="AD476" s="17"/>
      <c r="BA476" s="17"/>
    </row>
    <row r="477">
      <c r="Y477" s="5"/>
      <c r="AD477" s="17"/>
      <c r="BA477" s="17"/>
    </row>
    <row r="478">
      <c r="Y478" s="5"/>
      <c r="AD478" s="17"/>
      <c r="BA478" s="17"/>
    </row>
    <row r="479">
      <c r="Y479" s="5"/>
      <c r="AD479" s="17"/>
      <c r="BA479" s="17"/>
    </row>
    <row r="480">
      <c r="Y480" s="5"/>
      <c r="AD480" s="17"/>
      <c r="BA480" s="17"/>
    </row>
    <row r="481">
      <c r="Y481" s="5"/>
      <c r="AD481" s="17"/>
      <c r="BA481" s="17"/>
    </row>
    <row r="482">
      <c r="Y482" s="5"/>
      <c r="AD482" s="17"/>
      <c r="BA482" s="17"/>
    </row>
    <row r="483">
      <c r="Y483" s="5"/>
      <c r="AD483" s="17"/>
      <c r="BA483" s="17"/>
    </row>
    <row r="484">
      <c r="Y484" s="5"/>
      <c r="AD484" s="17"/>
      <c r="BA484" s="17"/>
    </row>
    <row r="485">
      <c r="Y485" s="5"/>
      <c r="AD485" s="17"/>
      <c r="BA485" s="17"/>
    </row>
    <row r="486">
      <c r="Y486" s="5"/>
      <c r="AD486" s="17"/>
      <c r="BA486" s="17"/>
    </row>
    <row r="487">
      <c r="Y487" s="5"/>
      <c r="AD487" s="17"/>
      <c r="BA487" s="17"/>
    </row>
    <row r="488">
      <c r="Y488" s="5"/>
      <c r="AD488" s="17"/>
      <c r="BA488" s="17"/>
    </row>
    <row r="489">
      <c r="Y489" s="5"/>
      <c r="AD489" s="17"/>
      <c r="BA489" s="17"/>
    </row>
    <row r="490">
      <c r="Y490" s="5"/>
      <c r="AD490" s="17"/>
      <c r="BA490" s="17"/>
    </row>
    <row r="491">
      <c r="Y491" s="5"/>
      <c r="AD491" s="17"/>
      <c r="BA491" s="17"/>
    </row>
    <row r="492">
      <c r="Y492" s="5"/>
      <c r="AD492" s="17"/>
      <c r="BA492" s="17"/>
    </row>
    <row r="493">
      <c r="Y493" s="5"/>
      <c r="AD493" s="17"/>
      <c r="BA493" s="17"/>
    </row>
    <row r="494">
      <c r="Y494" s="5"/>
      <c r="AD494" s="17"/>
      <c r="BA494" s="17"/>
    </row>
    <row r="495">
      <c r="Y495" s="5"/>
      <c r="AD495" s="17"/>
      <c r="BA495" s="17"/>
    </row>
    <row r="496">
      <c r="Y496" s="5"/>
      <c r="AD496" s="17"/>
      <c r="BA496" s="17"/>
    </row>
    <row r="497">
      <c r="Y497" s="5"/>
      <c r="AD497" s="17"/>
      <c r="BA497" s="17"/>
    </row>
    <row r="498">
      <c r="Y498" s="5"/>
      <c r="AD498" s="17"/>
      <c r="BA498" s="17"/>
    </row>
    <row r="499">
      <c r="Y499" s="5"/>
      <c r="AD499" s="17"/>
      <c r="BA499" s="17"/>
    </row>
    <row r="500">
      <c r="Y500" s="5"/>
      <c r="AD500" s="17"/>
      <c r="BA500" s="17"/>
    </row>
    <row r="501">
      <c r="Y501" s="5"/>
      <c r="AD501" s="17"/>
      <c r="BA501" s="17"/>
    </row>
    <row r="502">
      <c r="Y502" s="5"/>
      <c r="AD502" s="17"/>
      <c r="BA502" s="17"/>
    </row>
    <row r="503">
      <c r="Y503" s="5"/>
      <c r="AD503" s="17"/>
      <c r="BA503" s="17"/>
    </row>
    <row r="504">
      <c r="Y504" s="5"/>
      <c r="AD504" s="17"/>
      <c r="BA504" s="17"/>
    </row>
    <row r="505">
      <c r="Y505" s="5"/>
      <c r="AD505" s="17"/>
      <c r="BA505" s="17"/>
    </row>
    <row r="506">
      <c r="Y506" s="5"/>
      <c r="AD506" s="17"/>
      <c r="BA506" s="17"/>
    </row>
    <row r="507">
      <c r="Y507" s="5"/>
      <c r="AD507" s="17"/>
      <c r="BA507" s="17"/>
    </row>
    <row r="508">
      <c r="Y508" s="5"/>
      <c r="AD508" s="17"/>
      <c r="BA508" s="17"/>
    </row>
    <row r="509">
      <c r="Y509" s="5"/>
      <c r="AD509" s="17"/>
      <c r="BA509" s="17"/>
    </row>
    <row r="510">
      <c r="Y510" s="5"/>
      <c r="AD510" s="17"/>
      <c r="BA510" s="17"/>
    </row>
    <row r="511">
      <c r="Y511" s="5"/>
      <c r="AD511" s="17"/>
      <c r="BA511" s="17"/>
    </row>
    <row r="512">
      <c r="Y512" s="5"/>
      <c r="AD512" s="17"/>
      <c r="BA512" s="17"/>
    </row>
    <row r="513">
      <c r="Y513" s="5"/>
      <c r="AD513" s="17"/>
      <c r="BA513" s="17"/>
    </row>
    <row r="514">
      <c r="Y514" s="5"/>
      <c r="AD514" s="17"/>
      <c r="BA514" s="17"/>
    </row>
    <row r="515">
      <c r="Y515" s="5"/>
      <c r="AD515" s="17"/>
      <c r="BA515" s="17"/>
    </row>
    <row r="516">
      <c r="Y516" s="5"/>
      <c r="AD516" s="17"/>
      <c r="BA516" s="17"/>
    </row>
    <row r="517">
      <c r="Y517" s="5"/>
      <c r="AD517" s="17"/>
      <c r="BA517" s="17"/>
    </row>
    <row r="518">
      <c r="Y518" s="5"/>
      <c r="AD518" s="17"/>
      <c r="BA518" s="17"/>
    </row>
    <row r="519">
      <c r="Y519" s="5"/>
      <c r="AD519" s="17"/>
      <c r="BA519" s="17"/>
    </row>
    <row r="520">
      <c r="Y520" s="5"/>
      <c r="AD520" s="17"/>
      <c r="BA520" s="17"/>
    </row>
    <row r="521">
      <c r="Y521" s="5"/>
      <c r="AD521" s="17"/>
      <c r="BA521" s="17"/>
    </row>
    <row r="522">
      <c r="Y522" s="5"/>
      <c r="AD522" s="17"/>
      <c r="BA522" s="17"/>
    </row>
    <row r="523">
      <c r="Y523" s="5"/>
      <c r="AD523" s="17"/>
      <c r="BA523" s="17"/>
    </row>
    <row r="524">
      <c r="Y524" s="5"/>
      <c r="AD524" s="17"/>
      <c r="BA524" s="17"/>
    </row>
    <row r="525">
      <c r="Y525" s="5"/>
      <c r="AD525" s="17"/>
      <c r="BA525" s="17"/>
    </row>
    <row r="526">
      <c r="Y526" s="5"/>
      <c r="AD526" s="17"/>
      <c r="BA526" s="17"/>
    </row>
    <row r="527">
      <c r="Y527" s="5"/>
      <c r="AD527" s="17"/>
      <c r="BA527" s="17"/>
    </row>
    <row r="528">
      <c r="Y528" s="5"/>
      <c r="AD528" s="17"/>
      <c r="BA528" s="17"/>
    </row>
    <row r="529">
      <c r="Y529" s="5"/>
      <c r="AD529" s="17"/>
      <c r="BA529" s="17"/>
    </row>
    <row r="530">
      <c r="Y530" s="5"/>
      <c r="AD530" s="17"/>
      <c r="BA530" s="17"/>
    </row>
    <row r="531">
      <c r="Y531" s="5"/>
      <c r="AD531" s="17"/>
      <c r="BA531" s="17"/>
    </row>
    <row r="532">
      <c r="Y532" s="5"/>
      <c r="AD532" s="17"/>
      <c r="BA532" s="17"/>
    </row>
    <row r="533">
      <c r="Y533" s="5"/>
      <c r="AD533" s="17"/>
      <c r="BA533" s="17"/>
    </row>
    <row r="534">
      <c r="Y534" s="5"/>
      <c r="AD534" s="17"/>
      <c r="BA534" s="17"/>
    </row>
    <row r="535">
      <c r="Y535" s="5"/>
      <c r="AD535" s="17"/>
      <c r="BA535" s="17"/>
    </row>
    <row r="536">
      <c r="Y536" s="5"/>
      <c r="AD536" s="17"/>
      <c r="BA536" s="17"/>
    </row>
    <row r="537">
      <c r="Y537" s="5"/>
      <c r="AD537" s="17"/>
      <c r="BA537" s="17"/>
    </row>
    <row r="538">
      <c r="Y538" s="5"/>
      <c r="AD538" s="17"/>
      <c r="BA538" s="17"/>
    </row>
    <row r="539">
      <c r="Y539" s="5"/>
      <c r="AD539" s="17"/>
      <c r="BA539" s="17"/>
    </row>
    <row r="540">
      <c r="Y540" s="5"/>
      <c r="AD540" s="17"/>
      <c r="BA540" s="17"/>
    </row>
    <row r="541">
      <c r="Y541" s="5"/>
      <c r="AD541" s="17"/>
      <c r="BA541" s="17"/>
    </row>
    <row r="542">
      <c r="Y542" s="5"/>
      <c r="AD542" s="17"/>
      <c r="BA542" s="17"/>
    </row>
    <row r="543">
      <c r="Y543" s="5"/>
      <c r="AD543" s="17"/>
      <c r="BA543" s="17"/>
    </row>
    <row r="544">
      <c r="Y544" s="5"/>
      <c r="AD544" s="17"/>
      <c r="BA544" s="17"/>
    </row>
    <row r="545">
      <c r="Y545" s="5"/>
      <c r="AD545" s="17"/>
      <c r="BA545" s="17"/>
    </row>
    <row r="546">
      <c r="Y546" s="5"/>
      <c r="AD546" s="17"/>
      <c r="BA546" s="17"/>
    </row>
    <row r="547">
      <c r="Y547" s="5"/>
      <c r="AD547" s="17"/>
      <c r="BA547" s="17"/>
    </row>
    <row r="548">
      <c r="Y548" s="5"/>
      <c r="AD548" s="17"/>
      <c r="BA548" s="17"/>
    </row>
    <row r="549">
      <c r="Y549" s="5"/>
      <c r="AD549" s="17"/>
      <c r="BA549" s="17"/>
    </row>
    <row r="550">
      <c r="Y550" s="5"/>
      <c r="AD550" s="17"/>
      <c r="BA550" s="17"/>
    </row>
    <row r="551">
      <c r="Y551" s="5"/>
      <c r="AD551" s="17"/>
      <c r="BA551" s="17"/>
    </row>
    <row r="552">
      <c r="Y552" s="5"/>
      <c r="AD552" s="17"/>
      <c r="BA552" s="17"/>
    </row>
    <row r="553">
      <c r="Y553" s="5"/>
      <c r="AD553" s="17"/>
      <c r="BA553" s="17"/>
    </row>
    <row r="554">
      <c r="Y554" s="5"/>
      <c r="AD554" s="17"/>
      <c r="BA554" s="17"/>
    </row>
    <row r="555">
      <c r="Y555" s="5"/>
      <c r="AD555" s="17"/>
      <c r="BA555" s="17"/>
    </row>
    <row r="556">
      <c r="Y556" s="5"/>
      <c r="AD556" s="17"/>
      <c r="BA556" s="17"/>
    </row>
    <row r="557">
      <c r="Y557" s="5"/>
      <c r="AD557" s="17"/>
      <c r="BA557" s="17"/>
    </row>
    <row r="558">
      <c r="Y558" s="5"/>
      <c r="AD558" s="17"/>
      <c r="BA558" s="17"/>
    </row>
    <row r="559">
      <c r="Y559" s="5"/>
      <c r="AD559" s="17"/>
      <c r="BA559" s="17"/>
    </row>
    <row r="560">
      <c r="Y560" s="5"/>
      <c r="AD560" s="17"/>
      <c r="BA560" s="17"/>
    </row>
    <row r="561">
      <c r="Y561" s="5"/>
      <c r="AD561" s="17"/>
      <c r="BA561" s="17"/>
    </row>
    <row r="562">
      <c r="Y562" s="5"/>
      <c r="AD562" s="17"/>
      <c r="BA562" s="17"/>
    </row>
    <row r="563">
      <c r="Y563" s="5"/>
      <c r="AD563" s="17"/>
      <c r="BA563" s="17"/>
    </row>
    <row r="564">
      <c r="Y564" s="5"/>
      <c r="AD564" s="17"/>
      <c r="BA564" s="17"/>
    </row>
    <row r="565">
      <c r="Y565" s="5"/>
      <c r="AD565" s="17"/>
      <c r="BA565" s="17"/>
    </row>
    <row r="566">
      <c r="Y566" s="5"/>
      <c r="AD566" s="17"/>
      <c r="BA566" s="17"/>
    </row>
    <row r="567">
      <c r="Y567" s="5"/>
      <c r="AD567" s="17"/>
      <c r="BA567" s="17"/>
    </row>
    <row r="568">
      <c r="Y568" s="5"/>
      <c r="AD568" s="17"/>
      <c r="BA568" s="17"/>
    </row>
    <row r="569">
      <c r="Y569" s="5"/>
      <c r="AD569" s="17"/>
      <c r="BA569" s="17"/>
    </row>
    <row r="570">
      <c r="Y570" s="5"/>
      <c r="AD570" s="17"/>
      <c r="BA570" s="17"/>
    </row>
    <row r="571">
      <c r="Y571" s="5"/>
      <c r="AD571" s="17"/>
      <c r="BA571" s="17"/>
    </row>
    <row r="572">
      <c r="Y572" s="5"/>
      <c r="AD572" s="17"/>
      <c r="BA572" s="17"/>
    </row>
    <row r="573">
      <c r="Y573" s="5"/>
      <c r="AD573" s="17"/>
      <c r="BA573" s="17"/>
    </row>
    <row r="574">
      <c r="Y574" s="5"/>
      <c r="AD574" s="17"/>
      <c r="BA574" s="17"/>
    </row>
    <row r="575">
      <c r="Y575" s="5"/>
      <c r="AD575" s="17"/>
      <c r="BA575" s="17"/>
    </row>
    <row r="576">
      <c r="Y576" s="5"/>
      <c r="AD576" s="17"/>
      <c r="BA576" s="17"/>
    </row>
    <row r="577">
      <c r="Y577" s="5"/>
      <c r="AD577" s="17"/>
      <c r="BA577" s="17"/>
    </row>
    <row r="578">
      <c r="Y578" s="5"/>
      <c r="AD578" s="17"/>
      <c r="BA578" s="17"/>
    </row>
    <row r="579">
      <c r="Y579" s="5"/>
      <c r="AD579" s="17"/>
      <c r="BA579" s="17"/>
    </row>
    <row r="580">
      <c r="Y580" s="5"/>
      <c r="AD580" s="17"/>
      <c r="BA580" s="17"/>
    </row>
    <row r="581">
      <c r="Y581" s="5"/>
      <c r="AD581" s="17"/>
      <c r="BA581" s="17"/>
    </row>
    <row r="582">
      <c r="Y582" s="5"/>
      <c r="AD582" s="17"/>
      <c r="BA582" s="17"/>
    </row>
    <row r="583">
      <c r="Y583" s="5"/>
      <c r="AD583" s="17"/>
      <c r="BA583" s="17"/>
    </row>
    <row r="584">
      <c r="Y584" s="5"/>
      <c r="AD584" s="17"/>
      <c r="BA584" s="17"/>
    </row>
    <row r="585">
      <c r="Y585" s="5"/>
      <c r="AD585" s="17"/>
      <c r="BA585" s="17"/>
    </row>
    <row r="586">
      <c r="Y586" s="5"/>
      <c r="AD586" s="17"/>
      <c r="BA586" s="17"/>
    </row>
    <row r="587">
      <c r="Y587" s="5"/>
      <c r="AD587" s="17"/>
      <c r="BA587" s="17"/>
    </row>
    <row r="588">
      <c r="Y588" s="5"/>
      <c r="AD588" s="17"/>
      <c r="BA588" s="17"/>
    </row>
    <row r="589">
      <c r="Y589" s="5"/>
      <c r="AD589" s="17"/>
      <c r="BA589" s="17"/>
    </row>
    <row r="590">
      <c r="Y590" s="5"/>
      <c r="AD590" s="17"/>
      <c r="BA590" s="17"/>
    </row>
    <row r="591">
      <c r="Y591" s="5"/>
      <c r="AD591" s="17"/>
      <c r="BA591" s="17"/>
    </row>
    <row r="592">
      <c r="Y592" s="5"/>
      <c r="AD592" s="17"/>
      <c r="BA592" s="17"/>
    </row>
    <row r="593">
      <c r="Y593" s="5"/>
      <c r="AD593" s="17"/>
      <c r="BA593" s="17"/>
    </row>
    <row r="594">
      <c r="Y594" s="5"/>
      <c r="AD594" s="17"/>
      <c r="BA594" s="17"/>
    </row>
    <row r="595">
      <c r="Y595" s="5"/>
      <c r="AD595" s="17"/>
      <c r="BA595" s="17"/>
    </row>
    <row r="596">
      <c r="Y596" s="5"/>
      <c r="AD596" s="17"/>
      <c r="BA596" s="17"/>
    </row>
    <row r="597">
      <c r="Y597" s="5"/>
      <c r="AD597" s="17"/>
      <c r="BA597" s="17"/>
    </row>
    <row r="598">
      <c r="Y598" s="5"/>
      <c r="AD598" s="17"/>
      <c r="BA598" s="17"/>
    </row>
    <row r="599">
      <c r="Y599" s="5"/>
      <c r="AD599" s="17"/>
      <c r="BA599" s="17"/>
    </row>
    <row r="600">
      <c r="Y600" s="5"/>
      <c r="AD600" s="17"/>
      <c r="BA600" s="17"/>
    </row>
    <row r="601">
      <c r="Y601" s="5"/>
      <c r="AD601" s="17"/>
      <c r="BA601" s="17"/>
    </row>
    <row r="602">
      <c r="Y602" s="5"/>
      <c r="AD602" s="17"/>
      <c r="BA602" s="17"/>
    </row>
    <row r="603">
      <c r="Y603" s="5"/>
      <c r="AD603" s="17"/>
      <c r="BA603" s="17"/>
    </row>
    <row r="604">
      <c r="Y604" s="5"/>
      <c r="AD604" s="17"/>
      <c r="BA604" s="17"/>
    </row>
    <row r="605">
      <c r="Y605" s="5"/>
      <c r="AD605" s="17"/>
      <c r="BA605" s="17"/>
    </row>
    <row r="606">
      <c r="Y606" s="5"/>
      <c r="AD606" s="17"/>
      <c r="BA606" s="17"/>
    </row>
    <row r="607">
      <c r="Y607" s="5"/>
      <c r="AD607" s="17"/>
      <c r="BA607" s="17"/>
    </row>
    <row r="608">
      <c r="Y608" s="5"/>
      <c r="AD608" s="17"/>
      <c r="BA608" s="17"/>
    </row>
    <row r="609">
      <c r="Y609" s="5"/>
      <c r="AD609" s="17"/>
      <c r="BA609" s="17"/>
    </row>
    <row r="610">
      <c r="Y610" s="5"/>
      <c r="AD610" s="17"/>
      <c r="BA610" s="17"/>
    </row>
    <row r="611">
      <c r="Y611" s="5"/>
      <c r="AD611" s="17"/>
      <c r="BA611" s="17"/>
    </row>
    <row r="612">
      <c r="Y612" s="5"/>
      <c r="AD612" s="17"/>
      <c r="BA612" s="17"/>
    </row>
    <row r="613">
      <c r="Y613" s="5"/>
      <c r="AD613" s="17"/>
      <c r="BA613" s="17"/>
    </row>
    <row r="614">
      <c r="Y614" s="5"/>
      <c r="AD614" s="17"/>
      <c r="BA614" s="17"/>
    </row>
    <row r="615">
      <c r="Y615" s="5"/>
      <c r="AD615" s="17"/>
      <c r="BA615" s="17"/>
    </row>
    <row r="616">
      <c r="Y616" s="5"/>
      <c r="AD616" s="17"/>
      <c r="BA616" s="17"/>
    </row>
    <row r="617">
      <c r="Y617" s="5"/>
      <c r="AD617" s="17"/>
      <c r="BA617" s="17"/>
    </row>
    <row r="618">
      <c r="Y618" s="5"/>
      <c r="AD618" s="17"/>
      <c r="BA618" s="17"/>
    </row>
    <row r="619">
      <c r="Y619" s="5"/>
      <c r="AD619" s="17"/>
      <c r="BA619" s="17"/>
    </row>
    <row r="620">
      <c r="Y620" s="5"/>
      <c r="AD620" s="17"/>
      <c r="BA620" s="17"/>
    </row>
    <row r="621">
      <c r="Y621" s="5"/>
      <c r="AD621" s="17"/>
      <c r="BA621" s="17"/>
    </row>
    <row r="622">
      <c r="Y622" s="5"/>
      <c r="AD622" s="17"/>
      <c r="BA622" s="17"/>
    </row>
    <row r="623">
      <c r="Y623" s="5"/>
      <c r="AD623" s="17"/>
      <c r="BA623" s="17"/>
    </row>
    <row r="624">
      <c r="Y624" s="5"/>
      <c r="AD624" s="17"/>
      <c r="BA624" s="17"/>
    </row>
    <row r="625">
      <c r="Y625" s="5"/>
      <c r="AD625" s="17"/>
      <c r="BA625" s="17"/>
    </row>
    <row r="626">
      <c r="Y626" s="5"/>
      <c r="AD626" s="17"/>
      <c r="BA626" s="17"/>
    </row>
    <row r="627">
      <c r="Y627" s="5"/>
      <c r="AD627" s="17"/>
      <c r="BA627" s="17"/>
    </row>
    <row r="628">
      <c r="Y628" s="5"/>
      <c r="AD628" s="17"/>
      <c r="BA628" s="17"/>
    </row>
    <row r="629">
      <c r="Y629" s="5"/>
      <c r="AD629" s="17"/>
      <c r="BA629" s="17"/>
    </row>
    <row r="630">
      <c r="Y630" s="5"/>
      <c r="AD630" s="17"/>
      <c r="BA630" s="17"/>
    </row>
    <row r="631">
      <c r="Y631" s="5"/>
      <c r="AD631" s="17"/>
      <c r="BA631" s="17"/>
    </row>
    <row r="632">
      <c r="Y632" s="5"/>
      <c r="AD632" s="17"/>
      <c r="BA632" s="17"/>
    </row>
    <row r="633">
      <c r="Y633" s="5"/>
      <c r="AD633" s="17"/>
      <c r="BA633" s="17"/>
    </row>
    <row r="634">
      <c r="Y634" s="5"/>
      <c r="AD634" s="17"/>
      <c r="BA634" s="17"/>
    </row>
    <row r="635">
      <c r="Y635" s="5"/>
      <c r="AD635" s="17"/>
      <c r="BA635" s="17"/>
    </row>
    <row r="636">
      <c r="Y636" s="5"/>
      <c r="AD636" s="17"/>
      <c r="BA636" s="17"/>
    </row>
    <row r="637">
      <c r="Y637" s="5"/>
      <c r="AD637" s="17"/>
      <c r="BA637" s="17"/>
    </row>
    <row r="638">
      <c r="Y638" s="5"/>
      <c r="AD638" s="17"/>
      <c r="BA638" s="17"/>
    </row>
    <row r="639">
      <c r="Y639" s="5"/>
      <c r="AD639" s="17"/>
      <c r="BA639" s="17"/>
    </row>
    <row r="640">
      <c r="Y640" s="5"/>
      <c r="AD640" s="17"/>
      <c r="BA640" s="17"/>
    </row>
    <row r="641">
      <c r="Y641" s="5"/>
      <c r="AD641" s="17"/>
      <c r="BA641" s="17"/>
    </row>
    <row r="642">
      <c r="Y642" s="5"/>
      <c r="AD642" s="17"/>
      <c r="BA642" s="17"/>
    </row>
    <row r="643">
      <c r="Y643" s="5"/>
      <c r="AD643" s="17"/>
      <c r="BA643" s="17"/>
    </row>
    <row r="644">
      <c r="Y644" s="5"/>
      <c r="AD644" s="17"/>
      <c r="BA644" s="17"/>
    </row>
    <row r="645">
      <c r="Y645" s="5"/>
      <c r="AD645" s="17"/>
      <c r="BA645" s="17"/>
    </row>
    <row r="646">
      <c r="Y646" s="5"/>
      <c r="AD646" s="17"/>
      <c r="BA646" s="17"/>
    </row>
    <row r="647">
      <c r="Y647" s="5"/>
      <c r="AD647" s="17"/>
      <c r="BA647" s="17"/>
    </row>
    <row r="648">
      <c r="Y648" s="5"/>
      <c r="AD648" s="17"/>
      <c r="BA648" s="17"/>
    </row>
    <row r="649">
      <c r="Y649" s="5"/>
      <c r="AD649" s="17"/>
      <c r="BA649" s="17"/>
    </row>
    <row r="650">
      <c r="Y650" s="5"/>
      <c r="AD650" s="17"/>
      <c r="BA650" s="17"/>
    </row>
    <row r="651">
      <c r="Y651" s="5"/>
      <c r="AD651" s="17"/>
      <c r="BA651" s="17"/>
    </row>
    <row r="652">
      <c r="Y652" s="5"/>
      <c r="AD652" s="17"/>
      <c r="BA652" s="17"/>
    </row>
    <row r="653">
      <c r="Y653" s="5"/>
      <c r="AD653" s="17"/>
      <c r="BA653" s="17"/>
    </row>
    <row r="654">
      <c r="Y654" s="5"/>
      <c r="AD654" s="17"/>
      <c r="BA654" s="17"/>
    </row>
    <row r="655">
      <c r="Y655" s="5"/>
      <c r="AD655" s="17"/>
      <c r="BA655" s="17"/>
    </row>
    <row r="656">
      <c r="Y656" s="5"/>
      <c r="AD656" s="17"/>
      <c r="BA656" s="17"/>
    </row>
    <row r="657">
      <c r="Y657" s="5"/>
      <c r="AD657" s="17"/>
      <c r="BA657" s="17"/>
    </row>
    <row r="658">
      <c r="Y658" s="5"/>
      <c r="AD658" s="17"/>
      <c r="BA658" s="17"/>
    </row>
    <row r="659">
      <c r="Y659" s="5"/>
      <c r="AD659" s="17"/>
      <c r="BA659" s="17"/>
    </row>
    <row r="660">
      <c r="Y660" s="5"/>
      <c r="AD660" s="17"/>
      <c r="BA660" s="17"/>
    </row>
    <row r="661">
      <c r="Y661" s="5"/>
      <c r="AD661" s="17"/>
      <c r="BA661" s="17"/>
    </row>
    <row r="662">
      <c r="Y662" s="5"/>
      <c r="AD662" s="17"/>
      <c r="BA662" s="17"/>
    </row>
    <row r="663">
      <c r="Y663" s="5"/>
      <c r="AD663" s="17"/>
      <c r="BA663" s="17"/>
    </row>
    <row r="664">
      <c r="Y664" s="5"/>
      <c r="AD664" s="17"/>
      <c r="BA664" s="17"/>
    </row>
    <row r="665">
      <c r="Y665" s="5"/>
      <c r="AD665" s="17"/>
      <c r="BA665" s="17"/>
    </row>
    <row r="666">
      <c r="Y666" s="5"/>
      <c r="AD666" s="17"/>
      <c r="BA666" s="17"/>
    </row>
    <row r="667">
      <c r="Y667" s="5"/>
      <c r="AD667" s="17"/>
      <c r="BA667" s="17"/>
    </row>
    <row r="668">
      <c r="Y668" s="5"/>
      <c r="AD668" s="17"/>
      <c r="BA668" s="17"/>
    </row>
    <row r="669">
      <c r="Y669" s="5"/>
      <c r="AD669" s="17"/>
      <c r="BA669" s="17"/>
    </row>
    <row r="670">
      <c r="Y670" s="5"/>
      <c r="AD670" s="17"/>
      <c r="BA670" s="17"/>
    </row>
    <row r="671">
      <c r="Y671" s="5"/>
      <c r="AD671" s="17"/>
      <c r="BA671" s="17"/>
    </row>
    <row r="672">
      <c r="Y672" s="5"/>
      <c r="AD672" s="17"/>
      <c r="BA672" s="17"/>
    </row>
    <row r="673">
      <c r="Y673" s="5"/>
      <c r="AD673" s="17"/>
      <c r="BA673" s="17"/>
    </row>
    <row r="674">
      <c r="Y674" s="5"/>
      <c r="AD674" s="17"/>
      <c r="BA674" s="17"/>
    </row>
    <row r="675">
      <c r="Y675" s="5"/>
      <c r="AD675" s="17"/>
      <c r="BA675" s="17"/>
    </row>
    <row r="676">
      <c r="Y676" s="5"/>
      <c r="AD676" s="17"/>
      <c r="BA676" s="17"/>
    </row>
    <row r="677">
      <c r="Y677" s="5"/>
      <c r="AD677" s="17"/>
      <c r="BA677" s="17"/>
    </row>
    <row r="678">
      <c r="Y678" s="5"/>
      <c r="AD678" s="17"/>
      <c r="BA678" s="17"/>
    </row>
    <row r="679">
      <c r="Y679" s="5"/>
      <c r="AD679" s="17"/>
      <c r="BA679" s="17"/>
    </row>
    <row r="680">
      <c r="Y680" s="5"/>
      <c r="AD680" s="17"/>
      <c r="BA680" s="17"/>
    </row>
    <row r="681">
      <c r="Y681" s="5"/>
      <c r="AD681" s="17"/>
      <c r="BA681" s="17"/>
    </row>
    <row r="682">
      <c r="Y682" s="5"/>
      <c r="AD682" s="17"/>
      <c r="BA682" s="17"/>
    </row>
    <row r="683">
      <c r="Y683" s="5"/>
      <c r="AD683" s="17"/>
      <c r="BA683" s="17"/>
    </row>
    <row r="684">
      <c r="Y684" s="5"/>
      <c r="AD684" s="17"/>
      <c r="BA684" s="17"/>
    </row>
    <row r="685">
      <c r="Y685" s="5"/>
      <c r="AD685" s="17"/>
      <c r="BA685" s="17"/>
    </row>
    <row r="686">
      <c r="Y686" s="5"/>
      <c r="AD686" s="17"/>
      <c r="BA686" s="17"/>
    </row>
    <row r="687">
      <c r="Y687" s="5"/>
      <c r="AD687" s="17"/>
      <c r="BA687" s="17"/>
    </row>
    <row r="688">
      <c r="Y688" s="5"/>
      <c r="AD688" s="17"/>
      <c r="BA688" s="17"/>
    </row>
    <row r="689">
      <c r="Y689" s="5"/>
      <c r="AD689" s="17"/>
      <c r="BA689" s="17"/>
    </row>
    <row r="690">
      <c r="Y690" s="5"/>
      <c r="AD690" s="17"/>
      <c r="BA690" s="17"/>
    </row>
    <row r="691">
      <c r="Y691" s="5"/>
      <c r="AD691" s="17"/>
      <c r="BA691" s="17"/>
    </row>
    <row r="692">
      <c r="Y692" s="5"/>
      <c r="AD692" s="17"/>
      <c r="BA692" s="17"/>
    </row>
    <row r="693">
      <c r="Y693" s="5"/>
      <c r="AD693" s="17"/>
      <c r="BA693" s="17"/>
    </row>
    <row r="694">
      <c r="Y694" s="5"/>
      <c r="AD694" s="17"/>
      <c r="BA694" s="17"/>
    </row>
    <row r="695">
      <c r="Y695" s="5"/>
      <c r="AD695" s="17"/>
      <c r="BA695" s="17"/>
    </row>
    <row r="696">
      <c r="Y696" s="5"/>
      <c r="AD696" s="17"/>
      <c r="BA696" s="17"/>
    </row>
    <row r="697">
      <c r="Y697" s="5"/>
      <c r="AD697" s="17"/>
      <c r="BA697" s="17"/>
    </row>
    <row r="698">
      <c r="Y698" s="5"/>
      <c r="AD698" s="17"/>
      <c r="BA698" s="17"/>
    </row>
    <row r="699">
      <c r="Y699" s="5"/>
      <c r="AD699" s="17"/>
      <c r="BA699" s="17"/>
    </row>
    <row r="700">
      <c r="Y700" s="5"/>
      <c r="AD700" s="17"/>
      <c r="BA700" s="17"/>
    </row>
    <row r="701">
      <c r="Y701" s="5"/>
      <c r="AD701" s="17"/>
      <c r="BA701" s="17"/>
    </row>
    <row r="702">
      <c r="Y702" s="5"/>
      <c r="AD702" s="17"/>
      <c r="BA702" s="17"/>
    </row>
    <row r="703">
      <c r="Y703" s="5"/>
      <c r="AD703" s="17"/>
      <c r="BA703" s="17"/>
    </row>
    <row r="704">
      <c r="Y704" s="5"/>
      <c r="AD704" s="17"/>
      <c r="BA704" s="17"/>
    </row>
    <row r="705">
      <c r="Y705" s="5"/>
      <c r="AD705" s="17"/>
      <c r="BA705" s="17"/>
    </row>
    <row r="706">
      <c r="Y706" s="5"/>
      <c r="AD706" s="17"/>
      <c r="BA706" s="17"/>
    </row>
    <row r="707">
      <c r="Y707" s="5"/>
      <c r="AD707" s="17"/>
      <c r="BA707" s="17"/>
    </row>
    <row r="708">
      <c r="Y708" s="5"/>
      <c r="AD708" s="17"/>
      <c r="BA708" s="17"/>
    </row>
    <row r="709">
      <c r="Y709" s="5"/>
      <c r="AD709" s="17"/>
      <c r="BA709" s="17"/>
    </row>
    <row r="710">
      <c r="Y710" s="5"/>
      <c r="AD710" s="17"/>
      <c r="BA710" s="17"/>
    </row>
    <row r="711">
      <c r="Y711" s="5"/>
      <c r="AD711" s="17"/>
      <c r="BA711" s="17"/>
    </row>
    <row r="712">
      <c r="Y712" s="5"/>
      <c r="AD712" s="17"/>
      <c r="BA712" s="17"/>
    </row>
    <row r="713">
      <c r="Y713" s="5"/>
      <c r="AD713" s="17"/>
      <c r="BA713" s="17"/>
    </row>
    <row r="714">
      <c r="Y714" s="5"/>
      <c r="AD714" s="17"/>
      <c r="BA714" s="17"/>
    </row>
    <row r="715">
      <c r="Y715" s="5"/>
      <c r="AD715" s="17"/>
      <c r="BA715" s="17"/>
    </row>
    <row r="716">
      <c r="Y716" s="5"/>
      <c r="AD716" s="17"/>
      <c r="BA716" s="17"/>
    </row>
    <row r="717">
      <c r="Y717" s="5"/>
      <c r="AD717" s="17"/>
      <c r="BA717" s="17"/>
    </row>
    <row r="718">
      <c r="Y718" s="5"/>
      <c r="AD718" s="17"/>
      <c r="BA718" s="17"/>
    </row>
    <row r="719">
      <c r="Y719" s="5"/>
      <c r="AD719" s="17"/>
      <c r="BA719" s="17"/>
    </row>
    <row r="720">
      <c r="Y720" s="5"/>
      <c r="AD720" s="17"/>
      <c r="BA720" s="17"/>
    </row>
    <row r="721">
      <c r="Y721" s="5"/>
      <c r="AD721" s="17"/>
      <c r="BA721" s="17"/>
    </row>
    <row r="722">
      <c r="Y722" s="5"/>
      <c r="AD722" s="17"/>
      <c r="BA722" s="17"/>
    </row>
    <row r="723">
      <c r="Y723" s="5"/>
      <c r="AD723" s="17"/>
      <c r="BA723" s="17"/>
    </row>
    <row r="724">
      <c r="Y724" s="5"/>
      <c r="AD724" s="17"/>
      <c r="BA724" s="17"/>
    </row>
    <row r="725">
      <c r="Y725" s="5"/>
      <c r="AD725" s="17"/>
      <c r="BA725" s="17"/>
    </row>
    <row r="726">
      <c r="Y726" s="5"/>
      <c r="AD726" s="17"/>
      <c r="BA726" s="17"/>
    </row>
    <row r="727">
      <c r="Y727" s="5"/>
      <c r="AD727" s="17"/>
      <c r="BA727" s="17"/>
    </row>
    <row r="728">
      <c r="Y728" s="5"/>
      <c r="AD728" s="17"/>
      <c r="BA728" s="17"/>
    </row>
    <row r="729">
      <c r="Y729" s="5"/>
      <c r="AD729" s="17"/>
      <c r="BA729" s="17"/>
    </row>
    <row r="730">
      <c r="Y730" s="5"/>
      <c r="AD730" s="17"/>
      <c r="BA730" s="17"/>
    </row>
    <row r="731">
      <c r="Y731" s="5"/>
      <c r="AD731" s="17"/>
      <c r="BA731" s="17"/>
    </row>
    <row r="732">
      <c r="Y732" s="5"/>
      <c r="AD732" s="17"/>
      <c r="BA732" s="17"/>
    </row>
    <row r="733">
      <c r="Y733" s="5"/>
      <c r="AD733" s="17"/>
      <c r="BA733" s="17"/>
    </row>
    <row r="734">
      <c r="Y734" s="5"/>
      <c r="AD734" s="17"/>
      <c r="BA734" s="17"/>
    </row>
    <row r="735">
      <c r="Y735" s="5"/>
      <c r="AD735" s="17"/>
      <c r="BA735" s="17"/>
    </row>
    <row r="736">
      <c r="Y736" s="5"/>
      <c r="AD736" s="17"/>
      <c r="BA736" s="17"/>
    </row>
    <row r="737">
      <c r="Y737" s="5"/>
      <c r="AD737" s="17"/>
      <c r="BA737" s="17"/>
    </row>
    <row r="738">
      <c r="Y738" s="5"/>
      <c r="AD738" s="17"/>
      <c r="BA738" s="17"/>
    </row>
    <row r="739">
      <c r="Y739" s="5"/>
      <c r="AD739" s="17"/>
      <c r="BA739" s="17"/>
    </row>
    <row r="740">
      <c r="Y740" s="5"/>
      <c r="AD740" s="17"/>
      <c r="BA740" s="17"/>
    </row>
    <row r="741">
      <c r="Y741" s="5"/>
      <c r="AD741" s="17"/>
      <c r="BA741" s="17"/>
    </row>
    <row r="742">
      <c r="Y742" s="5"/>
      <c r="AD742" s="17"/>
      <c r="BA742" s="17"/>
    </row>
    <row r="743">
      <c r="Y743" s="5"/>
      <c r="AD743" s="17"/>
      <c r="BA743" s="17"/>
    </row>
    <row r="744">
      <c r="Y744" s="5"/>
      <c r="AD744" s="17"/>
      <c r="BA744" s="17"/>
    </row>
    <row r="745">
      <c r="Y745" s="5"/>
      <c r="AD745" s="17"/>
      <c r="BA745" s="17"/>
    </row>
    <row r="746">
      <c r="Y746" s="5"/>
      <c r="AD746" s="17"/>
      <c r="BA746" s="17"/>
    </row>
    <row r="747">
      <c r="Y747" s="5"/>
      <c r="AD747" s="17"/>
      <c r="BA747" s="17"/>
    </row>
    <row r="748">
      <c r="Y748" s="5"/>
      <c r="AD748" s="17"/>
      <c r="BA748" s="17"/>
    </row>
    <row r="749">
      <c r="Y749" s="5"/>
      <c r="AD749" s="17"/>
      <c r="BA749" s="17"/>
    </row>
    <row r="750">
      <c r="Y750" s="5"/>
      <c r="AD750" s="17"/>
      <c r="BA750" s="17"/>
    </row>
    <row r="751">
      <c r="Y751" s="5"/>
      <c r="AD751" s="17"/>
      <c r="BA751" s="17"/>
    </row>
    <row r="752">
      <c r="Y752" s="5"/>
      <c r="AD752" s="17"/>
      <c r="BA752" s="17"/>
    </row>
    <row r="753">
      <c r="Y753" s="5"/>
      <c r="AD753" s="17"/>
      <c r="BA753" s="17"/>
    </row>
    <row r="754">
      <c r="Y754" s="5"/>
      <c r="AD754" s="17"/>
      <c r="BA754" s="17"/>
    </row>
    <row r="755">
      <c r="Y755" s="5"/>
      <c r="AD755" s="17"/>
      <c r="BA755" s="17"/>
    </row>
    <row r="756">
      <c r="Y756" s="5"/>
      <c r="AD756" s="17"/>
      <c r="BA756" s="17"/>
    </row>
    <row r="757">
      <c r="Y757" s="5"/>
      <c r="AD757" s="17"/>
      <c r="BA757" s="17"/>
    </row>
    <row r="758">
      <c r="Y758" s="5"/>
      <c r="AD758" s="17"/>
      <c r="BA758" s="17"/>
    </row>
    <row r="759">
      <c r="Y759" s="5"/>
      <c r="AD759" s="17"/>
      <c r="BA759" s="17"/>
    </row>
    <row r="760">
      <c r="Y760" s="5"/>
      <c r="AD760" s="17"/>
      <c r="BA760" s="17"/>
    </row>
    <row r="761">
      <c r="Y761" s="5"/>
      <c r="AD761" s="17"/>
      <c r="BA761" s="17"/>
    </row>
    <row r="762">
      <c r="Y762" s="5"/>
      <c r="AD762" s="17"/>
      <c r="BA762" s="17"/>
    </row>
    <row r="763">
      <c r="Y763" s="5"/>
      <c r="AD763" s="17"/>
      <c r="BA763" s="17"/>
    </row>
    <row r="764">
      <c r="Y764" s="5"/>
      <c r="AD764" s="17"/>
      <c r="BA764" s="17"/>
    </row>
    <row r="765">
      <c r="Y765" s="5"/>
      <c r="AD765" s="17"/>
      <c r="BA765" s="17"/>
    </row>
    <row r="766">
      <c r="Y766" s="5"/>
      <c r="AD766" s="17"/>
      <c r="BA766" s="17"/>
    </row>
    <row r="767">
      <c r="Y767" s="5"/>
      <c r="AD767" s="17"/>
      <c r="BA767" s="17"/>
    </row>
    <row r="768">
      <c r="Y768" s="5"/>
      <c r="AD768" s="17"/>
      <c r="BA768" s="17"/>
    </row>
    <row r="769">
      <c r="Y769" s="5"/>
      <c r="AD769" s="17"/>
      <c r="BA769" s="17"/>
    </row>
    <row r="770">
      <c r="Y770" s="5"/>
      <c r="AD770" s="17"/>
      <c r="BA770" s="17"/>
    </row>
    <row r="771">
      <c r="Y771" s="5"/>
      <c r="AD771" s="17"/>
      <c r="BA771" s="17"/>
    </row>
    <row r="772">
      <c r="Y772" s="5"/>
      <c r="AD772" s="17"/>
      <c r="BA772" s="17"/>
    </row>
    <row r="773">
      <c r="Y773" s="5"/>
      <c r="AD773" s="17"/>
      <c r="BA773" s="17"/>
    </row>
    <row r="774">
      <c r="Y774" s="5"/>
      <c r="AD774" s="17"/>
      <c r="BA774" s="17"/>
    </row>
    <row r="775">
      <c r="Y775" s="5"/>
      <c r="AD775" s="17"/>
      <c r="BA775" s="17"/>
    </row>
    <row r="776">
      <c r="Y776" s="5"/>
      <c r="AD776" s="17"/>
      <c r="BA776" s="17"/>
    </row>
    <row r="777">
      <c r="Y777" s="5"/>
      <c r="AD777" s="17"/>
      <c r="BA777" s="17"/>
    </row>
    <row r="778">
      <c r="Y778" s="5"/>
      <c r="AD778" s="17"/>
      <c r="BA778" s="17"/>
    </row>
    <row r="779">
      <c r="Y779" s="5"/>
      <c r="AD779" s="17"/>
      <c r="BA779" s="17"/>
    </row>
    <row r="780">
      <c r="Y780" s="5"/>
      <c r="AD780" s="17"/>
      <c r="BA780" s="17"/>
    </row>
    <row r="781">
      <c r="Y781" s="5"/>
      <c r="AD781" s="17"/>
      <c r="BA781" s="17"/>
    </row>
    <row r="782">
      <c r="Y782" s="5"/>
      <c r="AD782" s="17"/>
      <c r="BA782" s="17"/>
    </row>
    <row r="783">
      <c r="Y783" s="5"/>
      <c r="AD783" s="17"/>
      <c r="BA783" s="17"/>
    </row>
    <row r="784">
      <c r="Y784" s="5"/>
      <c r="AD784" s="17"/>
      <c r="BA784" s="17"/>
    </row>
    <row r="785">
      <c r="Y785" s="5"/>
      <c r="AD785" s="17"/>
      <c r="BA785" s="17"/>
    </row>
    <row r="786">
      <c r="Y786" s="5"/>
      <c r="AD786" s="17"/>
      <c r="BA786" s="17"/>
    </row>
    <row r="787">
      <c r="Y787" s="5"/>
      <c r="AD787" s="17"/>
      <c r="BA787" s="17"/>
    </row>
    <row r="788">
      <c r="Y788" s="5"/>
      <c r="AD788" s="17"/>
      <c r="BA788" s="17"/>
    </row>
    <row r="789">
      <c r="Y789" s="5"/>
      <c r="AD789" s="17"/>
      <c r="BA789" s="17"/>
    </row>
    <row r="790">
      <c r="Y790" s="5"/>
      <c r="AD790" s="17"/>
      <c r="BA790" s="17"/>
    </row>
    <row r="791">
      <c r="Y791" s="5"/>
      <c r="AD791" s="17"/>
      <c r="BA791" s="17"/>
    </row>
    <row r="792">
      <c r="Y792" s="5"/>
      <c r="AD792" s="17"/>
      <c r="BA792" s="17"/>
    </row>
    <row r="793">
      <c r="Y793" s="5"/>
      <c r="AD793" s="17"/>
      <c r="BA793" s="17"/>
    </row>
    <row r="794">
      <c r="Y794" s="5"/>
      <c r="AD794" s="17"/>
      <c r="BA794" s="17"/>
    </row>
    <row r="795">
      <c r="Y795" s="5"/>
      <c r="AD795" s="17"/>
      <c r="BA795" s="17"/>
    </row>
    <row r="796">
      <c r="Y796" s="5"/>
      <c r="AD796" s="17"/>
      <c r="BA796" s="17"/>
    </row>
    <row r="797">
      <c r="Y797" s="5"/>
      <c r="AD797" s="17"/>
      <c r="BA797" s="17"/>
    </row>
    <row r="798">
      <c r="Y798" s="5"/>
      <c r="AD798" s="17"/>
      <c r="BA798" s="17"/>
    </row>
    <row r="799">
      <c r="Y799" s="5"/>
      <c r="AD799" s="17"/>
      <c r="BA799" s="17"/>
    </row>
    <row r="800">
      <c r="Y800" s="5"/>
      <c r="AD800" s="17"/>
      <c r="BA800" s="17"/>
    </row>
    <row r="801">
      <c r="Y801" s="5"/>
      <c r="AD801" s="17"/>
      <c r="BA801" s="17"/>
    </row>
    <row r="802">
      <c r="Y802" s="5"/>
      <c r="AD802" s="17"/>
      <c r="BA802" s="17"/>
    </row>
    <row r="803">
      <c r="Y803" s="5"/>
      <c r="AD803" s="17"/>
      <c r="BA803" s="17"/>
    </row>
    <row r="804">
      <c r="Y804" s="5"/>
      <c r="AD804" s="17"/>
      <c r="BA804" s="17"/>
    </row>
    <row r="805">
      <c r="Y805" s="5"/>
      <c r="AD805" s="17"/>
      <c r="BA805" s="17"/>
    </row>
    <row r="806">
      <c r="Y806" s="5"/>
      <c r="AD806" s="17"/>
      <c r="BA806" s="17"/>
    </row>
    <row r="807">
      <c r="Y807" s="5"/>
      <c r="AD807" s="17"/>
      <c r="BA807" s="17"/>
    </row>
    <row r="808">
      <c r="Y808" s="5"/>
      <c r="AD808" s="17"/>
      <c r="BA808" s="17"/>
    </row>
    <row r="809">
      <c r="Y809" s="5"/>
      <c r="AD809" s="17"/>
      <c r="BA809" s="17"/>
    </row>
    <row r="810">
      <c r="Y810" s="5"/>
      <c r="AD810" s="17"/>
      <c r="BA810" s="17"/>
    </row>
    <row r="811">
      <c r="Y811" s="5"/>
      <c r="AD811" s="17"/>
      <c r="BA811" s="17"/>
    </row>
    <row r="812">
      <c r="Y812" s="5"/>
      <c r="AD812" s="17"/>
      <c r="BA812" s="17"/>
    </row>
    <row r="813">
      <c r="Y813" s="5"/>
      <c r="AD813" s="17"/>
      <c r="BA813" s="17"/>
    </row>
    <row r="814">
      <c r="Y814" s="5"/>
      <c r="AD814" s="17"/>
      <c r="BA814" s="17"/>
    </row>
    <row r="815">
      <c r="Y815" s="5"/>
      <c r="AD815" s="17"/>
      <c r="BA815" s="17"/>
    </row>
    <row r="816">
      <c r="Y816" s="5"/>
      <c r="AD816" s="17"/>
      <c r="BA816" s="17"/>
    </row>
    <row r="817">
      <c r="Y817" s="5"/>
      <c r="AD817" s="17"/>
      <c r="BA817" s="17"/>
    </row>
    <row r="818">
      <c r="Y818" s="5"/>
      <c r="AD818" s="17"/>
      <c r="BA818" s="17"/>
    </row>
    <row r="819">
      <c r="Y819" s="5"/>
      <c r="AD819" s="17"/>
      <c r="BA819" s="17"/>
    </row>
    <row r="820">
      <c r="Y820" s="5"/>
      <c r="AD820" s="17"/>
      <c r="BA820" s="17"/>
    </row>
    <row r="821">
      <c r="Y821" s="5"/>
      <c r="AD821" s="17"/>
      <c r="BA821" s="17"/>
    </row>
    <row r="822">
      <c r="Y822" s="5"/>
      <c r="AD822" s="17"/>
      <c r="BA822" s="17"/>
    </row>
    <row r="823">
      <c r="Y823" s="5"/>
      <c r="AD823" s="17"/>
      <c r="BA823" s="17"/>
    </row>
    <row r="824">
      <c r="Y824" s="5"/>
      <c r="AD824" s="17"/>
      <c r="BA824" s="17"/>
    </row>
    <row r="825">
      <c r="Y825" s="5"/>
      <c r="AD825" s="17"/>
      <c r="BA825" s="17"/>
    </row>
    <row r="826">
      <c r="Y826" s="5"/>
      <c r="AD826" s="17"/>
      <c r="BA826" s="17"/>
    </row>
    <row r="827">
      <c r="Y827" s="5"/>
      <c r="AD827" s="17"/>
      <c r="BA827" s="17"/>
    </row>
    <row r="828">
      <c r="Y828" s="5"/>
      <c r="AD828" s="17"/>
      <c r="BA828" s="17"/>
    </row>
    <row r="829">
      <c r="Y829" s="5"/>
      <c r="AD829" s="17"/>
      <c r="BA829" s="17"/>
    </row>
    <row r="830">
      <c r="Y830" s="5"/>
      <c r="AD830" s="17"/>
      <c r="BA830" s="17"/>
    </row>
    <row r="831">
      <c r="Y831" s="5"/>
      <c r="AD831" s="17"/>
      <c r="BA831" s="17"/>
    </row>
    <row r="832">
      <c r="Y832" s="5"/>
      <c r="AD832" s="17"/>
      <c r="BA832" s="17"/>
    </row>
    <row r="833">
      <c r="Y833" s="5"/>
      <c r="AD833" s="17"/>
      <c r="BA833" s="17"/>
    </row>
    <row r="834">
      <c r="Y834" s="5"/>
      <c r="AD834" s="17"/>
      <c r="BA834" s="17"/>
    </row>
    <row r="835">
      <c r="Y835" s="5"/>
      <c r="AD835" s="17"/>
      <c r="BA835" s="17"/>
    </row>
    <row r="836">
      <c r="Y836" s="5"/>
      <c r="AD836" s="17"/>
      <c r="BA836" s="17"/>
    </row>
    <row r="837">
      <c r="Y837" s="5"/>
      <c r="AD837" s="17"/>
      <c r="BA837" s="17"/>
    </row>
    <row r="838">
      <c r="Y838" s="5"/>
      <c r="AD838" s="17"/>
      <c r="BA838" s="17"/>
    </row>
    <row r="839">
      <c r="Y839" s="5"/>
      <c r="AD839" s="17"/>
      <c r="BA839" s="17"/>
    </row>
    <row r="840">
      <c r="Y840" s="5"/>
      <c r="AD840" s="17"/>
      <c r="BA840" s="17"/>
    </row>
    <row r="841">
      <c r="Y841" s="5"/>
      <c r="AD841" s="17"/>
      <c r="BA841" s="17"/>
    </row>
    <row r="842">
      <c r="Y842" s="5"/>
      <c r="AD842" s="17"/>
      <c r="BA842" s="17"/>
    </row>
    <row r="843">
      <c r="Y843" s="5"/>
      <c r="AD843" s="17"/>
      <c r="BA843" s="17"/>
    </row>
    <row r="844">
      <c r="Y844" s="5"/>
      <c r="AD844" s="17"/>
      <c r="BA844" s="17"/>
    </row>
    <row r="845">
      <c r="Y845" s="5"/>
      <c r="AD845" s="17"/>
      <c r="BA845" s="17"/>
    </row>
    <row r="846">
      <c r="Y846" s="5"/>
      <c r="AD846" s="17"/>
      <c r="BA846" s="17"/>
    </row>
    <row r="847">
      <c r="Y847" s="5"/>
      <c r="AD847" s="17"/>
      <c r="BA847" s="17"/>
    </row>
    <row r="848">
      <c r="Y848" s="5"/>
      <c r="AD848" s="17"/>
      <c r="BA848" s="17"/>
    </row>
    <row r="849">
      <c r="Y849" s="5"/>
      <c r="AD849" s="17"/>
      <c r="BA849" s="17"/>
    </row>
    <row r="850">
      <c r="Y850" s="5"/>
      <c r="AD850" s="17"/>
      <c r="BA850" s="17"/>
    </row>
    <row r="851">
      <c r="Y851" s="5"/>
      <c r="AD851" s="17"/>
      <c r="BA851" s="17"/>
    </row>
    <row r="852">
      <c r="Y852" s="5"/>
      <c r="AD852" s="17"/>
      <c r="BA852" s="17"/>
    </row>
    <row r="853">
      <c r="Y853" s="5"/>
      <c r="AD853" s="17"/>
      <c r="BA853" s="17"/>
    </row>
    <row r="854">
      <c r="Y854" s="5"/>
      <c r="AD854" s="17"/>
      <c r="BA854" s="17"/>
    </row>
    <row r="855">
      <c r="Y855" s="5"/>
      <c r="AD855" s="17"/>
      <c r="BA855" s="17"/>
    </row>
    <row r="856">
      <c r="Y856" s="5"/>
      <c r="AD856" s="17"/>
      <c r="BA856" s="17"/>
    </row>
    <row r="857">
      <c r="Y857" s="5"/>
      <c r="AD857" s="17"/>
      <c r="BA857" s="17"/>
    </row>
    <row r="858">
      <c r="Y858" s="5"/>
      <c r="AD858" s="17"/>
      <c r="BA858" s="17"/>
    </row>
    <row r="859">
      <c r="Y859" s="5"/>
      <c r="AD859" s="17"/>
      <c r="BA859" s="17"/>
    </row>
    <row r="860">
      <c r="Y860" s="5"/>
      <c r="AD860" s="17"/>
      <c r="BA860" s="17"/>
    </row>
    <row r="861">
      <c r="Y861" s="5"/>
      <c r="AD861" s="17"/>
      <c r="BA861" s="17"/>
    </row>
    <row r="862">
      <c r="Y862" s="5"/>
      <c r="AD862" s="17"/>
      <c r="BA862" s="17"/>
    </row>
    <row r="863">
      <c r="Y863" s="5"/>
      <c r="AD863" s="17"/>
      <c r="BA863" s="17"/>
    </row>
    <row r="864">
      <c r="Y864" s="5"/>
      <c r="AD864" s="17"/>
      <c r="BA864" s="17"/>
    </row>
    <row r="865">
      <c r="Y865" s="5"/>
      <c r="AD865" s="17"/>
      <c r="BA865" s="17"/>
    </row>
    <row r="866">
      <c r="Y866" s="5"/>
      <c r="AD866" s="17"/>
      <c r="BA866" s="17"/>
    </row>
    <row r="867">
      <c r="Y867" s="5"/>
      <c r="AD867" s="17"/>
      <c r="BA867" s="17"/>
    </row>
    <row r="868">
      <c r="Y868" s="5"/>
      <c r="AD868" s="17"/>
      <c r="BA868" s="17"/>
    </row>
    <row r="869">
      <c r="Y869" s="5"/>
      <c r="AD869" s="17"/>
      <c r="BA869" s="17"/>
    </row>
    <row r="870">
      <c r="Y870" s="5"/>
      <c r="AD870" s="17"/>
      <c r="BA870" s="17"/>
    </row>
    <row r="871">
      <c r="Y871" s="5"/>
      <c r="AD871" s="17"/>
      <c r="BA871" s="17"/>
    </row>
    <row r="872">
      <c r="Y872" s="5"/>
      <c r="AD872" s="17"/>
      <c r="BA872" s="17"/>
    </row>
    <row r="873">
      <c r="Y873" s="5"/>
      <c r="AD873" s="17"/>
      <c r="BA873" s="17"/>
    </row>
    <row r="874">
      <c r="Y874" s="5"/>
      <c r="AD874" s="17"/>
      <c r="BA874" s="17"/>
    </row>
    <row r="875">
      <c r="Y875" s="5"/>
      <c r="AD875" s="17"/>
      <c r="BA875" s="17"/>
    </row>
    <row r="876">
      <c r="Y876" s="5"/>
      <c r="AD876" s="17"/>
      <c r="BA876" s="17"/>
    </row>
    <row r="877">
      <c r="Y877" s="5"/>
      <c r="AD877" s="17"/>
      <c r="BA877" s="17"/>
    </row>
    <row r="878">
      <c r="Y878" s="5"/>
      <c r="AD878" s="17"/>
      <c r="BA878" s="17"/>
    </row>
    <row r="879">
      <c r="Y879" s="5"/>
      <c r="AD879" s="17"/>
      <c r="BA879" s="17"/>
    </row>
    <row r="880">
      <c r="Y880" s="5"/>
      <c r="AD880" s="17"/>
      <c r="BA880" s="17"/>
    </row>
    <row r="881">
      <c r="Y881" s="5"/>
      <c r="AD881" s="17"/>
      <c r="BA881" s="17"/>
    </row>
    <row r="882">
      <c r="Y882" s="5"/>
      <c r="AD882" s="17"/>
      <c r="BA882" s="17"/>
    </row>
    <row r="883">
      <c r="Y883" s="5"/>
      <c r="AD883" s="17"/>
      <c r="BA883" s="17"/>
    </row>
    <row r="884">
      <c r="Y884" s="5"/>
      <c r="AD884" s="17"/>
      <c r="BA884" s="17"/>
    </row>
    <row r="885">
      <c r="Y885" s="5"/>
      <c r="AD885" s="17"/>
      <c r="BA885" s="17"/>
    </row>
    <row r="886">
      <c r="Y886" s="5"/>
      <c r="AD886" s="17"/>
      <c r="BA886" s="17"/>
    </row>
    <row r="887">
      <c r="Y887" s="5"/>
      <c r="AD887" s="17"/>
      <c r="BA887" s="17"/>
    </row>
    <row r="888">
      <c r="Y888" s="5"/>
      <c r="AD888" s="17"/>
      <c r="BA888" s="17"/>
    </row>
    <row r="889">
      <c r="Y889" s="5"/>
      <c r="AD889" s="17"/>
      <c r="BA889" s="17"/>
    </row>
    <row r="890">
      <c r="Y890" s="5"/>
      <c r="AD890" s="17"/>
      <c r="BA890" s="17"/>
    </row>
    <row r="891">
      <c r="Y891" s="5"/>
      <c r="AD891" s="17"/>
      <c r="BA891" s="17"/>
    </row>
    <row r="892">
      <c r="Y892" s="5"/>
      <c r="AD892" s="17"/>
      <c r="BA892" s="17"/>
    </row>
    <row r="893">
      <c r="Y893" s="5"/>
      <c r="AD893" s="17"/>
      <c r="BA893" s="17"/>
    </row>
    <row r="894">
      <c r="Y894" s="5"/>
      <c r="AD894" s="17"/>
      <c r="BA894" s="17"/>
    </row>
    <row r="895">
      <c r="Y895" s="5"/>
      <c r="AD895" s="17"/>
      <c r="BA895" s="17"/>
    </row>
    <row r="896">
      <c r="Y896" s="5"/>
      <c r="AD896" s="17"/>
      <c r="BA896" s="17"/>
    </row>
    <row r="897">
      <c r="Y897" s="5"/>
      <c r="AD897" s="17"/>
      <c r="BA897" s="17"/>
    </row>
    <row r="898">
      <c r="Y898" s="5"/>
      <c r="AD898" s="17"/>
      <c r="BA898" s="17"/>
    </row>
    <row r="899">
      <c r="Y899" s="5"/>
      <c r="AD899" s="17"/>
      <c r="BA899" s="17"/>
    </row>
    <row r="900">
      <c r="Y900" s="5"/>
      <c r="AD900" s="17"/>
      <c r="BA900" s="17"/>
    </row>
    <row r="901">
      <c r="Y901" s="5"/>
      <c r="AD901" s="17"/>
      <c r="BA901" s="17"/>
    </row>
    <row r="902">
      <c r="Y902" s="5"/>
      <c r="AD902" s="17"/>
      <c r="BA902" s="17"/>
    </row>
    <row r="903">
      <c r="Y903" s="5"/>
      <c r="AD903" s="17"/>
      <c r="BA903" s="17"/>
    </row>
    <row r="904">
      <c r="Y904" s="5"/>
      <c r="AD904" s="17"/>
      <c r="BA904" s="17"/>
    </row>
    <row r="905">
      <c r="Y905" s="5"/>
      <c r="AD905" s="17"/>
      <c r="BA905" s="17"/>
    </row>
    <row r="906">
      <c r="Y906" s="5"/>
      <c r="AD906" s="17"/>
      <c r="BA906" s="17"/>
    </row>
    <row r="907">
      <c r="Y907" s="5"/>
      <c r="AD907" s="17"/>
      <c r="BA907" s="17"/>
    </row>
    <row r="908">
      <c r="Y908" s="5"/>
      <c r="AD908" s="17"/>
      <c r="BA908" s="17"/>
    </row>
    <row r="909">
      <c r="Y909" s="5"/>
      <c r="AD909" s="17"/>
      <c r="BA909" s="17"/>
    </row>
    <row r="910">
      <c r="Y910" s="5"/>
      <c r="AD910" s="17"/>
      <c r="BA910" s="17"/>
    </row>
    <row r="911">
      <c r="Y911" s="5"/>
      <c r="AD911" s="17"/>
      <c r="BA911" s="17"/>
    </row>
    <row r="912">
      <c r="Y912" s="5"/>
      <c r="AD912" s="17"/>
      <c r="BA912" s="17"/>
    </row>
    <row r="913">
      <c r="Y913" s="5"/>
      <c r="AD913" s="17"/>
      <c r="BA913" s="17"/>
    </row>
    <row r="914">
      <c r="Y914" s="5"/>
      <c r="AD914" s="17"/>
      <c r="BA914" s="17"/>
    </row>
    <row r="915">
      <c r="Y915" s="5"/>
      <c r="AD915" s="17"/>
      <c r="BA915" s="17"/>
    </row>
    <row r="916">
      <c r="Y916" s="5"/>
      <c r="AD916" s="17"/>
      <c r="BA916" s="17"/>
    </row>
    <row r="917">
      <c r="Y917" s="5"/>
      <c r="AD917" s="17"/>
      <c r="BA917" s="17"/>
    </row>
    <row r="918">
      <c r="Y918" s="5"/>
      <c r="AD918" s="17"/>
      <c r="BA918" s="17"/>
    </row>
    <row r="919">
      <c r="Y919" s="5"/>
      <c r="AD919" s="17"/>
      <c r="BA919" s="17"/>
    </row>
    <row r="920">
      <c r="Y920" s="5"/>
      <c r="AD920" s="17"/>
      <c r="BA920" s="17"/>
    </row>
    <row r="921">
      <c r="Y921" s="5"/>
      <c r="AD921" s="17"/>
      <c r="BA921" s="17"/>
    </row>
    <row r="922">
      <c r="Y922" s="5"/>
      <c r="AD922" s="17"/>
      <c r="BA922" s="17"/>
    </row>
    <row r="923">
      <c r="Y923" s="5"/>
      <c r="AD923" s="17"/>
      <c r="BA923" s="17"/>
    </row>
    <row r="924">
      <c r="Y924" s="5"/>
      <c r="AD924" s="17"/>
      <c r="BA924" s="17"/>
    </row>
    <row r="925">
      <c r="Y925" s="5"/>
      <c r="AD925" s="17"/>
      <c r="BA925" s="17"/>
    </row>
    <row r="926">
      <c r="Y926" s="5"/>
      <c r="AD926" s="17"/>
      <c r="BA926" s="17"/>
    </row>
    <row r="927">
      <c r="Y927" s="5"/>
      <c r="AD927" s="17"/>
      <c r="BA927" s="17"/>
    </row>
    <row r="928">
      <c r="Y928" s="5"/>
      <c r="AD928" s="17"/>
      <c r="BA928" s="17"/>
    </row>
    <row r="929">
      <c r="Y929" s="5"/>
      <c r="AD929" s="17"/>
      <c r="BA929" s="17"/>
    </row>
    <row r="930">
      <c r="Y930" s="5"/>
      <c r="AD930" s="17"/>
      <c r="BA930" s="17"/>
    </row>
    <row r="931">
      <c r="Y931" s="5"/>
      <c r="AD931" s="17"/>
      <c r="BA931" s="17"/>
    </row>
    <row r="932">
      <c r="Y932" s="5"/>
      <c r="AD932" s="17"/>
      <c r="BA932" s="17"/>
    </row>
    <row r="933">
      <c r="Y933" s="5"/>
      <c r="AD933" s="17"/>
      <c r="BA933" s="17"/>
    </row>
    <row r="934">
      <c r="Y934" s="5"/>
      <c r="AD934" s="17"/>
      <c r="BA934" s="17"/>
    </row>
    <row r="935">
      <c r="Y935" s="5"/>
      <c r="AD935" s="17"/>
      <c r="BA935" s="17"/>
    </row>
    <row r="936">
      <c r="Y936" s="5"/>
      <c r="AD936" s="17"/>
      <c r="BA936" s="17"/>
    </row>
    <row r="937">
      <c r="Y937" s="5"/>
      <c r="AD937" s="17"/>
      <c r="BA937" s="17"/>
    </row>
    <row r="938">
      <c r="Y938" s="5"/>
      <c r="AD938" s="17"/>
      <c r="BA938" s="17"/>
    </row>
    <row r="939">
      <c r="Y939" s="5"/>
      <c r="AD939" s="17"/>
      <c r="BA939" s="17"/>
    </row>
    <row r="940">
      <c r="Y940" s="5"/>
      <c r="AD940" s="17"/>
      <c r="BA940" s="17"/>
    </row>
    <row r="941">
      <c r="Y941" s="5"/>
      <c r="AD941" s="17"/>
      <c r="BA941" s="17"/>
    </row>
    <row r="942">
      <c r="Y942" s="5"/>
      <c r="AD942" s="17"/>
      <c r="BA942" s="17"/>
    </row>
    <row r="943">
      <c r="Y943" s="5"/>
      <c r="AD943" s="17"/>
      <c r="BA943" s="17"/>
    </row>
    <row r="944">
      <c r="Y944" s="5"/>
      <c r="AD944" s="17"/>
      <c r="BA944" s="17"/>
    </row>
    <row r="945">
      <c r="Y945" s="5"/>
      <c r="AD945" s="17"/>
      <c r="BA945" s="17"/>
    </row>
    <row r="946">
      <c r="Y946" s="5"/>
      <c r="AD946" s="17"/>
      <c r="BA946" s="17"/>
    </row>
    <row r="947">
      <c r="Y947" s="5"/>
      <c r="AD947" s="17"/>
      <c r="BA947" s="17"/>
    </row>
    <row r="948">
      <c r="Y948" s="5"/>
      <c r="AD948" s="17"/>
      <c r="BA948" s="17"/>
    </row>
    <row r="949">
      <c r="Y949" s="5"/>
      <c r="AD949" s="17"/>
      <c r="BA949" s="17"/>
    </row>
    <row r="950">
      <c r="Y950" s="5"/>
      <c r="AD950" s="17"/>
      <c r="BA950" s="17"/>
    </row>
    <row r="951">
      <c r="Y951" s="5"/>
      <c r="AD951" s="17"/>
      <c r="BA951" s="17"/>
    </row>
    <row r="952">
      <c r="Y952" s="5"/>
      <c r="AD952" s="17"/>
      <c r="BA952" s="17"/>
    </row>
    <row r="953">
      <c r="Y953" s="5"/>
      <c r="AD953" s="17"/>
      <c r="BA953" s="17"/>
    </row>
    <row r="954">
      <c r="Y954" s="5"/>
      <c r="AD954" s="17"/>
      <c r="BA954" s="17"/>
    </row>
    <row r="955">
      <c r="Y955" s="5"/>
      <c r="AD955" s="17"/>
      <c r="BA955" s="17"/>
    </row>
    <row r="956">
      <c r="Y956" s="5"/>
      <c r="AD956" s="17"/>
      <c r="BA956" s="17"/>
    </row>
    <row r="957">
      <c r="Y957" s="5"/>
      <c r="AD957" s="17"/>
      <c r="BA957" s="17"/>
    </row>
    <row r="958">
      <c r="Y958" s="5"/>
      <c r="AD958" s="17"/>
      <c r="BA958" s="17"/>
    </row>
    <row r="959">
      <c r="Y959" s="5"/>
      <c r="AD959" s="17"/>
      <c r="BA959" s="17"/>
    </row>
    <row r="960">
      <c r="Y960" s="5"/>
      <c r="AD960" s="17"/>
      <c r="BA960" s="17"/>
    </row>
    <row r="961">
      <c r="Y961" s="5"/>
      <c r="AD961" s="17"/>
      <c r="BA961" s="17"/>
    </row>
    <row r="962">
      <c r="Y962" s="5"/>
      <c r="AD962" s="17"/>
      <c r="BA962" s="17"/>
    </row>
    <row r="963">
      <c r="Y963" s="5"/>
      <c r="AD963" s="17"/>
      <c r="BA963" s="17"/>
    </row>
    <row r="964">
      <c r="Y964" s="5"/>
      <c r="AD964" s="17"/>
      <c r="BA964" s="17"/>
    </row>
    <row r="965">
      <c r="Y965" s="5"/>
      <c r="AD965" s="17"/>
      <c r="BA965" s="17"/>
    </row>
    <row r="966">
      <c r="Y966" s="5"/>
      <c r="AD966" s="17"/>
      <c r="BA966" s="17"/>
    </row>
    <row r="967">
      <c r="Y967" s="5"/>
      <c r="AD967" s="17"/>
      <c r="BA967" s="17"/>
    </row>
    <row r="968">
      <c r="Y968" s="5"/>
      <c r="AD968" s="17"/>
      <c r="BA968" s="17"/>
    </row>
    <row r="969">
      <c r="Y969" s="5"/>
      <c r="AD969" s="17"/>
      <c r="BA969" s="17"/>
    </row>
    <row r="970">
      <c r="Y970" s="5"/>
      <c r="AD970" s="17"/>
      <c r="BA970" s="17"/>
    </row>
    <row r="971">
      <c r="Y971" s="5"/>
      <c r="AD971" s="17"/>
      <c r="BA971" s="17"/>
    </row>
    <row r="972">
      <c r="Y972" s="5"/>
      <c r="AD972" s="17"/>
      <c r="BA972" s="17"/>
    </row>
    <row r="973">
      <c r="Y973" s="5"/>
      <c r="AD973" s="17"/>
      <c r="BA973" s="17"/>
    </row>
    <row r="974">
      <c r="Y974" s="5"/>
      <c r="AD974" s="17"/>
      <c r="BA974" s="17"/>
    </row>
    <row r="975">
      <c r="Y975" s="5"/>
      <c r="AD975" s="17"/>
      <c r="BA975" s="17"/>
    </row>
    <row r="976">
      <c r="Y976" s="5"/>
      <c r="AD976" s="17"/>
      <c r="BA976" s="17"/>
    </row>
    <row r="977">
      <c r="Y977" s="5"/>
      <c r="AD977" s="17"/>
      <c r="BA977" s="17"/>
    </row>
    <row r="978">
      <c r="Y978" s="5"/>
      <c r="AD978" s="17"/>
      <c r="BA978" s="17"/>
    </row>
    <row r="979">
      <c r="Y979" s="5"/>
      <c r="AD979" s="17"/>
      <c r="BA979" s="17"/>
    </row>
    <row r="980">
      <c r="Y980" s="5"/>
      <c r="AD980" s="17"/>
      <c r="BA980" s="17"/>
    </row>
    <row r="981">
      <c r="Y981" s="5"/>
      <c r="AD981" s="17"/>
      <c r="BA981" s="17"/>
    </row>
    <row r="982">
      <c r="Y982" s="5"/>
      <c r="AD982" s="17"/>
      <c r="BA982" s="17"/>
    </row>
    <row r="983">
      <c r="Y983" s="5"/>
      <c r="AD983" s="17"/>
      <c r="BA983" s="17"/>
    </row>
    <row r="984">
      <c r="Y984" s="5"/>
      <c r="AD984" s="17"/>
      <c r="BA984" s="17"/>
    </row>
    <row r="985">
      <c r="Y985" s="5"/>
      <c r="AD985" s="17"/>
      <c r="BA985" s="17"/>
    </row>
    <row r="986">
      <c r="Y986" s="5"/>
      <c r="AD986" s="17"/>
      <c r="BA986" s="17"/>
    </row>
    <row r="987">
      <c r="Y987" s="5"/>
      <c r="AD987" s="17"/>
      <c r="BA987" s="17"/>
    </row>
    <row r="988">
      <c r="Y988" s="5"/>
      <c r="AD988" s="17"/>
      <c r="BA988" s="17"/>
    </row>
    <row r="989">
      <c r="Y989" s="5"/>
      <c r="AD989" s="17"/>
      <c r="BA989" s="17"/>
    </row>
    <row r="990">
      <c r="Y990" s="5"/>
      <c r="AD990" s="17"/>
      <c r="BA990" s="17"/>
    </row>
    <row r="991">
      <c r="Y991" s="5"/>
      <c r="AD991" s="17"/>
      <c r="BA991" s="17"/>
    </row>
    <row r="992">
      <c r="Y992" s="5"/>
      <c r="AD992" s="17"/>
      <c r="BA992" s="17"/>
    </row>
    <row r="993">
      <c r="Y993" s="5"/>
      <c r="AD993" s="17"/>
      <c r="BA993" s="17"/>
    </row>
    <row r="994">
      <c r="Y994" s="5"/>
      <c r="AD994" s="17"/>
      <c r="BA994" s="17"/>
    </row>
    <row r="995">
      <c r="Y995" s="5"/>
      <c r="AD995" s="17"/>
      <c r="BA995" s="17"/>
    </row>
    <row r="996">
      <c r="Y996" s="5"/>
      <c r="AD996" s="17"/>
      <c r="BA996" s="17"/>
    </row>
    <row r="997">
      <c r="Y997" s="5"/>
      <c r="AD997" s="17"/>
      <c r="BA997" s="17"/>
    </row>
    <row r="998">
      <c r="Y998" s="5"/>
      <c r="AD998" s="17"/>
      <c r="BA998" s="17"/>
    </row>
    <row r="999">
      <c r="Y999" s="5"/>
      <c r="AD999" s="17"/>
      <c r="BA999" s="17"/>
    </row>
    <row r="1000">
      <c r="Y1000" s="5"/>
      <c r="AD1000" s="17"/>
      <c r="BA1000" s="17"/>
    </row>
    <row r="1001">
      <c r="Y1001" s="5"/>
      <c r="AD1001" s="17"/>
      <c r="BA1001" s="17"/>
    </row>
    <row r="1002">
      <c r="Y1002" s="5"/>
      <c r="AD1002" s="17"/>
      <c r="BA1002" s="17"/>
    </row>
    <row r="1003">
      <c r="Y1003" s="5"/>
      <c r="AD1003" s="17"/>
      <c r="BA1003" s="17"/>
    </row>
  </sheetData>
  <conditionalFormatting sqref="AD9">
    <cfRule type="notContainsBlanks" dxfId="1" priority="1">
      <formula>LEN(TRIM(AD9))&gt;0</formula>
    </cfRule>
  </conditionalFormatting>
  <conditionalFormatting sqref="Y4">
    <cfRule type="notContainsBlanks" dxfId="1" priority="2">
      <formula>LEN(TRIM(Y4))&gt;0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10" width="17.43"/>
  </cols>
  <sheetData>
    <row r="1">
      <c r="B1" s="18"/>
    </row>
    <row r="2">
      <c r="B2" s="18"/>
      <c r="F2">
        <v>483427.685</v>
      </c>
      <c r="J2" s="2" t="s">
        <v>91</v>
      </c>
      <c r="V2" t="str">
        <f t="shared" ref="V2:CO2" si="1">AVERAGE(V4:V203)</f>
        <v>220204.9272</v>
      </c>
      <c r="W2" t="str">
        <f t="shared" si="1"/>
        <v>317515.947</v>
      </c>
      <c r="X2" t="str">
        <f t="shared" si="1"/>
        <v>299381.1311</v>
      </c>
      <c r="Y2" t="str">
        <f t="shared" si="1"/>
        <v>1278707.425</v>
      </c>
      <c r="Z2" t="str">
        <f t="shared" si="1"/>
        <v>1813.170291</v>
      </c>
      <c r="AA2" t="str">
        <f t="shared" si="1"/>
        <v>999.2991864</v>
      </c>
      <c r="AB2" t="str">
        <f t="shared" si="1"/>
        <v>1023.423952</v>
      </c>
      <c r="AC2" t="str">
        <f t="shared" si="1"/>
        <v>2360.623632</v>
      </c>
      <c r="AD2" t="str">
        <f t="shared" si="1"/>
        <v>26714.95</v>
      </c>
      <c r="AE2" t="str">
        <f t="shared" si="1"/>
        <v>15220.61667</v>
      </c>
      <c r="AF2" t="str">
        <f t="shared" si="1"/>
        <v>14037.85</v>
      </c>
      <c r="AG2" t="str">
        <f t="shared" si="1"/>
        <v>23220.6</v>
      </c>
      <c r="AH2" t="str">
        <f t="shared" si="1"/>
        <v>16875.49501</v>
      </c>
      <c r="AI2" t="str">
        <f t="shared" si="1"/>
        <v>13295.31463</v>
      </c>
      <c r="AJ2" t="str">
        <f t="shared" si="1"/>
        <v>11807.95827</v>
      </c>
      <c r="AK2" t="str">
        <f t="shared" si="1"/>
        <v>17986.7602</v>
      </c>
      <c r="AL2" t="str">
        <f t="shared" si="1"/>
        <v>218409.1</v>
      </c>
      <c r="AM2" t="str">
        <f t="shared" si="1"/>
        <v>316534.05</v>
      </c>
      <c r="AN2" t="str">
        <f t="shared" si="1"/>
        <v>298375.1667</v>
      </c>
      <c r="AO2" t="str">
        <f t="shared" si="1"/>
        <v>1276365.5</v>
      </c>
      <c r="AP2" t="str">
        <f t="shared" si="1"/>
        <v>16865.1472</v>
      </c>
      <c r="AQ2" t="str">
        <f t="shared" si="1"/>
        <v>13285.91419</v>
      </c>
      <c r="AR2" t="str">
        <f t="shared" si="1"/>
        <v>11798.29455</v>
      </c>
      <c r="AS2" t="str">
        <f t="shared" si="1"/>
        <v>17976.26691</v>
      </c>
      <c r="AT2" t="str">
        <f t="shared" si="1"/>
        <v>9849.802797</v>
      </c>
      <c r="AU2" t="str">
        <f t="shared" si="1"/>
        <v>1934.702479</v>
      </c>
      <c r="AV2" t="str">
        <f t="shared" si="1"/>
        <v>2235.970422</v>
      </c>
      <c r="AW2" t="str">
        <f t="shared" si="1"/>
        <v>5060.311219</v>
      </c>
      <c r="AX2" t="str">
        <f t="shared" si="1"/>
        <v>1719.2835</v>
      </c>
      <c r="AY2" t="str">
        <f t="shared" si="1"/>
        <v>905.8066146</v>
      </c>
      <c r="AZ2" t="str">
        <f t="shared" si="1"/>
        <v>916.7853125</v>
      </c>
      <c r="BA2" t="str">
        <f t="shared" si="1"/>
        <v>2117.995555</v>
      </c>
      <c r="BB2" t="str">
        <f t="shared" si="1"/>
        <v>76.54365625</v>
      </c>
      <c r="BC2" t="str">
        <f t="shared" si="1"/>
        <v>76.09039063</v>
      </c>
      <c r="BD2" t="str">
        <f t="shared" si="1"/>
        <v>89.17907292</v>
      </c>
      <c r="BE2" t="str">
        <f t="shared" si="1"/>
        <v>223.9295469</v>
      </c>
      <c r="BF2" t="str">
        <f t="shared" si="1"/>
        <v>33.62606473</v>
      </c>
      <c r="BG2" t="str">
        <f t="shared" si="1"/>
        <v>272.6420155</v>
      </c>
      <c r="BH2" t="str">
        <f t="shared" si="1"/>
        <v>76.37705693</v>
      </c>
      <c r="BI2" t="str">
        <f t="shared" si="1"/>
        <v>29.70700384</v>
      </c>
      <c r="BJ2" t="str">
        <f t="shared" si="1"/>
        <v>81.3</v>
      </c>
      <c r="BK2" t="str">
        <f t="shared" si="1"/>
        <v>1124.121212</v>
      </c>
      <c r="BL2" t="str">
        <f t="shared" si="1"/>
        <v>383.1304348</v>
      </c>
      <c r="BM2" t="str">
        <f t="shared" si="1"/>
        <v>153.875</v>
      </c>
      <c r="BN2" t="str">
        <f t="shared" si="1"/>
        <v>132.9</v>
      </c>
      <c r="BO2" t="str">
        <f t="shared" si="1"/>
        <v>1471.212121</v>
      </c>
      <c r="BP2" t="str">
        <f t="shared" si="1"/>
        <v>634.3043478</v>
      </c>
      <c r="BQ2" t="str">
        <f t="shared" si="1"/>
        <v>236.5625</v>
      </c>
      <c r="BR2" t="str">
        <f t="shared" si="1"/>
        <v>258.2</v>
      </c>
      <c r="BS2" t="str">
        <f t="shared" si="1"/>
        <v>986.969697</v>
      </c>
      <c r="BT2" t="str">
        <f t="shared" si="1"/>
        <v>596</v>
      </c>
      <c r="BU2" t="str">
        <f t="shared" si="1"/>
        <v>263.5625</v>
      </c>
      <c r="BV2" t="str">
        <f t="shared" si="1"/>
        <v>31.5</v>
      </c>
      <c r="BW2" t="str">
        <f t="shared" si="1"/>
        <v>24.21428571</v>
      </c>
      <c r="BX2" t="str">
        <f t="shared" si="1"/>
        <v>42.22222222</v>
      </c>
      <c r="BY2" t="str">
        <f t="shared" si="1"/>
        <v>20.66666667</v>
      </c>
      <c r="BZ2" t="str">
        <f t="shared" si="1"/>
        <v>57</v>
      </c>
      <c r="CA2" t="str">
        <f t="shared" si="1"/>
        <v>72.92857143</v>
      </c>
      <c r="CB2" t="str">
        <f t="shared" si="1"/>
        <v>618.3333333</v>
      </c>
      <c r="CC2" t="str">
        <f t="shared" si="1"/>
        <v>48</v>
      </c>
      <c r="CD2" t="str">
        <f t="shared" si="1"/>
        <v>1407.355648</v>
      </c>
      <c r="CE2" t="str">
        <f t="shared" si="1"/>
        <v>32232.07401</v>
      </c>
      <c r="CF2" t="str">
        <f t="shared" si="1"/>
        <v>118719.769</v>
      </c>
      <c r="CG2" t="str">
        <f t="shared" si="1"/>
        <v>2398.722905</v>
      </c>
      <c r="CH2" t="str">
        <f t="shared" si="1"/>
        <v>1.5</v>
      </c>
      <c r="CI2" t="str">
        <f t="shared" si="1"/>
        <v>3.642857143</v>
      </c>
      <c r="CJ2" t="str">
        <f t="shared" si="1"/>
        <v>3.555555556</v>
      </c>
      <c r="CK2" t="str">
        <f t="shared" si="1"/>
        <v>1.333333333</v>
      </c>
      <c r="CL2" t="str">
        <f t="shared" si="1"/>
        <v>30</v>
      </c>
      <c r="CM2" t="str">
        <f t="shared" si="1"/>
        <v>20.57142857</v>
      </c>
      <c r="CN2" t="str">
        <f t="shared" si="1"/>
        <v>38.66666667</v>
      </c>
      <c r="CO2" t="str">
        <f t="shared" si="1"/>
        <v>19.33333333</v>
      </c>
    </row>
    <row r="3">
      <c r="A3" s="13" t="s">
        <v>116</v>
      </c>
      <c r="B3" s="2" t="s">
        <v>111</v>
      </c>
      <c r="C3" s="13" t="s">
        <v>113</v>
      </c>
      <c r="D3" s="13" t="s">
        <v>114</v>
      </c>
      <c r="E3" s="13" t="s">
        <v>115</v>
      </c>
      <c r="F3" s="13" t="s">
        <v>117</v>
      </c>
      <c r="G3" s="13" t="s">
        <v>122</v>
      </c>
      <c r="H3" s="13" t="s">
        <v>125</v>
      </c>
      <c r="I3" s="2" t="s">
        <v>127</v>
      </c>
      <c r="J3" s="2" t="s">
        <v>129</v>
      </c>
      <c r="K3" s="13" t="s">
        <v>143</v>
      </c>
      <c r="L3" s="13" t="s">
        <v>144</v>
      </c>
      <c r="M3" s="13" t="s">
        <v>145</v>
      </c>
      <c r="N3" s="2" t="s">
        <v>148</v>
      </c>
      <c r="O3" s="2" t="s">
        <v>159</v>
      </c>
      <c r="P3" s="2" t="s">
        <v>160</v>
      </c>
      <c r="Q3" s="2" t="s">
        <v>161</v>
      </c>
      <c r="R3" s="2" t="s">
        <v>162</v>
      </c>
      <c r="S3" s="2" t="s">
        <v>163</v>
      </c>
      <c r="T3" s="2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</row>
    <row r="4">
      <c r="A4" s="4">
        <v>0.0111382186081</v>
      </c>
      <c r="B4" s="4">
        <v>2.222781216875E7</v>
      </c>
      <c r="C4" s="7">
        <v>700.5745687311196</v>
      </c>
      <c r="D4" s="7">
        <v>1708.0</v>
      </c>
      <c r="E4" s="7">
        <v>1541.4429434958488</v>
      </c>
      <c r="F4" s="7">
        <v>2.2227136E7</v>
      </c>
      <c r="G4" s="7">
        <v>1534.0</v>
      </c>
      <c r="H4" s="7">
        <v>174.0</v>
      </c>
      <c r="I4" s="4">
        <v>449.859375</v>
      </c>
      <c r="J4" s="4">
        <v>226.309375</v>
      </c>
      <c r="R4" s="7"/>
      <c r="U4" s="11" t="str">
        <f t="shared" ref="U4:U203" si="2">IF(A4="","",IF(A4&lt;0.00246,1,IF(A4&lt;0.00428,2,IF(A4&lt;0.00745,3,4))))</f>
        <v>4</v>
      </c>
      <c r="V4" s="4" t="str">
        <f t="shared" ref="V4:V203" si="3">IF(U4=1,B4,"")</f>
        <v/>
      </c>
      <c r="W4" s="4" t="str">
        <f t="shared" ref="W4:W203" si="4">IF(U4=2,B4,"")</f>
        <v/>
      </c>
      <c r="X4" s="4" t="str">
        <f t="shared" ref="X4:X203" si="5">IF(U4=3,B4,"")</f>
        <v/>
      </c>
      <c r="Y4" s="4" t="str">
        <f t="shared" ref="Y4:Y203" si="6">IF(U4=4,B4,"")</f>
        <v>22227812.17</v>
      </c>
      <c r="Z4" s="4" t="str">
        <f t="shared" ref="Z4:Z203" si="7">IF(U4=1,C4,"")</f>
        <v/>
      </c>
      <c r="AA4" s="4" t="str">
        <f t="shared" ref="AA4:AA203" si="8">IF(U4=2,C4,"")</f>
        <v/>
      </c>
      <c r="AB4" s="4" t="str">
        <f t="shared" ref="AB4:AB203" si="9">IF(U4=3,C4,"")</f>
        <v/>
      </c>
      <c r="AC4" s="4" t="str">
        <f t="shared" ref="AC4:AC203" si="10">IF(U4=4,C4,"")</f>
        <v>700.5745687</v>
      </c>
      <c r="AD4" s="4" t="str">
        <f t="shared" ref="AD4:AD203" si="11">IF(U4=1,D4,"")</f>
        <v/>
      </c>
      <c r="AE4" s="4" t="str">
        <f t="shared" ref="AE4:AE203" si="12">IF(U4=2,D4,"")</f>
        <v/>
      </c>
      <c r="AF4" s="4" t="str">
        <f t="shared" ref="AF4:AF203" si="13">IF(U4=3,D4,"")</f>
        <v/>
      </c>
      <c r="AG4" s="4" t="str">
        <f t="shared" ref="AG4:AG203" si="14">IF(U4=4,D4,"")</f>
        <v>1708</v>
      </c>
      <c r="AH4" s="4" t="str">
        <f t="shared" ref="AH4:AH203" si="15">IF(U4=1,E4,"")</f>
        <v/>
      </c>
      <c r="AI4" s="4" t="str">
        <f t="shared" ref="AI4:AI203" si="16">IF(U4=2,E4,"")</f>
        <v/>
      </c>
      <c r="AJ4" s="4" t="str">
        <f t="shared" ref="AJ4:AJ203" si="17">IF(U4=3,E4,"")</f>
        <v/>
      </c>
      <c r="AK4" s="4" t="str">
        <f t="shared" ref="AK4:AK203" si="18">IF(U4=4,E4,"")</f>
        <v>1541.442943</v>
      </c>
      <c r="AL4" s="4" t="str">
        <f t="shared" ref="AL4:AL203" si="19">IF(U4=1,F4,"")</f>
        <v/>
      </c>
      <c r="AM4" s="4" t="str">
        <f t="shared" ref="AM4:AM203" si="20">IF(U4=2,F4,"")</f>
        <v/>
      </c>
      <c r="AN4" s="4" t="str">
        <f t="shared" ref="AN4:AN203" si="21">IF(U4=3,F4,"")</f>
        <v/>
      </c>
      <c r="AO4" s="4" t="str">
        <f t="shared" ref="AO4:AO203" si="22">IF(U4=4,F4,"")</f>
        <v>22227136</v>
      </c>
      <c r="AP4" s="4" t="str">
        <f t="shared" ref="AP4:AP203" si="23">IF(U4=1,G4,"")</f>
        <v/>
      </c>
      <c r="AQ4" s="4" t="str">
        <f t="shared" ref="AQ4:AQ203" si="24">IF(U4=2,G4,"")</f>
        <v/>
      </c>
      <c r="AR4" s="4" t="str">
        <f t="shared" ref="AR4:AR203" si="25">IF(U4=3,G4,"")</f>
        <v/>
      </c>
      <c r="AS4" s="4" t="str">
        <f t="shared" ref="AS4:AS203" si="26">IF(U4=4,G4,"")</f>
        <v>1534</v>
      </c>
      <c r="AT4" s="4" t="str">
        <f t="shared" ref="AT4:AT203" si="27">IF(U4=1,H4,"")</f>
        <v/>
      </c>
      <c r="AU4" s="4" t="str">
        <f t="shared" ref="AU4:AU203" si="28">IF(U4=2,H4,"")</f>
        <v/>
      </c>
      <c r="AV4" s="4" t="str">
        <f t="shared" ref="AV4:AV203" si="29">IF(U4=3,H4,"")</f>
        <v/>
      </c>
      <c r="AW4" s="4" t="str">
        <f t="shared" ref="AW4:AW203" si="30">IF(U4=4,H4,"")</f>
        <v>174</v>
      </c>
      <c r="AX4" s="4" t="str">
        <f t="shared" ref="AX4:AX203" si="31">IF(U4=1,I4,"")</f>
        <v/>
      </c>
      <c r="AY4" s="4" t="str">
        <f t="shared" ref="AY4:AY203" si="32">IF(U4=2,I4,"")</f>
        <v/>
      </c>
      <c r="AZ4" s="4" t="str">
        <f t="shared" ref="AZ4:AZ203" si="33">IF(U4=3,I4,"")</f>
        <v/>
      </c>
      <c r="BA4" s="4" t="str">
        <f t="shared" ref="BA4:BA203" si="34">IF(U4=4,I4,"")</f>
        <v>449.859375</v>
      </c>
      <c r="BB4" s="4" t="str">
        <f t="shared" ref="BB4:BB203" si="35">IF(U4=1,J4,"")</f>
        <v/>
      </c>
      <c r="BC4" s="4" t="str">
        <f t="shared" ref="BC4:BC203" si="36">IF(U4=2,J4,"")</f>
        <v/>
      </c>
      <c r="BD4" s="4" t="str">
        <f t="shared" ref="BD4:BD203" si="37">IF(U4=3,J4,"")</f>
        <v/>
      </c>
      <c r="BE4" s="4" t="str">
        <f t="shared" ref="BE4:BE203" si="38">IF(U4=4,J4,"")</f>
        <v>226.309375</v>
      </c>
      <c r="BF4" s="4" t="str">
        <f t="shared" ref="BF4:BF203" si="39">IF(U4=1,K4,"")</f>
        <v/>
      </c>
      <c r="BG4" s="4" t="str">
        <f t="shared" ref="BG4:BG203" si="40">IF(U4=2,K4,"")</f>
        <v/>
      </c>
      <c r="BH4" s="4" t="str">
        <f t="shared" ref="BH4:BH203" si="41">IF(U4=3,K4,"")</f>
        <v/>
      </c>
      <c r="BI4" s="4" t="str">
        <f t="shared" ref="BI4:BI203" si="42">IF(U4=4,K4,"")</f>
        <v/>
      </c>
      <c r="BJ4" s="4" t="str">
        <f t="shared" ref="BJ4:BJ203" si="43">IF(U4=1,L4,"")</f>
        <v/>
      </c>
      <c r="BK4" s="4" t="str">
        <f t="shared" ref="BK4:BK203" si="44">IF(U4=2,L4,"")</f>
        <v/>
      </c>
      <c r="BL4" s="4" t="str">
        <f t="shared" ref="BL4:BL203" si="45">IF(U4=3,L4,"")</f>
        <v/>
      </c>
      <c r="BM4" s="4" t="str">
        <f t="shared" ref="BM4:BM203" si="46">IF(U4=4,L4,"")</f>
        <v/>
      </c>
      <c r="BN4" s="4" t="str">
        <f t="shared" ref="BN4:BN202" si="47">IF(U4=1,M4,"")</f>
        <v/>
      </c>
      <c r="BO4" s="4" t="str">
        <f t="shared" ref="BO4:BO202" si="48">IF(U4=2,M4,"")</f>
        <v/>
      </c>
      <c r="BP4" s="4" t="str">
        <f t="shared" ref="BP4:BP202" si="49">IF(U4=3,M4,"")</f>
        <v/>
      </c>
      <c r="BQ4" s="4" t="str">
        <f t="shared" ref="BQ4:BQ202" si="50">IF(U4=4,M4,"")</f>
        <v/>
      </c>
      <c r="BR4" s="4" t="str">
        <f t="shared" ref="BR4:BR202" si="51">IF(U4=1,N4,"")</f>
        <v/>
      </c>
      <c r="BS4" s="4" t="str">
        <f t="shared" ref="BS4:BS202" si="52">IF(U4=2,N4,"")</f>
        <v/>
      </c>
      <c r="BT4" s="4" t="str">
        <f t="shared" ref="BT4:BT202" si="53">IF(U4=3,N4,"")</f>
        <v/>
      </c>
      <c r="BU4" s="4" t="str">
        <f t="shared" ref="BU4:BU202" si="54">IF(U4=4,N4,"")</f>
        <v/>
      </c>
      <c r="BV4" s="4" t="str">
        <f t="shared" ref="BV4:BV203" si="55">IF(U4=1,O4,"")</f>
        <v/>
      </c>
      <c r="BW4" s="4" t="str">
        <f t="shared" ref="BW4:BW203" si="56">IF(U4=2,O4,"")</f>
        <v/>
      </c>
      <c r="BX4" s="4" t="str">
        <f t="shared" ref="BX4:BX203" si="57">IF(U4=3,O4,"")</f>
        <v/>
      </c>
      <c r="BY4" s="4" t="str">
        <f t="shared" ref="BY4:BY203" si="58">IF(U4=4,O4,"")</f>
        <v/>
      </c>
      <c r="BZ4" s="4" t="str">
        <f t="shared" ref="BZ4:BZ203" si="59">IF(U4=1,P4,"")</f>
        <v/>
      </c>
      <c r="CA4" s="4" t="str">
        <f t="shared" ref="CA4:CA203" si="60">IF(U4=2,P4,"")</f>
        <v/>
      </c>
      <c r="CB4" s="4" t="str">
        <f t="shared" ref="CB4:CB203" si="61">IF(U4=3,P4,"")</f>
        <v/>
      </c>
      <c r="CC4" s="4" t="str">
        <f t="shared" ref="CC4:CC203" si="62">IF(U4=4,P4,"")</f>
        <v/>
      </c>
      <c r="CD4" s="4" t="str">
        <f t="shared" ref="CD4:CD203" si="63">IF(U4=1,Q4,"")</f>
        <v/>
      </c>
      <c r="CE4" s="4" t="str">
        <f t="shared" ref="CE4:CE203" si="64">IF(U4=2,Q4,"")</f>
        <v/>
      </c>
      <c r="CF4" s="4" t="str">
        <f t="shared" ref="CF4:CF203" si="65">IF(U4=3,Q4,"")</f>
        <v/>
      </c>
      <c r="CG4" s="4" t="str">
        <f t="shared" ref="CG4:CG203" si="66">IF(U4=4,Q4,"")</f>
        <v/>
      </c>
      <c r="CH4" s="4" t="str">
        <f t="shared" ref="CH4:CH204" si="67">IF(U4=1,R4,"")</f>
        <v/>
      </c>
      <c r="CI4" s="4" t="str">
        <f t="shared" ref="CI4:CI204" si="68">IF(U4=2,R4,"")</f>
        <v/>
      </c>
      <c r="CJ4" s="4" t="str">
        <f t="shared" ref="CJ4:CJ204" si="69">IF(U4=3,R4,"")</f>
        <v/>
      </c>
      <c r="CK4" s="4" t="str">
        <f t="shared" ref="CK4:CK204" si="70">IF(U4=4,R4,"")</f>
        <v/>
      </c>
      <c r="CL4" s="4" t="str">
        <f t="shared" ref="CL4:CL203" si="71">IF(U4=1,S4,"")</f>
        <v/>
      </c>
      <c r="CM4" s="4" t="str">
        <f t="shared" ref="CM4:CM203" si="72">IF(U4=2,S4,"")</f>
        <v/>
      </c>
      <c r="CN4" s="4" t="str">
        <f t="shared" ref="CN4:CN203" si="73">IF(U4=3,S4,"")</f>
        <v/>
      </c>
      <c r="CO4" s="4" t="str">
        <f t="shared" ref="CO4:CO203" si="74">IF(U4=4,S4,"")</f>
        <v/>
      </c>
    </row>
    <row r="5">
      <c r="A5" s="4">
        <v>0.0124847284436</v>
      </c>
      <c r="B5" s="4">
        <v>1930443.2365625</v>
      </c>
      <c r="C5" s="7">
        <v>2817.114971951817</v>
      </c>
      <c r="D5" s="7">
        <v>34200.0</v>
      </c>
      <c r="E5" s="7">
        <v>14816.431106347769</v>
      </c>
      <c r="F5" s="7">
        <v>1927647.0</v>
      </c>
      <c r="G5" s="7">
        <v>14802.1875</v>
      </c>
      <c r="H5" s="7">
        <v>19397.8125</v>
      </c>
      <c r="I5" s="4">
        <v>2582.9009375</v>
      </c>
      <c r="J5" s="4">
        <v>213.335625</v>
      </c>
      <c r="R5" s="7"/>
      <c r="S5" s="7"/>
      <c r="U5" s="11" t="str">
        <f t="shared" si="2"/>
        <v>4</v>
      </c>
      <c r="V5" s="4" t="str">
        <f t="shared" si="3"/>
        <v/>
      </c>
      <c r="W5" s="4" t="str">
        <f t="shared" si="4"/>
        <v/>
      </c>
      <c r="X5" s="4" t="str">
        <f t="shared" si="5"/>
        <v/>
      </c>
      <c r="Y5" s="4" t="str">
        <f t="shared" si="6"/>
        <v>1930443.237</v>
      </c>
      <c r="Z5" s="4" t="str">
        <f t="shared" si="7"/>
        <v/>
      </c>
      <c r="AA5" s="4" t="str">
        <f t="shared" si="8"/>
        <v/>
      </c>
      <c r="AB5" s="4" t="str">
        <f t="shared" si="9"/>
        <v/>
      </c>
      <c r="AC5" s="4" t="str">
        <f t="shared" si="10"/>
        <v>2817.114972</v>
      </c>
      <c r="AD5" s="4" t="str">
        <f t="shared" si="11"/>
        <v/>
      </c>
      <c r="AE5" s="4" t="str">
        <f t="shared" si="12"/>
        <v/>
      </c>
      <c r="AF5" s="4" t="str">
        <f t="shared" si="13"/>
        <v/>
      </c>
      <c r="AG5" s="4" t="str">
        <f t="shared" si="14"/>
        <v>34200</v>
      </c>
      <c r="AH5" s="4" t="str">
        <f t="shared" si="15"/>
        <v/>
      </c>
      <c r="AI5" s="4" t="str">
        <f t="shared" si="16"/>
        <v/>
      </c>
      <c r="AJ5" s="4" t="str">
        <f t="shared" si="17"/>
        <v/>
      </c>
      <c r="AK5" s="4" t="str">
        <f t="shared" si="18"/>
        <v>14816.43111</v>
      </c>
      <c r="AL5" s="4" t="str">
        <f t="shared" si="19"/>
        <v/>
      </c>
      <c r="AM5" s="4" t="str">
        <f t="shared" si="20"/>
        <v/>
      </c>
      <c r="AN5" s="4" t="str">
        <f t="shared" si="21"/>
        <v/>
      </c>
      <c r="AO5" s="4" t="str">
        <f t="shared" si="22"/>
        <v>1927647</v>
      </c>
      <c r="AP5" s="4" t="str">
        <f t="shared" si="23"/>
        <v/>
      </c>
      <c r="AQ5" s="4" t="str">
        <f t="shared" si="24"/>
        <v/>
      </c>
      <c r="AR5" s="4" t="str">
        <f t="shared" si="25"/>
        <v/>
      </c>
      <c r="AS5" s="4" t="str">
        <f t="shared" si="26"/>
        <v>14802.1875</v>
      </c>
      <c r="AT5" s="4" t="str">
        <f t="shared" si="27"/>
        <v/>
      </c>
      <c r="AU5" s="4" t="str">
        <f t="shared" si="28"/>
        <v/>
      </c>
      <c r="AV5" s="4" t="str">
        <f t="shared" si="29"/>
        <v/>
      </c>
      <c r="AW5" s="4" t="str">
        <f t="shared" si="30"/>
        <v>19397.8125</v>
      </c>
      <c r="AX5" s="4" t="str">
        <f t="shared" si="31"/>
        <v/>
      </c>
      <c r="AY5" s="4" t="str">
        <f t="shared" si="32"/>
        <v/>
      </c>
      <c r="AZ5" s="4" t="str">
        <f t="shared" si="33"/>
        <v/>
      </c>
      <c r="BA5" s="4" t="str">
        <f t="shared" si="34"/>
        <v>2582.900938</v>
      </c>
      <c r="BB5" s="4" t="str">
        <f t="shared" si="35"/>
        <v/>
      </c>
      <c r="BC5" s="4" t="str">
        <f t="shared" si="36"/>
        <v/>
      </c>
      <c r="BD5" s="4" t="str">
        <f t="shared" si="37"/>
        <v/>
      </c>
      <c r="BE5" s="4" t="str">
        <f t="shared" si="38"/>
        <v>213.335625</v>
      </c>
      <c r="BF5" s="4" t="str">
        <f t="shared" si="39"/>
        <v/>
      </c>
      <c r="BG5" s="4" t="str">
        <f t="shared" si="40"/>
        <v/>
      </c>
      <c r="BH5" s="4" t="str">
        <f t="shared" si="41"/>
        <v/>
      </c>
      <c r="BI5" s="4" t="str">
        <f t="shared" si="42"/>
        <v/>
      </c>
      <c r="BJ5" s="4" t="str">
        <f t="shared" si="43"/>
        <v/>
      </c>
      <c r="BK5" s="4" t="str">
        <f t="shared" si="44"/>
        <v/>
      </c>
      <c r="BL5" s="4" t="str">
        <f t="shared" si="45"/>
        <v/>
      </c>
      <c r="BM5" s="4" t="str">
        <f t="shared" si="46"/>
        <v/>
      </c>
      <c r="BN5" s="4" t="str">
        <f t="shared" si="47"/>
        <v/>
      </c>
      <c r="BO5" s="4" t="str">
        <f t="shared" si="48"/>
        <v/>
      </c>
      <c r="BP5" s="4" t="str">
        <f t="shared" si="49"/>
        <v/>
      </c>
      <c r="BQ5" s="4" t="str">
        <f t="shared" si="50"/>
        <v/>
      </c>
      <c r="BR5" s="4" t="str">
        <f t="shared" si="51"/>
        <v/>
      </c>
      <c r="BS5" s="4" t="str">
        <f t="shared" si="52"/>
        <v/>
      </c>
      <c r="BT5" s="4" t="str">
        <f t="shared" si="53"/>
        <v/>
      </c>
      <c r="BU5" s="4" t="str">
        <f t="shared" si="54"/>
        <v/>
      </c>
      <c r="BV5" s="4" t="str">
        <f t="shared" si="55"/>
        <v/>
      </c>
      <c r="BW5" s="4" t="str">
        <f t="shared" si="56"/>
        <v/>
      </c>
      <c r="BX5" s="4" t="str">
        <f t="shared" si="57"/>
        <v/>
      </c>
      <c r="BY5" s="4" t="str">
        <f t="shared" si="58"/>
        <v/>
      </c>
      <c r="BZ5" s="4" t="str">
        <f t="shared" si="59"/>
        <v/>
      </c>
      <c r="CA5" s="4" t="str">
        <f t="shared" si="60"/>
        <v/>
      </c>
      <c r="CB5" s="4" t="str">
        <f t="shared" si="61"/>
        <v/>
      </c>
      <c r="CC5" s="4" t="str">
        <f t="shared" si="62"/>
        <v/>
      </c>
      <c r="CD5" s="4" t="str">
        <f t="shared" si="63"/>
        <v/>
      </c>
      <c r="CE5" s="4" t="str">
        <f t="shared" si="64"/>
        <v/>
      </c>
      <c r="CF5" s="4" t="str">
        <f t="shared" si="65"/>
        <v/>
      </c>
      <c r="CG5" s="4" t="str">
        <f t="shared" si="66"/>
        <v/>
      </c>
      <c r="CH5" s="4" t="str">
        <f t="shared" si="67"/>
        <v/>
      </c>
      <c r="CI5" s="4" t="str">
        <f t="shared" si="68"/>
        <v/>
      </c>
      <c r="CJ5" s="4" t="str">
        <f t="shared" si="69"/>
        <v/>
      </c>
      <c r="CK5" s="4" t="str">
        <f t="shared" si="70"/>
        <v/>
      </c>
      <c r="CL5" s="4" t="str">
        <f t="shared" si="71"/>
        <v/>
      </c>
      <c r="CM5" s="4" t="str">
        <f t="shared" si="72"/>
        <v/>
      </c>
      <c r="CN5" s="4" t="str">
        <f t="shared" si="73"/>
        <v/>
      </c>
      <c r="CO5" s="4" t="str">
        <f t="shared" si="74"/>
        <v/>
      </c>
    </row>
    <row r="6">
      <c r="A6" s="4">
        <v>0.00566896861717</v>
      </c>
      <c r="B6" s="4">
        <v>1562191.851875</v>
      </c>
      <c r="C6" s="7">
        <v>564.4265128717906</v>
      </c>
      <c r="D6" s="7">
        <v>7086.0</v>
      </c>
      <c r="E6" s="7">
        <v>6510.596293679701</v>
      </c>
      <c r="F6" s="7">
        <v>1561648.0</v>
      </c>
      <c r="G6" s="7">
        <v>6501.405</v>
      </c>
      <c r="H6" s="7">
        <v>584.595</v>
      </c>
      <c r="I6" s="4">
        <v>401.42875</v>
      </c>
      <c r="J6" s="4">
        <v>142.423125</v>
      </c>
      <c r="S6" s="7"/>
      <c r="U6" s="11" t="str">
        <f t="shared" si="2"/>
        <v>3</v>
      </c>
      <c r="V6" s="4" t="str">
        <f t="shared" si="3"/>
        <v/>
      </c>
      <c r="W6" s="4" t="str">
        <f t="shared" si="4"/>
        <v/>
      </c>
      <c r="X6" s="4" t="str">
        <f t="shared" si="5"/>
        <v>1562191.852</v>
      </c>
      <c r="Y6" s="4" t="str">
        <f t="shared" si="6"/>
        <v/>
      </c>
      <c r="Z6" s="4" t="str">
        <f t="shared" si="7"/>
        <v/>
      </c>
      <c r="AA6" s="4" t="str">
        <f t="shared" si="8"/>
        <v/>
      </c>
      <c r="AB6" s="4" t="str">
        <f t="shared" si="9"/>
        <v>564.4265129</v>
      </c>
      <c r="AC6" s="4" t="str">
        <f t="shared" si="10"/>
        <v/>
      </c>
      <c r="AD6" s="4" t="str">
        <f t="shared" si="11"/>
        <v/>
      </c>
      <c r="AE6" s="4" t="str">
        <f t="shared" si="12"/>
        <v/>
      </c>
      <c r="AF6" s="4" t="str">
        <f t="shared" si="13"/>
        <v>7086</v>
      </c>
      <c r="AG6" s="4" t="str">
        <f t="shared" si="14"/>
        <v/>
      </c>
      <c r="AH6" s="4" t="str">
        <f t="shared" si="15"/>
        <v/>
      </c>
      <c r="AI6" s="4" t="str">
        <f t="shared" si="16"/>
        <v/>
      </c>
      <c r="AJ6" s="4" t="str">
        <f t="shared" si="17"/>
        <v>6510.596294</v>
      </c>
      <c r="AK6" s="4" t="str">
        <f t="shared" si="18"/>
        <v/>
      </c>
      <c r="AL6" s="4" t="str">
        <f t="shared" si="19"/>
        <v/>
      </c>
      <c r="AM6" s="4" t="str">
        <f t="shared" si="20"/>
        <v/>
      </c>
      <c r="AN6" s="4" t="str">
        <f t="shared" si="21"/>
        <v>1561648</v>
      </c>
      <c r="AO6" s="4" t="str">
        <f t="shared" si="22"/>
        <v/>
      </c>
      <c r="AP6" s="4" t="str">
        <f t="shared" si="23"/>
        <v/>
      </c>
      <c r="AQ6" s="4" t="str">
        <f t="shared" si="24"/>
        <v/>
      </c>
      <c r="AR6" s="4" t="str">
        <f t="shared" si="25"/>
        <v>6501.405</v>
      </c>
      <c r="AS6" s="4" t="str">
        <f t="shared" si="26"/>
        <v/>
      </c>
      <c r="AT6" s="4" t="str">
        <f t="shared" si="27"/>
        <v/>
      </c>
      <c r="AU6" s="4" t="str">
        <f t="shared" si="28"/>
        <v/>
      </c>
      <c r="AV6" s="4" t="str">
        <f t="shared" si="29"/>
        <v>584.595</v>
      </c>
      <c r="AW6" s="4" t="str">
        <f t="shared" si="30"/>
        <v/>
      </c>
      <c r="AX6" s="4" t="str">
        <f t="shared" si="31"/>
        <v/>
      </c>
      <c r="AY6" s="4" t="str">
        <f t="shared" si="32"/>
        <v/>
      </c>
      <c r="AZ6" s="4" t="str">
        <f t="shared" si="33"/>
        <v>401.42875</v>
      </c>
      <c r="BA6" s="4" t="str">
        <f t="shared" si="34"/>
        <v/>
      </c>
      <c r="BB6" s="4" t="str">
        <f t="shared" si="35"/>
        <v/>
      </c>
      <c r="BC6" s="4" t="str">
        <f t="shared" si="36"/>
        <v/>
      </c>
      <c r="BD6" s="4" t="str">
        <f t="shared" si="37"/>
        <v>142.423125</v>
      </c>
      <c r="BE6" s="4" t="str">
        <f t="shared" si="38"/>
        <v/>
      </c>
      <c r="BF6" s="4" t="str">
        <f t="shared" si="39"/>
        <v/>
      </c>
      <c r="BG6" s="4" t="str">
        <f t="shared" si="40"/>
        <v/>
      </c>
      <c r="BH6" s="4" t="str">
        <f t="shared" si="41"/>
        <v/>
      </c>
      <c r="BI6" s="4" t="str">
        <f t="shared" si="42"/>
        <v/>
      </c>
      <c r="BJ6" s="4" t="str">
        <f t="shared" si="43"/>
        <v/>
      </c>
      <c r="BK6" s="4" t="str">
        <f t="shared" si="44"/>
        <v/>
      </c>
      <c r="BL6" s="4" t="str">
        <f t="shared" si="45"/>
        <v/>
      </c>
      <c r="BM6" s="4" t="str">
        <f t="shared" si="46"/>
        <v/>
      </c>
      <c r="BN6" s="4" t="str">
        <f t="shared" si="47"/>
        <v/>
      </c>
      <c r="BO6" s="4" t="str">
        <f t="shared" si="48"/>
        <v/>
      </c>
      <c r="BP6" s="4" t="str">
        <f t="shared" si="49"/>
        <v/>
      </c>
      <c r="BQ6" s="4" t="str">
        <f t="shared" si="50"/>
        <v/>
      </c>
      <c r="BR6" s="4" t="str">
        <f t="shared" si="51"/>
        <v/>
      </c>
      <c r="BS6" s="4" t="str">
        <f t="shared" si="52"/>
        <v/>
      </c>
      <c r="BT6" s="4" t="str">
        <f t="shared" si="53"/>
        <v/>
      </c>
      <c r="BU6" s="4" t="str">
        <f t="shared" si="54"/>
        <v/>
      </c>
      <c r="BV6" s="4" t="str">
        <f t="shared" si="55"/>
        <v/>
      </c>
      <c r="BW6" s="4" t="str">
        <f t="shared" si="56"/>
        <v/>
      </c>
      <c r="BX6" s="4" t="str">
        <f t="shared" si="57"/>
        <v/>
      </c>
      <c r="BY6" s="4" t="str">
        <f t="shared" si="58"/>
        <v/>
      </c>
      <c r="BZ6" s="4" t="str">
        <f t="shared" si="59"/>
        <v/>
      </c>
      <c r="CA6" s="4" t="str">
        <f t="shared" si="60"/>
        <v/>
      </c>
      <c r="CB6" s="4" t="str">
        <f t="shared" si="61"/>
        <v/>
      </c>
      <c r="CC6" s="4" t="str">
        <f t="shared" si="62"/>
        <v/>
      </c>
      <c r="CD6" s="4" t="str">
        <f t="shared" si="63"/>
        <v/>
      </c>
      <c r="CE6" s="4" t="str">
        <f t="shared" si="64"/>
        <v/>
      </c>
      <c r="CF6" s="4" t="str">
        <f t="shared" si="65"/>
        <v/>
      </c>
      <c r="CG6" s="4" t="str">
        <f t="shared" si="66"/>
        <v/>
      </c>
      <c r="CH6" s="4" t="str">
        <f t="shared" si="67"/>
        <v/>
      </c>
      <c r="CI6" s="4" t="str">
        <f t="shared" si="68"/>
        <v/>
      </c>
      <c r="CJ6" s="4" t="str">
        <f t="shared" si="69"/>
        <v/>
      </c>
      <c r="CK6" s="4" t="str">
        <f t="shared" si="70"/>
        <v/>
      </c>
      <c r="CL6" s="4" t="str">
        <f t="shared" si="71"/>
        <v/>
      </c>
      <c r="CM6" s="4" t="str">
        <f t="shared" si="72"/>
        <v/>
      </c>
      <c r="CN6" s="4" t="str">
        <f t="shared" si="73"/>
        <v/>
      </c>
      <c r="CO6" s="4" t="str">
        <f t="shared" si="74"/>
        <v/>
      </c>
    </row>
    <row r="7">
      <c r="A7" s="4">
        <v>0.0101169893831</v>
      </c>
      <c r="B7" s="4">
        <v>1101579.74</v>
      </c>
      <c r="C7" s="7">
        <v>160.81095816710072</v>
      </c>
      <c r="D7" s="7">
        <v>318.0</v>
      </c>
      <c r="E7" s="7">
        <v>272.6724253419715</v>
      </c>
      <c r="F7" s="7">
        <v>1101439.0</v>
      </c>
      <c r="G7" s="7">
        <v>267.0</v>
      </c>
      <c r="H7" s="7">
        <v>51.0</v>
      </c>
      <c r="I7" s="4">
        <v>91.154375</v>
      </c>
      <c r="J7" s="4">
        <v>49.585625</v>
      </c>
      <c r="R7" s="7"/>
      <c r="U7" s="11" t="str">
        <f t="shared" si="2"/>
        <v>4</v>
      </c>
      <c r="V7" s="4" t="str">
        <f t="shared" si="3"/>
        <v/>
      </c>
      <c r="W7" s="4" t="str">
        <f t="shared" si="4"/>
        <v/>
      </c>
      <c r="X7" s="4" t="str">
        <f t="shared" si="5"/>
        <v/>
      </c>
      <c r="Y7" s="4" t="str">
        <f t="shared" si="6"/>
        <v>1101579.74</v>
      </c>
      <c r="Z7" s="4" t="str">
        <f t="shared" si="7"/>
        <v/>
      </c>
      <c r="AA7" s="4" t="str">
        <f t="shared" si="8"/>
        <v/>
      </c>
      <c r="AB7" s="4" t="str">
        <f t="shared" si="9"/>
        <v/>
      </c>
      <c r="AC7" s="4" t="str">
        <f t="shared" si="10"/>
        <v>160.8109582</v>
      </c>
      <c r="AD7" s="4" t="str">
        <f t="shared" si="11"/>
        <v/>
      </c>
      <c r="AE7" s="4" t="str">
        <f t="shared" si="12"/>
        <v/>
      </c>
      <c r="AF7" s="4" t="str">
        <f t="shared" si="13"/>
        <v/>
      </c>
      <c r="AG7" s="4" t="str">
        <f t="shared" si="14"/>
        <v>318</v>
      </c>
      <c r="AH7" s="4" t="str">
        <f t="shared" si="15"/>
        <v/>
      </c>
      <c r="AI7" s="4" t="str">
        <f t="shared" si="16"/>
        <v/>
      </c>
      <c r="AJ7" s="4" t="str">
        <f t="shared" si="17"/>
        <v/>
      </c>
      <c r="AK7" s="4" t="str">
        <f t="shared" si="18"/>
        <v>272.6724253</v>
      </c>
      <c r="AL7" s="4" t="str">
        <f t="shared" si="19"/>
        <v/>
      </c>
      <c r="AM7" s="4" t="str">
        <f t="shared" si="20"/>
        <v/>
      </c>
      <c r="AN7" s="4" t="str">
        <f t="shared" si="21"/>
        <v/>
      </c>
      <c r="AO7" s="4" t="str">
        <f t="shared" si="22"/>
        <v>1101439</v>
      </c>
      <c r="AP7" s="4" t="str">
        <f t="shared" si="23"/>
        <v/>
      </c>
      <c r="AQ7" s="4" t="str">
        <f t="shared" si="24"/>
        <v/>
      </c>
      <c r="AR7" s="4" t="str">
        <f t="shared" si="25"/>
        <v/>
      </c>
      <c r="AS7" s="4" t="str">
        <f t="shared" si="26"/>
        <v>267</v>
      </c>
      <c r="AT7" s="4" t="str">
        <f t="shared" si="27"/>
        <v/>
      </c>
      <c r="AU7" s="4" t="str">
        <f t="shared" si="28"/>
        <v/>
      </c>
      <c r="AV7" s="4" t="str">
        <f t="shared" si="29"/>
        <v/>
      </c>
      <c r="AW7" s="4" t="str">
        <f t="shared" si="30"/>
        <v>51</v>
      </c>
      <c r="AX7" s="4" t="str">
        <f t="shared" si="31"/>
        <v/>
      </c>
      <c r="AY7" s="4" t="str">
        <f t="shared" si="32"/>
        <v/>
      </c>
      <c r="AZ7" s="4" t="str">
        <f t="shared" si="33"/>
        <v/>
      </c>
      <c r="BA7" s="4" t="str">
        <f t="shared" si="34"/>
        <v>91.154375</v>
      </c>
      <c r="BB7" s="4" t="str">
        <f t="shared" si="35"/>
        <v/>
      </c>
      <c r="BC7" s="4" t="str">
        <f t="shared" si="36"/>
        <v/>
      </c>
      <c r="BD7" s="4" t="str">
        <f t="shared" si="37"/>
        <v/>
      </c>
      <c r="BE7" s="4" t="str">
        <f t="shared" si="38"/>
        <v>49.585625</v>
      </c>
      <c r="BF7" s="4" t="str">
        <f t="shared" si="39"/>
        <v/>
      </c>
      <c r="BG7" s="4" t="str">
        <f t="shared" si="40"/>
        <v/>
      </c>
      <c r="BH7" s="4" t="str">
        <f t="shared" si="41"/>
        <v/>
      </c>
      <c r="BI7" s="4" t="str">
        <f t="shared" si="42"/>
        <v/>
      </c>
      <c r="BJ7" s="4" t="str">
        <f t="shared" si="43"/>
        <v/>
      </c>
      <c r="BK7" s="4" t="str">
        <f t="shared" si="44"/>
        <v/>
      </c>
      <c r="BL7" s="4" t="str">
        <f t="shared" si="45"/>
        <v/>
      </c>
      <c r="BM7" s="4" t="str">
        <f t="shared" si="46"/>
        <v/>
      </c>
      <c r="BN7" s="4" t="str">
        <f t="shared" si="47"/>
        <v/>
      </c>
      <c r="BO7" s="4" t="str">
        <f t="shared" si="48"/>
        <v/>
      </c>
      <c r="BP7" s="4" t="str">
        <f t="shared" si="49"/>
        <v/>
      </c>
      <c r="BQ7" s="4" t="str">
        <f t="shared" si="50"/>
        <v/>
      </c>
      <c r="BR7" s="4" t="str">
        <f t="shared" si="51"/>
        <v/>
      </c>
      <c r="BS7" s="4" t="str">
        <f t="shared" si="52"/>
        <v/>
      </c>
      <c r="BT7" s="4" t="str">
        <f t="shared" si="53"/>
        <v/>
      </c>
      <c r="BU7" s="4" t="str">
        <f t="shared" si="54"/>
        <v/>
      </c>
      <c r="BV7" s="4" t="str">
        <f t="shared" si="55"/>
        <v/>
      </c>
      <c r="BW7" s="4" t="str">
        <f t="shared" si="56"/>
        <v/>
      </c>
      <c r="BX7" s="4" t="str">
        <f t="shared" si="57"/>
        <v/>
      </c>
      <c r="BY7" s="4" t="str">
        <f t="shared" si="58"/>
        <v/>
      </c>
      <c r="BZ7" s="4" t="str">
        <f t="shared" si="59"/>
        <v/>
      </c>
      <c r="CA7" s="4" t="str">
        <f t="shared" si="60"/>
        <v/>
      </c>
      <c r="CB7" s="4" t="str">
        <f t="shared" si="61"/>
        <v/>
      </c>
      <c r="CC7" s="4" t="str">
        <f t="shared" si="62"/>
        <v/>
      </c>
      <c r="CD7" s="4" t="str">
        <f t="shared" si="63"/>
        <v/>
      </c>
      <c r="CE7" s="4" t="str">
        <f t="shared" si="64"/>
        <v/>
      </c>
      <c r="CF7" s="4" t="str">
        <f t="shared" si="65"/>
        <v/>
      </c>
      <c r="CG7" s="4" t="str">
        <f t="shared" si="66"/>
        <v/>
      </c>
      <c r="CH7" s="4" t="str">
        <f t="shared" si="67"/>
        <v/>
      </c>
      <c r="CI7" s="4" t="str">
        <f t="shared" si="68"/>
        <v/>
      </c>
      <c r="CJ7" s="4" t="str">
        <f t="shared" si="69"/>
        <v/>
      </c>
      <c r="CK7" s="4" t="str">
        <f t="shared" si="70"/>
        <v/>
      </c>
      <c r="CL7" s="4" t="str">
        <f t="shared" si="71"/>
        <v/>
      </c>
      <c r="CM7" s="4" t="str">
        <f t="shared" si="72"/>
        <v/>
      </c>
      <c r="CN7" s="4" t="str">
        <f t="shared" si="73"/>
        <v/>
      </c>
      <c r="CO7" s="4" t="str">
        <f t="shared" si="74"/>
        <v/>
      </c>
    </row>
    <row r="8">
      <c r="A8" s="4">
        <v>0.00932340438884</v>
      </c>
      <c r="B8" s="4">
        <v>723048.7815625</v>
      </c>
      <c r="C8" s="7">
        <v>4598.236130892074</v>
      </c>
      <c r="D8" s="7">
        <v>9907.0</v>
      </c>
      <c r="E8" s="7">
        <v>8561.384538406617</v>
      </c>
      <c r="F8" s="7">
        <v>718470.0</v>
      </c>
      <c r="G8" s="7">
        <v>8550.979375</v>
      </c>
      <c r="H8" s="7">
        <v>1356.020625</v>
      </c>
      <c r="I8" s="4">
        <v>4383.995</v>
      </c>
      <c r="J8" s="4">
        <v>194.7865625</v>
      </c>
      <c r="U8" s="11" t="str">
        <f t="shared" si="2"/>
        <v>4</v>
      </c>
      <c r="V8" s="4" t="str">
        <f t="shared" si="3"/>
        <v/>
      </c>
      <c r="W8" s="4" t="str">
        <f t="shared" si="4"/>
        <v/>
      </c>
      <c r="X8" s="4" t="str">
        <f t="shared" si="5"/>
        <v/>
      </c>
      <c r="Y8" s="4" t="str">
        <f t="shared" si="6"/>
        <v>723048.7816</v>
      </c>
      <c r="Z8" s="4" t="str">
        <f t="shared" si="7"/>
        <v/>
      </c>
      <c r="AA8" s="4" t="str">
        <f t="shared" si="8"/>
        <v/>
      </c>
      <c r="AB8" s="4" t="str">
        <f t="shared" si="9"/>
        <v/>
      </c>
      <c r="AC8" s="4" t="str">
        <f t="shared" si="10"/>
        <v>4598.236131</v>
      </c>
      <c r="AD8" s="4" t="str">
        <f t="shared" si="11"/>
        <v/>
      </c>
      <c r="AE8" s="4" t="str">
        <f t="shared" si="12"/>
        <v/>
      </c>
      <c r="AF8" s="4" t="str">
        <f t="shared" si="13"/>
        <v/>
      </c>
      <c r="AG8" s="4" t="str">
        <f t="shared" si="14"/>
        <v>9907</v>
      </c>
      <c r="AH8" s="4" t="str">
        <f t="shared" si="15"/>
        <v/>
      </c>
      <c r="AI8" s="4" t="str">
        <f t="shared" si="16"/>
        <v/>
      </c>
      <c r="AJ8" s="4" t="str">
        <f t="shared" si="17"/>
        <v/>
      </c>
      <c r="AK8" s="4" t="str">
        <f t="shared" si="18"/>
        <v>8561.384538</v>
      </c>
      <c r="AL8" s="4" t="str">
        <f t="shared" si="19"/>
        <v/>
      </c>
      <c r="AM8" s="4" t="str">
        <f t="shared" si="20"/>
        <v/>
      </c>
      <c r="AN8" s="4" t="str">
        <f t="shared" si="21"/>
        <v/>
      </c>
      <c r="AO8" s="4" t="str">
        <f t="shared" si="22"/>
        <v>718470</v>
      </c>
      <c r="AP8" s="4" t="str">
        <f t="shared" si="23"/>
        <v/>
      </c>
      <c r="AQ8" s="4" t="str">
        <f t="shared" si="24"/>
        <v/>
      </c>
      <c r="AR8" s="4" t="str">
        <f t="shared" si="25"/>
        <v/>
      </c>
      <c r="AS8" s="4" t="str">
        <f t="shared" si="26"/>
        <v>8550.979375</v>
      </c>
      <c r="AT8" s="4" t="str">
        <f t="shared" si="27"/>
        <v/>
      </c>
      <c r="AU8" s="4" t="str">
        <f t="shared" si="28"/>
        <v/>
      </c>
      <c r="AV8" s="4" t="str">
        <f t="shared" si="29"/>
        <v/>
      </c>
      <c r="AW8" s="4" t="str">
        <f t="shared" si="30"/>
        <v>1356.020625</v>
      </c>
      <c r="AX8" s="4" t="str">
        <f t="shared" si="31"/>
        <v/>
      </c>
      <c r="AY8" s="4" t="str">
        <f t="shared" si="32"/>
        <v/>
      </c>
      <c r="AZ8" s="4" t="str">
        <f t="shared" si="33"/>
        <v/>
      </c>
      <c r="BA8" s="4" t="str">
        <f t="shared" si="34"/>
        <v>4383.995</v>
      </c>
      <c r="BB8" s="4" t="str">
        <f t="shared" si="35"/>
        <v/>
      </c>
      <c r="BC8" s="4" t="str">
        <f t="shared" si="36"/>
        <v/>
      </c>
      <c r="BD8" s="4" t="str">
        <f t="shared" si="37"/>
        <v/>
      </c>
      <c r="BE8" s="4" t="str">
        <f t="shared" si="38"/>
        <v>194.7865625</v>
      </c>
      <c r="BF8" s="4" t="str">
        <f t="shared" si="39"/>
        <v/>
      </c>
      <c r="BG8" s="4" t="str">
        <f t="shared" si="40"/>
        <v/>
      </c>
      <c r="BH8" s="4" t="str">
        <f t="shared" si="41"/>
        <v/>
      </c>
      <c r="BI8" s="4" t="str">
        <f t="shared" si="42"/>
        <v/>
      </c>
      <c r="BJ8" s="4" t="str">
        <f t="shared" si="43"/>
        <v/>
      </c>
      <c r="BK8" s="4" t="str">
        <f t="shared" si="44"/>
        <v/>
      </c>
      <c r="BL8" s="4" t="str">
        <f t="shared" si="45"/>
        <v/>
      </c>
      <c r="BM8" s="4" t="str">
        <f t="shared" si="46"/>
        <v/>
      </c>
      <c r="BN8" s="4" t="str">
        <f t="shared" si="47"/>
        <v/>
      </c>
      <c r="BO8" s="4" t="str">
        <f t="shared" si="48"/>
        <v/>
      </c>
      <c r="BP8" s="4" t="str">
        <f t="shared" si="49"/>
        <v/>
      </c>
      <c r="BQ8" s="4" t="str">
        <f t="shared" si="50"/>
        <v/>
      </c>
      <c r="BR8" s="4" t="str">
        <f t="shared" si="51"/>
        <v/>
      </c>
      <c r="BS8" s="4" t="str">
        <f t="shared" si="52"/>
        <v/>
      </c>
      <c r="BT8" s="4" t="str">
        <f t="shared" si="53"/>
        <v/>
      </c>
      <c r="BU8" s="4" t="str">
        <f t="shared" si="54"/>
        <v/>
      </c>
      <c r="BV8" s="4" t="str">
        <f t="shared" si="55"/>
        <v/>
      </c>
      <c r="BW8" s="4" t="str">
        <f t="shared" si="56"/>
        <v/>
      </c>
      <c r="BX8" s="4" t="str">
        <f t="shared" si="57"/>
        <v/>
      </c>
      <c r="BY8" s="4" t="str">
        <f t="shared" si="58"/>
        <v/>
      </c>
      <c r="BZ8" s="4" t="str">
        <f t="shared" si="59"/>
        <v/>
      </c>
      <c r="CA8" s="4" t="str">
        <f t="shared" si="60"/>
        <v/>
      </c>
      <c r="CB8" s="4" t="str">
        <f t="shared" si="61"/>
        <v/>
      </c>
      <c r="CC8" s="4" t="str">
        <f t="shared" si="62"/>
        <v/>
      </c>
      <c r="CD8" s="4" t="str">
        <f t="shared" si="63"/>
        <v/>
      </c>
      <c r="CE8" s="4" t="str">
        <f t="shared" si="64"/>
        <v/>
      </c>
      <c r="CF8" s="4" t="str">
        <f t="shared" si="65"/>
        <v/>
      </c>
      <c r="CG8" s="4" t="str">
        <f t="shared" si="66"/>
        <v/>
      </c>
      <c r="CH8" s="4" t="str">
        <f t="shared" si="67"/>
        <v/>
      </c>
      <c r="CI8" s="4" t="str">
        <f t="shared" si="68"/>
        <v/>
      </c>
      <c r="CJ8" s="4" t="str">
        <f t="shared" si="69"/>
        <v/>
      </c>
      <c r="CK8" s="4" t="str">
        <f t="shared" si="70"/>
        <v/>
      </c>
      <c r="CL8" s="4" t="str">
        <f t="shared" si="71"/>
        <v/>
      </c>
      <c r="CM8" s="4" t="str">
        <f t="shared" si="72"/>
        <v/>
      </c>
      <c r="CN8" s="4" t="str">
        <f t="shared" si="73"/>
        <v/>
      </c>
      <c r="CO8" s="4" t="str">
        <f t="shared" si="74"/>
        <v/>
      </c>
    </row>
    <row r="9">
      <c r="A9" s="4">
        <v>0.00431628483161</v>
      </c>
      <c r="B9" s="4">
        <v>168357.8775</v>
      </c>
      <c r="C9" s="7">
        <v>1646.2246455356742</v>
      </c>
      <c r="D9" s="7">
        <v>43800.0</v>
      </c>
      <c r="E9" s="7">
        <v>34998.35570393772</v>
      </c>
      <c r="F9" s="7">
        <v>166729.0</v>
      </c>
      <c r="G9" s="7">
        <v>34985.25</v>
      </c>
      <c r="H9" s="7">
        <v>8814.75</v>
      </c>
      <c r="I9" s="4">
        <v>1509.91875</v>
      </c>
      <c r="J9" s="4">
        <v>118.95875</v>
      </c>
      <c r="K9">
        <v>361.3253054550897</v>
      </c>
      <c r="L9" s="7">
        <v>808.0</v>
      </c>
      <c r="M9" s="7">
        <v>730.0</v>
      </c>
      <c r="N9" s="4">
        <v>1283.0</v>
      </c>
      <c r="O9" s="4">
        <v>148.0</v>
      </c>
      <c r="P9" s="4">
        <v>4544.0</v>
      </c>
      <c r="Q9" s="4">
        <v>786697.500787429</v>
      </c>
      <c r="R9" s="4">
        <v>15.0</v>
      </c>
      <c r="S9" s="4">
        <v>133.0</v>
      </c>
      <c r="T9" s="4"/>
      <c r="U9" s="11" t="str">
        <f t="shared" si="2"/>
        <v>3</v>
      </c>
      <c r="V9" s="4" t="str">
        <f t="shared" si="3"/>
        <v/>
      </c>
      <c r="W9" s="4" t="str">
        <f t="shared" si="4"/>
        <v/>
      </c>
      <c r="X9" s="4" t="str">
        <f t="shared" si="5"/>
        <v>168357.8775</v>
      </c>
      <c r="Y9" s="4" t="str">
        <f t="shared" si="6"/>
        <v/>
      </c>
      <c r="Z9" s="4" t="str">
        <f t="shared" si="7"/>
        <v/>
      </c>
      <c r="AA9" s="4" t="str">
        <f t="shared" si="8"/>
        <v/>
      </c>
      <c r="AB9" s="4" t="str">
        <f t="shared" si="9"/>
        <v>1646.224646</v>
      </c>
      <c r="AC9" s="4" t="str">
        <f t="shared" si="10"/>
        <v/>
      </c>
      <c r="AD9" s="4" t="str">
        <f t="shared" si="11"/>
        <v/>
      </c>
      <c r="AE9" s="4" t="str">
        <f t="shared" si="12"/>
        <v/>
      </c>
      <c r="AF9" s="4" t="str">
        <f t="shared" si="13"/>
        <v>43800</v>
      </c>
      <c r="AG9" s="4" t="str">
        <f t="shared" si="14"/>
        <v/>
      </c>
      <c r="AH9" s="4" t="str">
        <f t="shared" si="15"/>
        <v/>
      </c>
      <c r="AI9" s="4" t="str">
        <f t="shared" si="16"/>
        <v/>
      </c>
      <c r="AJ9" s="4" t="str">
        <f t="shared" si="17"/>
        <v>34998.3557</v>
      </c>
      <c r="AK9" s="4" t="str">
        <f t="shared" si="18"/>
        <v/>
      </c>
      <c r="AL9" s="4" t="str">
        <f t="shared" si="19"/>
        <v/>
      </c>
      <c r="AM9" s="4" t="str">
        <f t="shared" si="20"/>
        <v/>
      </c>
      <c r="AN9" s="4" t="str">
        <f t="shared" si="21"/>
        <v>166729</v>
      </c>
      <c r="AO9" s="4" t="str">
        <f t="shared" si="22"/>
        <v/>
      </c>
      <c r="AP9" s="4" t="str">
        <f t="shared" si="23"/>
        <v/>
      </c>
      <c r="AQ9" s="4" t="str">
        <f t="shared" si="24"/>
        <v/>
      </c>
      <c r="AR9" s="4" t="str">
        <f t="shared" si="25"/>
        <v>34985.25</v>
      </c>
      <c r="AS9" s="4" t="str">
        <f t="shared" si="26"/>
        <v/>
      </c>
      <c r="AT9" s="4" t="str">
        <f t="shared" si="27"/>
        <v/>
      </c>
      <c r="AU9" s="4" t="str">
        <f t="shared" si="28"/>
        <v/>
      </c>
      <c r="AV9" s="4" t="str">
        <f t="shared" si="29"/>
        <v>8814.75</v>
      </c>
      <c r="AW9" s="4" t="str">
        <f t="shared" si="30"/>
        <v/>
      </c>
      <c r="AX9" s="4" t="str">
        <f t="shared" si="31"/>
        <v/>
      </c>
      <c r="AY9" s="4" t="str">
        <f t="shared" si="32"/>
        <v/>
      </c>
      <c r="AZ9" s="4" t="str">
        <f t="shared" si="33"/>
        <v>1509.91875</v>
      </c>
      <c r="BA9" s="4" t="str">
        <f t="shared" si="34"/>
        <v/>
      </c>
      <c r="BB9" s="4" t="str">
        <f t="shared" si="35"/>
        <v/>
      </c>
      <c r="BC9" s="4" t="str">
        <f t="shared" si="36"/>
        <v/>
      </c>
      <c r="BD9" s="4" t="str">
        <f t="shared" si="37"/>
        <v>118.95875</v>
      </c>
      <c r="BE9" s="4" t="str">
        <f t="shared" si="38"/>
        <v/>
      </c>
      <c r="BF9" s="4" t="str">
        <f t="shared" si="39"/>
        <v/>
      </c>
      <c r="BG9" s="4" t="str">
        <f t="shared" si="40"/>
        <v/>
      </c>
      <c r="BH9" s="4" t="str">
        <f t="shared" si="41"/>
        <v>361.3253055</v>
      </c>
      <c r="BI9" s="4" t="str">
        <f t="shared" si="42"/>
        <v/>
      </c>
      <c r="BJ9" s="4" t="str">
        <f t="shared" si="43"/>
        <v/>
      </c>
      <c r="BK9" s="4" t="str">
        <f t="shared" si="44"/>
        <v/>
      </c>
      <c r="BL9" s="4" t="str">
        <f t="shared" si="45"/>
        <v>808</v>
      </c>
      <c r="BM9" s="4" t="str">
        <f t="shared" si="46"/>
        <v/>
      </c>
      <c r="BN9" s="4" t="str">
        <f t="shared" si="47"/>
        <v/>
      </c>
      <c r="BO9" s="4" t="str">
        <f t="shared" si="48"/>
        <v/>
      </c>
      <c r="BP9" s="4" t="str">
        <f t="shared" si="49"/>
        <v>730</v>
      </c>
      <c r="BQ9" s="4" t="str">
        <f t="shared" si="50"/>
        <v/>
      </c>
      <c r="BR9" s="4" t="str">
        <f t="shared" si="51"/>
        <v/>
      </c>
      <c r="BS9" s="4" t="str">
        <f t="shared" si="52"/>
        <v/>
      </c>
      <c r="BT9" s="4" t="str">
        <f t="shared" si="53"/>
        <v>1283</v>
      </c>
      <c r="BU9" s="4" t="str">
        <f t="shared" si="54"/>
        <v/>
      </c>
      <c r="BV9" s="4" t="str">
        <f t="shared" si="55"/>
        <v/>
      </c>
      <c r="BW9" s="4" t="str">
        <f t="shared" si="56"/>
        <v/>
      </c>
      <c r="BX9" s="4" t="str">
        <f t="shared" si="57"/>
        <v>148</v>
      </c>
      <c r="BY9" s="4" t="str">
        <f t="shared" si="58"/>
        <v/>
      </c>
      <c r="BZ9" s="4" t="str">
        <f t="shared" si="59"/>
        <v/>
      </c>
      <c r="CA9" s="4" t="str">
        <f t="shared" si="60"/>
        <v/>
      </c>
      <c r="CB9" s="4" t="str">
        <f t="shared" si="61"/>
        <v>4544</v>
      </c>
      <c r="CC9" s="4" t="str">
        <f t="shared" si="62"/>
        <v/>
      </c>
      <c r="CD9" s="4" t="str">
        <f t="shared" si="63"/>
        <v/>
      </c>
      <c r="CE9" s="4" t="str">
        <f t="shared" si="64"/>
        <v/>
      </c>
      <c r="CF9" s="4" t="str">
        <f t="shared" si="65"/>
        <v>786697.5008</v>
      </c>
      <c r="CG9" s="4" t="str">
        <f t="shared" si="66"/>
        <v/>
      </c>
      <c r="CH9" s="4" t="str">
        <f t="shared" si="67"/>
        <v/>
      </c>
      <c r="CI9" s="4" t="str">
        <f t="shared" si="68"/>
        <v/>
      </c>
      <c r="CJ9" s="4" t="str">
        <f t="shared" si="69"/>
        <v>15</v>
      </c>
      <c r="CK9" s="4" t="str">
        <f t="shared" si="70"/>
        <v/>
      </c>
      <c r="CL9" s="4" t="str">
        <f t="shared" si="71"/>
        <v/>
      </c>
      <c r="CM9" s="4" t="str">
        <f t="shared" si="72"/>
        <v/>
      </c>
      <c r="CN9" s="4" t="str">
        <f t="shared" si="73"/>
        <v>133</v>
      </c>
      <c r="CO9" s="4" t="str">
        <f t="shared" si="74"/>
        <v/>
      </c>
    </row>
    <row r="10">
      <c r="A10" s="4">
        <v>0.0026481426228</v>
      </c>
      <c r="B10" s="4">
        <v>135985.24406250002</v>
      </c>
      <c r="C10" s="7">
        <v>362.2934856639128</v>
      </c>
      <c r="D10" s="7">
        <v>5181.0</v>
      </c>
      <c r="E10" s="7">
        <v>4308.396208598139</v>
      </c>
      <c r="F10" s="7">
        <v>135640.0</v>
      </c>
      <c r="G10" s="7">
        <v>4298.6109375</v>
      </c>
      <c r="H10" s="7">
        <v>882.3890625</v>
      </c>
      <c r="I10" s="4">
        <v>283.8353125</v>
      </c>
      <c r="J10" s="4">
        <v>61.40875</v>
      </c>
      <c r="U10" s="11" t="str">
        <f t="shared" si="2"/>
        <v>2</v>
      </c>
      <c r="V10" s="4" t="str">
        <f t="shared" si="3"/>
        <v/>
      </c>
      <c r="W10" s="4" t="str">
        <f t="shared" si="4"/>
        <v>135985.2441</v>
      </c>
      <c r="X10" s="4" t="str">
        <f t="shared" si="5"/>
        <v/>
      </c>
      <c r="Y10" s="4" t="str">
        <f t="shared" si="6"/>
        <v/>
      </c>
      <c r="Z10" s="4" t="str">
        <f t="shared" si="7"/>
        <v/>
      </c>
      <c r="AA10" s="4" t="str">
        <f t="shared" si="8"/>
        <v>362.2934857</v>
      </c>
      <c r="AB10" s="4" t="str">
        <f t="shared" si="9"/>
        <v/>
      </c>
      <c r="AC10" s="4" t="str">
        <f t="shared" si="10"/>
        <v/>
      </c>
      <c r="AD10" s="4" t="str">
        <f t="shared" si="11"/>
        <v/>
      </c>
      <c r="AE10" s="4" t="str">
        <f t="shared" si="12"/>
        <v>5181</v>
      </c>
      <c r="AF10" s="4" t="str">
        <f t="shared" si="13"/>
        <v/>
      </c>
      <c r="AG10" s="4" t="str">
        <f t="shared" si="14"/>
        <v/>
      </c>
      <c r="AH10" s="4" t="str">
        <f t="shared" si="15"/>
        <v/>
      </c>
      <c r="AI10" s="4" t="str">
        <f t="shared" si="16"/>
        <v>4308.396209</v>
      </c>
      <c r="AJ10" s="4" t="str">
        <f t="shared" si="17"/>
        <v/>
      </c>
      <c r="AK10" s="4" t="str">
        <f t="shared" si="18"/>
        <v/>
      </c>
      <c r="AL10" s="4" t="str">
        <f t="shared" si="19"/>
        <v/>
      </c>
      <c r="AM10" s="4" t="str">
        <f t="shared" si="20"/>
        <v>135640</v>
      </c>
      <c r="AN10" s="4" t="str">
        <f t="shared" si="21"/>
        <v/>
      </c>
      <c r="AO10" s="4" t="str">
        <f t="shared" si="22"/>
        <v/>
      </c>
      <c r="AP10" s="4" t="str">
        <f t="shared" si="23"/>
        <v/>
      </c>
      <c r="AQ10" s="4" t="str">
        <f t="shared" si="24"/>
        <v>4298.610938</v>
      </c>
      <c r="AR10" s="4" t="str">
        <f t="shared" si="25"/>
        <v/>
      </c>
      <c r="AS10" s="4" t="str">
        <f t="shared" si="26"/>
        <v/>
      </c>
      <c r="AT10" s="4" t="str">
        <f t="shared" si="27"/>
        <v/>
      </c>
      <c r="AU10" s="4" t="str">
        <f t="shared" si="28"/>
        <v>882.3890625</v>
      </c>
      <c r="AV10" s="4" t="str">
        <f t="shared" si="29"/>
        <v/>
      </c>
      <c r="AW10" s="4" t="str">
        <f t="shared" si="30"/>
        <v/>
      </c>
      <c r="AX10" s="4" t="str">
        <f t="shared" si="31"/>
        <v/>
      </c>
      <c r="AY10" s="4" t="str">
        <f t="shared" si="32"/>
        <v>283.8353125</v>
      </c>
      <c r="AZ10" s="4" t="str">
        <f t="shared" si="33"/>
        <v/>
      </c>
      <c r="BA10" s="4" t="str">
        <f t="shared" si="34"/>
        <v/>
      </c>
      <c r="BB10" s="4" t="str">
        <f t="shared" si="35"/>
        <v/>
      </c>
      <c r="BC10" s="4" t="str">
        <f t="shared" si="36"/>
        <v>61.40875</v>
      </c>
      <c r="BD10" s="4" t="str">
        <f t="shared" si="37"/>
        <v/>
      </c>
      <c r="BE10" s="4" t="str">
        <f t="shared" si="38"/>
        <v/>
      </c>
      <c r="BF10" s="4" t="str">
        <f t="shared" si="39"/>
        <v/>
      </c>
      <c r="BG10" s="4" t="str">
        <f t="shared" si="40"/>
        <v/>
      </c>
      <c r="BH10" s="4" t="str">
        <f t="shared" si="41"/>
        <v/>
      </c>
      <c r="BI10" s="4" t="str">
        <f t="shared" si="42"/>
        <v/>
      </c>
      <c r="BJ10" s="4" t="str">
        <f t="shared" si="43"/>
        <v/>
      </c>
      <c r="BK10" s="4" t="str">
        <f t="shared" si="44"/>
        <v/>
      </c>
      <c r="BL10" s="4" t="str">
        <f t="shared" si="45"/>
        <v/>
      </c>
      <c r="BM10" s="4" t="str">
        <f t="shared" si="46"/>
        <v/>
      </c>
      <c r="BN10" s="4" t="str">
        <f t="shared" si="47"/>
        <v/>
      </c>
      <c r="BO10" s="4" t="str">
        <f t="shared" si="48"/>
        <v/>
      </c>
      <c r="BP10" s="4" t="str">
        <f t="shared" si="49"/>
        <v/>
      </c>
      <c r="BQ10" s="4" t="str">
        <f t="shared" si="50"/>
        <v/>
      </c>
      <c r="BR10" s="4" t="str">
        <f t="shared" si="51"/>
        <v/>
      </c>
      <c r="BS10" s="4" t="str">
        <f t="shared" si="52"/>
        <v/>
      </c>
      <c r="BT10" s="4" t="str">
        <f t="shared" si="53"/>
        <v/>
      </c>
      <c r="BU10" s="4" t="str">
        <f t="shared" si="54"/>
        <v/>
      </c>
      <c r="BV10" s="4" t="str">
        <f t="shared" si="55"/>
        <v/>
      </c>
      <c r="BW10" s="4" t="str">
        <f t="shared" si="56"/>
        <v/>
      </c>
      <c r="BX10" s="4" t="str">
        <f t="shared" si="57"/>
        <v/>
      </c>
      <c r="BY10" s="4" t="str">
        <f t="shared" si="58"/>
        <v/>
      </c>
      <c r="BZ10" s="4" t="str">
        <f t="shared" si="59"/>
        <v/>
      </c>
      <c r="CA10" s="4" t="str">
        <f t="shared" si="60"/>
        <v/>
      </c>
      <c r="CB10" s="4" t="str">
        <f t="shared" si="61"/>
        <v/>
      </c>
      <c r="CC10" s="4" t="str">
        <f t="shared" si="62"/>
        <v/>
      </c>
      <c r="CD10" s="4" t="str">
        <f t="shared" si="63"/>
        <v/>
      </c>
      <c r="CE10" s="4" t="str">
        <f t="shared" si="64"/>
        <v/>
      </c>
      <c r="CF10" s="4" t="str">
        <f t="shared" si="65"/>
        <v/>
      </c>
      <c r="CG10" s="4" t="str">
        <f t="shared" si="66"/>
        <v/>
      </c>
      <c r="CH10" s="4" t="str">
        <f t="shared" si="67"/>
        <v/>
      </c>
      <c r="CI10" s="4" t="str">
        <f t="shared" si="68"/>
        <v/>
      </c>
      <c r="CJ10" s="4" t="str">
        <f t="shared" si="69"/>
        <v/>
      </c>
      <c r="CK10" s="4" t="str">
        <f t="shared" si="70"/>
        <v/>
      </c>
      <c r="CL10" s="4" t="str">
        <f t="shared" si="71"/>
        <v/>
      </c>
      <c r="CM10" s="4" t="str">
        <f t="shared" si="72"/>
        <v/>
      </c>
      <c r="CN10" s="4" t="str">
        <f t="shared" si="73"/>
        <v/>
      </c>
      <c r="CO10" s="4" t="str">
        <f t="shared" si="74"/>
        <v/>
      </c>
    </row>
    <row r="11">
      <c r="A11" s="4">
        <v>0.00915367626574</v>
      </c>
      <c r="B11" s="4">
        <v>138777.8021875</v>
      </c>
      <c r="C11" s="7">
        <v>5064.831151119721</v>
      </c>
      <c r="D11" s="7">
        <v>128000.0</v>
      </c>
      <c r="E11" s="7">
        <v>113493.82575383288</v>
      </c>
      <c r="F11" s="7">
        <v>133730.0</v>
      </c>
      <c r="G11" s="7">
        <v>113480.0</v>
      </c>
      <c r="H11" s="7">
        <v>14520.0</v>
      </c>
      <c r="I11" s="4">
        <v>4736.360625</v>
      </c>
      <c r="J11" s="4">
        <v>311.4415625</v>
      </c>
      <c r="K11">
        <v>224.18982455888002</v>
      </c>
      <c r="L11" s="7">
        <v>1040.0</v>
      </c>
      <c r="M11" s="7">
        <v>2111.0</v>
      </c>
      <c r="N11" s="4">
        <v>584.0</v>
      </c>
      <c r="O11" s="4">
        <v>117.0</v>
      </c>
      <c r="P11" s="4">
        <v>255.0</v>
      </c>
      <c r="Q11" s="4">
        <v>14321.908204953126</v>
      </c>
      <c r="R11" s="4">
        <v>7.0</v>
      </c>
      <c r="S11" s="4">
        <v>110.0</v>
      </c>
      <c r="T11" s="4"/>
      <c r="U11" s="11" t="str">
        <f t="shared" si="2"/>
        <v>4</v>
      </c>
      <c r="V11" s="4" t="str">
        <f t="shared" si="3"/>
        <v/>
      </c>
      <c r="W11" s="4" t="str">
        <f t="shared" si="4"/>
        <v/>
      </c>
      <c r="X11" s="4" t="str">
        <f t="shared" si="5"/>
        <v/>
      </c>
      <c r="Y11" s="4" t="str">
        <f t="shared" si="6"/>
        <v>138777.8022</v>
      </c>
      <c r="Z11" s="4" t="str">
        <f t="shared" si="7"/>
        <v/>
      </c>
      <c r="AA11" s="4" t="str">
        <f t="shared" si="8"/>
        <v/>
      </c>
      <c r="AB11" s="4" t="str">
        <f t="shared" si="9"/>
        <v/>
      </c>
      <c r="AC11" s="4" t="str">
        <f t="shared" si="10"/>
        <v>5064.831151</v>
      </c>
      <c r="AD11" s="4" t="str">
        <f t="shared" si="11"/>
        <v/>
      </c>
      <c r="AE11" s="4" t="str">
        <f t="shared" si="12"/>
        <v/>
      </c>
      <c r="AF11" s="4" t="str">
        <f t="shared" si="13"/>
        <v/>
      </c>
      <c r="AG11" s="4" t="str">
        <f t="shared" si="14"/>
        <v>128000</v>
      </c>
      <c r="AH11" s="4" t="str">
        <f t="shared" si="15"/>
        <v/>
      </c>
      <c r="AI11" s="4" t="str">
        <f t="shared" si="16"/>
        <v/>
      </c>
      <c r="AJ11" s="4" t="str">
        <f t="shared" si="17"/>
        <v/>
      </c>
      <c r="AK11" s="4" t="str">
        <f t="shared" si="18"/>
        <v>113493.8258</v>
      </c>
      <c r="AL11" s="4" t="str">
        <f t="shared" si="19"/>
        <v/>
      </c>
      <c r="AM11" s="4" t="str">
        <f t="shared" si="20"/>
        <v/>
      </c>
      <c r="AN11" s="4" t="str">
        <f t="shared" si="21"/>
        <v/>
      </c>
      <c r="AO11" s="4" t="str">
        <f t="shared" si="22"/>
        <v>133730</v>
      </c>
      <c r="AP11" s="4" t="str">
        <f t="shared" si="23"/>
        <v/>
      </c>
      <c r="AQ11" s="4" t="str">
        <f t="shared" si="24"/>
        <v/>
      </c>
      <c r="AR11" s="4" t="str">
        <f t="shared" si="25"/>
        <v/>
      </c>
      <c r="AS11" s="4" t="str">
        <f t="shared" si="26"/>
        <v>113480</v>
      </c>
      <c r="AT11" s="4" t="str">
        <f t="shared" si="27"/>
        <v/>
      </c>
      <c r="AU11" s="4" t="str">
        <f t="shared" si="28"/>
        <v/>
      </c>
      <c r="AV11" s="4" t="str">
        <f t="shared" si="29"/>
        <v/>
      </c>
      <c r="AW11" s="4" t="str">
        <f t="shared" si="30"/>
        <v>14520</v>
      </c>
      <c r="AX11" s="4" t="str">
        <f t="shared" si="31"/>
        <v/>
      </c>
      <c r="AY11" s="4" t="str">
        <f t="shared" si="32"/>
        <v/>
      </c>
      <c r="AZ11" s="4" t="str">
        <f t="shared" si="33"/>
        <v/>
      </c>
      <c r="BA11" s="4" t="str">
        <f t="shared" si="34"/>
        <v>4736.360625</v>
      </c>
      <c r="BB11" s="4" t="str">
        <f t="shared" si="35"/>
        <v/>
      </c>
      <c r="BC11" s="4" t="str">
        <f t="shared" si="36"/>
        <v/>
      </c>
      <c r="BD11" s="4" t="str">
        <f t="shared" si="37"/>
        <v/>
      </c>
      <c r="BE11" s="4" t="str">
        <f t="shared" si="38"/>
        <v>311.4415625</v>
      </c>
      <c r="BF11" s="4" t="str">
        <f t="shared" si="39"/>
        <v/>
      </c>
      <c r="BG11" s="4" t="str">
        <f t="shared" si="40"/>
        <v/>
      </c>
      <c r="BH11" s="4" t="str">
        <f t="shared" si="41"/>
        <v/>
      </c>
      <c r="BI11" s="4" t="str">
        <f t="shared" si="42"/>
        <v>224.1898246</v>
      </c>
      <c r="BJ11" s="4" t="str">
        <f t="shared" si="43"/>
        <v/>
      </c>
      <c r="BK11" s="4" t="str">
        <f t="shared" si="44"/>
        <v/>
      </c>
      <c r="BL11" s="4" t="str">
        <f t="shared" si="45"/>
        <v/>
      </c>
      <c r="BM11" s="4" t="str">
        <f t="shared" si="46"/>
        <v>1040</v>
      </c>
      <c r="BN11" s="4" t="str">
        <f t="shared" si="47"/>
        <v/>
      </c>
      <c r="BO11" s="4" t="str">
        <f t="shared" si="48"/>
        <v/>
      </c>
      <c r="BP11" s="4" t="str">
        <f t="shared" si="49"/>
        <v/>
      </c>
      <c r="BQ11" s="4" t="str">
        <f t="shared" si="50"/>
        <v>2111</v>
      </c>
      <c r="BR11" s="4" t="str">
        <f t="shared" si="51"/>
        <v/>
      </c>
      <c r="BS11" s="4" t="str">
        <f t="shared" si="52"/>
        <v/>
      </c>
      <c r="BT11" s="4" t="str">
        <f t="shared" si="53"/>
        <v/>
      </c>
      <c r="BU11" s="4" t="str">
        <f t="shared" si="54"/>
        <v>584</v>
      </c>
      <c r="BV11" s="4" t="str">
        <f t="shared" si="55"/>
        <v/>
      </c>
      <c r="BW11" s="4" t="str">
        <f t="shared" si="56"/>
        <v/>
      </c>
      <c r="BX11" s="4" t="str">
        <f t="shared" si="57"/>
        <v/>
      </c>
      <c r="BY11" s="4" t="str">
        <f t="shared" si="58"/>
        <v>117</v>
      </c>
      <c r="BZ11" s="4" t="str">
        <f t="shared" si="59"/>
        <v/>
      </c>
      <c r="CA11" s="4" t="str">
        <f t="shared" si="60"/>
        <v/>
      </c>
      <c r="CB11" s="4" t="str">
        <f t="shared" si="61"/>
        <v/>
      </c>
      <c r="CC11" s="4" t="str">
        <f t="shared" si="62"/>
        <v>255</v>
      </c>
      <c r="CD11" s="4" t="str">
        <f t="shared" si="63"/>
        <v/>
      </c>
      <c r="CE11" s="4" t="str">
        <f t="shared" si="64"/>
        <v/>
      </c>
      <c r="CF11" s="4" t="str">
        <f t="shared" si="65"/>
        <v/>
      </c>
      <c r="CG11" s="4" t="str">
        <f t="shared" si="66"/>
        <v>14321.9082</v>
      </c>
      <c r="CH11" s="4" t="str">
        <f t="shared" si="67"/>
        <v/>
      </c>
      <c r="CI11" s="4" t="str">
        <f t="shared" si="68"/>
        <v/>
      </c>
      <c r="CJ11" s="4" t="str">
        <f t="shared" si="69"/>
        <v/>
      </c>
      <c r="CK11" s="4" t="str">
        <f t="shared" si="70"/>
        <v>7</v>
      </c>
      <c r="CL11" s="4" t="str">
        <f t="shared" si="71"/>
        <v/>
      </c>
      <c r="CM11" s="4" t="str">
        <f t="shared" si="72"/>
        <v/>
      </c>
      <c r="CN11" s="4" t="str">
        <f t="shared" si="73"/>
        <v/>
      </c>
      <c r="CO11" s="4" t="str">
        <f t="shared" si="74"/>
        <v>110</v>
      </c>
    </row>
    <row r="12">
      <c r="A12" s="4">
        <v>0.00516253558975</v>
      </c>
      <c r="B12" s="4">
        <v>106626.375625</v>
      </c>
      <c r="C12" s="7">
        <v>333.0735427841172</v>
      </c>
      <c r="D12" s="7">
        <v>6277.0</v>
      </c>
      <c r="E12" s="7">
        <v>5310.0738802358765</v>
      </c>
      <c r="F12" s="7">
        <v>106310.0</v>
      </c>
      <c r="G12" s="7">
        <v>5300.141875</v>
      </c>
      <c r="H12" s="7">
        <v>976.858125</v>
      </c>
      <c r="I12" s="4">
        <v>281.5353125</v>
      </c>
      <c r="J12" s="4">
        <v>34.8403125</v>
      </c>
      <c r="O12" s="7">
        <v>188.0</v>
      </c>
      <c r="P12" s="7">
        <v>864.0</v>
      </c>
      <c r="Q12" s="7">
        <v>276776.88018137694</v>
      </c>
      <c r="R12" s="7">
        <v>12.0</v>
      </c>
      <c r="S12" s="7">
        <v>176.0</v>
      </c>
      <c r="U12" s="11" t="str">
        <f t="shared" si="2"/>
        <v>3</v>
      </c>
      <c r="V12" s="4" t="str">
        <f t="shared" si="3"/>
        <v/>
      </c>
      <c r="W12" s="4" t="str">
        <f t="shared" si="4"/>
        <v/>
      </c>
      <c r="X12" s="4" t="str">
        <f t="shared" si="5"/>
        <v>106626.3756</v>
      </c>
      <c r="Y12" s="4" t="str">
        <f t="shared" si="6"/>
        <v/>
      </c>
      <c r="Z12" s="4" t="str">
        <f t="shared" si="7"/>
        <v/>
      </c>
      <c r="AA12" s="4" t="str">
        <f t="shared" si="8"/>
        <v/>
      </c>
      <c r="AB12" s="4" t="str">
        <f t="shared" si="9"/>
        <v>333.0735428</v>
      </c>
      <c r="AC12" s="4" t="str">
        <f t="shared" si="10"/>
        <v/>
      </c>
      <c r="AD12" s="4" t="str">
        <f t="shared" si="11"/>
        <v/>
      </c>
      <c r="AE12" s="4" t="str">
        <f t="shared" si="12"/>
        <v/>
      </c>
      <c r="AF12" s="4" t="str">
        <f t="shared" si="13"/>
        <v>6277</v>
      </c>
      <c r="AG12" s="4" t="str">
        <f t="shared" si="14"/>
        <v/>
      </c>
      <c r="AH12" s="4" t="str">
        <f t="shared" si="15"/>
        <v/>
      </c>
      <c r="AI12" s="4" t="str">
        <f t="shared" si="16"/>
        <v/>
      </c>
      <c r="AJ12" s="4" t="str">
        <f t="shared" si="17"/>
        <v>5310.07388</v>
      </c>
      <c r="AK12" s="4" t="str">
        <f t="shared" si="18"/>
        <v/>
      </c>
      <c r="AL12" s="4" t="str">
        <f t="shared" si="19"/>
        <v/>
      </c>
      <c r="AM12" s="4" t="str">
        <f t="shared" si="20"/>
        <v/>
      </c>
      <c r="AN12" s="4" t="str">
        <f t="shared" si="21"/>
        <v>106310</v>
      </c>
      <c r="AO12" s="4" t="str">
        <f t="shared" si="22"/>
        <v/>
      </c>
      <c r="AP12" s="4" t="str">
        <f t="shared" si="23"/>
        <v/>
      </c>
      <c r="AQ12" s="4" t="str">
        <f t="shared" si="24"/>
        <v/>
      </c>
      <c r="AR12" s="4" t="str">
        <f t="shared" si="25"/>
        <v>5300.141875</v>
      </c>
      <c r="AS12" s="4" t="str">
        <f t="shared" si="26"/>
        <v/>
      </c>
      <c r="AT12" s="4" t="str">
        <f t="shared" si="27"/>
        <v/>
      </c>
      <c r="AU12" s="4" t="str">
        <f t="shared" si="28"/>
        <v/>
      </c>
      <c r="AV12" s="4" t="str">
        <f t="shared" si="29"/>
        <v>976.858125</v>
      </c>
      <c r="AW12" s="4" t="str">
        <f t="shared" si="30"/>
        <v/>
      </c>
      <c r="AX12" s="4" t="str">
        <f t="shared" si="31"/>
        <v/>
      </c>
      <c r="AY12" s="4" t="str">
        <f t="shared" si="32"/>
        <v/>
      </c>
      <c r="AZ12" s="4" t="str">
        <f t="shared" si="33"/>
        <v>281.5353125</v>
      </c>
      <c r="BA12" s="4" t="str">
        <f t="shared" si="34"/>
        <v/>
      </c>
      <c r="BB12" s="4" t="str">
        <f t="shared" si="35"/>
        <v/>
      </c>
      <c r="BC12" s="4" t="str">
        <f t="shared" si="36"/>
        <v/>
      </c>
      <c r="BD12" s="4" t="str">
        <f t="shared" si="37"/>
        <v>34.8403125</v>
      </c>
      <c r="BE12" s="4" t="str">
        <f t="shared" si="38"/>
        <v/>
      </c>
      <c r="BF12" s="4" t="str">
        <f t="shared" si="39"/>
        <v/>
      </c>
      <c r="BG12" s="4" t="str">
        <f t="shared" si="40"/>
        <v/>
      </c>
      <c r="BH12" s="4" t="str">
        <f t="shared" si="41"/>
        <v/>
      </c>
      <c r="BI12" s="4" t="str">
        <f t="shared" si="42"/>
        <v/>
      </c>
      <c r="BJ12" s="4" t="str">
        <f t="shared" si="43"/>
        <v/>
      </c>
      <c r="BK12" s="4" t="str">
        <f t="shared" si="44"/>
        <v/>
      </c>
      <c r="BL12" s="4" t="str">
        <f t="shared" si="45"/>
        <v/>
      </c>
      <c r="BM12" s="4" t="str">
        <f t="shared" si="46"/>
        <v/>
      </c>
      <c r="BN12" s="4" t="str">
        <f t="shared" si="47"/>
        <v/>
      </c>
      <c r="BO12" s="4" t="str">
        <f t="shared" si="48"/>
        <v/>
      </c>
      <c r="BP12" s="4" t="str">
        <f t="shared" si="49"/>
        <v/>
      </c>
      <c r="BQ12" s="4" t="str">
        <f t="shared" si="50"/>
        <v/>
      </c>
      <c r="BR12" s="4" t="str">
        <f t="shared" si="51"/>
        <v/>
      </c>
      <c r="BS12" s="4" t="str">
        <f t="shared" si="52"/>
        <v/>
      </c>
      <c r="BT12" s="4" t="str">
        <f t="shared" si="53"/>
        <v/>
      </c>
      <c r="BU12" s="4" t="str">
        <f t="shared" si="54"/>
        <v/>
      </c>
      <c r="BV12" s="4" t="str">
        <f t="shared" si="55"/>
        <v/>
      </c>
      <c r="BW12" s="4" t="str">
        <f t="shared" si="56"/>
        <v/>
      </c>
      <c r="BX12" s="4" t="str">
        <f t="shared" si="57"/>
        <v>188</v>
      </c>
      <c r="BY12" s="4" t="str">
        <f t="shared" si="58"/>
        <v/>
      </c>
      <c r="BZ12" s="4" t="str">
        <f t="shared" si="59"/>
        <v/>
      </c>
      <c r="CA12" s="4" t="str">
        <f t="shared" si="60"/>
        <v/>
      </c>
      <c r="CB12" s="4" t="str">
        <f t="shared" si="61"/>
        <v>864</v>
      </c>
      <c r="CC12" s="4" t="str">
        <f t="shared" si="62"/>
        <v/>
      </c>
      <c r="CD12" s="4" t="str">
        <f t="shared" si="63"/>
        <v/>
      </c>
      <c r="CE12" s="4" t="str">
        <f t="shared" si="64"/>
        <v/>
      </c>
      <c r="CF12" s="4" t="str">
        <f t="shared" si="65"/>
        <v>276776.8802</v>
      </c>
      <c r="CG12" s="4" t="str">
        <f t="shared" si="66"/>
        <v/>
      </c>
      <c r="CH12" s="4" t="str">
        <f t="shared" si="67"/>
        <v/>
      </c>
      <c r="CI12" s="4" t="str">
        <f t="shared" si="68"/>
        <v/>
      </c>
      <c r="CJ12" s="4" t="str">
        <f t="shared" si="69"/>
        <v>12</v>
      </c>
      <c r="CK12" s="4" t="str">
        <f t="shared" si="70"/>
        <v/>
      </c>
      <c r="CL12" s="4" t="str">
        <f t="shared" si="71"/>
        <v/>
      </c>
      <c r="CM12" s="4" t="str">
        <f t="shared" si="72"/>
        <v/>
      </c>
      <c r="CN12" s="4" t="str">
        <f t="shared" si="73"/>
        <v>176</v>
      </c>
      <c r="CO12" s="4" t="str">
        <f t="shared" si="74"/>
        <v/>
      </c>
    </row>
    <row r="13">
      <c r="A13" s="4">
        <v>0.00267364827182</v>
      </c>
      <c r="B13" s="4">
        <v>79958.1603125</v>
      </c>
      <c r="C13" s="7">
        <v>557.4374727432213</v>
      </c>
      <c r="D13" s="7">
        <v>8821.0</v>
      </c>
      <c r="E13" s="7">
        <v>7863.364760032569</v>
      </c>
      <c r="F13" s="7">
        <v>79417.0</v>
      </c>
      <c r="G13" s="7">
        <v>7853.4465625</v>
      </c>
      <c r="H13" s="7">
        <v>967.5534375</v>
      </c>
      <c r="I13" s="4">
        <v>431.561875</v>
      </c>
      <c r="J13" s="4">
        <v>109.5984375</v>
      </c>
      <c r="K13">
        <v>6.554588851677638</v>
      </c>
      <c r="L13" s="7">
        <v>52.0</v>
      </c>
      <c r="M13" s="7">
        <v>970.0</v>
      </c>
      <c r="N13" s="4">
        <v>94.0</v>
      </c>
      <c r="O13" s="4">
        <v>26.0</v>
      </c>
      <c r="P13" s="4">
        <v>47.0</v>
      </c>
      <c r="Q13" s="4">
        <v>15518.747143998187</v>
      </c>
      <c r="R13" s="4">
        <v>9.0</v>
      </c>
      <c r="S13" s="4">
        <v>17.0</v>
      </c>
      <c r="T13" s="4"/>
      <c r="U13" s="11" t="str">
        <f t="shared" si="2"/>
        <v>2</v>
      </c>
      <c r="V13" s="4" t="str">
        <f t="shared" si="3"/>
        <v/>
      </c>
      <c r="W13" s="4" t="str">
        <f t="shared" si="4"/>
        <v>79958.16031</v>
      </c>
      <c r="X13" s="4" t="str">
        <f t="shared" si="5"/>
        <v/>
      </c>
      <c r="Y13" s="4" t="str">
        <f t="shared" si="6"/>
        <v/>
      </c>
      <c r="Z13" s="4" t="str">
        <f t="shared" si="7"/>
        <v/>
      </c>
      <c r="AA13" s="4" t="str">
        <f t="shared" si="8"/>
        <v>557.4374727</v>
      </c>
      <c r="AB13" s="4" t="str">
        <f t="shared" si="9"/>
        <v/>
      </c>
      <c r="AC13" s="4" t="str">
        <f t="shared" si="10"/>
        <v/>
      </c>
      <c r="AD13" s="4" t="str">
        <f t="shared" si="11"/>
        <v/>
      </c>
      <c r="AE13" s="4" t="str">
        <f t="shared" si="12"/>
        <v>8821</v>
      </c>
      <c r="AF13" s="4" t="str">
        <f t="shared" si="13"/>
        <v/>
      </c>
      <c r="AG13" s="4" t="str">
        <f t="shared" si="14"/>
        <v/>
      </c>
      <c r="AH13" s="4" t="str">
        <f t="shared" si="15"/>
        <v/>
      </c>
      <c r="AI13" s="4" t="str">
        <f t="shared" si="16"/>
        <v>7863.36476</v>
      </c>
      <c r="AJ13" s="4" t="str">
        <f t="shared" si="17"/>
        <v/>
      </c>
      <c r="AK13" s="4" t="str">
        <f t="shared" si="18"/>
        <v/>
      </c>
      <c r="AL13" s="4" t="str">
        <f t="shared" si="19"/>
        <v/>
      </c>
      <c r="AM13" s="4" t="str">
        <f t="shared" si="20"/>
        <v>79417</v>
      </c>
      <c r="AN13" s="4" t="str">
        <f t="shared" si="21"/>
        <v/>
      </c>
      <c r="AO13" s="4" t="str">
        <f t="shared" si="22"/>
        <v/>
      </c>
      <c r="AP13" s="4" t="str">
        <f t="shared" si="23"/>
        <v/>
      </c>
      <c r="AQ13" s="4" t="str">
        <f t="shared" si="24"/>
        <v>7853.446563</v>
      </c>
      <c r="AR13" s="4" t="str">
        <f t="shared" si="25"/>
        <v/>
      </c>
      <c r="AS13" s="4" t="str">
        <f t="shared" si="26"/>
        <v/>
      </c>
      <c r="AT13" s="4" t="str">
        <f t="shared" si="27"/>
        <v/>
      </c>
      <c r="AU13" s="4" t="str">
        <f t="shared" si="28"/>
        <v>967.5534375</v>
      </c>
      <c r="AV13" s="4" t="str">
        <f t="shared" si="29"/>
        <v/>
      </c>
      <c r="AW13" s="4" t="str">
        <f t="shared" si="30"/>
        <v/>
      </c>
      <c r="AX13" s="4" t="str">
        <f t="shared" si="31"/>
        <v/>
      </c>
      <c r="AY13" s="4" t="str">
        <f t="shared" si="32"/>
        <v>431.561875</v>
      </c>
      <c r="AZ13" s="4" t="str">
        <f t="shared" si="33"/>
        <v/>
      </c>
      <c r="BA13" s="4" t="str">
        <f t="shared" si="34"/>
        <v/>
      </c>
      <c r="BB13" s="4" t="str">
        <f t="shared" si="35"/>
        <v/>
      </c>
      <c r="BC13" s="4" t="str">
        <f t="shared" si="36"/>
        <v>109.5984375</v>
      </c>
      <c r="BD13" s="4" t="str">
        <f t="shared" si="37"/>
        <v/>
      </c>
      <c r="BE13" s="4" t="str">
        <f t="shared" si="38"/>
        <v/>
      </c>
      <c r="BF13" s="4" t="str">
        <f t="shared" si="39"/>
        <v/>
      </c>
      <c r="BG13" s="4" t="str">
        <f t="shared" si="40"/>
        <v>6.554588852</v>
      </c>
      <c r="BH13" s="4" t="str">
        <f t="shared" si="41"/>
        <v/>
      </c>
      <c r="BI13" s="4" t="str">
        <f t="shared" si="42"/>
        <v/>
      </c>
      <c r="BJ13" s="4" t="str">
        <f t="shared" si="43"/>
        <v/>
      </c>
      <c r="BK13" s="4" t="str">
        <f t="shared" si="44"/>
        <v>52</v>
      </c>
      <c r="BL13" s="4" t="str">
        <f t="shared" si="45"/>
        <v/>
      </c>
      <c r="BM13" s="4" t="str">
        <f t="shared" si="46"/>
        <v/>
      </c>
      <c r="BN13" s="4" t="str">
        <f t="shared" si="47"/>
        <v/>
      </c>
      <c r="BO13" s="4" t="str">
        <f t="shared" si="48"/>
        <v>970</v>
      </c>
      <c r="BP13" s="4" t="str">
        <f t="shared" si="49"/>
        <v/>
      </c>
      <c r="BQ13" s="4" t="str">
        <f t="shared" si="50"/>
        <v/>
      </c>
      <c r="BR13" s="4" t="str">
        <f t="shared" si="51"/>
        <v/>
      </c>
      <c r="BS13" s="4" t="str">
        <f t="shared" si="52"/>
        <v>94</v>
      </c>
      <c r="BT13" s="4" t="str">
        <f t="shared" si="53"/>
        <v/>
      </c>
      <c r="BU13" s="4" t="str">
        <f t="shared" si="54"/>
        <v/>
      </c>
      <c r="BV13" s="4" t="str">
        <f t="shared" si="55"/>
        <v/>
      </c>
      <c r="BW13" s="4" t="str">
        <f t="shared" si="56"/>
        <v>26</v>
      </c>
      <c r="BX13" s="4" t="str">
        <f t="shared" si="57"/>
        <v/>
      </c>
      <c r="BY13" s="4" t="str">
        <f t="shared" si="58"/>
        <v/>
      </c>
      <c r="BZ13" s="4" t="str">
        <f t="shared" si="59"/>
        <v/>
      </c>
      <c r="CA13" s="4" t="str">
        <f t="shared" si="60"/>
        <v>47</v>
      </c>
      <c r="CB13" s="4" t="str">
        <f t="shared" si="61"/>
        <v/>
      </c>
      <c r="CC13" s="4" t="str">
        <f t="shared" si="62"/>
        <v/>
      </c>
      <c r="CD13" s="4" t="str">
        <f t="shared" si="63"/>
        <v/>
      </c>
      <c r="CE13" s="4" t="str">
        <f t="shared" si="64"/>
        <v>15518.74714</v>
      </c>
      <c r="CF13" s="4" t="str">
        <f t="shared" si="65"/>
        <v/>
      </c>
      <c r="CG13" s="4" t="str">
        <f t="shared" si="66"/>
        <v/>
      </c>
      <c r="CH13" s="4" t="str">
        <f t="shared" si="67"/>
        <v/>
      </c>
      <c r="CI13" s="4" t="str">
        <f t="shared" si="68"/>
        <v>9</v>
      </c>
      <c r="CJ13" s="4" t="str">
        <f t="shared" si="69"/>
        <v/>
      </c>
      <c r="CK13" s="4" t="str">
        <f t="shared" si="70"/>
        <v/>
      </c>
      <c r="CL13" s="4" t="str">
        <f t="shared" si="71"/>
        <v/>
      </c>
      <c r="CM13" s="4" t="str">
        <f t="shared" si="72"/>
        <v>17</v>
      </c>
      <c r="CN13" s="4" t="str">
        <f t="shared" si="73"/>
        <v/>
      </c>
      <c r="CO13" s="4" t="str">
        <f t="shared" si="74"/>
        <v/>
      </c>
    </row>
    <row r="14">
      <c r="A14" s="4">
        <v>0.0115384838253</v>
      </c>
      <c r="B14" s="4">
        <v>2984792.5578125003</v>
      </c>
      <c r="C14" s="7">
        <v>1782.0661605233613</v>
      </c>
      <c r="D14" s="7">
        <v>16800.0</v>
      </c>
      <c r="E14" s="7">
        <v>7951.113416611486</v>
      </c>
      <c r="F14" s="7">
        <v>2983032.0</v>
      </c>
      <c r="G14" s="7">
        <v>7938.0</v>
      </c>
      <c r="H14" s="7">
        <v>8862.0</v>
      </c>
      <c r="I14" s="4">
        <v>1551.8925</v>
      </c>
      <c r="J14" s="4">
        <v>208.6653125</v>
      </c>
      <c r="K14" s="7">
        <v>0.0</v>
      </c>
      <c r="L14" s="7">
        <v>0.0</v>
      </c>
      <c r="M14" s="7">
        <v>126.0</v>
      </c>
      <c r="N14" s="4">
        <v>0.0</v>
      </c>
      <c r="O14" s="4"/>
      <c r="P14" s="4"/>
      <c r="Q14" s="4"/>
      <c r="R14" s="18"/>
      <c r="S14" s="18"/>
      <c r="T14" s="4"/>
      <c r="U14" s="11" t="str">
        <f t="shared" si="2"/>
        <v>4</v>
      </c>
      <c r="V14" s="4" t="str">
        <f t="shared" si="3"/>
        <v/>
      </c>
      <c r="W14" s="4" t="str">
        <f t="shared" si="4"/>
        <v/>
      </c>
      <c r="X14" s="4" t="str">
        <f t="shared" si="5"/>
        <v/>
      </c>
      <c r="Y14" s="4" t="str">
        <f t="shared" si="6"/>
        <v>2984792.558</v>
      </c>
      <c r="Z14" s="4" t="str">
        <f t="shared" si="7"/>
        <v/>
      </c>
      <c r="AA14" s="4" t="str">
        <f t="shared" si="8"/>
        <v/>
      </c>
      <c r="AB14" s="4" t="str">
        <f t="shared" si="9"/>
        <v/>
      </c>
      <c r="AC14" s="4" t="str">
        <f t="shared" si="10"/>
        <v>1782.066161</v>
      </c>
      <c r="AD14" s="4" t="str">
        <f t="shared" si="11"/>
        <v/>
      </c>
      <c r="AE14" s="4" t="str">
        <f t="shared" si="12"/>
        <v/>
      </c>
      <c r="AF14" s="4" t="str">
        <f t="shared" si="13"/>
        <v/>
      </c>
      <c r="AG14" s="4" t="str">
        <f t="shared" si="14"/>
        <v>16800</v>
      </c>
      <c r="AH14" s="4" t="str">
        <f t="shared" si="15"/>
        <v/>
      </c>
      <c r="AI14" s="4" t="str">
        <f t="shared" si="16"/>
        <v/>
      </c>
      <c r="AJ14" s="4" t="str">
        <f t="shared" si="17"/>
        <v/>
      </c>
      <c r="AK14" s="4" t="str">
        <f t="shared" si="18"/>
        <v>7951.113417</v>
      </c>
      <c r="AL14" s="4" t="str">
        <f t="shared" si="19"/>
        <v/>
      </c>
      <c r="AM14" s="4" t="str">
        <f t="shared" si="20"/>
        <v/>
      </c>
      <c r="AN14" s="4" t="str">
        <f t="shared" si="21"/>
        <v/>
      </c>
      <c r="AO14" s="4" t="str">
        <f t="shared" si="22"/>
        <v>2983032</v>
      </c>
      <c r="AP14" s="4" t="str">
        <f t="shared" si="23"/>
        <v/>
      </c>
      <c r="AQ14" s="4" t="str">
        <f t="shared" si="24"/>
        <v/>
      </c>
      <c r="AR14" s="4" t="str">
        <f t="shared" si="25"/>
        <v/>
      </c>
      <c r="AS14" s="4" t="str">
        <f t="shared" si="26"/>
        <v>7938</v>
      </c>
      <c r="AT14" s="4" t="str">
        <f t="shared" si="27"/>
        <v/>
      </c>
      <c r="AU14" s="4" t="str">
        <f t="shared" si="28"/>
        <v/>
      </c>
      <c r="AV14" s="4" t="str">
        <f t="shared" si="29"/>
        <v/>
      </c>
      <c r="AW14" s="4" t="str">
        <f t="shared" si="30"/>
        <v>8862</v>
      </c>
      <c r="AX14" s="4" t="str">
        <f t="shared" si="31"/>
        <v/>
      </c>
      <c r="AY14" s="4" t="str">
        <f t="shared" si="32"/>
        <v/>
      </c>
      <c r="AZ14" s="4" t="str">
        <f t="shared" si="33"/>
        <v/>
      </c>
      <c r="BA14" s="4" t="str">
        <f t="shared" si="34"/>
        <v>1551.8925</v>
      </c>
      <c r="BB14" s="4" t="str">
        <f t="shared" si="35"/>
        <v/>
      </c>
      <c r="BC14" s="4" t="str">
        <f t="shared" si="36"/>
        <v/>
      </c>
      <c r="BD14" s="4" t="str">
        <f t="shared" si="37"/>
        <v/>
      </c>
      <c r="BE14" s="4" t="str">
        <f t="shared" si="38"/>
        <v>208.6653125</v>
      </c>
      <c r="BF14" s="4" t="str">
        <f t="shared" si="39"/>
        <v/>
      </c>
      <c r="BG14" s="4" t="str">
        <f t="shared" si="40"/>
        <v/>
      </c>
      <c r="BH14" s="4" t="str">
        <f t="shared" si="41"/>
        <v/>
      </c>
      <c r="BI14" s="4" t="str">
        <f t="shared" si="42"/>
        <v>0</v>
      </c>
      <c r="BJ14" s="4" t="str">
        <f t="shared" si="43"/>
        <v/>
      </c>
      <c r="BK14" s="4" t="str">
        <f t="shared" si="44"/>
        <v/>
      </c>
      <c r="BL14" s="4" t="str">
        <f t="shared" si="45"/>
        <v/>
      </c>
      <c r="BM14" s="4" t="str">
        <f t="shared" si="46"/>
        <v>0</v>
      </c>
      <c r="BN14" s="4" t="str">
        <f t="shared" si="47"/>
        <v/>
      </c>
      <c r="BO14" s="4" t="str">
        <f t="shared" si="48"/>
        <v/>
      </c>
      <c r="BP14" s="4" t="str">
        <f t="shared" si="49"/>
        <v/>
      </c>
      <c r="BQ14" s="4" t="str">
        <f t="shared" si="50"/>
        <v>126</v>
      </c>
      <c r="BR14" s="4" t="str">
        <f t="shared" si="51"/>
        <v/>
      </c>
      <c r="BS14" s="4" t="str">
        <f t="shared" si="52"/>
        <v/>
      </c>
      <c r="BT14" s="4" t="str">
        <f t="shared" si="53"/>
        <v/>
      </c>
      <c r="BU14" s="4" t="str">
        <f t="shared" si="54"/>
        <v>0</v>
      </c>
      <c r="BV14" s="4" t="str">
        <f t="shared" si="55"/>
        <v/>
      </c>
      <c r="BW14" s="4" t="str">
        <f t="shared" si="56"/>
        <v/>
      </c>
      <c r="BX14" s="4" t="str">
        <f t="shared" si="57"/>
        <v/>
      </c>
      <c r="BY14" s="4" t="str">
        <f t="shared" si="58"/>
        <v/>
      </c>
      <c r="BZ14" s="4" t="str">
        <f t="shared" si="59"/>
        <v/>
      </c>
      <c r="CA14" s="4" t="str">
        <f t="shared" si="60"/>
        <v/>
      </c>
      <c r="CB14" s="4" t="str">
        <f t="shared" si="61"/>
        <v/>
      </c>
      <c r="CC14" s="4" t="str">
        <f t="shared" si="62"/>
        <v/>
      </c>
      <c r="CD14" s="4" t="str">
        <f t="shared" si="63"/>
        <v/>
      </c>
      <c r="CE14" s="4" t="str">
        <f t="shared" si="64"/>
        <v/>
      </c>
      <c r="CF14" s="4" t="str">
        <f t="shared" si="65"/>
        <v/>
      </c>
      <c r="CG14" s="4" t="str">
        <f t="shared" si="66"/>
        <v/>
      </c>
      <c r="CH14" s="4" t="str">
        <f t="shared" si="67"/>
        <v/>
      </c>
      <c r="CI14" s="4" t="str">
        <f t="shared" si="68"/>
        <v/>
      </c>
      <c r="CJ14" s="4" t="str">
        <f t="shared" si="69"/>
        <v/>
      </c>
      <c r="CK14" s="4" t="str">
        <f t="shared" si="70"/>
        <v/>
      </c>
      <c r="CL14" s="4" t="str">
        <f t="shared" si="71"/>
        <v/>
      </c>
      <c r="CM14" s="4" t="str">
        <f t="shared" si="72"/>
        <v/>
      </c>
      <c r="CN14" s="4" t="str">
        <f t="shared" si="73"/>
        <v/>
      </c>
      <c r="CO14" s="4" t="str">
        <f t="shared" si="74"/>
        <v/>
      </c>
    </row>
    <row r="15">
      <c r="A15" s="4">
        <v>0.0032351708316</v>
      </c>
      <c r="B15" s="4">
        <v>2473505.7096875003</v>
      </c>
      <c r="C15" s="7">
        <v>770.9473759576742</v>
      </c>
      <c r="D15" s="7">
        <v>5977.0</v>
      </c>
      <c r="E15" s="7">
        <v>3601.156646758598</v>
      </c>
      <c r="F15" s="7">
        <v>2472756.0</v>
      </c>
      <c r="G15" s="7">
        <v>3589.935625</v>
      </c>
      <c r="H15" s="7">
        <v>2387.064375</v>
      </c>
      <c r="I15" s="4">
        <v>389.505625</v>
      </c>
      <c r="J15" s="4">
        <v>360.2040625</v>
      </c>
      <c r="U15" s="11" t="str">
        <f t="shared" si="2"/>
        <v>2</v>
      </c>
      <c r="V15" s="4" t="str">
        <f t="shared" si="3"/>
        <v/>
      </c>
      <c r="W15" s="4" t="str">
        <f t="shared" si="4"/>
        <v>2473505.71</v>
      </c>
      <c r="X15" s="4" t="str">
        <f t="shared" si="5"/>
        <v/>
      </c>
      <c r="Y15" s="4" t="str">
        <f t="shared" si="6"/>
        <v/>
      </c>
      <c r="Z15" s="4" t="str">
        <f t="shared" si="7"/>
        <v/>
      </c>
      <c r="AA15" s="4" t="str">
        <f t="shared" si="8"/>
        <v>770.947376</v>
      </c>
      <c r="AB15" s="4" t="str">
        <f t="shared" si="9"/>
        <v/>
      </c>
      <c r="AC15" s="4" t="str">
        <f t="shared" si="10"/>
        <v/>
      </c>
      <c r="AD15" s="4" t="str">
        <f t="shared" si="11"/>
        <v/>
      </c>
      <c r="AE15" s="4" t="str">
        <f t="shared" si="12"/>
        <v>5977</v>
      </c>
      <c r="AF15" s="4" t="str">
        <f t="shared" si="13"/>
        <v/>
      </c>
      <c r="AG15" s="4" t="str">
        <f t="shared" si="14"/>
        <v/>
      </c>
      <c r="AH15" s="4" t="str">
        <f t="shared" si="15"/>
        <v/>
      </c>
      <c r="AI15" s="4" t="str">
        <f t="shared" si="16"/>
        <v>3601.156647</v>
      </c>
      <c r="AJ15" s="4" t="str">
        <f t="shared" si="17"/>
        <v/>
      </c>
      <c r="AK15" s="4" t="str">
        <f t="shared" si="18"/>
        <v/>
      </c>
      <c r="AL15" s="4" t="str">
        <f t="shared" si="19"/>
        <v/>
      </c>
      <c r="AM15" s="4" t="str">
        <f t="shared" si="20"/>
        <v>2472756</v>
      </c>
      <c r="AN15" s="4" t="str">
        <f t="shared" si="21"/>
        <v/>
      </c>
      <c r="AO15" s="4" t="str">
        <f t="shared" si="22"/>
        <v/>
      </c>
      <c r="AP15" s="4" t="str">
        <f t="shared" si="23"/>
        <v/>
      </c>
      <c r="AQ15" s="4" t="str">
        <f t="shared" si="24"/>
        <v>3589.935625</v>
      </c>
      <c r="AR15" s="4" t="str">
        <f t="shared" si="25"/>
        <v/>
      </c>
      <c r="AS15" s="4" t="str">
        <f t="shared" si="26"/>
        <v/>
      </c>
      <c r="AT15" s="4" t="str">
        <f t="shared" si="27"/>
        <v/>
      </c>
      <c r="AU15" s="4" t="str">
        <f t="shared" si="28"/>
        <v>2387.064375</v>
      </c>
      <c r="AV15" s="4" t="str">
        <f t="shared" si="29"/>
        <v/>
      </c>
      <c r="AW15" s="4" t="str">
        <f t="shared" si="30"/>
        <v/>
      </c>
      <c r="AX15" s="4" t="str">
        <f t="shared" si="31"/>
        <v/>
      </c>
      <c r="AY15" s="4" t="str">
        <f t="shared" si="32"/>
        <v>389.505625</v>
      </c>
      <c r="AZ15" s="4" t="str">
        <f t="shared" si="33"/>
        <v/>
      </c>
      <c r="BA15" s="4" t="str">
        <f t="shared" si="34"/>
        <v/>
      </c>
      <c r="BB15" s="4" t="str">
        <f t="shared" si="35"/>
        <v/>
      </c>
      <c r="BC15" s="4" t="str">
        <f t="shared" si="36"/>
        <v>360.2040625</v>
      </c>
      <c r="BD15" s="4" t="str">
        <f t="shared" si="37"/>
        <v/>
      </c>
      <c r="BE15" s="4" t="str">
        <f t="shared" si="38"/>
        <v/>
      </c>
      <c r="BF15" s="4" t="str">
        <f t="shared" si="39"/>
        <v/>
      </c>
      <c r="BG15" s="4" t="str">
        <f t="shared" si="40"/>
        <v/>
      </c>
      <c r="BH15" s="4" t="str">
        <f t="shared" si="41"/>
        <v/>
      </c>
      <c r="BI15" s="4" t="str">
        <f t="shared" si="42"/>
        <v/>
      </c>
      <c r="BJ15" s="4" t="str">
        <f t="shared" si="43"/>
        <v/>
      </c>
      <c r="BK15" s="4" t="str">
        <f t="shared" si="44"/>
        <v/>
      </c>
      <c r="BL15" s="4" t="str">
        <f t="shared" si="45"/>
        <v/>
      </c>
      <c r="BM15" s="4" t="str">
        <f t="shared" si="46"/>
        <v/>
      </c>
      <c r="BN15" s="4" t="str">
        <f t="shared" si="47"/>
        <v/>
      </c>
      <c r="BO15" s="4" t="str">
        <f t="shared" si="48"/>
        <v/>
      </c>
      <c r="BP15" s="4" t="str">
        <f t="shared" si="49"/>
        <v/>
      </c>
      <c r="BQ15" s="4" t="str">
        <f t="shared" si="50"/>
        <v/>
      </c>
      <c r="BR15" s="4" t="str">
        <f t="shared" si="51"/>
        <v/>
      </c>
      <c r="BS15" s="4" t="str">
        <f t="shared" si="52"/>
        <v/>
      </c>
      <c r="BT15" s="4" t="str">
        <f t="shared" si="53"/>
        <v/>
      </c>
      <c r="BU15" s="4" t="str">
        <f t="shared" si="54"/>
        <v/>
      </c>
      <c r="BV15" s="4" t="str">
        <f t="shared" si="55"/>
        <v/>
      </c>
      <c r="BW15" s="4" t="str">
        <f t="shared" si="56"/>
        <v/>
      </c>
      <c r="BX15" s="4" t="str">
        <f t="shared" si="57"/>
        <v/>
      </c>
      <c r="BY15" s="4" t="str">
        <f t="shared" si="58"/>
        <v/>
      </c>
      <c r="BZ15" s="4" t="str">
        <f t="shared" si="59"/>
        <v/>
      </c>
      <c r="CA15" s="4" t="str">
        <f t="shared" si="60"/>
        <v/>
      </c>
      <c r="CB15" s="4" t="str">
        <f t="shared" si="61"/>
        <v/>
      </c>
      <c r="CC15" s="4" t="str">
        <f t="shared" si="62"/>
        <v/>
      </c>
      <c r="CD15" s="4" t="str">
        <f t="shared" si="63"/>
        <v/>
      </c>
      <c r="CE15" s="4" t="str">
        <f t="shared" si="64"/>
        <v/>
      </c>
      <c r="CF15" s="4" t="str">
        <f t="shared" si="65"/>
        <v/>
      </c>
      <c r="CG15" s="4" t="str">
        <f t="shared" si="66"/>
        <v/>
      </c>
      <c r="CH15" s="4" t="str">
        <f t="shared" si="67"/>
        <v/>
      </c>
      <c r="CI15" s="4" t="str">
        <f t="shared" si="68"/>
        <v/>
      </c>
      <c r="CJ15" s="4" t="str">
        <f t="shared" si="69"/>
        <v/>
      </c>
      <c r="CK15" s="4" t="str">
        <f t="shared" si="70"/>
        <v/>
      </c>
      <c r="CL15" s="4" t="str">
        <f t="shared" si="71"/>
        <v/>
      </c>
      <c r="CM15" s="4" t="str">
        <f t="shared" si="72"/>
        <v/>
      </c>
      <c r="CN15" s="4" t="str">
        <f t="shared" si="73"/>
        <v/>
      </c>
      <c r="CO15" s="4" t="str">
        <f t="shared" si="74"/>
        <v/>
      </c>
    </row>
    <row r="16">
      <c r="A16" s="4">
        <v>0.00873648321574</v>
      </c>
      <c r="B16" s="4">
        <v>2453317.4971875004</v>
      </c>
      <c r="C16" s="7">
        <v>599.7231497918299</v>
      </c>
      <c r="D16" s="7">
        <v>6004.0</v>
      </c>
      <c r="E16" s="7">
        <v>5448.390221748606</v>
      </c>
      <c r="F16" s="7">
        <v>2452739.0</v>
      </c>
      <c r="G16" s="7">
        <v>5439.24875</v>
      </c>
      <c r="H16" s="7">
        <v>564.75125</v>
      </c>
      <c r="I16" s="4">
        <v>516.6184375</v>
      </c>
      <c r="J16" s="4">
        <v>61.87875</v>
      </c>
      <c r="K16" s="7">
        <v>0.0</v>
      </c>
      <c r="L16" s="7">
        <v>0.0</v>
      </c>
      <c r="M16" s="7">
        <v>0.0</v>
      </c>
      <c r="N16" s="4">
        <v>0.0</v>
      </c>
      <c r="O16" s="4"/>
      <c r="P16" s="4"/>
      <c r="Q16" s="4"/>
      <c r="R16" s="18"/>
      <c r="S16" s="18"/>
      <c r="T16" s="4"/>
      <c r="U16" s="11" t="str">
        <f t="shared" si="2"/>
        <v>4</v>
      </c>
      <c r="V16" s="4" t="str">
        <f t="shared" si="3"/>
        <v/>
      </c>
      <c r="W16" s="4" t="str">
        <f t="shared" si="4"/>
        <v/>
      </c>
      <c r="X16" s="4" t="str">
        <f t="shared" si="5"/>
        <v/>
      </c>
      <c r="Y16" s="4" t="str">
        <f t="shared" si="6"/>
        <v>2453317.497</v>
      </c>
      <c r="Z16" s="4" t="str">
        <f t="shared" si="7"/>
        <v/>
      </c>
      <c r="AA16" s="4" t="str">
        <f t="shared" si="8"/>
        <v/>
      </c>
      <c r="AB16" s="4" t="str">
        <f t="shared" si="9"/>
        <v/>
      </c>
      <c r="AC16" s="4" t="str">
        <f t="shared" si="10"/>
        <v>599.7231498</v>
      </c>
      <c r="AD16" s="4" t="str">
        <f t="shared" si="11"/>
        <v/>
      </c>
      <c r="AE16" s="4" t="str">
        <f t="shared" si="12"/>
        <v/>
      </c>
      <c r="AF16" s="4" t="str">
        <f t="shared" si="13"/>
        <v/>
      </c>
      <c r="AG16" s="4" t="str">
        <f t="shared" si="14"/>
        <v>6004</v>
      </c>
      <c r="AH16" s="4" t="str">
        <f t="shared" si="15"/>
        <v/>
      </c>
      <c r="AI16" s="4" t="str">
        <f t="shared" si="16"/>
        <v/>
      </c>
      <c r="AJ16" s="4" t="str">
        <f t="shared" si="17"/>
        <v/>
      </c>
      <c r="AK16" s="4" t="str">
        <f t="shared" si="18"/>
        <v>5448.390222</v>
      </c>
      <c r="AL16" s="4" t="str">
        <f t="shared" si="19"/>
        <v/>
      </c>
      <c r="AM16" s="4" t="str">
        <f t="shared" si="20"/>
        <v/>
      </c>
      <c r="AN16" s="4" t="str">
        <f t="shared" si="21"/>
        <v/>
      </c>
      <c r="AO16" s="4" t="str">
        <f t="shared" si="22"/>
        <v>2452739</v>
      </c>
      <c r="AP16" s="4" t="str">
        <f t="shared" si="23"/>
        <v/>
      </c>
      <c r="AQ16" s="4" t="str">
        <f t="shared" si="24"/>
        <v/>
      </c>
      <c r="AR16" s="4" t="str">
        <f t="shared" si="25"/>
        <v/>
      </c>
      <c r="AS16" s="4" t="str">
        <f t="shared" si="26"/>
        <v>5439.24875</v>
      </c>
      <c r="AT16" s="4" t="str">
        <f t="shared" si="27"/>
        <v/>
      </c>
      <c r="AU16" s="4" t="str">
        <f t="shared" si="28"/>
        <v/>
      </c>
      <c r="AV16" s="4" t="str">
        <f t="shared" si="29"/>
        <v/>
      </c>
      <c r="AW16" s="4" t="str">
        <f t="shared" si="30"/>
        <v>564.75125</v>
      </c>
      <c r="AX16" s="4" t="str">
        <f t="shared" si="31"/>
        <v/>
      </c>
      <c r="AY16" s="4" t="str">
        <f t="shared" si="32"/>
        <v/>
      </c>
      <c r="AZ16" s="4" t="str">
        <f t="shared" si="33"/>
        <v/>
      </c>
      <c r="BA16" s="4" t="str">
        <f t="shared" si="34"/>
        <v>516.6184375</v>
      </c>
      <c r="BB16" s="4" t="str">
        <f t="shared" si="35"/>
        <v/>
      </c>
      <c r="BC16" s="4" t="str">
        <f t="shared" si="36"/>
        <v/>
      </c>
      <c r="BD16" s="4" t="str">
        <f t="shared" si="37"/>
        <v/>
      </c>
      <c r="BE16" s="4" t="str">
        <f t="shared" si="38"/>
        <v>61.87875</v>
      </c>
      <c r="BF16" s="4" t="str">
        <f t="shared" si="39"/>
        <v/>
      </c>
      <c r="BG16" s="4" t="str">
        <f t="shared" si="40"/>
        <v/>
      </c>
      <c r="BH16" s="4" t="str">
        <f t="shared" si="41"/>
        <v/>
      </c>
      <c r="BI16" s="4" t="str">
        <f t="shared" si="42"/>
        <v>0</v>
      </c>
      <c r="BJ16" s="4" t="str">
        <f t="shared" si="43"/>
        <v/>
      </c>
      <c r="BK16" s="4" t="str">
        <f t="shared" si="44"/>
        <v/>
      </c>
      <c r="BL16" s="4" t="str">
        <f t="shared" si="45"/>
        <v/>
      </c>
      <c r="BM16" s="4" t="str">
        <f t="shared" si="46"/>
        <v>0</v>
      </c>
      <c r="BN16" s="4" t="str">
        <f t="shared" si="47"/>
        <v/>
      </c>
      <c r="BO16" s="4" t="str">
        <f t="shared" si="48"/>
        <v/>
      </c>
      <c r="BP16" s="4" t="str">
        <f t="shared" si="49"/>
        <v/>
      </c>
      <c r="BQ16" s="4" t="str">
        <f t="shared" si="50"/>
        <v>0</v>
      </c>
      <c r="BR16" s="4" t="str">
        <f t="shared" si="51"/>
        <v/>
      </c>
      <c r="BS16" s="4" t="str">
        <f t="shared" si="52"/>
        <v/>
      </c>
      <c r="BT16" s="4" t="str">
        <f t="shared" si="53"/>
        <v/>
      </c>
      <c r="BU16" s="4" t="str">
        <f t="shared" si="54"/>
        <v>0</v>
      </c>
      <c r="BV16" s="4" t="str">
        <f t="shared" si="55"/>
        <v/>
      </c>
      <c r="BW16" s="4" t="str">
        <f t="shared" si="56"/>
        <v/>
      </c>
      <c r="BX16" s="4" t="str">
        <f t="shared" si="57"/>
        <v/>
      </c>
      <c r="BY16" s="4" t="str">
        <f t="shared" si="58"/>
        <v/>
      </c>
      <c r="BZ16" s="4" t="str">
        <f t="shared" si="59"/>
        <v/>
      </c>
      <c r="CA16" s="4" t="str">
        <f t="shared" si="60"/>
        <v/>
      </c>
      <c r="CB16" s="4" t="str">
        <f t="shared" si="61"/>
        <v/>
      </c>
      <c r="CC16" s="4" t="str">
        <f t="shared" si="62"/>
        <v/>
      </c>
      <c r="CD16" s="4" t="str">
        <f t="shared" si="63"/>
        <v/>
      </c>
      <c r="CE16" s="4" t="str">
        <f t="shared" si="64"/>
        <v/>
      </c>
      <c r="CF16" s="4" t="str">
        <f t="shared" si="65"/>
        <v/>
      </c>
      <c r="CG16" s="4" t="str">
        <f t="shared" si="66"/>
        <v/>
      </c>
      <c r="CH16" s="4" t="str">
        <f t="shared" si="67"/>
        <v/>
      </c>
      <c r="CI16" s="4" t="str">
        <f t="shared" si="68"/>
        <v/>
      </c>
      <c r="CJ16" s="4" t="str">
        <f t="shared" si="69"/>
        <v/>
      </c>
      <c r="CK16" s="4" t="str">
        <f t="shared" si="70"/>
        <v/>
      </c>
      <c r="CL16" s="4" t="str">
        <f t="shared" si="71"/>
        <v/>
      </c>
      <c r="CM16" s="4" t="str">
        <f t="shared" si="72"/>
        <v/>
      </c>
      <c r="CN16" s="4" t="str">
        <f t="shared" si="73"/>
        <v/>
      </c>
      <c r="CO16" s="4" t="str">
        <f t="shared" si="74"/>
        <v/>
      </c>
    </row>
    <row r="17">
      <c r="A17" s="4">
        <v>0.0103893091956</v>
      </c>
      <c r="B17" s="4">
        <v>2224152.5065625</v>
      </c>
      <c r="C17" s="7">
        <v>4548.588447026827</v>
      </c>
      <c r="D17" s="7">
        <v>34600.0</v>
      </c>
      <c r="E17" s="7">
        <v>33733.96197823052</v>
      </c>
      <c r="F17" s="7">
        <v>2219625.0</v>
      </c>
      <c r="G17" s="7">
        <v>33724.1875</v>
      </c>
      <c r="H17" s="7">
        <v>875.8125</v>
      </c>
      <c r="I17" s="4">
        <v>4138.5146875</v>
      </c>
      <c r="J17" s="4">
        <v>388.991875</v>
      </c>
      <c r="K17">
        <v>8.794415866350107</v>
      </c>
      <c r="L17" s="7">
        <v>17.0</v>
      </c>
      <c r="M17" s="7">
        <v>685.0</v>
      </c>
      <c r="N17" s="4">
        <v>111.0</v>
      </c>
      <c r="O17" s="4">
        <v>1.0</v>
      </c>
      <c r="P17" s="4">
        <v>0.0</v>
      </c>
      <c r="Q17" s="4">
        <v>6.794415866350106</v>
      </c>
      <c r="R17" s="4">
        <v>0.0</v>
      </c>
      <c r="S17" s="4">
        <v>1.0</v>
      </c>
      <c r="T17" s="4"/>
      <c r="U17" s="11" t="str">
        <f t="shared" si="2"/>
        <v>4</v>
      </c>
      <c r="V17" s="4" t="str">
        <f t="shared" si="3"/>
        <v/>
      </c>
      <c r="W17" s="4" t="str">
        <f t="shared" si="4"/>
        <v/>
      </c>
      <c r="X17" s="4" t="str">
        <f t="shared" si="5"/>
        <v/>
      </c>
      <c r="Y17" s="4" t="str">
        <f t="shared" si="6"/>
        <v>2224152.507</v>
      </c>
      <c r="Z17" s="4" t="str">
        <f t="shared" si="7"/>
        <v/>
      </c>
      <c r="AA17" s="4" t="str">
        <f t="shared" si="8"/>
        <v/>
      </c>
      <c r="AB17" s="4" t="str">
        <f t="shared" si="9"/>
        <v/>
      </c>
      <c r="AC17" s="4" t="str">
        <f t="shared" si="10"/>
        <v>4548.588447</v>
      </c>
      <c r="AD17" s="4" t="str">
        <f t="shared" si="11"/>
        <v/>
      </c>
      <c r="AE17" s="4" t="str">
        <f t="shared" si="12"/>
        <v/>
      </c>
      <c r="AF17" s="4" t="str">
        <f t="shared" si="13"/>
        <v/>
      </c>
      <c r="AG17" s="4" t="str">
        <f t="shared" si="14"/>
        <v>34600</v>
      </c>
      <c r="AH17" s="4" t="str">
        <f t="shared" si="15"/>
        <v/>
      </c>
      <c r="AI17" s="4" t="str">
        <f t="shared" si="16"/>
        <v/>
      </c>
      <c r="AJ17" s="4" t="str">
        <f t="shared" si="17"/>
        <v/>
      </c>
      <c r="AK17" s="4" t="str">
        <f t="shared" si="18"/>
        <v>33733.96198</v>
      </c>
      <c r="AL17" s="4" t="str">
        <f t="shared" si="19"/>
        <v/>
      </c>
      <c r="AM17" s="4" t="str">
        <f t="shared" si="20"/>
        <v/>
      </c>
      <c r="AN17" s="4" t="str">
        <f t="shared" si="21"/>
        <v/>
      </c>
      <c r="AO17" s="4" t="str">
        <f t="shared" si="22"/>
        <v>2219625</v>
      </c>
      <c r="AP17" s="4" t="str">
        <f t="shared" si="23"/>
        <v/>
      </c>
      <c r="AQ17" s="4" t="str">
        <f t="shared" si="24"/>
        <v/>
      </c>
      <c r="AR17" s="4" t="str">
        <f t="shared" si="25"/>
        <v/>
      </c>
      <c r="AS17" s="4" t="str">
        <f t="shared" si="26"/>
        <v>33724.1875</v>
      </c>
      <c r="AT17" s="4" t="str">
        <f t="shared" si="27"/>
        <v/>
      </c>
      <c r="AU17" s="4" t="str">
        <f t="shared" si="28"/>
        <v/>
      </c>
      <c r="AV17" s="4" t="str">
        <f t="shared" si="29"/>
        <v/>
      </c>
      <c r="AW17" s="4" t="str">
        <f t="shared" si="30"/>
        <v>875.8125</v>
      </c>
      <c r="AX17" s="4" t="str">
        <f t="shared" si="31"/>
        <v/>
      </c>
      <c r="AY17" s="4" t="str">
        <f t="shared" si="32"/>
        <v/>
      </c>
      <c r="AZ17" s="4" t="str">
        <f t="shared" si="33"/>
        <v/>
      </c>
      <c r="BA17" s="4" t="str">
        <f t="shared" si="34"/>
        <v>4138.514688</v>
      </c>
      <c r="BB17" s="4" t="str">
        <f t="shared" si="35"/>
        <v/>
      </c>
      <c r="BC17" s="4" t="str">
        <f t="shared" si="36"/>
        <v/>
      </c>
      <c r="BD17" s="4" t="str">
        <f t="shared" si="37"/>
        <v/>
      </c>
      <c r="BE17" s="4" t="str">
        <f t="shared" si="38"/>
        <v>388.991875</v>
      </c>
      <c r="BF17" s="4" t="str">
        <f t="shared" si="39"/>
        <v/>
      </c>
      <c r="BG17" s="4" t="str">
        <f t="shared" si="40"/>
        <v/>
      </c>
      <c r="BH17" s="4" t="str">
        <f t="shared" si="41"/>
        <v/>
      </c>
      <c r="BI17" s="4" t="str">
        <f t="shared" si="42"/>
        <v>8.794415866</v>
      </c>
      <c r="BJ17" s="4" t="str">
        <f t="shared" si="43"/>
        <v/>
      </c>
      <c r="BK17" s="4" t="str">
        <f t="shared" si="44"/>
        <v/>
      </c>
      <c r="BL17" s="4" t="str">
        <f t="shared" si="45"/>
        <v/>
      </c>
      <c r="BM17" s="4" t="str">
        <f t="shared" si="46"/>
        <v>17</v>
      </c>
      <c r="BN17" s="4" t="str">
        <f t="shared" si="47"/>
        <v/>
      </c>
      <c r="BO17" s="4" t="str">
        <f t="shared" si="48"/>
        <v/>
      </c>
      <c r="BP17" s="4" t="str">
        <f t="shared" si="49"/>
        <v/>
      </c>
      <c r="BQ17" s="4" t="str">
        <f t="shared" si="50"/>
        <v>685</v>
      </c>
      <c r="BR17" s="4" t="str">
        <f t="shared" si="51"/>
        <v/>
      </c>
      <c r="BS17" s="4" t="str">
        <f t="shared" si="52"/>
        <v/>
      </c>
      <c r="BT17" s="4" t="str">
        <f t="shared" si="53"/>
        <v/>
      </c>
      <c r="BU17" s="4" t="str">
        <f t="shared" si="54"/>
        <v>111</v>
      </c>
      <c r="BV17" s="4" t="str">
        <f t="shared" si="55"/>
        <v/>
      </c>
      <c r="BW17" s="4" t="str">
        <f t="shared" si="56"/>
        <v/>
      </c>
      <c r="BX17" s="4" t="str">
        <f t="shared" si="57"/>
        <v/>
      </c>
      <c r="BY17" s="4" t="str">
        <f t="shared" si="58"/>
        <v>1</v>
      </c>
      <c r="BZ17" s="4" t="str">
        <f t="shared" si="59"/>
        <v/>
      </c>
      <c r="CA17" s="4" t="str">
        <f t="shared" si="60"/>
        <v/>
      </c>
      <c r="CB17" s="4" t="str">
        <f t="shared" si="61"/>
        <v/>
      </c>
      <c r="CC17" s="4" t="str">
        <f t="shared" si="62"/>
        <v>0</v>
      </c>
      <c r="CD17" s="4" t="str">
        <f t="shared" si="63"/>
        <v/>
      </c>
      <c r="CE17" s="4" t="str">
        <f t="shared" si="64"/>
        <v/>
      </c>
      <c r="CF17" s="4" t="str">
        <f t="shared" si="65"/>
        <v/>
      </c>
      <c r="CG17" s="4" t="str">
        <f t="shared" si="66"/>
        <v>6.794415866</v>
      </c>
      <c r="CH17" s="4" t="str">
        <f t="shared" si="67"/>
        <v/>
      </c>
      <c r="CI17" s="4" t="str">
        <f t="shared" si="68"/>
        <v/>
      </c>
      <c r="CJ17" s="4" t="str">
        <f t="shared" si="69"/>
        <v/>
      </c>
      <c r="CK17" s="4" t="str">
        <f t="shared" si="70"/>
        <v>0</v>
      </c>
      <c r="CL17" s="4" t="str">
        <f t="shared" si="71"/>
        <v/>
      </c>
      <c r="CM17" s="4" t="str">
        <f t="shared" si="72"/>
        <v/>
      </c>
      <c r="CN17" s="4" t="str">
        <f t="shared" si="73"/>
        <v/>
      </c>
      <c r="CO17" s="4" t="str">
        <f t="shared" si="74"/>
        <v>1</v>
      </c>
    </row>
    <row r="18">
      <c r="A18" s="4">
        <v>0.0143210905712</v>
      </c>
      <c r="B18" s="4">
        <v>2143605.5346875</v>
      </c>
      <c r="C18" s="7">
        <v>1596.5652347550838</v>
      </c>
      <c r="D18" s="7">
        <v>1285.0</v>
      </c>
      <c r="E18" s="7">
        <v>1090.6582114827518</v>
      </c>
      <c r="F18" s="7">
        <v>2142030.0</v>
      </c>
      <c r="G18" s="7">
        <v>1083.0</v>
      </c>
      <c r="H18" s="7">
        <v>202.0</v>
      </c>
      <c r="I18" s="4">
        <v>1262.706875</v>
      </c>
      <c r="J18" s="4">
        <v>312.8278125</v>
      </c>
      <c r="U18" s="11" t="str">
        <f t="shared" si="2"/>
        <v>4</v>
      </c>
      <c r="V18" s="4" t="str">
        <f t="shared" si="3"/>
        <v/>
      </c>
      <c r="W18" s="4" t="str">
        <f t="shared" si="4"/>
        <v/>
      </c>
      <c r="X18" s="4" t="str">
        <f t="shared" si="5"/>
        <v/>
      </c>
      <c r="Y18" s="4" t="str">
        <f t="shared" si="6"/>
        <v>2143605.535</v>
      </c>
      <c r="Z18" s="4" t="str">
        <f t="shared" si="7"/>
        <v/>
      </c>
      <c r="AA18" s="4" t="str">
        <f t="shared" si="8"/>
        <v/>
      </c>
      <c r="AB18" s="4" t="str">
        <f t="shared" si="9"/>
        <v/>
      </c>
      <c r="AC18" s="4" t="str">
        <f t="shared" si="10"/>
        <v>1596.565235</v>
      </c>
      <c r="AD18" s="4" t="str">
        <f t="shared" si="11"/>
        <v/>
      </c>
      <c r="AE18" s="4" t="str">
        <f t="shared" si="12"/>
        <v/>
      </c>
      <c r="AF18" s="4" t="str">
        <f t="shared" si="13"/>
        <v/>
      </c>
      <c r="AG18" s="4" t="str">
        <f t="shared" si="14"/>
        <v>1285</v>
      </c>
      <c r="AH18" s="4" t="str">
        <f t="shared" si="15"/>
        <v/>
      </c>
      <c r="AI18" s="4" t="str">
        <f t="shared" si="16"/>
        <v/>
      </c>
      <c r="AJ18" s="4" t="str">
        <f t="shared" si="17"/>
        <v/>
      </c>
      <c r="AK18" s="4" t="str">
        <f t="shared" si="18"/>
        <v>1090.658211</v>
      </c>
      <c r="AL18" s="4" t="str">
        <f t="shared" si="19"/>
        <v/>
      </c>
      <c r="AM18" s="4" t="str">
        <f t="shared" si="20"/>
        <v/>
      </c>
      <c r="AN18" s="4" t="str">
        <f t="shared" si="21"/>
        <v/>
      </c>
      <c r="AO18" s="4" t="str">
        <f t="shared" si="22"/>
        <v>2142030</v>
      </c>
      <c r="AP18" s="4" t="str">
        <f t="shared" si="23"/>
        <v/>
      </c>
      <c r="AQ18" s="4" t="str">
        <f t="shared" si="24"/>
        <v/>
      </c>
      <c r="AR18" s="4" t="str">
        <f t="shared" si="25"/>
        <v/>
      </c>
      <c r="AS18" s="4" t="str">
        <f t="shared" si="26"/>
        <v>1083</v>
      </c>
      <c r="AT18" s="4" t="str">
        <f t="shared" si="27"/>
        <v/>
      </c>
      <c r="AU18" s="4" t="str">
        <f t="shared" si="28"/>
        <v/>
      </c>
      <c r="AV18" s="4" t="str">
        <f t="shared" si="29"/>
        <v/>
      </c>
      <c r="AW18" s="4" t="str">
        <f t="shared" si="30"/>
        <v>202</v>
      </c>
      <c r="AX18" s="4" t="str">
        <f t="shared" si="31"/>
        <v/>
      </c>
      <c r="AY18" s="4" t="str">
        <f t="shared" si="32"/>
        <v/>
      </c>
      <c r="AZ18" s="4" t="str">
        <f t="shared" si="33"/>
        <v/>
      </c>
      <c r="BA18" s="4" t="str">
        <f t="shared" si="34"/>
        <v>1262.706875</v>
      </c>
      <c r="BB18" s="4" t="str">
        <f t="shared" si="35"/>
        <v/>
      </c>
      <c r="BC18" s="4" t="str">
        <f t="shared" si="36"/>
        <v/>
      </c>
      <c r="BD18" s="4" t="str">
        <f t="shared" si="37"/>
        <v/>
      </c>
      <c r="BE18" s="4" t="str">
        <f t="shared" si="38"/>
        <v>312.8278125</v>
      </c>
      <c r="BF18" s="4" t="str">
        <f t="shared" si="39"/>
        <v/>
      </c>
      <c r="BG18" s="4" t="str">
        <f t="shared" si="40"/>
        <v/>
      </c>
      <c r="BH18" s="4" t="str">
        <f t="shared" si="41"/>
        <v/>
      </c>
      <c r="BI18" s="4" t="str">
        <f t="shared" si="42"/>
        <v/>
      </c>
      <c r="BJ18" s="4" t="str">
        <f t="shared" si="43"/>
        <v/>
      </c>
      <c r="BK18" s="4" t="str">
        <f t="shared" si="44"/>
        <v/>
      </c>
      <c r="BL18" s="4" t="str">
        <f t="shared" si="45"/>
        <v/>
      </c>
      <c r="BM18" s="4" t="str">
        <f t="shared" si="46"/>
        <v/>
      </c>
      <c r="BN18" s="4" t="str">
        <f t="shared" si="47"/>
        <v/>
      </c>
      <c r="BO18" s="4" t="str">
        <f t="shared" si="48"/>
        <v/>
      </c>
      <c r="BP18" s="4" t="str">
        <f t="shared" si="49"/>
        <v/>
      </c>
      <c r="BQ18" s="4" t="str">
        <f t="shared" si="50"/>
        <v/>
      </c>
      <c r="BR18" s="4" t="str">
        <f t="shared" si="51"/>
        <v/>
      </c>
      <c r="BS18" s="4" t="str">
        <f t="shared" si="52"/>
        <v/>
      </c>
      <c r="BT18" s="4" t="str">
        <f t="shared" si="53"/>
        <v/>
      </c>
      <c r="BU18" s="4" t="str">
        <f t="shared" si="54"/>
        <v/>
      </c>
      <c r="BV18" s="4" t="str">
        <f t="shared" si="55"/>
        <v/>
      </c>
      <c r="BW18" s="4" t="str">
        <f t="shared" si="56"/>
        <v/>
      </c>
      <c r="BX18" s="4" t="str">
        <f t="shared" si="57"/>
        <v/>
      </c>
      <c r="BY18" s="4" t="str">
        <f t="shared" si="58"/>
        <v/>
      </c>
      <c r="BZ18" s="4" t="str">
        <f t="shared" si="59"/>
        <v/>
      </c>
      <c r="CA18" s="4" t="str">
        <f t="shared" si="60"/>
        <v/>
      </c>
      <c r="CB18" s="4" t="str">
        <f t="shared" si="61"/>
        <v/>
      </c>
      <c r="CC18" s="4" t="str">
        <f t="shared" si="62"/>
        <v/>
      </c>
      <c r="CD18" s="4" t="str">
        <f t="shared" si="63"/>
        <v/>
      </c>
      <c r="CE18" s="4" t="str">
        <f t="shared" si="64"/>
        <v/>
      </c>
      <c r="CF18" s="4" t="str">
        <f t="shared" si="65"/>
        <v/>
      </c>
      <c r="CG18" s="4" t="str">
        <f t="shared" si="66"/>
        <v/>
      </c>
      <c r="CH18" s="4" t="str">
        <f t="shared" si="67"/>
        <v/>
      </c>
      <c r="CI18" s="4" t="str">
        <f t="shared" si="68"/>
        <v/>
      </c>
      <c r="CJ18" s="4" t="str">
        <f t="shared" si="69"/>
        <v/>
      </c>
      <c r="CK18" s="4" t="str">
        <f t="shared" si="70"/>
        <v/>
      </c>
      <c r="CL18" s="4" t="str">
        <f t="shared" si="71"/>
        <v/>
      </c>
      <c r="CM18" s="4" t="str">
        <f t="shared" si="72"/>
        <v/>
      </c>
      <c r="CN18" s="4" t="str">
        <f t="shared" si="73"/>
        <v/>
      </c>
      <c r="CO18" s="4" t="str">
        <f t="shared" si="74"/>
        <v/>
      </c>
    </row>
    <row r="19">
      <c r="A19" s="4">
        <v>0.0131426659603</v>
      </c>
      <c r="B19" s="4">
        <v>1808976.0987500001</v>
      </c>
      <c r="C19" s="7">
        <v>1834.8840444092957</v>
      </c>
      <c r="D19" s="7">
        <v>7684.0</v>
      </c>
      <c r="E19" s="7">
        <v>6831.702875647714</v>
      </c>
      <c r="F19" s="7">
        <v>1807162.0</v>
      </c>
      <c r="G19" s="7">
        <v>6821.95125</v>
      </c>
      <c r="H19" s="7">
        <v>862.04875</v>
      </c>
      <c r="I19" s="4">
        <v>1652.0490625</v>
      </c>
      <c r="J19" s="4">
        <v>162.0496875</v>
      </c>
      <c r="U19" s="11" t="str">
        <f t="shared" si="2"/>
        <v>4</v>
      </c>
      <c r="V19" s="4" t="str">
        <f t="shared" si="3"/>
        <v/>
      </c>
      <c r="W19" s="4" t="str">
        <f t="shared" si="4"/>
        <v/>
      </c>
      <c r="X19" s="4" t="str">
        <f t="shared" si="5"/>
        <v/>
      </c>
      <c r="Y19" s="4" t="str">
        <f t="shared" si="6"/>
        <v>1808976.099</v>
      </c>
      <c r="Z19" s="4" t="str">
        <f t="shared" si="7"/>
        <v/>
      </c>
      <c r="AA19" s="4" t="str">
        <f t="shared" si="8"/>
        <v/>
      </c>
      <c r="AB19" s="4" t="str">
        <f t="shared" si="9"/>
        <v/>
      </c>
      <c r="AC19" s="4" t="str">
        <f t="shared" si="10"/>
        <v>1834.884044</v>
      </c>
      <c r="AD19" s="4" t="str">
        <f t="shared" si="11"/>
        <v/>
      </c>
      <c r="AE19" s="4" t="str">
        <f t="shared" si="12"/>
        <v/>
      </c>
      <c r="AF19" s="4" t="str">
        <f t="shared" si="13"/>
        <v/>
      </c>
      <c r="AG19" s="4" t="str">
        <f t="shared" si="14"/>
        <v>7684</v>
      </c>
      <c r="AH19" s="4" t="str">
        <f t="shared" si="15"/>
        <v/>
      </c>
      <c r="AI19" s="4" t="str">
        <f t="shared" si="16"/>
        <v/>
      </c>
      <c r="AJ19" s="4" t="str">
        <f t="shared" si="17"/>
        <v/>
      </c>
      <c r="AK19" s="4" t="str">
        <f t="shared" si="18"/>
        <v>6831.702876</v>
      </c>
      <c r="AL19" s="4" t="str">
        <f t="shared" si="19"/>
        <v/>
      </c>
      <c r="AM19" s="4" t="str">
        <f t="shared" si="20"/>
        <v/>
      </c>
      <c r="AN19" s="4" t="str">
        <f t="shared" si="21"/>
        <v/>
      </c>
      <c r="AO19" s="4" t="str">
        <f t="shared" si="22"/>
        <v>1807162</v>
      </c>
      <c r="AP19" s="4" t="str">
        <f t="shared" si="23"/>
        <v/>
      </c>
      <c r="AQ19" s="4" t="str">
        <f t="shared" si="24"/>
        <v/>
      </c>
      <c r="AR19" s="4" t="str">
        <f t="shared" si="25"/>
        <v/>
      </c>
      <c r="AS19" s="4" t="str">
        <f t="shared" si="26"/>
        <v>6821.95125</v>
      </c>
      <c r="AT19" s="4" t="str">
        <f t="shared" si="27"/>
        <v/>
      </c>
      <c r="AU19" s="4" t="str">
        <f t="shared" si="28"/>
        <v/>
      </c>
      <c r="AV19" s="4" t="str">
        <f t="shared" si="29"/>
        <v/>
      </c>
      <c r="AW19" s="4" t="str">
        <f t="shared" si="30"/>
        <v>862.04875</v>
      </c>
      <c r="AX19" s="4" t="str">
        <f t="shared" si="31"/>
        <v/>
      </c>
      <c r="AY19" s="4" t="str">
        <f t="shared" si="32"/>
        <v/>
      </c>
      <c r="AZ19" s="4" t="str">
        <f t="shared" si="33"/>
        <v/>
      </c>
      <c r="BA19" s="4" t="str">
        <f t="shared" si="34"/>
        <v>1652.049063</v>
      </c>
      <c r="BB19" s="4" t="str">
        <f t="shared" si="35"/>
        <v/>
      </c>
      <c r="BC19" s="4" t="str">
        <f t="shared" si="36"/>
        <v/>
      </c>
      <c r="BD19" s="4" t="str">
        <f t="shared" si="37"/>
        <v/>
      </c>
      <c r="BE19" s="4" t="str">
        <f t="shared" si="38"/>
        <v>162.0496875</v>
      </c>
      <c r="BF19" s="4" t="str">
        <f t="shared" si="39"/>
        <v/>
      </c>
      <c r="BG19" s="4" t="str">
        <f t="shared" si="40"/>
        <v/>
      </c>
      <c r="BH19" s="4" t="str">
        <f t="shared" si="41"/>
        <v/>
      </c>
      <c r="BI19" s="4" t="str">
        <f t="shared" si="42"/>
        <v/>
      </c>
      <c r="BJ19" s="4" t="str">
        <f t="shared" si="43"/>
        <v/>
      </c>
      <c r="BK19" s="4" t="str">
        <f t="shared" si="44"/>
        <v/>
      </c>
      <c r="BL19" s="4" t="str">
        <f t="shared" si="45"/>
        <v/>
      </c>
      <c r="BM19" s="4" t="str">
        <f t="shared" si="46"/>
        <v/>
      </c>
      <c r="BN19" s="4" t="str">
        <f t="shared" si="47"/>
        <v/>
      </c>
      <c r="BO19" s="4" t="str">
        <f t="shared" si="48"/>
        <v/>
      </c>
      <c r="BP19" s="4" t="str">
        <f t="shared" si="49"/>
        <v/>
      </c>
      <c r="BQ19" s="4" t="str">
        <f t="shared" si="50"/>
        <v/>
      </c>
      <c r="BR19" s="4" t="str">
        <f t="shared" si="51"/>
        <v/>
      </c>
      <c r="BS19" s="4" t="str">
        <f t="shared" si="52"/>
        <v/>
      </c>
      <c r="BT19" s="4" t="str">
        <f t="shared" si="53"/>
        <v/>
      </c>
      <c r="BU19" s="4" t="str">
        <f t="shared" si="54"/>
        <v/>
      </c>
      <c r="BV19" s="4" t="str">
        <f t="shared" si="55"/>
        <v/>
      </c>
      <c r="BW19" s="4" t="str">
        <f t="shared" si="56"/>
        <v/>
      </c>
      <c r="BX19" s="4" t="str">
        <f t="shared" si="57"/>
        <v/>
      </c>
      <c r="BY19" s="4" t="str">
        <f t="shared" si="58"/>
        <v/>
      </c>
      <c r="BZ19" s="4" t="str">
        <f t="shared" si="59"/>
        <v/>
      </c>
      <c r="CA19" s="4" t="str">
        <f t="shared" si="60"/>
        <v/>
      </c>
      <c r="CB19" s="4" t="str">
        <f t="shared" si="61"/>
        <v/>
      </c>
      <c r="CC19" s="4" t="str">
        <f t="shared" si="62"/>
        <v/>
      </c>
      <c r="CD19" s="4" t="str">
        <f t="shared" si="63"/>
        <v/>
      </c>
      <c r="CE19" s="4" t="str">
        <f t="shared" si="64"/>
        <v/>
      </c>
      <c r="CF19" s="4" t="str">
        <f t="shared" si="65"/>
        <v/>
      </c>
      <c r="CG19" s="4" t="str">
        <f t="shared" si="66"/>
        <v/>
      </c>
      <c r="CH19" s="4" t="str">
        <f t="shared" si="67"/>
        <v/>
      </c>
      <c r="CI19" s="4" t="str">
        <f t="shared" si="68"/>
        <v/>
      </c>
      <c r="CJ19" s="4" t="str">
        <f t="shared" si="69"/>
        <v/>
      </c>
      <c r="CK19" s="4" t="str">
        <f t="shared" si="70"/>
        <v/>
      </c>
      <c r="CL19" s="4" t="str">
        <f t="shared" si="71"/>
        <v/>
      </c>
      <c r="CM19" s="4" t="str">
        <f t="shared" si="72"/>
        <v/>
      </c>
      <c r="CN19" s="4" t="str">
        <f t="shared" si="73"/>
        <v/>
      </c>
      <c r="CO19" s="4" t="str">
        <f t="shared" si="74"/>
        <v/>
      </c>
    </row>
    <row r="20">
      <c r="A20" s="4">
        <v>0.00742638550208</v>
      </c>
      <c r="B20" s="4">
        <v>1703115.475</v>
      </c>
      <c r="C20" s="7">
        <v>161.17462582545585</v>
      </c>
      <c r="D20" s="7">
        <v>4087.0</v>
      </c>
      <c r="E20" s="7">
        <v>3652.607699690824</v>
      </c>
      <c r="F20" s="7">
        <v>1702975.0</v>
      </c>
      <c r="G20" s="7">
        <v>3643.8159375</v>
      </c>
      <c r="H20" s="7">
        <v>443.1840625</v>
      </c>
      <c r="I20" s="4">
        <v>97.700625</v>
      </c>
      <c r="J20" s="4">
        <v>42.774375</v>
      </c>
      <c r="U20" s="11" t="str">
        <f t="shared" si="2"/>
        <v>3</v>
      </c>
      <c r="V20" s="4" t="str">
        <f t="shared" si="3"/>
        <v/>
      </c>
      <c r="W20" s="4" t="str">
        <f t="shared" si="4"/>
        <v/>
      </c>
      <c r="X20" s="4" t="str">
        <f t="shared" si="5"/>
        <v>1703115.475</v>
      </c>
      <c r="Y20" s="4" t="str">
        <f t="shared" si="6"/>
        <v/>
      </c>
      <c r="Z20" s="4" t="str">
        <f t="shared" si="7"/>
        <v/>
      </c>
      <c r="AA20" s="4" t="str">
        <f t="shared" si="8"/>
        <v/>
      </c>
      <c r="AB20" s="4" t="str">
        <f t="shared" si="9"/>
        <v>161.1746258</v>
      </c>
      <c r="AC20" s="4" t="str">
        <f t="shared" si="10"/>
        <v/>
      </c>
      <c r="AD20" s="4" t="str">
        <f t="shared" si="11"/>
        <v/>
      </c>
      <c r="AE20" s="4" t="str">
        <f t="shared" si="12"/>
        <v/>
      </c>
      <c r="AF20" s="4" t="str">
        <f t="shared" si="13"/>
        <v>4087</v>
      </c>
      <c r="AG20" s="4" t="str">
        <f t="shared" si="14"/>
        <v/>
      </c>
      <c r="AH20" s="4" t="str">
        <f t="shared" si="15"/>
        <v/>
      </c>
      <c r="AI20" s="4" t="str">
        <f t="shared" si="16"/>
        <v/>
      </c>
      <c r="AJ20" s="4" t="str">
        <f t="shared" si="17"/>
        <v>3652.6077</v>
      </c>
      <c r="AK20" s="4" t="str">
        <f t="shared" si="18"/>
        <v/>
      </c>
      <c r="AL20" s="4" t="str">
        <f t="shared" si="19"/>
        <v/>
      </c>
      <c r="AM20" s="4" t="str">
        <f t="shared" si="20"/>
        <v/>
      </c>
      <c r="AN20" s="4" t="str">
        <f t="shared" si="21"/>
        <v>1702975</v>
      </c>
      <c r="AO20" s="4" t="str">
        <f t="shared" si="22"/>
        <v/>
      </c>
      <c r="AP20" s="4" t="str">
        <f t="shared" si="23"/>
        <v/>
      </c>
      <c r="AQ20" s="4" t="str">
        <f t="shared" si="24"/>
        <v/>
      </c>
      <c r="AR20" s="4" t="str">
        <f t="shared" si="25"/>
        <v>3643.815938</v>
      </c>
      <c r="AS20" s="4" t="str">
        <f t="shared" si="26"/>
        <v/>
      </c>
      <c r="AT20" s="4" t="str">
        <f t="shared" si="27"/>
        <v/>
      </c>
      <c r="AU20" s="4" t="str">
        <f t="shared" si="28"/>
        <v/>
      </c>
      <c r="AV20" s="4" t="str">
        <f t="shared" si="29"/>
        <v>443.1840625</v>
      </c>
      <c r="AW20" s="4" t="str">
        <f t="shared" si="30"/>
        <v/>
      </c>
      <c r="AX20" s="4" t="str">
        <f t="shared" si="31"/>
        <v/>
      </c>
      <c r="AY20" s="4" t="str">
        <f t="shared" si="32"/>
        <v/>
      </c>
      <c r="AZ20" s="4" t="str">
        <f t="shared" si="33"/>
        <v>97.700625</v>
      </c>
      <c r="BA20" s="4" t="str">
        <f t="shared" si="34"/>
        <v/>
      </c>
      <c r="BB20" s="4" t="str">
        <f t="shared" si="35"/>
        <v/>
      </c>
      <c r="BC20" s="4" t="str">
        <f t="shared" si="36"/>
        <v/>
      </c>
      <c r="BD20" s="4" t="str">
        <f t="shared" si="37"/>
        <v>42.774375</v>
      </c>
      <c r="BE20" s="4" t="str">
        <f t="shared" si="38"/>
        <v/>
      </c>
      <c r="BF20" s="4" t="str">
        <f t="shared" si="39"/>
        <v/>
      </c>
      <c r="BG20" s="4" t="str">
        <f t="shared" si="40"/>
        <v/>
      </c>
      <c r="BH20" s="4" t="str">
        <f t="shared" si="41"/>
        <v/>
      </c>
      <c r="BI20" s="4" t="str">
        <f t="shared" si="42"/>
        <v/>
      </c>
      <c r="BJ20" s="4" t="str">
        <f t="shared" si="43"/>
        <v/>
      </c>
      <c r="BK20" s="4" t="str">
        <f t="shared" si="44"/>
        <v/>
      </c>
      <c r="BL20" s="4" t="str">
        <f t="shared" si="45"/>
        <v/>
      </c>
      <c r="BM20" s="4" t="str">
        <f t="shared" si="46"/>
        <v/>
      </c>
      <c r="BN20" s="4" t="str">
        <f t="shared" si="47"/>
        <v/>
      </c>
      <c r="BO20" s="4" t="str">
        <f t="shared" si="48"/>
        <v/>
      </c>
      <c r="BP20" s="4" t="str">
        <f t="shared" si="49"/>
        <v/>
      </c>
      <c r="BQ20" s="4" t="str">
        <f t="shared" si="50"/>
        <v/>
      </c>
      <c r="BR20" s="4" t="str">
        <f t="shared" si="51"/>
        <v/>
      </c>
      <c r="BS20" s="4" t="str">
        <f t="shared" si="52"/>
        <v/>
      </c>
      <c r="BT20" s="4" t="str">
        <f t="shared" si="53"/>
        <v/>
      </c>
      <c r="BU20" s="4" t="str">
        <f t="shared" si="54"/>
        <v/>
      </c>
      <c r="BV20" s="4" t="str">
        <f t="shared" si="55"/>
        <v/>
      </c>
      <c r="BW20" s="4" t="str">
        <f t="shared" si="56"/>
        <v/>
      </c>
      <c r="BX20" s="4" t="str">
        <f t="shared" si="57"/>
        <v/>
      </c>
      <c r="BY20" s="4" t="str">
        <f t="shared" si="58"/>
        <v/>
      </c>
      <c r="BZ20" s="4" t="str">
        <f t="shared" si="59"/>
        <v/>
      </c>
      <c r="CA20" s="4" t="str">
        <f t="shared" si="60"/>
        <v/>
      </c>
      <c r="CB20" s="4" t="str">
        <f t="shared" si="61"/>
        <v/>
      </c>
      <c r="CC20" s="4" t="str">
        <f t="shared" si="62"/>
        <v/>
      </c>
      <c r="CD20" s="4" t="str">
        <f t="shared" si="63"/>
        <v/>
      </c>
      <c r="CE20" s="4" t="str">
        <f t="shared" si="64"/>
        <v/>
      </c>
      <c r="CF20" s="4" t="str">
        <f t="shared" si="65"/>
        <v/>
      </c>
      <c r="CG20" s="4" t="str">
        <f t="shared" si="66"/>
        <v/>
      </c>
      <c r="CH20" s="4" t="str">
        <f t="shared" si="67"/>
        <v/>
      </c>
      <c r="CI20" s="4" t="str">
        <f t="shared" si="68"/>
        <v/>
      </c>
      <c r="CJ20" s="4" t="str">
        <f t="shared" si="69"/>
        <v/>
      </c>
      <c r="CK20" s="4" t="str">
        <f t="shared" si="70"/>
        <v/>
      </c>
      <c r="CL20" s="4" t="str">
        <f t="shared" si="71"/>
        <v/>
      </c>
      <c r="CM20" s="4" t="str">
        <f t="shared" si="72"/>
        <v/>
      </c>
      <c r="CN20" s="4" t="str">
        <f t="shared" si="73"/>
        <v/>
      </c>
      <c r="CO20" s="4" t="str">
        <f t="shared" si="74"/>
        <v/>
      </c>
    </row>
    <row r="21">
      <c r="A21" s="4">
        <v>0.00581676707859</v>
      </c>
      <c r="B21" s="4">
        <v>1603707.63</v>
      </c>
      <c r="C21" s="7">
        <v>2747.240524755774</v>
      </c>
      <c r="D21" s="7">
        <v>15900.0</v>
      </c>
      <c r="E21" s="7">
        <v>11340.908373006228</v>
      </c>
      <c r="F21" s="7">
        <v>1600981.0</v>
      </c>
      <c r="G21" s="7">
        <v>11328.75</v>
      </c>
      <c r="H21" s="7">
        <v>4571.25</v>
      </c>
      <c r="I21" s="4">
        <v>2682.09875</v>
      </c>
      <c r="J21" s="4">
        <v>44.53125</v>
      </c>
      <c r="U21" s="11" t="str">
        <f t="shared" si="2"/>
        <v>3</v>
      </c>
      <c r="V21" s="4" t="str">
        <f t="shared" si="3"/>
        <v/>
      </c>
      <c r="W21" s="4" t="str">
        <f t="shared" si="4"/>
        <v/>
      </c>
      <c r="X21" s="4" t="str">
        <f t="shared" si="5"/>
        <v>1603707.63</v>
      </c>
      <c r="Y21" s="4" t="str">
        <f t="shared" si="6"/>
        <v/>
      </c>
      <c r="Z21" s="4" t="str">
        <f t="shared" si="7"/>
        <v/>
      </c>
      <c r="AA21" s="4" t="str">
        <f t="shared" si="8"/>
        <v/>
      </c>
      <c r="AB21" s="4" t="str">
        <f t="shared" si="9"/>
        <v>2747.240525</v>
      </c>
      <c r="AC21" s="4" t="str">
        <f t="shared" si="10"/>
        <v/>
      </c>
      <c r="AD21" s="4" t="str">
        <f t="shared" si="11"/>
        <v/>
      </c>
      <c r="AE21" s="4" t="str">
        <f t="shared" si="12"/>
        <v/>
      </c>
      <c r="AF21" s="4" t="str">
        <f t="shared" si="13"/>
        <v>15900</v>
      </c>
      <c r="AG21" s="4" t="str">
        <f t="shared" si="14"/>
        <v/>
      </c>
      <c r="AH21" s="4" t="str">
        <f t="shared" si="15"/>
        <v/>
      </c>
      <c r="AI21" s="4" t="str">
        <f t="shared" si="16"/>
        <v/>
      </c>
      <c r="AJ21" s="4" t="str">
        <f t="shared" si="17"/>
        <v>11340.90837</v>
      </c>
      <c r="AK21" s="4" t="str">
        <f t="shared" si="18"/>
        <v/>
      </c>
      <c r="AL21" s="4" t="str">
        <f t="shared" si="19"/>
        <v/>
      </c>
      <c r="AM21" s="4" t="str">
        <f t="shared" si="20"/>
        <v/>
      </c>
      <c r="AN21" s="4" t="str">
        <f t="shared" si="21"/>
        <v>1600981</v>
      </c>
      <c r="AO21" s="4" t="str">
        <f t="shared" si="22"/>
        <v/>
      </c>
      <c r="AP21" s="4" t="str">
        <f t="shared" si="23"/>
        <v/>
      </c>
      <c r="AQ21" s="4" t="str">
        <f t="shared" si="24"/>
        <v/>
      </c>
      <c r="AR21" s="4" t="str">
        <f t="shared" si="25"/>
        <v>11328.75</v>
      </c>
      <c r="AS21" s="4" t="str">
        <f t="shared" si="26"/>
        <v/>
      </c>
      <c r="AT21" s="4" t="str">
        <f t="shared" si="27"/>
        <v/>
      </c>
      <c r="AU21" s="4" t="str">
        <f t="shared" si="28"/>
        <v/>
      </c>
      <c r="AV21" s="4" t="str">
        <f t="shared" si="29"/>
        <v>4571.25</v>
      </c>
      <c r="AW21" s="4" t="str">
        <f t="shared" si="30"/>
        <v/>
      </c>
      <c r="AX21" s="4" t="str">
        <f t="shared" si="31"/>
        <v/>
      </c>
      <c r="AY21" s="4" t="str">
        <f t="shared" si="32"/>
        <v/>
      </c>
      <c r="AZ21" s="4" t="str">
        <f t="shared" si="33"/>
        <v>2682.09875</v>
      </c>
      <c r="BA21" s="4" t="str">
        <f t="shared" si="34"/>
        <v/>
      </c>
      <c r="BB21" s="4" t="str">
        <f t="shared" si="35"/>
        <v/>
      </c>
      <c r="BC21" s="4" t="str">
        <f t="shared" si="36"/>
        <v/>
      </c>
      <c r="BD21" s="4" t="str">
        <f t="shared" si="37"/>
        <v>44.53125</v>
      </c>
      <c r="BE21" s="4" t="str">
        <f t="shared" si="38"/>
        <v/>
      </c>
      <c r="BF21" s="4" t="str">
        <f t="shared" si="39"/>
        <v/>
      </c>
      <c r="BG21" s="4" t="str">
        <f t="shared" si="40"/>
        <v/>
      </c>
      <c r="BH21" s="4" t="str">
        <f t="shared" si="41"/>
        <v/>
      </c>
      <c r="BI21" s="4" t="str">
        <f t="shared" si="42"/>
        <v/>
      </c>
      <c r="BJ21" s="4" t="str">
        <f t="shared" si="43"/>
        <v/>
      </c>
      <c r="BK21" s="4" t="str">
        <f t="shared" si="44"/>
        <v/>
      </c>
      <c r="BL21" s="4" t="str">
        <f t="shared" si="45"/>
        <v/>
      </c>
      <c r="BM21" s="4" t="str">
        <f t="shared" si="46"/>
        <v/>
      </c>
      <c r="BN21" s="4" t="str">
        <f t="shared" si="47"/>
        <v/>
      </c>
      <c r="BO21" s="4" t="str">
        <f t="shared" si="48"/>
        <v/>
      </c>
      <c r="BP21" s="4" t="str">
        <f t="shared" si="49"/>
        <v/>
      </c>
      <c r="BQ21" s="4" t="str">
        <f t="shared" si="50"/>
        <v/>
      </c>
      <c r="BR21" s="4" t="str">
        <f t="shared" si="51"/>
        <v/>
      </c>
      <c r="BS21" s="4" t="str">
        <f t="shared" si="52"/>
        <v/>
      </c>
      <c r="BT21" s="4" t="str">
        <f t="shared" si="53"/>
        <v/>
      </c>
      <c r="BU21" s="4" t="str">
        <f t="shared" si="54"/>
        <v/>
      </c>
      <c r="BV21" s="4" t="str">
        <f t="shared" si="55"/>
        <v/>
      </c>
      <c r="BW21" s="4" t="str">
        <f t="shared" si="56"/>
        <v/>
      </c>
      <c r="BX21" s="4" t="str">
        <f t="shared" si="57"/>
        <v/>
      </c>
      <c r="BY21" s="4" t="str">
        <f t="shared" si="58"/>
        <v/>
      </c>
      <c r="BZ21" s="4" t="str">
        <f t="shared" si="59"/>
        <v/>
      </c>
      <c r="CA21" s="4" t="str">
        <f t="shared" si="60"/>
        <v/>
      </c>
      <c r="CB21" s="4" t="str">
        <f t="shared" si="61"/>
        <v/>
      </c>
      <c r="CC21" s="4" t="str">
        <f t="shared" si="62"/>
        <v/>
      </c>
      <c r="CD21" s="4" t="str">
        <f t="shared" si="63"/>
        <v/>
      </c>
      <c r="CE21" s="4" t="str">
        <f t="shared" si="64"/>
        <v/>
      </c>
      <c r="CF21" s="4" t="str">
        <f t="shared" si="65"/>
        <v/>
      </c>
      <c r="CG21" s="4" t="str">
        <f t="shared" si="66"/>
        <v/>
      </c>
      <c r="CH21" s="4" t="str">
        <f t="shared" si="67"/>
        <v/>
      </c>
      <c r="CI21" s="4" t="str">
        <f t="shared" si="68"/>
        <v/>
      </c>
      <c r="CJ21" s="4" t="str">
        <f t="shared" si="69"/>
        <v/>
      </c>
      <c r="CK21" s="4" t="str">
        <f t="shared" si="70"/>
        <v/>
      </c>
      <c r="CL21" s="4" t="str">
        <f t="shared" si="71"/>
        <v/>
      </c>
      <c r="CM21" s="4" t="str">
        <f t="shared" si="72"/>
        <v/>
      </c>
      <c r="CN21" s="4" t="str">
        <f t="shared" si="73"/>
        <v/>
      </c>
      <c r="CO21" s="4" t="str">
        <f t="shared" si="74"/>
        <v/>
      </c>
    </row>
    <row r="22">
      <c r="A22" s="4">
        <v>0.0103934036398</v>
      </c>
      <c r="B22" s="4">
        <v>1571918.651875</v>
      </c>
      <c r="C22" s="7">
        <v>1057.2350183830508</v>
      </c>
      <c r="D22" s="7">
        <v>10400.0</v>
      </c>
      <c r="E22" s="7">
        <v>9220.716139556425</v>
      </c>
      <c r="F22" s="7">
        <v>1570882.0</v>
      </c>
      <c r="G22" s="7">
        <v>9210.5</v>
      </c>
      <c r="H22" s="7">
        <v>1189.5</v>
      </c>
      <c r="I22" s="4">
        <v>928.4484375</v>
      </c>
      <c r="J22" s="4">
        <v>108.2034375</v>
      </c>
      <c r="U22" s="11" t="str">
        <f t="shared" si="2"/>
        <v>4</v>
      </c>
      <c r="V22" s="4" t="str">
        <f t="shared" si="3"/>
        <v/>
      </c>
      <c r="W22" s="4" t="str">
        <f t="shared" si="4"/>
        <v/>
      </c>
      <c r="X22" s="4" t="str">
        <f t="shared" si="5"/>
        <v/>
      </c>
      <c r="Y22" s="4" t="str">
        <f t="shared" si="6"/>
        <v>1571918.652</v>
      </c>
      <c r="Z22" s="4" t="str">
        <f t="shared" si="7"/>
        <v/>
      </c>
      <c r="AA22" s="4" t="str">
        <f t="shared" si="8"/>
        <v/>
      </c>
      <c r="AB22" s="4" t="str">
        <f t="shared" si="9"/>
        <v/>
      </c>
      <c r="AC22" s="4" t="str">
        <f t="shared" si="10"/>
        <v>1057.235018</v>
      </c>
      <c r="AD22" s="4" t="str">
        <f t="shared" si="11"/>
        <v/>
      </c>
      <c r="AE22" s="4" t="str">
        <f t="shared" si="12"/>
        <v/>
      </c>
      <c r="AF22" s="4" t="str">
        <f t="shared" si="13"/>
        <v/>
      </c>
      <c r="AG22" s="4" t="str">
        <f t="shared" si="14"/>
        <v>10400</v>
      </c>
      <c r="AH22" s="4" t="str">
        <f t="shared" si="15"/>
        <v/>
      </c>
      <c r="AI22" s="4" t="str">
        <f t="shared" si="16"/>
        <v/>
      </c>
      <c r="AJ22" s="4" t="str">
        <f t="shared" si="17"/>
        <v/>
      </c>
      <c r="AK22" s="4" t="str">
        <f t="shared" si="18"/>
        <v>9220.71614</v>
      </c>
      <c r="AL22" s="4" t="str">
        <f t="shared" si="19"/>
        <v/>
      </c>
      <c r="AM22" s="4" t="str">
        <f t="shared" si="20"/>
        <v/>
      </c>
      <c r="AN22" s="4" t="str">
        <f t="shared" si="21"/>
        <v/>
      </c>
      <c r="AO22" s="4" t="str">
        <f t="shared" si="22"/>
        <v>1570882</v>
      </c>
      <c r="AP22" s="4" t="str">
        <f t="shared" si="23"/>
        <v/>
      </c>
      <c r="AQ22" s="4" t="str">
        <f t="shared" si="24"/>
        <v/>
      </c>
      <c r="AR22" s="4" t="str">
        <f t="shared" si="25"/>
        <v/>
      </c>
      <c r="AS22" s="4" t="str">
        <f t="shared" si="26"/>
        <v>9210.5</v>
      </c>
      <c r="AT22" s="4" t="str">
        <f t="shared" si="27"/>
        <v/>
      </c>
      <c r="AU22" s="4" t="str">
        <f t="shared" si="28"/>
        <v/>
      </c>
      <c r="AV22" s="4" t="str">
        <f t="shared" si="29"/>
        <v/>
      </c>
      <c r="AW22" s="4" t="str">
        <f t="shared" si="30"/>
        <v>1189.5</v>
      </c>
      <c r="AX22" s="4" t="str">
        <f t="shared" si="31"/>
        <v/>
      </c>
      <c r="AY22" s="4" t="str">
        <f t="shared" si="32"/>
        <v/>
      </c>
      <c r="AZ22" s="4" t="str">
        <f t="shared" si="33"/>
        <v/>
      </c>
      <c r="BA22" s="4" t="str">
        <f t="shared" si="34"/>
        <v>928.4484375</v>
      </c>
      <c r="BB22" s="4" t="str">
        <f t="shared" si="35"/>
        <v/>
      </c>
      <c r="BC22" s="4" t="str">
        <f t="shared" si="36"/>
        <v/>
      </c>
      <c r="BD22" s="4" t="str">
        <f t="shared" si="37"/>
        <v/>
      </c>
      <c r="BE22" s="4" t="str">
        <f t="shared" si="38"/>
        <v>108.2034375</v>
      </c>
      <c r="BF22" s="4" t="str">
        <f t="shared" si="39"/>
        <v/>
      </c>
      <c r="BG22" s="4" t="str">
        <f t="shared" si="40"/>
        <v/>
      </c>
      <c r="BH22" s="4" t="str">
        <f t="shared" si="41"/>
        <v/>
      </c>
      <c r="BI22" s="4" t="str">
        <f t="shared" si="42"/>
        <v/>
      </c>
      <c r="BJ22" s="4" t="str">
        <f t="shared" si="43"/>
        <v/>
      </c>
      <c r="BK22" s="4" t="str">
        <f t="shared" si="44"/>
        <v/>
      </c>
      <c r="BL22" s="4" t="str">
        <f t="shared" si="45"/>
        <v/>
      </c>
      <c r="BM22" s="4" t="str">
        <f t="shared" si="46"/>
        <v/>
      </c>
      <c r="BN22" s="4" t="str">
        <f t="shared" si="47"/>
        <v/>
      </c>
      <c r="BO22" s="4" t="str">
        <f t="shared" si="48"/>
        <v/>
      </c>
      <c r="BP22" s="4" t="str">
        <f t="shared" si="49"/>
        <v/>
      </c>
      <c r="BQ22" s="4" t="str">
        <f t="shared" si="50"/>
        <v/>
      </c>
      <c r="BR22" s="4" t="str">
        <f t="shared" si="51"/>
        <v/>
      </c>
      <c r="BS22" s="4" t="str">
        <f t="shared" si="52"/>
        <v/>
      </c>
      <c r="BT22" s="4" t="str">
        <f t="shared" si="53"/>
        <v/>
      </c>
      <c r="BU22" s="4" t="str">
        <f t="shared" si="54"/>
        <v/>
      </c>
      <c r="BV22" s="4" t="str">
        <f t="shared" si="55"/>
        <v/>
      </c>
      <c r="BW22" s="4" t="str">
        <f t="shared" si="56"/>
        <v/>
      </c>
      <c r="BX22" s="4" t="str">
        <f t="shared" si="57"/>
        <v/>
      </c>
      <c r="BY22" s="4" t="str">
        <f t="shared" si="58"/>
        <v/>
      </c>
      <c r="BZ22" s="4" t="str">
        <f t="shared" si="59"/>
        <v/>
      </c>
      <c r="CA22" s="4" t="str">
        <f t="shared" si="60"/>
        <v/>
      </c>
      <c r="CB22" s="4" t="str">
        <f t="shared" si="61"/>
        <v/>
      </c>
      <c r="CC22" s="4" t="str">
        <f t="shared" si="62"/>
        <v/>
      </c>
      <c r="CD22" s="4" t="str">
        <f t="shared" si="63"/>
        <v/>
      </c>
      <c r="CE22" s="4" t="str">
        <f t="shared" si="64"/>
        <v/>
      </c>
      <c r="CF22" s="4" t="str">
        <f t="shared" si="65"/>
        <v/>
      </c>
      <c r="CG22" s="4" t="str">
        <f t="shared" si="66"/>
        <v/>
      </c>
      <c r="CH22" s="4" t="str">
        <f t="shared" si="67"/>
        <v/>
      </c>
      <c r="CI22" s="4" t="str">
        <f t="shared" si="68"/>
        <v/>
      </c>
      <c r="CJ22" s="4" t="str">
        <f t="shared" si="69"/>
        <v/>
      </c>
      <c r="CK22" s="4" t="str">
        <f t="shared" si="70"/>
        <v/>
      </c>
      <c r="CL22" s="4" t="str">
        <f t="shared" si="71"/>
        <v/>
      </c>
      <c r="CM22" s="4" t="str">
        <f t="shared" si="72"/>
        <v/>
      </c>
      <c r="CN22" s="4" t="str">
        <f t="shared" si="73"/>
        <v/>
      </c>
      <c r="CO22" s="4" t="str">
        <f t="shared" si="74"/>
        <v/>
      </c>
    </row>
    <row r="23">
      <c r="A23" s="4">
        <v>0.00853292337914</v>
      </c>
      <c r="B23" s="4">
        <v>1497771.00375</v>
      </c>
      <c r="C23" s="7">
        <v>2044.5161847387255</v>
      </c>
      <c r="D23" s="7">
        <v>9153.0</v>
      </c>
      <c r="E23" s="7">
        <v>8441.694702699026</v>
      </c>
      <c r="F23" s="7">
        <v>1495747.0</v>
      </c>
      <c r="G23" s="7">
        <v>8432.20125</v>
      </c>
      <c r="H23" s="7">
        <v>720.79875</v>
      </c>
      <c r="I23" s="4">
        <v>1800.8721875</v>
      </c>
      <c r="J23" s="4">
        <v>223.1315625</v>
      </c>
      <c r="U23" s="11" t="str">
        <f t="shared" si="2"/>
        <v>4</v>
      </c>
      <c r="V23" s="4" t="str">
        <f t="shared" si="3"/>
        <v/>
      </c>
      <c r="W23" s="4" t="str">
        <f t="shared" si="4"/>
        <v/>
      </c>
      <c r="X23" s="4" t="str">
        <f t="shared" si="5"/>
        <v/>
      </c>
      <c r="Y23" s="4" t="str">
        <f t="shared" si="6"/>
        <v>1497771.004</v>
      </c>
      <c r="Z23" s="4" t="str">
        <f t="shared" si="7"/>
        <v/>
      </c>
      <c r="AA23" s="4" t="str">
        <f t="shared" si="8"/>
        <v/>
      </c>
      <c r="AB23" s="4" t="str">
        <f t="shared" si="9"/>
        <v/>
      </c>
      <c r="AC23" s="4" t="str">
        <f t="shared" si="10"/>
        <v>2044.516185</v>
      </c>
      <c r="AD23" s="4" t="str">
        <f t="shared" si="11"/>
        <v/>
      </c>
      <c r="AE23" s="4" t="str">
        <f t="shared" si="12"/>
        <v/>
      </c>
      <c r="AF23" s="4" t="str">
        <f t="shared" si="13"/>
        <v/>
      </c>
      <c r="AG23" s="4" t="str">
        <f t="shared" si="14"/>
        <v>9153</v>
      </c>
      <c r="AH23" s="4" t="str">
        <f t="shared" si="15"/>
        <v/>
      </c>
      <c r="AI23" s="4" t="str">
        <f t="shared" si="16"/>
        <v/>
      </c>
      <c r="AJ23" s="4" t="str">
        <f t="shared" si="17"/>
        <v/>
      </c>
      <c r="AK23" s="4" t="str">
        <f t="shared" si="18"/>
        <v>8441.694703</v>
      </c>
      <c r="AL23" s="4" t="str">
        <f t="shared" si="19"/>
        <v/>
      </c>
      <c r="AM23" s="4" t="str">
        <f t="shared" si="20"/>
        <v/>
      </c>
      <c r="AN23" s="4" t="str">
        <f t="shared" si="21"/>
        <v/>
      </c>
      <c r="AO23" s="4" t="str">
        <f t="shared" si="22"/>
        <v>1495747</v>
      </c>
      <c r="AP23" s="4" t="str">
        <f t="shared" si="23"/>
        <v/>
      </c>
      <c r="AQ23" s="4" t="str">
        <f t="shared" si="24"/>
        <v/>
      </c>
      <c r="AR23" s="4" t="str">
        <f t="shared" si="25"/>
        <v/>
      </c>
      <c r="AS23" s="4" t="str">
        <f t="shared" si="26"/>
        <v>8432.20125</v>
      </c>
      <c r="AT23" s="4" t="str">
        <f t="shared" si="27"/>
        <v/>
      </c>
      <c r="AU23" s="4" t="str">
        <f t="shared" si="28"/>
        <v/>
      </c>
      <c r="AV23" s="4" t="str">
        <f t="shared" si="29"/>
        <v/>
      </c>
      <c r="AW23" s="4" t="str">
        <f t="shared" si="30"/>
        <v>720.79875</v>
      </c>
      <c r="AX23" s="4" t="str">
        <f t="shared" si="31"/>
        <v/>
      </c>
      <c r="AY23" s="4" t="str">
        <f t="shared" si="32"/>
        <v/>
      </c>
      <c r="AZ23" s="4" t="str">
        <f t="shared" si="33"/>
        <v/>
      </c>
      <c r="BA23" s="4" t="str">
        <f t="shared" si="34"/>
        <v>1800.872188</v>
      </c>
      <c r="BB23" s="4" t="str">
        <f t="shared" si="35"/>
        <v/>
      </c>
      <c r="BC23" s="4" t="str">
        <f t="shared" si="36"/>
        <v/>
      </c>
      <c r="BD23" s="4" t="str">
        <f t="shared" si="37"/>
        <v/>
      </c>
      <c r="BE23" s="4" t="str">
        <f t="shared" si="38"/>
        <v>223.1315625</v>
      </c>
      <c r="BF23" s="4" t="str">
        <f t="shared" si="39"/>
        <v/>
      </c>
      <c r="BG23" s="4" t="str">
        <f t="shared" si="40"/>
        <v/>
      </c>
      <c r="BH23" s="4" t="str">
        <f t="shared" si="41"/>
        <v/>
      </c>
      <c r="BI23" s="4" t="str">
        <f t="shared" si="42"/>
        <v/>
      </c>
      <c r="BJ23" s="4" t="str">
        <f t="shared" si="43"/>
        <v/>
      </c>
      <c r="BK23" s="4" t="str">
        <f t="shared" si="44"/>
        <v/>
      </c>
      <c r="BL23" s="4" t="str">
        <f t="shared" si="45"/>
        <v/>
      </c>
      <c r="BM23" s="4" t="str">
        <f t="shared" si="46"/>
        <v/>
      </c>
      <c r="BN23" s="4" t="str">
        <f t="shared" si="47"/>
        <v/>
      </c>
      <c r="BO23" s="4" t="str">
        <f t="shared" si="48"/>
        <v/>
      </c>
      <c r="BP23" s="4" t="str">
        <f t="shared" si="49"/>
        <v/>
      </c>
      <c r="BQ23" s="4" t="str">
        <f t="shared" si="50"/>
        <v/>
      </c>
      <c r="BR23" s="4" t="str">
        <f t="shared" si="51"/>
        <v/>
      </c>
      <c r="BS23" s="4" t="str">
        <f t="shared" si="52"/>
        <v/>
      </c>
      <c r="BT23" s="4" t="str">
        <f t="shared" si="53"/>
        <v/>
      </c>
      <c r="BU23" s="4" t="str">
        <f t="shared" si="54"/>
        <v/>
      </c>
      <c r="BV23" s="4" t="str">
        <f t="shared" si="55"/>
        <v/>
      </c>
      <c r="BW23" s="4" t="str">
        <f t="shared" si="56"/>
        <v/>
      </c>
      <c r="BX23" s="4" t="str">
        <f t="shared" si="57"/>
        <v/>
      </c>
      <c r="BY23" s="4" t="str">
        <f t="shared" si="58"/>
        <v/>
      </c>
      <c r="BZ23" s="4" t="str">
        <f t="shared" si="59"/>
        <v/>
      </c>
      <c r="CA23" s="4" t="str">
        <f t="shared" si="60"/>
        <v/>
      </c>
      <c r="CB23" s="4" t="str">
        <f t="shared" si="61"/>
        <v/>
      </c>
      <c r="CC23" s="4" t="str">
        <f t="shared" si="62"/>
        <v/>
      </c>
      <c r="CD23" s="4" t="str">
        <f t="shared" si="63"/>
        <v/>
      </c>
      <c r="CE23" s="4" t="str">
        <f t="shared" si="64"/>
        <v/>
      </c>
      <c r="CF23" s="4" t="str">
        <f t="shared" si="65"/>
        <v/>
      </c>
      <c r="CG23" s="4" t="str">
        <f t="shared" si="66"/>
        <v/>
      </c>
      <c r="CH23" s="4" t="str">
        <f t="shared" si="67"/>
        <v/>
      </c>
      <c r="CI23" s="4" t="str">
        <f t="shared" si="68"/>
        <v/>
      </c>
      <c r="CJ23" s="4" t="str">
        <f t="shared" si="69"/>
        <v/>
      </c>
      <c r="CK23" s="4" t="str">
        <f t="shared" si="70"/>
        <v/>
      </c>
      <c r="CL23" s="4" t="str">
        <f t="shared" si="71"/>
        <v/>
      </c>
      <c r="CM23" s="4" t="str">
        <f t="shared" si="72"/>
        <v/>
      </c>
      <c r="CN23" s="4" t="str">
        <f t="shared" si="73"/>
        <v/>
      </c>
      <c r="CO23" s="4" t="str">
        <f t="shared" si="74"/>
        <v/>
      </c>
    </row>
    <row r="24">
      <c r="A24" s="4">
        <v>0.00340774857551</v>
      </c>
      <c r="B24" s="4">
        <v>4158504.3096875</v>
      </c>
      <c r="C24" s="7">
        <v>55.29730924043081</v>
      </c>
      <c r="D24" s="7">
        <v>6071.0</v>
      </c>
      <c r="E24" s="7">
        <v>5928.349830516253</v>
      </c>
      <c r="F24" s="7">
        <v>4158471.0</v>
      </c>
      <c r="G24" s="7">
        <v>5921.1221875</v>
      </c>
      <c r="H24" s="7">
        <v>149.8778125</v>
      </c>
      <c r="I24" s="4">
        <v>33.3096875</v>
      </c>
      <c r="J24" s="4">
        <v>0.0</v>
      </c>
      <c r="K24" s="7">
        <v>0.0</v>
      </c>
      <c r="L24" s="7">
        <v>62.0</v>
      </c>
      <c r="M24" s="7">
        <v>9.0</v>
      </c>
      <c r="N24" s="4">
        <v>0.0</v>
      </c>
      <c r="O24" s="4"/>
      <c r="P24" s="4"/>
      <c r="Q24" s="4"/>
      <c r="R24" s="18"/>
      <c r="S24" s="18"/>
      <c r="T24" s="4"/>
      <c r="U24" s="11" t="str">
        <f t="shared" si="2"/>
        <v>2</v>
      </c>
      <c r="V24" s="4" t="str">
        <f t="shared" si="3"/>
        <v/>
      </c>
      <c r="W24" s="4" t="str">
        <f t="shared" si="4"/>
        <v>4158504.31</v>
      </c>
      <c r="X24" s="4" t="str">
        <f t="shared" si="5"/>
        <v/>
      </c>
      <c r="Y24" s="4" t="str">
        <f t="shared" si="6"/>
        <v/>
      </c>
      <c r="Z24" s="4" t="str">
        <f t="shared" si="7"/>
        <v/>
      </c>
      <c r="AA24" s="4" t="str">
        <f t="shared" si="8"/>
        <v>55.29730924</v>
      </c>
      <c r="AB24" s="4" t="str">
        <f t="shared" si="9"/>
        <v/>
      </c>
      <c r="AC24" s="4" t="str">
        <f t="shared" si="10"/>
        <v/>
      </c>
      <c r="AD24" s="4" t="str">
        <f t="shared" si="11"/>
        <v/>
      </c>
      <c r="AE24" s="4" t="str">
        <f t="shared" si="12"/>
        <v>6071</v>
      </c>
      <c r="AF24" s="4" t="str">
        <f t="shared" si="13"/>
        <v/>
      </c>
      <c r="AG24" s="4" t="str">
        <f t="shared" si="14"/>
        <v/>
      </c>
      <c r="AH24" s="4" t="str">
        <f t="shared" si="15"/>
        <v/>
      </c>
      <c r="AI24" s="4" t="str">
        <f t="shared" si="16"/>
        <v>5928.349831</v>
      </c>
      <c r="AJ24" s="4" t="str">
        <f t="shared" si="17"/>
        <v/>
      </c>
      <c r="AK24" s="4" t="str">
        <f t="shared" si="18"/>
        <v/>
      </c>
      <c r="AL24" s="4" t="str">
        <f t="shared" si="19"/>
        <v/>
      </c>
      <c r="AM24" s="4" t="str">
        <f t="shared" si="20"/>
        <v>4158471</v>
      </c>
      <c r="AN24" s="4" t="str">
        <f t="shared" si="21"/>
        <v/>
      </c>
      <c r="AO24" s="4" t="str">
        <f t="shared" si="22"/>
        <v/>
      </c>
      <c r="AP24" s="4" t="str">
        <f t="shared" si="23"/>
        <v/>
      </c>
      <c r="AQ24" s="4" t="str">
        <f t="shared" si="24"/>
        <v>5921.122188</v>
      </c>
      <c r="AR24" s="4" t="str">
        <f t="shared" si="25"/>
        <v/>
      </c>
      <c r="AS24" s="4" t="str">
        <f t="shared" si="26"/>
        <v/>
      </c>
      <c r="AT24" s="4" t="str">
        <f t="shared" si="27"/>
        <v/>
      </c>
      <c r="AU24" s="4" t="str">
        <f t="shared" si="28"/>
        <v>149.8778125</v>
      </c>
      <c r="AV24" s="4" t="str">
        <f t="shared" si="29"/>
        <v/>
      </c>
      <c r="AW24" s="4" t="str">
        <f t="shared" si="30"/>
        <v/>
      </c>
      <c r="AX24" s="4" t="str">
        <f t="shared" si="31"/>
        <v/>
      </c>
      <c r="AY24" s="4" t="str">
        <f t="shared" si="32"/>
        <v>33.3096875</v>
      </c>
      <c r="AZ24" s="4" t="str">
        <f t="shared" si="33"/>
        <v/>
      </c>
      <c r="BA24" s="4" t="str">
        <f t="shared" si="34"/>
        <v/>
      </c>
      <c r="BB24" s="4" t="str">
        <f t="shared" si="35"/>
        <v/>
      </c>
      <c r="BC24" s="4" t="str">
        <f t="shared" si="36"/>
        <v>0</v>
      </c>
      <c r="BD24" s="4" t="str">
        <f t="shared" si="37"/>
        <v/>
      </c>
      <c r="BE24" s="4" t="str">
        <f t="shared" si="38"/>
        <v/>
      </c>
      <c r="BF24" s="4" t="str">
        <f t="shared" si="39"/>
        <v/>
      </c>
      <c r="BG24" s="4" t="str">
        <f t="shared" si="40"/>
        <v>0</v>
      </c>
      <c r="BH24" s="4" t="str">
        <f t="shared" si="41"/>
        <v/>
      </c>
      <c r="BI24" s="4" t="str">
        <f t="shared" si="42"/>
        <v/>
      </c>
      <c r="BJ24" s="4" t="str">
        <f t="shared" si="43"/>
        <v/>
      </c>
      <c r="BK24" s="4" t="str">
        <f t="shared" si="44"/>
        <v>62</v>
      </c>
      <c r="BL24" s="4" t="str">
        <f t="shared" si="45"/>
        <v/>
      </c>
      <c r="BM24" s="4" t="str">
        <f t="shared" si="46"/>
        <v/>
      </c>
      <c r="BN24" s="4" t="str">
        <f t="shared" si="47"/>
        <v/>
      </c>
      <c r="BO24" s="4" t="str">
        <f t="shared" si="48"/>
        <v>9</v>
      </c>
      <c r="BP24" s="4" t="str">
        <f t="shared" si="49"/>
        <v/>
      </c>
      <c r="BQ24" s="4" t="str">
        <f t="shared" si="50"/>
        <v/>
      </c>
      <c r="BR24" s="4" t="str">
        <f t="shared" si="51"/>
        <v/>
      </c>
      <c r="BS24" s="4" t="str">
        <f t="shared" si="52"/>
        <v>0</v>
      </c>
      <c r="BT24" s="4" t="str">
        <f t="shared" si="53"/>
        <v/>
      </c>
      <c r="BU24" s="4" t="str">
        <f t="shared" si="54"/>
        <v/>
      </c>
      <c r="BV24" s="4" t="str">
        <f t="shared" si="55"/>
        <v/>
      </c>
      <c r="BW24" s="4" t="str">
        <f t="shared" si="56"/>
        <v/>
      </c>
      <c r="BX24" s="4" t="str">
        <f t="shared" si="57"/>
        <v/>
      </c>
      <c r="BY24" s="4" t="str">
        <f t="shared" si="58"/>
        <v/>
      </c>
      <c r="BZ24" s="4" t="str">
        <f t="shared" si="59"/>
        <v/>
      </c>
      <c r="CA24" s="4" t="str">
        <f t="shared" si="60"/>
        <v/>
      </c>
      <c r="CB24" s="4" t="str">
        <f t="shared" si="61"/>
        <v/>
      </c>
      <c r="CC24" s="4" t="str">
        <f t="shared" si="62"/>
        <v/>
      </c>
      <c r="CD24" s="4" t="str">
        <f t="shared" si="63"/>
        <v/>
      </c>
      <c r="CE24" s="4" t="str">
        <f t="shared" si="64"/>
        <v/>
      </c>
      <c r="CF24" s="4" t="str">
        <f t="shared" si="65"/>
        <v/>
      </c>
      <c r="CG24" s="4" t="str">
        <f t="shared" si="66"/>
        <v/>
      </c>
      <c r="CH24" s="4" t="str">
        <f t="shared" si="67"/>
        <v/>
      </c>
      <c r="CI24" s="4" t="str">
        <f t="shared" si="68"/>
        <v/>
      </c>
      <c r="CJ24" s="4" t="str">
        <f t="shared" si="69"/>
        <v/>
      </c>
      <c r="CK24" s="4" t="str">
        <f t="shared" si="70"/>
        <v/>
      </c>
      <c r="CL24" s="4" t="str">
        <f t="shared" si="71"/>
        <v/>
      </c>
      <c r="CM24" s="4" t="str">
        <f t="shared" si="72"/>
        <v/>
      </c>
      <c r="CN24" s="4" t="str">
        <f t="shared" si="73"/>
        <v/>
      </c>
      <c r="CO24" s="4" t="str">
        <f t="shared" si="74"/>
        <v/>
      </c>
    </row>
    <row r="25">
      <c r="A25" s="4">
        <v>0.00653767830153</v>
      </c>
      <c r="B25" s="4">
        <v>1510671.9040625</v>
      </c>
      <c r="C25" s="7">
        <v>591.4302761137924</v>
      </c>
      <c r="D25" s="7">
        <v>7880.0</v>
      </c>
      <c r="E25" s="7">
        <v>5864.347372344991</v>
      </c>
      <c r="F25" s="7">
        <v>1510101.0</v>
      </c>
      <c r="G25" s="7">
        <v>5853.3625</v>
      </c>
      <c r="H25" s="7">
        <v>2026.6375</v>
      </c>
      <c r="I25" s="4">
        <v>562.763125</v>
      </c>
      <c r="J25" s="4">
        <v>8.1409375</v>
      </c>
      <c r="O25" s="7">
        <v>0.0</v>
      </c>
      <c r="P25" s="7">
        <v>0.0</v>
      </c>
      <c r="Q25" s="7">
        <v>0.0</v>
      </c>
      <c r="R25" s="7">
        <v>0.0</v>
      </c>
      <c r="S25" s="7">
        <v>0.0</v>
      </c>
      <c r="U25" s="11" t="str">
        <f t="shared" si="2"/>
        <v>3</v>
      </c>
      <c r="V25" s="4" t="str">
        <f t="shared" si="3"/>
        <v/>
      </c>
      <c r="W25" s="4" t="str">
        <f t="shared" si="4"/>
        <v/>
      </c>
      <c r="X25" s="4" t="str">
        <f t="shared" si="5"/>
        <v>1510671.904</v>
      </c>
      <c r="Y25" s="4" t="str">
        <f t="shared" si="6"/>
        <v/>
      </c>
      <c r="Z25" s="4" t="str">
        <f t="shared" si="7"/>
        <v/>
      </c>
      <c r="AA25" s="4" t="str">
        <f t="shared" si="8"/>
        <v/>
      </c>
      <c r="AB25" s="4" t="str">
        <f t="shared" si="9"/>
        <v>591.4302761</v>
      </c>
      <c r="AC25" s="4" t="str">
        <f t="shared" si="10"/>
        <v/>
      </c>
      <c r="AD25" s="4" t="str">
        <f t="shared" si="11"/>
        <v/>
      </c>
      <c r="AE25" s="4" t="str">
        <f t="shared" si="12"/>
        <v/>
      </c>
      <c r="AF25" s="4" t="str">
        <f t="shared" si="13"/>
        <v>7880</v>
      </c>
      <c r="AG25" s="4" t="str">
        <f t="shared" si="14"/>
        <v/>
      </c>
      <c r="AH25" s="4" t="str">
        <f t="shared" si="15"/>
        <v/>
      </c>
      <c r="AI25" s="4" t="str">
        <f t="shared" si="16"/>
        <v/>
      </c>
      <c r="AJ25" s="4" t="str">
        <f t="shared" si="17"/>
        <v>5864.347372</v>
      </c>
      <c r="AK25" s="4" t="str">
        <f t="shared" si="18"/>
        <v/>
      </c>
      <c r="AL25" s="4" t="str">
        <f t="shared" si="19"/>
        <v/>
      </c>
      <c r="AM25" s="4" t="str">
        <f t="shared" si="20"/>
        <v/>
      </c>
      <c r="AN25" s="4" t="str">
        <f t="shared" si="21"/>
        <v>1510101</v>
      </c>
      <c r="AO25" s="4" t="str">
        <f t="shared" si="22"/>
        <v/>
      </c>
      <c r="AP25" s="4" t="str">
        <f t="shared" si="23"/>
        <v/>
      </c>
      <c r="AQ25" s="4" t="str">
        <f t="shared" si="24"/>
        <v/>
      </c>
      <c r="AR25" s="4" t="str">
        <f t="shared" si="25"/>
        <v>5853.3625</v>
      </c>
      <c r="AS25" s="4" t="str">
        <f t="shared" si="26"/>
        <v/>
      </c>
      <c r="AT25" s="4" t="str">
        <f t="shared" si="27"/>
        <v/>
      </c>
      <c r="AU25" s="4" t="str">
        <f t="shared" si="28"/>
        <v/>
      </c>
      <c r="AV25" s="4" t="str">
        <f t="shared" si="29"/>
        <v>2026.6375</v>
      </c>
      <c r="AW25" s="4" t="str">
        <f t="shared" si="30"/>
        <v/>
      </c>
      <c r="AX25" s="4" t="str">
        <f t="shared" si="31"/>
        <v/>
      </c>
      <c r="AY25" s="4" t="str">
        <f t="shared" si="32"/>
        <v/>
      </c>
      <c r="AZ25" s="4" t="str">
        <f t="shared" si="33"/>
        <v>562.763125</v>
      </c>
      <c r="BA25" s="4" t="str">
        <f t="shared" si="34"/>
        <v/>
      </c>
      <c r="BB25" s="4" t="str">
        <f t="shared" si="35"/>
        <v/>
      </c>
      <c r="BC25" s="4" t="str">
        <f t="shared" si="36"/>
        <v/>
      </c>
      <c r="BD25" s="4" t="str">
        <f t="shared" si="37"/>
        <v>8.1409375</v>
      </c>
      <c r="BE25" s="4" t="str">
        <f t="shared" si="38"/>
        <v/>
      </c>
      <c r="BF25" s="4" t="str">
        <f t="shared" si="39"/>
        <v/>
      </c>
      <c r="BG25" s="4" t="str">
        <f t="shared" si="40"/>
        <v/>
      </c>
      <c r="BH25" s="4" t="str">
        <f t="shared" si="41"/>
        <v/>
      </c>
      <c r="BI25" s="4" t="str">
        <f t="shared" si="42"/>
        <v/>
      </c>
      <c r="BJ25" s="4" t="str">
        <f t="shared" si="43"/>
        <v/>
      </c>
      <c r="BK25" s="4" t="str">
        <f t="shared" si="44"/>
        <v/>
      </c>
      <c r="BL25" s="4" t="str">
        <f t="shared" si="45"/>
        <v/>
      </c>
      <c r="BM25" s="4" t="str">
        <f t="shared" si="46"/>
        <v/>
      </c>
      <c r="BN25" s="4" t="str">
        <f t="shared" si="47"/>
        <v/>
      </c>
      <c r="BO25" s="4" t="str">
        <f t="shared" si="48"/>
        <v/>
      </c>
      <c r="BP25" s="4" t="str">
        <f t="shared" si="49"/>
        <v/>
      </c>
      <c r="BQ25" s="4" t="str">
        <f t="shared" si="50"/>
        <v/>
      </c>
      <c r="BR25" s="4" t="str">
        <f t="shared" si="51"/>
        <v/>
      </c>
      <c r="BS25" s="4" t="str">
        <f t="shared" si="52"/>
        <v/>
      </c>
      <c r="BT25" s="4" t="str">
        <f t="shared" si="53"/>
        <v/>
      </c>
      <c r="BU25" s="4" t="str">
        <f t="shared" si="54"/>
        <v/>
      </c>
      <c r="BV25" s="4" t="str">
        <f t="shared" si="55"/>
        <v/>
      </c>
      <c r="BW25" s="4" t="str">
        <f t="shared" si="56"/>
        <v/>
      </c>
      <c r="BX25" s="4" t="str">
        <f t="shared" si="57"/>
        <v>0</v>
      </c>
      <c r="BY25" s="4" t="str">
        <f t="shared" si="58"/>
        <v/>
      </c>
      <c r="BZ25" s="4" t="str">
        <f t="shared" si="59"/>
        <v/>
      </c>
      <c r="CA25" s="4" t="str">
        <f t="shared" si="60"/>
        <v/>
      </c>
      <c r="CB25" s="4" t="str">
        <f t="shared" si="61"/>
        <v>0</v>
      </c>
      <c r="CC25" s="4" t="str">
        <f t="shared" si="62"/>
        <v/>
      </c>
      <c r="CD25" s="4" t="str">
        <f t="shared" si="63"/>
        <v/>
      </c>
      <c r="CE25" s="4" t="str">
        <f t="shared" si="64"/>
        <v/>
      </c>
      <c r="CF25" s="4" t="str">
        <f t="shared" si="65"/>
        <v>0</v>
      </c>
      <c r="CG25" s="4" t="str">
        <f t="shared" si="66"/>
        <v/>
      </c>
      <c r="CH25" s="4" t="str">
        <f t="shared" si="67"/>
        <v/>
      </c>
      <c r="CI25" s="4" t="str">
        <f t="shared" si="68"/>
        <v/>
      </c>
      <c r="CJ25" s="4" t="str">
        <f t="shared" si="69"/>
        <v>0</v>
      </c>
      <c r="CK25" s="4" t="str">
        <f t="shared" si="70"/>
        <v/>
      </c>
      <c r="CL25" s="4" t="str">
        <f t="shared" si="71"/>
        <v/>
      </c>
      <c r="CM25" s="4" t="str">
        <f t="shared" si="72"/>
        <v/>
      </c>
      <c r="CN25" s="4" t="str">
        <f t="shared" si="73"/>
        <v>0</v>
      </c>
      <c r="CO25" s="4" t="str">
        <f t="shared" si="74"/>
        <v/>
      </c>
    </row>
    <row r="26">
      <c r="A26" s="4">
        <v>0.0105540270215</v>
      </c>
      <c r="B26" s="4">
        <v>1482033.8740625002</v>
      </c>
      <c r="C26" s="7">
        <v>2869.3704335692873</v>
      </c>
      <c r="D26" s="7">
        <v>41500.0</v>
      </c>
      <c r="E26" s="7">
        <v>34496.68270231006</v>
      </c>
      <c r="F26" s="7">
        <v>1479185.0</v>
      </c>
      <c r="G26" s="7">
        <v>34483.90625</v>
      </c>
      <c r="H26" s="7">
        <v>7016.09375</v>
      </c>
      <c r="I26" s="4">
        <v>2521.6825</v>
      </c>
      <c r="J26" s="4">
        <v>327.1915625</v>
      </c>
      <c r="U26" s="11" t="str">
        <f t="shared" si="2"/>
        <v>4</v>
      </c>
      <c r="V26" s="4" t="str">
        <f t="shared" si="3"/>
        <v/>
      </c>
      <c r="W26" s="4" t="str">
        <f t="shared" si="4"/>
        <v/>
      </c>
      <c r="X26" s="4" t="str">
        <f t="shared" si="5"/>
        <v/>
      </c>
      <c r="Y26" s="4" t="str">
        <f t="shared" si="6"/>
        <v>1482033.874</v>
      </c>
      <c r="Z26" s="4" t="str">
        <f t="shared" si="7"/>
        <v/>
      </c>
      <c r="AA26" s="4" t="str">
        <f t="shared" si="8"/>
        <v/>
      </c>
      <c r="AB26" s="4" t="str">
        <f t="shared" si="9"/>
        <v/>
      </c>
      <c r="AC26" s="4" t="str">
        <f t="shared" si="10"/>
        <v>2869.370434</v>
      </c>
      <c r="AD26" s="4" t="str">
        <f t="shared" si="11"/>
        <v/>
      </c>
      <c r="AE26" s="4" t="str">
        <f t="shared" si="12"/>
        <v/>
      </c>
      <c r="AF26" s="4" t="str">
        <f t="shared" si="13"/>
        <v/>
      </c>
      <c r="AG26" s="4" t="str">
        <f t="shared" si="14"/>
        <v>41500</v>
      </c>
      <c r="AH26" s="4" t="str">
        <f t="shared" si="15"/>
        <v/>
      </c>
      <c r="AI26" s="4" t="str">
        <f t="shared" si="16"/>
        <v/>
      </c>
      <c r="AJ26" s="4" t="str">
        <f t="shared" si="17"/>
        <v/>
      </c>
      <c r="AK26" s="4" t="str">
        <f t="shared" si="18"/>
        <v>34496.6827</v>
      </c>
      <c r="AL26" s="4" t="str">
        <f t="shared" si="19"/>
        <v/>
      </c>
      <c r="AM26" s="4" t="str">
        <f t="shared" si="20"/>
        <v/>
      </c>
      <c r="AN26" s="4" t="str">
        <f t="shared" si="21"/>
        <v/>
      </c>
      <c r="AO26" s="4" t="str">
        <f t="shared" si="22"/>
        <v>1479185</v>
      </c>
      <c r="AP26" s="4" t="str">
        <f t="shared" si="23"/>
        <v/>
      </c>
      <c r="AQ26" s="4" t="str">
        <f t="shared" si="24"/>
        <v/>
      </c>
      <c r="AR26" s="4" t="str">
        <f t="shared" si="25"/>
        <v/>
      </c>
      <c r="AS26" s="4" t="str">
        <f t="shared" si="26"/>
        <v>34483.90625</v>
      </c>
      <c r="AT26" s="4" t="str">
        <f t="shared" si="27"/>
        <v/>
      </c>
      <c r="AU26" s="4" t="str">
        <f t="shared" si="28"/>
        <v/>
      </c>
      <c r="AV26" s="4" t="str">
        <f t="shared" si="29"/>
        <v/>
      </c>
      <c r="AW26" s="4" t="str">
        <f t="shared" si="30"/>
        <v>7016.09375</v>
      </c>
      <c r="AX26" s="4" t="str">
        <f t="shared" si="31"/>
        <v/>
      </c>
      <c r="AY26" s="4" t="str">
        <f t="shared" si="32"/>
        <v/>
      </c>
      <c r="AZ26" s="4" t="str">
        <f t="shared" si="33"/>
        <v/>
      </c>
      <c r="BA26" s="4" t="str">
        <f t="shared" si="34"/>
        <v>2521.6825</v>
      </c>
      <c r="BB26" s="4" t="str">
        <f t="shared" si="35"/>
        <v/>
      </c>
      <c r="BC26" s="4" t="str">
        <f t="shared" si="36"/>
        <v/>
      </c>
      <c r="BD26" s="4" t="str">
        <f t="shared" si="37"/>
        <v/>
      </c>
      <c r="BE26" s="4" t="str">
        <f t="shared" si="38"/>
        <v>327.1915625</v>
      </c>
      <c r="BF26" s="4" t="str">
        <f t="shared" si="39"/>
        <v/>
      </c>
      <c r="BG26" s="4" t="str">
        <f t="shared" si="40"/>
        <v/>
      </c>
      <c r="BH26" s="4" t="str">
        <f t="shared" si="41"/>
        <v/>
      </c>
      <c r="BI26" s="4" t="str">
        <f t="shared" si="42"/>
        <v/>
      </c>
      <c r="BJ26" s="4" t="str">
        <f t="shared" si="43"/>
        <v/>
      </c>
      <c r="BK26" s="4" t="str">
        <f t="shared" si="44"/>
        <v/>
      </c>
      <c r="BL26" s="4" t="str">
        <f t="shared" si="45"/>
        <v/>
      </c>
      <c r="BM26" s="4" t="str">
        <f t="shared" si="46"/>
        <v/>
      </c>
      <c r="BN26" s="4" t="str">
        <f t="shared" si="47"/>
        <v/>
      </c>
      <c r="BO26" s="4" t="str">
        <f t="shared" si="48"/>
        <v/>
      </c>
      <c r="BP26" s="4" t="str">
        <f t="shared" si="49"/>
        <v/>
      </c>
      <c r="BQ26" s="4" t="str">
        <f t="shared" si="50"/>
        <v/>
      </c>
      <c r="BR26" s="4" t="str">
        <f t="shared" si="51"/>
        <v/>
      </c>
      <c r="BS26" s="4" t="str">
        <f t="shared" si="52"/>
        <v/>
      </c>
      <c r="BT26" s="4" t="str">
        <f t="shared" si="53"/>
        <v/>
      </c>
      <c r="BU26" s="4" t="str">
        <f t="shared" si="54"/>
        <v/>
      </c>
      <c r="BV26" s="4" t="str">
        <f t="shared" si="55"/>
        <v/>
      </c>
      <c r="BW26" s="4" t="str">
        <f t="shared" si="56"/>
        <v/>
      </c>
      <c r="BX26" s="4" t="str">
        <f t="shared" si="57"/>
        <v/>
      </c>
      <c r="BY26" s="4" t="str">
        <f t="shared" si="58"/>
        <v/>
      </c>
      <c r="BZ26" s="4" t="str">
        <f t="shared" si="59"/>
        <v/>
      </c>
      <c r="CA26" s="4" t="str">
        <f t="shared" si="60"/>
        <v/>
      </c>
      <c r="CB26" s="4" t="str">
        <f t="shared" si="61"/>
        <v/>
      </c>
      <c r="CC26" s="4" t="str">
        <f t="shared" si="62"/>
        <v/>
      </c>
      <c r="CD26" s="4" t="str">
        <f t="shared" si="63"/>
        <v/>
      </c>
      <c r="CE26" s="4" t="str">
        <f t="shared" si="64"/>
        <v/>
      </c>
      <c r="CF26" s="4" t="str">
        <f t="shared" si="65"/>
        <v/>
      </c>
      <c r="CG26" s="4" t="str">
        <f t="shared" si="66"/>
        <v/>
      </c>
      <c r="CH26" s="4" t="str">
        <f t="shared" si="67"/>
        <v/>
      </c>
      <c r="CI26" s="4" t="str">
        <f t="shared" si="68"/>
        <v/>
      </c>
      <c r="CJ26" s="4" t="str">
        <f t="shared" si="69"/>
        <v/>
      </c>
      <c r="CK26" s="4" t="str">
        <f t="shared" si="70"/>
        <v/>
      </c>
      <c r="CL26" s="4" t="str">
        <f t="shared" si="71"/>
        <v/>
      </c>
      <c r="CM26" s="4" t="str">
        <f t="shared" si="72"/>
        <v/>
      </c>
      <c r="CN26" s="4" t="str">
        <f t="shared" si="73"/>
        <v/>
      </c>
      <c r="CO26" s="4" t="str">
        <f t="shared" si="74"/>
        <v/>
      </c>
    </row>
    <row r="27">
      <c r="A27" s="4">
        <v>0.0029235172949</v>
      </c>
      <c r="B27" s="4">
        <v>1368114.0</v>
      </c>
      <c r="C27" s="7">
        <v>39.38373698322504</v>
      </c>
      <c r="D27" s="7">
        <v>1211.0</v>
      </c>
      <c r="E27" s="7">
        <v>1151.0443941193585</v>
      </c>
      <c r="F27" s="7">
        <v>1368095.0</v>
      </c>
      <c r="G27" s="7">
        <v>1145.0</v>
      </c>
      <c r="H27" s="7">
        <v>66.0</v>
      </c>
      <c r="I27" s="4">
        <v>19.0</v>
      </c>
      <c r="J27" s="4">
        <v>0.0</v>
      </c>
      <c r="R27" s="7"/>
      <c r="U27" s="11" t="str">
        <f t="shared" si="2"/>
        <v>2</v>
      </c>
      <c r="V27" s="4" t="str">
        <f t="shared" si="3"/>
        <v/>
      </c>
      <c r="W27" s="4" t="str">
        <f t="shared" si="4"/>
        <v>1368114</v>
      </c>
      <c r="X27" s="4" t="str">
        <f t="shared" si="5"/>
        <v/>
      </c>
      <c r="Y27" s="4" t="str">
        <f t="shared" si="6"/>
        <v/>
      </c>
      <c r="Z27" s="4" t="str">
        <f t="shared" si="7"/>
        <v/>
      </c>
      <c r="AA27" s="4" t="str">
        <f t="shared" si="8"/>
        <v>39.38373698</v>
      </c>
      <c r="AB27" s="4" t="str">
        <f t="shared" si="9"/>
        <v/>
      </c>
      <c r="AC27" s="4" t="str">
        <f t="shared" si="10"/>
        <v/>
      </c>
      <c r="AD27" s="4" t="str">
        <f t="shared" si="11"/>
        <v/>
      </c>
      <c r="AE27" s="4" t="str">
        <f t="shared" si="12"/>
        <v>1211</v>
      </c>
      <c r="AF27" s="4" t="str">
        <f t="shared" si="13"/>
        <v/>
      </c>
      <c r="AG27" s="4" t="str">
        <f t="shared" si="14"/>
        <v/>
      </c>
      <c r="AH27" s="4" t="str">
        <f t="shared" si="15"/>
        <v/>
      </c>
      <c r="AI27" s="4" t="str">
        <f t="shared" si="16"/>
        <v>1151.044394</v>
      </c>
      <c r="AJ27" s="4" t="str">
        <f t="shared" si="17"/>
        <v/>
      </c>
      <c r="AK27" s="4" t="str">
        <f t="shared" si="18"/>
        <v/>
      </c>
      <c r="AL27" s="4" t="str">
        <f t="shared" si="19"/>
        <v/>
      </c>
      <c r="AM27" s="4" t="str">
        <f t="shared" si="20"/>
        <v>1368095</v>
      </c>
      <c r="AN27" s="4" t="str">
        <f t="shared" si="21"/>
        <v/>
      </c>
      <c r="AO27" s="4" t="str">
        <f t="shared" si="22"/>
        <v/>
      </c>
      <c r="AP27" s="4" t="str">
        <f t="shared" si="23"/>
        <v/>
      </c>
      <c r="AQ27" s="4" t="str">
        <f t="shared" si="24"/>
        <v>1145</v>
      </c>
      <c r="AR27" s="4" t="str">
        <f t="shared" si="25"/>
        <v/>
      </c>
      <c r="AS27" s="4" t="str">
        <f t="shared" si="26"/>
        <v/>
      </c>
      <c r="AT27" s="4" t="str">
        <f t="shared" si="27"/>
        <v/>
      </c>
      <c r="AU27" s="4" t="str">
        <f t="shared" si="28"/>
        <v>66</v>
      </c>
      <c r="AV27" s="4" t="str">
        <f t="shared" si="29"/>
        <v/>
      </c>
      <c r="AW27" s="4" t="str">
        <f t="shared" si="30"/>
        <v/>
      </c>
      <c r="AX27" s="4" t="str">
        <f t="shared" si="31"/>
        <v/>
      </c>
      <c r="AY27" s="4" t="str">
        <f t="shared" si="32"/>
        <v>19</v>
      </c>
      <c r="AZ27" s="4" t="str">
        <f t="shared" si="33"/>
        <v/>
      </c>
      <c r="BA27" s="4" t="str">
        <f t="shared" si="34"/>
        <v/>
      </c>
      <c r="BB27" s="4" t="str">
        <f t="shared" si="35"/>
        <v/>
      </c>
      <c r="BC27" s="4" t="str">
        <f t="shared" si="36"/>
        <v>0</v>
      </c>
      <c r="BD27" s="4" t="str">
        <f t="shared" si="37"/>
        <v/>
      </c>
      <c r="BE27" s="4" t="str">
        <f t="shared" si="38"/>
        <v/>
      </c>
      <c r="BF27" s="4" t="str">
        <f t="shared" si="39"/>
        <v/>
      </c>
      <c r="BG27" s="4" t="str">
        <f t="shared" si="40"/>
        <v/>
      </c>
      <c r="BH27" s="4" t="str">
        <f t="shared" si="41"/>
        <v/>
      </c>
      <c r="BI27" s="4" t="str">
        <f t="shared" si="42"/>
        <v/>
      </c>
      <c r="BJ27" s="4" t="str">
        <f t="shared" si="43"/>
        <v/>
      </c>
      <c r="BK27" s="4" t="str">
        <f t="shared" si="44"/>
        <v/>
      </c>
      <c r="BL27" s="4" t="str">
        <f t="shared" si="45"/>
        <v/>
      </c>
      <c r="BM27" s="4" t="str">
        <f t="shared" si="46"/>
        <v/>
      </c>
      <c r="BN27" s="4" t="str">
        <f t="shared" si="47"/>
        <v/>
      </c>
      <c r="BO27" s="4" t="str">
        <f t="shared" si="48"/>
        <v/>
      </c>
      <c r="BP27" s="4" t="str">
        <f t="shared" si="49"/>
        <v/>
      </c>
      <c r="BQ27" s="4" t="str">
        <f t="shared" si="50"/>
        <v/>
      </c>
      <c r="BR27" s="4" t="str">
        <f t="shared" si="51"/>
        <v/>
      </c>
      <c r="BS27" s="4" t="str">
        <f t="shared" si="52"/>
        <v/>
      </c>
      <c r="BT27" s="4" t="str">
        <f t="shared" si="53"/>
        <v/>
      </c>
      <c r="BU27" s="4" t="str">
        <f t="shared" si="54"/>
        <v/>
      </c>
      <c r="BV27" s="4" t="str">
        <f t="shared" si="55"/>
        <v/>
      </c>
      <c r="BW27" s="4" t="str">
        <f t="shared" si="56"/>
        <v/>
      </c>
      <c r="BX27" s="4" t="str">
        <f t="shared" si="57"/>
        <v/>
      </c>
      <c r="BY27" s="4" t="str">
        <f t="shared" si="58"/>
        <v/>
      </c>
      <c r="BZ27" s="4" t="str">
        <f t="shared" si="59"/>
        <v/>
      </c>
      <c r="CA27" s="4" t="str">
        <f t="shared" si="60"/>
        <v/>
      </c>
      <c r="CB27" s="4" t="str">
        <f t="shared" si="61"/>
        <v/>
      </c>
      <c r="CC27" s="4" t="str">
        <f t="shared" si="62"/>
        <v/>
      </c>
      <c r="CD27" s="4" t="str">
        <f t="shared" si="63"/>
        <v/>
      </c>
      <c r="CE27" s="4" t="str">
        <f t="shared" si="64"/>
        <v/>
      </c>
      <c r="CF27" s="4" t="str">
        <f t="shared" si="65"/>
        <v/>
      </c>
      <c r="CG27" s="4" t="str">
        <f t="shared" si="66"/>
        <v/>
      </c>
      <c r="CH27" s="4" t="str">
        <f t="shared" si="67"/>
        <v/>
      </c>
      <c r="CI27" s="4" t="str">
        <f t="shared" si="68"/>
        <v/>
      </c>
      <c r="CJ27" s="4" t="str">
        <f t="shared" si="69"/>
        <v/>
      </c>
      <c r="CK27" s="4" t="str">
        <f t="shared" si="70"/>
        <v/>
      </c>
      <c r="CL27" s="4" t="str">
        <f t="shared" si="71"/>
        <v/>
      </c>
      <c r="CM27" s="4" t="str">
        <f t="shared" si="72"/>
        <v/>
      </c>
      <c r="CN27" s="4" t="str">
        <f t="shared" si="73"/>
        <v/>
      </c>
      <c r="CO27" s="4" t="str">
        <f t="shared" si="74"/>
        <v/>
      </c>
    </row>
    <row r="28">
      <c r="A28" s="4">
        <v>0.00513336285908</v>
      </c>
      <c r="B28" s="4">
        <v>1348494.835</v>
      </c>
      <c r="C28" s="7">
        <v>1892.1959145803637</v>
      </c>
      <c r="D28" s="7">
        <v>10500.0</v>
      </c>
      <c r="E28" s="7">
        <v>9604.197769974444</v>
      </c>
      <c r="F28" s="7">
        <v>1346623.0</v>
      </c>
      <c r="G28" s="7">
        <v>9594.375</v>
      </c>
      <c r="H28" s="7">
        <v>905.625</v>
      </c>
      <c r="I28" s="4">
        <v>1372.894375</v>
      </c>
      <c r="J28" s="4">
        <v>498.940625</v>
      </c>
      <c r="K28">
        <v>3.1699250014423126</v>
      </c>
      <c r="L28" s="7">
        <v>2.0</v>
      </c>
      <c r="M28" s="7">
        <v>278.0</v>
      </c>
      <c r="N28" s="4">
        <v>9.0</v>
      </c>
      <c r="O28" s="4"/>
      <c r="P28" s="4"/>
      <c r="Q28" s="4"/>
      <c r="R28" s="18"/>
      <c r="S28" s="18"/>
      <c r="T28" s="4"/>
      <c r="U28" s="11" t="str">
        <f t="shared" si="2"/>
        <v>3</v>
      </c>
      <c r="V28" s="4" t="str">
        <f t="shared" si="3"/>
        <v/>
      </c>
      <c r="W28" s="4" t="str">
        <f t="shared" si="4"/>
        <v/>
      </c>
      <c r="X28" s="4" t="str">
        <f t="shared" si="5"/>
        <v>1348494.835</v>
      </c>
      <c r="Y28" s="4" t="str">
        <f t="shared" si="6"/>
        <v/>
      </c>
      <c r="Z28" s="4" t="str">
        <f t="shared" si="7"/>
        <v/>
      </c>
      <c r="AA28" s="4" t="str">
        <f t="shared" si="8"/>
        <v/>
      </c>
      <c r="AB28" s="4" t="str">
        <f t="shared" si="9"/>
        <v>1892.195915</v>
      </c>
      <c r="AC28" s="4" t="str">
        <f t="shared" si="10"/>
        <v/>
      </c>
      <c r="AD28" s="4" t="str">
        <f t="shared" si="11"/>
        <v/>
      </c>
      <c r="AE28" s="4" t="str">
        <f t="shared" si="12"/>
        <v/>
      </c>
      <c r="AF28" s="4" t="str">
        <f t="shared" si="13"/>
        <v>10500</v>
      </c>
      <c r="AG28" s="4" t="str">
        <f t="shared" si="14"/>
        <v/>
      </c>
      <c r="AH28" s="4" t="str">
        <f t="shared" si="15"/>
        <v/>
      </c>
      <c r="AI28" s="4" t="str">
        <f t="shared" si="16"/>
        <v/>
      </c>
      <c r="AJ28" s="4" t="str">
        <f t="shared" si="17"/>
        <v>9604.19777</v>
      </c>
      <c r="AK28" s="4" t="str">
        <f t="shared" si="18"/>
        <v/>
      </c>
      <c r="AL28" s="4" t="str">
        <f t="shared" si="19"/>
        <v/>
      </c>
      <c r="AM28" s="4" t="str">
        <f t="shared" si="20"/>
        <v/>
      </c>
      <c r="AN28" s="4" t="str">
        <f t="shared" si="21"/>
        <v>1346623</v>
      </c>
      <c r="AO28" s="4" t="str">
        <f t="shared" si="22"/>
        <v/>
      </c>
      <c r="AP28" s="4" t="str">
        <f t="shared" si="23"/>
        <v/>
      </c>
      <c r="AQ28" s="4" t="str">
        <f t="shared" si="24"/>
        <v/>
      </c>
      <c r="AR28" s="4" t="str">
        <f t="shared" si="25"/>
        <v>9594.375</v>
      </c>
      <c r="AS28" s="4" t="str">
        <f t="shared" si="26"/>
        <v/>
      </c>
      <c r="AT28" s="4" t="str">
        <f t="shared" si="27"/>
        <v/>
      </c>
      <c r="AU28" s="4" t="str">
        <f t="shared" si="28"/>
        <v/>
      </c>
      <c r="AV28" s="4" t="str">
        <f t="shared" si="29"/>
        <v>905.625</v>
      </c>
      <c r="AW28" s="4" t="str">
        <f t="shared" si="30"/>
        <v/>
      </c>
      <c r="AX28" s="4" t="str">
        <f t="shared" si="31"/>
        <v/>
      </c>
      <c r="AY28" s="4" t="str">
        <f t="shared" si="32"/>
        <v/>
      </c>
      <c r="AZ28" s="4" t="str">
        <f t="shared" si="33"/>
        <v>1372.894375</v>
      </c>
      <c r="BA28" s="4" t="str">
        <f t="shared" si="34"/>
        <v/>
      </c>
      <c r="BB28" s="4" t="str">
        <f t="shared" si="35"/>
        <v/>
      </c>
      <c r="BC28" s="4" t="str">
        <f t="shared" si="36"/>
        <v/>
      </c>
      <c r="BD28" s="4" t="str">
        <f t="shared" si="37"/>
        <v>498.940625</v>
      </c>
      <c r="BE28" s="4" t="str">
        <f t="shared" si="38"/>
        <v/>
      </c>
      <c r="BF28" s="4" t="str">
        <f t="shared" si="39"/>
        <v/>
      </c>
      <c r="BG28" s="4" t="str">
        <f t="shared" si="40"/>
        <v/>
      </c>
      <c r="BH28" s="4" t="str">
        <f t="shared" si="41"/>
        <v>3.169925001</v>
      </c>
      <c r="BI28" s="4" t="str">
        <f t="shared" si="42"/>
        <v/>
      </c>
      <c r="BJ28" s="4" t="str">
        <f t="shared" si="43"/>
        <v/>
      </c>
      <c r="BK28" s="4" t="str">
        <f t="shared" si="44"/>
        <v/>
      </c>
      <c r="BL28" s="4" t="str">
        <f t="shared" si="45"/>
        <v>2</v>
      </c>
      <c r="BM28" s="4" t="str">
        <f t="shared" si="46"/>
        <v/>
      </c>
      <c r="BN28" s="4" t="str">
        <f t="shared" si="47"/>
        <v/>
      </c>
      <c r="BO28" s="4" t="str">
        <f t="shared" si="48"/>
        <v/>
      </c>
      <c r="BP28" s="4" t="str">
        <f t="shared" si="49"/>
        <v>278</v>
      </c>
      <c r="BQ28" s="4" t="str">
        <f t="shared" si="50"/>
        <v/>
      </c>
      <c r="BR28" s="4" t="str">
        <f t="shared" si="51"/>
        <v/>
      </c>
      <c r="BS28" s="4" t="str">
        <f t="shared" si="52"/>
        <v/>
      </c>
      <c r="BT28" s="4" t="str">
        <f t="shared" si="53"/>
        <v>9</v>
      </c>
      <c r="BU28" s="4" t="str">
        <f t="shared" si="54"/>
        <v/>
      </c>
      <c r="BV28" s="4" t="str">
        <f t="shared" si="55"/>
        <v/>
      </c>
      <c r="BW28" s="4" t="str">
        <f t="shared" si="56"/>
        <v/>
      </c>
      <c r="BX28" s="4" t="str">
        <f t="shared" si="57"/>
        <v/>
      </c>
      <c r="BY28" s="4" t="str">
        <f t="shared" si="58"/>
        <v/>
      </c>
      <c r="BZ28" s="4" t="str">
        <f t="shared" si="59"/>
        <v/>
      </c>
      <c r="CA28" s="4" t="str">
        <f t="shared" si="60"/>
        <v/>
      </c>
      <c r="CB28" s="4" t="str">
        <f t="shared" si="61"/>
        <v/>
      </c>
      <c r="CC28" s="4" t="str">
        <f t="shared" si="62"/>
        <v/>
      </c>
      <c r="CD28" s="4" t="str">
        <f t="shared" si="63"/>
        <v/>
      </c>
      <c r="CE28" s="4" t="str">
        <f t="shared" si="64"/>
        <v/>
      </c>
      <c r="CF28" s="4" t="str">
        <f t="shared" si="65"/>
        <v/>
      </c>
      <c r="CG28" s="4" t="str">
        <f t="shared" si="66"/>
        <v/>
      </c>
      <c r="CH28" s="4" t="str">
        <f t="shared" si="67"/>
        <v/>
      </c>
      <c r="CI28" s="4" t="str">
        <f t="shared" si="68"/>
        <v/>
      </c>
      <c r="CJ28" s="4" t="str">
        <f t="shared" si="69"/>
        <v/>
      </c>
      <c r="CK28" s="4" t="str">
        <f t="shared" si="70"/>
        <v/>
      </c>
      <c r="CL28" s="4" t="str">
        <f t="shared" si="71"/>
        <v/>
      </c>
      <c r="CM28" s="4" t="str">
        <f t="shared" si="72"/>
        <v/>
      </c>
      <c r="CN28" s="4" t="str">
        <f t="shared" si="73"/>
        <v/>
      </c>
      <c r="CO28" s="4" t="str">
        <f t="shared" si="74"/>
        <v/>
      </c>
    </row>
    <row r="29">
      <c r="A29" s="4">
        <v>0.00929005292351</v>
      </c>
      <c r="B29" s="4">
        <v>1200782.1059374998</v>
      </c>
      <c r="C29" s="7">
        <v>1138.3001364639822</v>
      </c>
      <c r="D29" s="7">
        <v>158.0</v>
      </c>
      <c r="E29" s="7">
        <v>151.32192809488737</v>
      </c>
      <c r="F29" s="7">
        <v>1199664.0</v>
      </c>
      <c r="G29" s="7">
        <v>148.0</v>
      </c>
      <c r="H29" s="7">
        <v>10.0</v>
      </c>
      <c r="I29" s="4">
        <v>831.515</v>
      </c>
      <c r="J29" s="4">
        <v>286.5909375</v>
      </c>
      <c r="R29" s="7"/>
      <c r="U29" s="11" t="str">
        <f t="shared" si="2"/>
        <v>4</v>
      </c>
      <c r="V29" s="4" t="str">
        <f t="shared" si="3"/>
        <v/>
      </c>
      <c r="W29" s="4" t="str">
        <f t="shared" si="4"/>
        <v/>
      </c>
      <c r="X29" s="4" t="str">
        <f t="shared" si="5"/>
        <v/>
      </c>
      <c r="Y29" s="4" t="str">
        <f t="shared" si="6"/>
        <v>1200782.106</v>
      </c>
      <c r="Z29" s="4" t="str">
        <f t="shared" si="7"/>
        <v/>
      </c>
      <c r="AA29" s="4" t="str">
        <f t="shared" si="8"/>
        <v/>
      </c>
      <c r="AB29" s="4" t="str">
        <f t="shared" si="9"/>
        <v/>
      </c>
      <c r="AC29" s="4" t="str">
        <f t="shared" si="10"/>
        <v>1138.300136</v>
      </c>
      <c r="AD29" s="4" t="str">
        <f t="shared" si="11"/>
        <v/>
      </c>
      <c r="AE29" s="4" t="str">
        <f t="shared" si="12"/>
        <v/>
      </c>
      <c r="AF29" s="4" t="str">
        <f t="shared" si="13"/>
        <v/>
      </c>
      <c r="AG29" s="4" t="str">
        <f t="shared" si="14"/>
        <v>158</v>
      </c>
      <c r="AH29" s="4" t="str">
        <f t="shared" si="15"/>
        <v/>
      </c>
      <c r="AI29" s="4" t="str">
        <f t="shared" si="16"/>
        <v/>
      </c>
      <c r="AJ29" s="4" t="str">
        <f t="shared" si="17"/>
        <v/>
      </c>
      <c r="AK29" s="4" t="str">
        <f t="shared" si="18"/>
        <v>151.3219281</v>
      </c>
      <c r="AL29" s="4" t="str">
        <f t="shared" si="19"/>
        <v/>
      </c>
      <c r="AM29" s="4" t="str">
        <f t="shared" si="20"/>
        <v/>
      </c>
      <c r="AN29" s="4" t="str">
        <f t="shared" si="21"/>
        <v/>
      </c>
      <c r="AO29" s="4" t="str">
        <f t="shared" si="22"/>
        <v>1199664</v>
      </c>
      <c r="AP29" s="4" t="str">
        <f t="shared" si="23"/>
        <v/>
      </c>
      <c r="AQ29" s="4" t="str">
        <f t="shared" si="24"/>
        <v/>
      </c>
      <c r="AR29" s="4" t="str">
        <f t="shared" si="25"/>
        <v/>
      </c>
      <c r="AS29" s="4" t="str">
        <f t="shared" si="26"/>
        <v>148</v>
      </c>
      <c r="AT29" s="4" t="str">
        <f t="shared" si="27"/>
        <v/>
      </c>
      <c r="AU29" s="4" t="str">
        <f t="shared" si="28"/>
        <v/>
      </c>
      <c r="AV29" s="4" t="str">
        <f t="shared" si="29"/>
        <v/>
      </c>
      <c r="AW29" s="4" t="str">
        <f t="shared" si="30"/>
        <v>10</v>
      </c>
      <c r="AX29" s="4" t="str">
        <f t="shared" si="31"/>
        <v/>
      </c>
      <c r="AY29" s="4" t="str">
        <f t="shared" si="32"/>
        <v/>
      </c>
      <c r="AZ29" s="4" t="str">
        <f t="shared" si="33"/>
        <v/>
      </c>
      <c r="BA29" s="4" t="str">
        <f t="shared" si="34"/>
        <v>831.515</v>
      </c>
      <c r="BB29" s="4" t="str">
        <f t="shared" si="35"/>
        <v/>
      </c>
      <c r="BC29" s="4" t="str">
        <f t="shared" si="36"/>
        <v/>
      </c>
      <c r="BD29" s="4" t="str">
        <f t="shared" si="37"/>
        <v/>
      </c>
      <c r="BE29" s="4" t="str">
        <f t="shared" si="38"/>
        <v>286.5909375</v>
      </c>
      <c r="BF29" s="4" t="str">
        <f t="shared" si="39"/>
        <v/>
      </c>
      <c r="BG29" s="4" t="str">
        <f t="shared" si="40"/>
        <v/>
      </c>
      <c r="BH29" s="4" t="str">
        <f t="shared" si="41"/>
        <v/>
      </c>
      <c r="BI29" s="4" t="str">
        <f t="shared" si="42"/>
        <v/>
      </c>
      <c r="BJ29" s="4" t="str">
        <f t="shared" si="43"/>
        <v/>
      </c>
      <c r="BK29" s="4" t="str">
        <f t="shared" si="44"/>
        <v/>
      </c>
      <c r="BL29" s="4" t="str">
        <f t="shared" si="45"/>
        <v/>
      </c>
      <c r="BM29" s="4" t="str">
        <f t="shared" si="46"/>
        <v/>
      </c>
      <c r="BN29" s="4" t="str">
        <f t="shared" si="47"/>
        <v/>
      </c>
      <c r="BO29" s="4" t="str">
        <f t="shared" si="48"/>
        <v/>
      </c>
      <c r="BP29" s="4" t="str">
        <f t="shared" si="49"/>
        <v/>
      </c>
      <c r="BQ29" s="4" t="str">
        <f t="shared" si="50"/>
        <v/>
      </c>
      <c r="BR29" s="4" t="str">
        <f t="shared" si="51"/>
        <v/>
      </c>
      <c r="BS29" s="4" t="str">
        <f t="shared" si="52"/>
        <v/>
      </c>
      <c r="BT29" s="4" t="str">
        <f t="shared" si="53"/>
        <v/>
      </c>
      <c r="BU29" s="4" t="str">
        <f t="shared" si="54"/>
        <v/>
      </c>
      <c r="BV29" s="4" t="str">
        <f t="shared" si="55"/>
        <v/>
      </c>
      <c r="BW29" s="4" t="str">
        <f t="shared" si="56"/>
        <v/>
      </c>
      <c r="BX29" s="4" t="str">
        <f t="shared" si="57"/>
        <v/>
      </c>
      <c r="BY29" s="4" t="str">
        <f t="shared" si="58"/>
        <v/>
      </c>
      <c r="BZ29" s="4" t="str">
        <f t="shared" si="59"/>
        <v/>
      </c>
      <c r="CA29" s="4" t="str">
        <f t="shared" si="60"/>
        <v/>
      </c>
      <c r="CB29" s="4" t="str">
        <f t="shared" si="61"/>
        <v/>
      </c>
      <c r="CC29" s="4" t="str">
        <f t="shared" si="62"/>
        <v/>
      </c>
      <c r="CD29" s="4" t="str">
        <f t="shared" si="63"/>
        <v/>
      </c>
      <c r="CE29" s="4" t="str">
        <f t="shared" si="64"/>
        <v/>
      </c>
      <c r="CF29" s="4" t="str">
        <f t="shared" si="65"/>
        <v/>
      </c>
      <c r="CG29" s="4" t="str">
        <f t="shared" si="66"/>
        <v/>
      </c>
      <c r="CH29" s="4" t="str">
        <f t="shared" si="67"/>
        <v/>
      </c>
      <c r="CI29" s="4" t="str">
        <f t="shared" si="68"/>
        <v/>
      </c>
      <c r="CJ29" s="4" t="str">
        <f t="shared" si="69"/>
        <v/>
      </c>
      <c r="CK29" s="4" t="str">
        <f t="shared" si="70"/>
        <v/>
      </c>
      <c r="CL29" s="4" t="str">
        <f t="shared" si="71"/>
        <v/>
      </c>
      <c r="CM29" s="4" t="str">
        <f t="shared" si="72"/>
        <v/>
      </c>
      <c r="CN29" s="4" t="str">
        <f t="shared" si="73"/>
        <v/>
      </c>
      <c r="CO29" s="4" t="str">
        <f t="shared" si="74"/>
        <v/>
      </c>
    </row>
    <row r="30">
      <c r="A30" s="4">
        <v>0.0100412502767</v>
      </c>
      <c r="B30" s="4">
        <v>1042687.976875</v>
      </c>
      <c r="C30" s="7">
        <v>7588.958240202596</v>
      </c>
      <c r="D30" s="7">
        <v>66000.0</v>
      </c>
      <c r="E30" s="7">
        <v>56938.147681927774</v>
      </c>
      <c r="F30" s="7">
        <v>1035119.0</v>
      </c>
      <c r="G30" s="7">
        <v>56925.0</v>
      </c>
      <c r="H30" s="7">
        <v>9075.0</v>
      </c>
      <c r="I30" s="4">
        <v>7287.1953125</v>
      </c>
      <c r="J30" s="4">
        <v>281.7815625</v>
      </c>
      <c r="S30" s="7"/>
      <c r="U30" s="11" t="str">
        <f t="shared" si="2"/>
        <v>4</v>
      </c>
      <c r="V30" s="4" t="str">
        <f t="shared" si="3"/>
        <v/>
      </c>
      <c r="W30" s="4" t="str">
        <f t="shared" si="4"/>
        <v/>
      </c>
      <c r="X30" s="4" t="str">
        <f t="shared" si="5"/>
        <v/>
      </c>
      <c r="Y30" s="4" t="str">
        <f t="shared" si="6"/>
        <v>1042687.977</v>
      </c>
      <c r="Z30" s="4" t="str">
        <f t="shared" si="7"/>
        <v/>
      </c>
      <c r="AA30" s="4" t="str">
        <f t="shared" si="8"/>
        <v/>
      </c>
      <c r="AB30" s="4" t="str">
        <f t="shared" si="9"/>
        <v/>
      </c>
      <c r="AC30" s="4" t="str">
        <f t="shared" si="10"/>
        <v>7588.95824</v>
      </c>
      <c r="AD30" s="4" t="str">
        <f t="shared" si="11"/>
        <v/>
      </c>
      <c r="AE30" s="4" t="str">
        <f t="shared" si="12"/>
        <v/>
      </c>
      <c r="AF30" s="4" t="str">
        <f t="shared" si="13"/>
        <v/>
      </c>
      <c r="AG30" s="4" t="str">
        <f t="shared" si="14"/>
        <v>66000</v>
      </c>
      <c r="AH30" s="4" t="str">
        <f t="shared" si="15"/>
        <v/>
      </c>
      <c r="AI30" s="4" t="str">
        <f t="shared" si="16"/>
        <v/>
      </c>
      <c r="AJ30" s="4" t="str">
        <f t="shared" si="17"/>
        <v/>
      </c>
      <c r="AK30" s="4" t="str">
        <f t="shared" si="18"/>
        <v>56938.14768</v>
      </c>
      <c r="AL30" s="4" t="str">
        <f t="shared" si="19"/>
        <v/>
      </c>
      <c r="AM30" s="4" t="str">
        <f t="shared" si="20"/>
        <v/>
      </c>
      <c r="AN30" s="4" t="str">
        <f t="shared" si="21"/>
        <v/>
      </c>
      <c r="AO30" s="4" t="str">
        <f t="shared" si="22"/>
        <v>1035119</v>
      </c>
      <c r="AP30" s="4" t="str">
        <f t="shared" si="23"/>
        <v/>
      </c>
      <c r="AQ30" s="4" t="str">
        <f t="shared" si="24"/>
        <v/>
      </c>
      <c r="AR30" s="4" t="str">
        <f t="shared" si="25"/>
        <v/>
      </c>
      <c r="AS30" s="4" t="str">
        <f t="shared" si="26"/>
        <v>56925</v>
      </c>
      <c r="AT30" s="4" t="str">
        <f t="shared" si="27"/>
        <v/>
      </c>
      <c r="AU30" s="4" t="str">
        <f t="shared" si="28"/>
        <v/>
      </c>
      <c r="AV30" s="4" t="str">
        <f t="shared" si="29"/>
        <v/>
      </c>
      <c r="AW30" s="4" t="str">
        <f t="shared" si="30"/>
        <v>9075</v>
      </c>
      <c r="AX30" s="4" t="str">
        <f t="shared" si="31"/>
        <v/>
      </c>
      <c r="AY30" s="4" t="str">
        <f t="shared" si="32"/>
        <v/>
      </c>
      <c r="AZ30" s="4" t="str">
        <f t="shared" si="33"/>
        <v/>
      </c>
      <c r="BA30" s="4" t="str">
        <f t="shared" si="34"/>
        <v>7287.195313</v>
      </c>
      <c r="BB30" s="4" t="str">
        <f t="shared" si="35"/>
        <v/>
      </c>
      <c r="BC30" s="4" t="str">
        <f t="shared" si="36"/>
        <v/>
      </c>
      <c r="BD30" s="4" t="str">
        <f t="shared" si="37"/>
        <v/>
      </c>
      <c r="BE30" s="4" t="str">
        <f t="shared" si="38"/>
        <v>281.7815625</v>
      </c>
      <c r="BF30" s="4" t="str">
        <f t="shared" si="39"/>
        <v/>
      </c>
      <c r="BG30" s="4" t="str">
        <f t="shared" si="40"/>
        <v/>
      </c>
      <c r="BH30" s="4" t="str">
        <f t="shared" si="41"/>
        <v/>
      </c>
      <c r="BI30" s="4" t="str">
        <f t="shared" si="42"/>
        <v/>
      </c>
      <c r="BJ30" s="4" t="str">
        <f t="shared" si="43"/>
        <v/>
      </c>
      <c r="BK30" s="4" t="str">
        <f t="shared" si="44"/>
        <v/>
      </c>
      <c r="BL30" s="4" t="str">
        <f t="shared" si="45"/>
        <v/>
      </c>
      <c r="BM30" s="4" t="str">
        <f t="shared" si="46"/>
        <v/>
      </c>
      <c r="BN30" s="4" t="str">
        <f t="shared" si="47"/>
        <v/>
      </c>
      <c r="BO30" s="4" t="str">
        <f t="shared" si="48"/>
        <v/>
      </c>
      <c r="BP30" s="4" t="str">
        <f t="shared" si="49"/>
        <v/>
      </c>
      <c r="BQ30" s="4" t="str">
        <f t="shared" si="50"/>
        <v/>
      </c>
      <c r="BR30" s="4" t="str">
        <f t="shared" si="51"/>
        <v/>
      </c>
      <c r="BS30" s="4" t="str">
        <f t="shared" si="52"/>
        <v/>
      </c>
      <c r="BT30" s="4" t="str">
        <f t="shared" si="53"/>
        <v/>
      </c>
      <c r="BU30" s="4" t="str">
        <f t="shared" si="54"/>
        <v/>
      </c>
      <c r="BV30" s="4" t="str">
        <f t="shared" si="55"/>
        <v/>
      </c>
      <c r="BW30" s="4" t="str">
        <f t="shared" si="56"/>
        <v/>
      </c>
      <c r="BX30" s="4" t="str">
        <f t="shared" si="57"/>
        <v/>
      </c>
      <c r="BY30" s="4" t="str">
        <f t="shared" si="58"/>
        <v/>
      </c>
      <c r="BZ30" s="4" t="str">
        <f t="shared" si="59"/>
        <v/>
      </c>
      <c r="CA30" s="4" t="str">
        <f t="shared" si="60"/>
        <v/>
      </c>
      <c r="CB30" s="4" t="str">
        <f t="shared" si="61"/>
        <v/>
      </c>
      <c r="CC30" s="4" t="str">
        <f t="shared" si="62"/>
        <v/>
      </c>
      <c r="CD30" s="4" t="str">
        <f t="shared" si="63"/>
        <v/>
      </c>
      <c r="CE30" s="4" t="str">
        <f t="shared" si="64"/>
        <v/>
      </c>
      <c r="CF30" s="4" t="str">
        <f t="shared" si="65"/>
        <v/>
      </c>
      <c r="CG30" s="4" t="str">
        <f t="shared" si="66"/>
        <v/>
      </c>
      <c r="CH30" s="4" t="str">
        <f t="shared" si="67"/>
        <v/>
      </c>
      <c r="CI30" s="4" t="str">
        <f t="shared" si="68"/>
        <v/>
      </c>
      <c r="CJ30" s="4" t="str">
        <f t="shared" si="69"/>
        <v/>
      </c>
      <c r="CK30" s="4" t="str">
        <f t="shared" si="70"/>
        <v/>
      </c>
      <c r="CL30" s="4" t="str">
        <f t="shared" si="71"/>
        <v/>
      </c>
      <c r="CM30" s="4" t="str">
        <f t="shared" si="72"/>
        <v/>
      </c>
      <c r="CN30" s="4" t="str">
        <f t="shared" si="73"/>
        <v/>
      </c>
      <c r="CO30" s="4" t="str">
        <f t="shared" si="74"/>
        <v/>
      </c>
    </row>
    <row r="31">
      <c r="A31" s="4">
        <v>0.0109575434302</v>
      </c>
      <c r="B31" s="4">
        <v>1000187.0228125</v>
      </c>
      <c r="C31" s="7">
        <v>528.9539164467128</v>
      </c>
      <c r="D31" s="7">
        <v>1275.0</v>
      </c>
      <c r="E31" s="7">
        <v>1029.9829935746943</v>
      </c>
      <c r="F31" s="7">
        <v>999678.0</v>
      </c>
      <c r="G31" s="7">
        <v>1022.0</v>
      </c>
      <c r="H31" s="7">
        <v>253.0</v>
      </c>
      <c r="I31" s="4">
        <v>461.9940625</v>
      </c>
      <c r="J31" s="4">
        <v>47.02875</v>
      </c>
      <c r="R31" s="7"/>
      <c r="U31" s="11" t="str">
        <f t="shared" si="2"/>
        <v>4</v>
      </c>
      <c r="V31" s="4" t="str">
        <f t="shared" si="3"/>
        <v/>
      </c>
      <c r="W31" s="4" t="str">
        <f t="shared" si="4"/>
        <v/>
      </c>
      <c r="X31" s="4" t="str">
        <f t="shared" si="5"/>
        <v/>
      </c>
      <c r="Y31" s="4" t="str">
        <f t="shared" si="6"/>
        <v>1000187.023</v>
      </c>
      <c r="Z31" s="4" t="str">
        <f t="shared" si="7"/>
        <v/>
      </c>
      <c r="AA31" s="4" t="str">
        <f t="shared" si="8"/>
        <v/>
      </c>
      <c r="AB31" s="4" t="str">
        <f t="shared" si="9"/>
        <v/>
      </c>
      <c r="AC31" s="4" t="str">
        <f t="shared" si="10"/>
        <v>528.9539164</v>
      </c>
      <c r="AD31" s="4" t="str">
        <f t="shared" si="11"/>
        <v/>
      </c>
      <c r="AE31" s="4" t="str">
        <f t="shared" si="12"/>
        <v/>
      </c>
      <c r="AF31" s="4" t="str">
        <f t="shared" si="13"/>
        <v/>
      </c>
      <c r="AG31" s="4" t="str">
        <f t="shared" si="14"/>
        <v>1275</v>
      </c>
      <c r="AH31" s="4" t="str">
        <f t="shared" si="15"/>
        <v/>
      </c>
      <c r="AI31" s="4" t="str">
        <f t="shared" si="16"/>
        <v/>
      </c>
      <c r="AJ31" s="4" t="str">
        <f t="shared" si="17"/>
        <v/>
      </c>
      <c r="AK31" s="4" t="str">
        <f t="shared" si="18"/>
        <v>1029.982994</v>
      </c>
      <c r="AL31" s="4" t="str">
        <f t="shared" si="19"/>
        <v/>
      </c>
      <c r="AM31" s="4" t="str">
        <f t="shared" si="20"/>
        <v/>
      </c>
      <c r="AN31" s="4" t="str">
        <f t="shared" si="21"/>
        <v/>
      </c>
      <c r="AO31" s="4" t="str">
        <f t="shared" si="22"/>
        <v>999678</v>
      </c>
      <c r="AP31" s="4" t="str">
        <f t="shared" si="23"/>
        <v/>
      </c>
      <c r="AQ31" s="4" t="str">
        <f t="shared" si="24"/>
        <v/>
      </c>
      <c r="AR31" s="4" t="str">
        <f t="shared" si="25"/>
        <v/>
      </c>
      <c r="AS31" s="4" t="str">
        <f t="shared" si="26"/>
        <v>1022</v>
      </c>
      <c r="AT31" s="4" t="str">
        <f t="shared" si="27"/>
        <v/>
      </c>
      <c r="AU31" s="4" t="str">
        <f t="shared" si="28"/>
        <v/>
      </c>
      <c r="AV31" s="4" t="str">
        <f t="shared" si="29"/>
        <v/>
      </c>
      <c r="AW31" s="4" t="str">
        <f t="shared" si="30"/>
        <v>253</v>
      </c>
      <c r="AX31" s="4" t="str">
        <f t="shared" si="31"/>
        <v/>
      </c>
      <c r="AY31" s="4" t="str">
        <f t="shared" si="32"/>
        <v/>
      </c>
      <c r="AZ31" s="4" t="str">
        <f t="shared" si="33"/>
        <v/>
      </c>
      <c r="BA31" s="4" t="str">
        <f t="shared" si="34"/>
        <v>461.9940625</v>
      </c>
      <c r="BB31" s="4" t="str">
        <f t="shared" si="35"/>
        <v/>
      </c>
      <c r="BC31" s="4" t="str">
        <f t="shared" si="36"/>
        <v/>
      </c>
      <c r="BD31" s="4" t="str">
        <f t="shared" si="37"/>
        <v/>
      </c>
      <c r="BE31" s="4" t="str">
        <f t="shared" si="38"/>
        <v>47.02875</v>
      </c>
      <c r="BF31" s="4" t="str">
        <f t="shared" si="39"/>
        <v/>
      </c>
      <c r="BG31" s="4" t="str">
        <f t="shared" si="40"/>
        <v/>
      </c>
      <c r="BH31" s="4" t="str">
        <f t="shared" si="41"/>
        <v/>
      </c>
      <c r="BI31" s="4" t="str">
        <f t="shared" si="42"/>
        <v/>
      </c>
      <c r="BJ31" s="4" t="str">
        <f t="shared" si="43"/>
        <v/>
      </c>
      <c r="BK31" s="4" t="str">
        <f t="shared" si="44"/>
        <v/>
      </c>
      <c r="BL31" s="4" t="str">
        <f t="shared" si="45"/>
        <v/>
      </c>
      <c r="BM31" s="4" t="str">
        <f t="shared" si="46"/>
        <v/>
      </c>
      <c r="BN31" s="4" t="str">
        <f t="shared" si="47"/>
        <v/>
      </c>
      <c r="BO31" s="4" t="str">
        <f t="shared" si="48"/>
        <v/>
      </c>
      <c r="BP31" s="4" t="str">
        <f t="shared" si="49"/>
        <v/>
      </c>
      <c r="BQ31" s="4" t="str">
        <f t="shared" si="50"/>
        <v/>
      </c>
      <c r="BR31" s="4" t="str">
        <f t="shared" si="51"/>
        <v/>
      </c>
      <c r="BS31" s="4" t="str">
        <f t="shared" si="52"/>
        <v/>
      </c>
      <c r="BT31" s="4" t="str">
        <f t="shared" si="53"/>
        <v/>
      </c>
      <c r="BU31" s="4" t="str">
        <f t="shared" si="54"/>
        <v/>
      </c>
      <c r="BV31" s="4" t="str">
        <f t="shared" si="55"/>
        <v/>
      </c>
      <c r="BW31" s="4" t="str">
        <f t="shared" si="56"/>
        <v/>
      </c>
      <c r="BX31" s="4" t="str">
        <f t="shared" si="57"/>
        <v/>
      </c>
      <c r="BY31" s="4" t="str">
        <f t="shared" si="58"/>
        <v/>
      </c>
      <c r="BZ31" s="4" t="str">
        <f t="shared" si="59"/>
        <v/>
      </c>
      <c r="CA31" s="4" t="str">
        <f t="shared" si="60"/>
        <v/>
      </c>
      <c r="CB31" s="4" t="str">
        <f t="shared" si="61"/>
        <v/>
      </c>
      <c r="CC31" s="4" t="str">
        <f t="shared" si="62"/>
        <v/>
      </c>
      <c r="CD31" s="4" t="str">
        <f t="shared" si="63"/>
        <v/>
      </c>
      <c r="CE31" s="4" t="str">
        <f t="shared" si="64"/>
        <v/>
      </c>
      <c r="CF31" s="4" t="str">
        <f t="shared" si="65"/>
        <v/>
      </c>
      <c r="CG31" s="4" t="str">
        <f t="shared" si="66"/>
        <v/>
      </c>
      <c r="CH31" s="4" t="str">
        <f t="shared" si="67"/>
        <v/>
      </c>
      <c r="CI31" s="4" t="str">
        <f t="shared" si="68"/>
        <v/>
      </c>
      <c r="CJ31" s="4" t="str">
        <f t="shared" si="69"/>
        <v/>
      </c>
      <c r="CK31" s="4" t="str">
        <f t="shared" si="70"/>
        <v/>
      </c>
      <c r="CL31" s="4" t="str">
        <f t="shared" si="71"/>
        <v/>
      </c>
      <c r="CM31" s="4" t="str">
        <f t="shared" si="72"/>
        <v/>
      </c>
      <c r="CN31" s="4" t="str">
        <f t="shared" si="73"/>
        <v/>
      </c>
      <c r="CO31" s="4" t="str">
        <f t="shared" si="74"/>
        <v/>
      </c>
    </row>
    <row r="32">
      <c r="A32" s="4">
        <v>0.00513333775925</v>
      </c>
      <c r="B32" s="4">
        <v>864344.0003125</v>
      </c>
      <c r="C32" s="7">
        <v>256.72116294285735</v>
      </c>
      <c r="D32" s="7">
        <v>2714.0</v>
      </c>
      <c r="E32" s="7">
        <v>1857.7582232147267</v>
      </c>
      <c r="F32" s="7">
        <v>864107.0</v>
      </c>
      <c r="G32" s="7">
        <v>1848.0</v>
      </c>
      <c r="H32" s="7">
        <v>866.0</v>
      </c>
      <c r="I32" s="4">
        <v>218.9696875</v>
      </c>
      <c r="J32" s="4">
        <v>18.030625</v>
      </c>
      <c r="U32" s="11" t="str">
        <f t="shared" si="2"/>
        <v>3</v>
      </c>
      <c r="V32" s="4" t="str">
        <f t="shared" si="3"/>
        <v/>
      </c>
      <c r="W32" s="4" t="str">
        <f t="shared" si="4"/>
        <v/>
      </c>
      <c r="X32" s="4" t="str">
        <f t="shared" si="5"/>
        <v>864344.0003</v>
      </c>
      <c r="Y32" s="4" t="str">
        <f t="shared" si="6"/>
        <v/>
      </c>
      <c r="Z32" s="4" t="str">
        <f t="shared" si="7"/>
        <v/>
      </c>
      <c r="AA32" s="4" t="str">
        <f t="shared" si="8"/>
        <v/>
      </c>
      <c r="AB32" s="4" t="str">
        <f t="shared" si="9"/>
        <v>256.7211629</v>
      </c>
      <c r="AC32" s="4" t="str">
        <f t="shared" si="10"/>
        <v/>
      </c>
      <c r="AD32" s="4" t="str">
        <f t="shared" si="11"/>
        <v/>
      </c>
      <c r="AE32" s="4" t="str">
        <f t="shared" si="12"/>
        <v/>
      </c>
      <c r="AF32" s="4" t="str">
        <f t="shared" si="13"/>
        <v>2714</v>
      </c>
      <c r="AG32" s="4" t="str">
        <f t="shared" si="14"/>
        <v/>
      </c>
      <c r="AH32" s="4" t="str">
        <f t="shared" si="15"/>
        <v/>
      </c>
      <c r="AI32" s="4" t="str">
        <f t="shared" si="16"/>
        <v/>
      </c>
      <c r="AJ32" s="4" t="str">
        <f t="shared" si="17"/>
        <v>1857.758223</v>
      </c>
      <c r="AK32" s="4" t="str">
        <f t="shared" si="18"/>
        <v/>
      </c>
      <c r="AL32" s="4" t="str">
        <f t="shared" si="19"/>
        <v/>
      </c>
      <c r="AM32" s="4" t="str">
        <f t="shared" si="20"/>
        <v/>
      </c>
      <c r="AN32" s="4" t="str">
        <f t="shared" si="21"/>
        <v>864107</v>
      </c>
      <c r="AO32" s="4" t="str">
        <f t="shared" si="22"/>
        <v/>
      </c>
      <c r="AP32" s="4" t="str">
        <f t="shared" si="23"/>
        <v/>
      </c>
      <c r="AQ32" s="4" t="str">
        <f t="shared" si="24"/>
        <v/>
      </c>
      <c r="AR32" s="4" t="str">
        <f t="shared" si="25"/>
        <v>1848</v>
      </c>
      <c r="AS32" s="4" t="str">
        <f t="shared" si="26"/>
        <v/>
      </c>
      <c r="AT32" s="4" t="str">
        <f t="shared" si="27"/>
        <v/>
      </c>
      <c r="AU32" s="4" t="str">
        <f t="shared" si="28"/>
        <v/>
      </c>
      <c r="AV32" s="4" t="str">
        <f t="shared" si="29"/>
        <v>866</v>
      </c>
      <c r="AW32" s="4" t="str">
        <f t="shared" si="30"/>
        <v/>
      </c>
      <c r="AX32" s="4" t="str">
        <f t="shared" si="31"/>
        <v/>
      </c>
      <c r="AY32" s="4" t="str">
        <f t="shared" si="32"/>
        <v/>
      </c>
      <c r="AZ32" s="4" t="str">
        <f t="shared" si="33"/>
        <v>218.9696875</v>
      </c>
      <c r="BA32" s="4" t="str">
        <f t="shared" si="34"/>
        <v/>
      </c>
      <c r="BB32" s="4" t="str">
        <f t="shared" si="35"/>
        <v/>
      </c>
      <c r="BC32" s="4" t="str">
        <f t="shared" si="36"/>
        <v/>
      </c>
      <c r="BD32" s="4" t="str">
        <f t="shared" si="37"/>
        <v>18.030625</v>
      </c>
      <c r="BE32" s="4" t="str">
        <f t="shared" si="38"/>
        <v/>
      </c>
      <c r="BF32" s="4" t="str">
        <f t="shared" si="39"/>
        <v/>
      </c>
      <c r="BG32" s="4" t="str">
        <f t="shared" si="40"/>
        <v/>
      </c>
      <c r="BH32" s="4" t="str">
        <f t="shared" si="41"/>
        <v/>
      </c>
      <c r="BI32" s="4" t="str">
        <f t="shared" si="42"/>
        <v/>
      </c>
      <c r="BJ32" s="4" t="str">
        <f t="shared" si="43"/>
        <v/>
      </c>
      <c r="BK32" s="4" t="str">
        <f t="shared" si="44"/>
        <v/>
      </c>
      <c r="BL32" s="4" t="str">
        <f t="shared" si="45"/>
        <v/>
      </c>
      <c r="BM32" s="4" t="str">
        <f t="shared" si="46"/>
        <v/>
      </c>
      <c r="BN32" s="4" t="str">
        <f t="shared" si="47"/>
        <v/>
      </c>
      <c r="BO32" s="4" t="str">
        <f t="shared" si="48"/>
        <v/>
      </c>
      <c r="BP32" s="4" t="str">
        <f t="shared" si="49"/>
        <v/>
      </c>
      <c r="BQ32" s="4" t="str">
        <f t="shared" si="50"/>
        <v/>
      </c>
      <c r="BR32" s="4" t="str">
        <f t="shared" si="51"/>
        <v/>
      </c>
      <c r="BS32" s="4" t="str">
        <f t="shared" si="52"/>
        <v/>
      </c>
      <c r="BT32" s="4" t="str">
        <f t="shared" si="53"/>
        <v/>
      </c>
      <c r="BU32" s="4" t="str">
        <f t="shared" si="54"/>
        <v/>
      </c>
      <c r="BV32" s="4" t="str">
        <f t="shared" si="55"/>
        <v/>
      </c>
      <c r="BW32" s="4" t="str">
        <f t="shared" si="56"/>
        <v/>
      </c>
      <c r="BX32" s="4" t="str">
        <f t="shared" si="57"/>
        <v/>
      </c>
      <c r="BY32" s="4" t="str">
        <f t="shared" si="58"/>
        <v/>
      </c>
      <c r="BZ32" s="4" t="str">
        <f t="shared" si="59"/>
        <v/>
      </c>
      <c r="CA32" s="4" t="str">
        <f t="shared" si="60"/>
        <v/>
      </c>
      <c r="CB32" s="4" t="str">
        <f t="shared" si="61"/>
        <v/>
      </c>
      <c r="CC32" s="4" t="str">
        <f t="shared" si="62"/>
        <v/>
      </c>
      <c r="CD32" s="4" t="str">
        <f t="shared" si="63"/>
        <v/>
      </c>
      <c r="CE32" s="4" t="str">
        <f t="shared" si="64"/>
        <v/>
      </c>
      <c r="CF32" s="4" t="str">
        <f t="shared" si="65"/>
        <v/>
      </c>
      <c r="CG32" s="4" t="str">
        <f t="shared" si="66"/>
        <v/>
      </c>
      <c r="CH32" s="4" t="str">
        <f t="shared" si="67"/>
        <v/>
      </c>
      <c r="CI32" s="4" t="str">
        <f t="shared" si="68"/>
        <v/>
      </c>
      <c r="CJ32" s="4" t="str">
        <f t="shared" si="69"/>
        <v/>
      </c>
      <c r="CK32" s="4" t="str">
        <f t="shared" si="70"/>
        <v/>
      </c>
      <c r="CL32" s="4" t="str">
        <f t="shared" si="71"/>
        <v/>
      </c>
      <c r="CM32" s="4" t="str">
        <f t="shared" si="72"/>
        <v/>
      </c>
      <c r="CN32" s="4" t="str">
        <f t="shared" si="73"/>
        <v/>
      </c>
      <c r="CO32" s="4" t="str">
        <f t="shared" si="74"/>
        <v/>
      </c>
    </row>
    <row r="33">
      <c r="A33" s="4">
        <v>0.00278407210585</v>
      </c>
      <c r="B33" s="4">
        <v>811053.8715625</v>
      </c>
      <c r="C33" s="7">
        <v>409.5003070516693</v>
      </c>
      <c r="D33" s="7">
        <v>38300.0</v>
      </c>
      <c r="E33" s="7">
        <v>35427.02533991815</v>
      </c>
      <c r="F33" s="7">
        <v>810664.0</v>
      </c>
      <c r="G33" s="7">
        <v>35415.53125</v>
      </c>
      <c r="H33" s="7">
        <v>2884.46875</v>
      </c>
      <c r="I33" s="4">
        <v>352.4753125</v>
      </c>
      <c r="J33" s="4">
        <v>37.39625</v>
      </c>
      <c r="U33" s="11" t="str">
        <f t="shared" si="2"/>
        <v>2</v>
      </c>
      <c r="V33" s="4" t="str">
        <f t="shared" si="3"/>
        <v/>
      </c>
      <c r="W33" s="4" t="str">
        <f t="shared" si="4"/>
        <v>811053.8716</v>
      </c>
      <c r="X33" s="4" t="str">
        <f t="shared" si="5"/>
        <v/>
      </c>
      <c r="Y33" s="4" t="str">
        <f t="shared" si="6"/>
        <v/>
      </c>
      <c r="Z33" s="4" t="str">
        <f t="shared" si="7"/>
        <v/>
      </c>
      <c r="AA33" s="4" t="str">
        <f t="shared" si="8"/>
        <v>409.5003071</v>
      </c>
      <c r="AB33" s="4" t="str">
        <f t="shared" si="9"/>
        <v/>
      </c>
      <c r="AC33" s="4" t="str">
        <f t="shared" si="10"/>
        <v/>
      </c>
      <c r="AD33" s="4" t="str">
        <f t="shared" si="11"/>
        <v/>
      </c>
      <c r="AE33" s="4" t="str">
        <f t="shared" si="12"/>
        <v>38300</v>
      </c>
      <c r="AF33" s="4" t="str">
        <f t="shared" si="13"/>
        <v/>
      </c>
      <c r="AG33" s="4" t="str">
        <f t="shared" si="14"/>
        <v/>
      </c>
      <c r="AH33" s="4" t="str">
        <f t="shared" si="15"/>
        <v/>
      </c>
      <c r="AI33" s="4" t="str">
        <f t="shared" si="16"/>
        <v>35427.02534</v>
      </c>
      <c r="AJ33" s="4" t="str">
        <f t="shared" si="17"/>
        <v/>
      </c>
      <c r="AK33" s="4" t="str">
        <f t="shared" si="18"/>
        <v/>
      </c>
      <c r="AL33" s="4" t="str">
        <f t="shared" si="19"/>
        <v/>
      </c>
      <c r="AM33" s="4" t="str">
        <f t="shared" si="20"/>
        <v>810664</v>
      </c>
      <c r="AN33" s="4" t="str">
        <f t="shared" si="21"/>
        <v/>
      </c>
      <c r="AO33" s="4" t="str">
        <f t="shared" si="22"/>
        <v/>
      </c>
      <c r="AP33" s="4" t="str">
        <f t="shared" si="23"/>
        <v/>
      </c>
      <c r="AQ33" s="4" t="str">
        <f t="shared" si="24"/>
        <v>35415.53125</v>
      </c>
      <c r="AR33" s="4" t="str">
        <f t="shared" si="25"/>
        <v/>
      </c>
      <c r="AS33" s="4" t="str">
        <f t="shared" si="26"/>
        <v/>
      </c>
      <c r="AT33" s="4" t="str">
        <f t="shared" si="27"/>
        <v/>
      </c>
      <c r="AU33" s="4" t="str">
        <f t="shared" si="28"/>
        <v>2884.46875</v>
      </c>
      <c r="AV33" s="4" t="str">
        <f t="shared" si="29"/>
        <v/>
      </c>
      <c r="AW33" s="4" t="str">
        <f t="shared" si="30"/>
        <v/>
      </c>
      <c r="AX33" s="4" t="str">
        <f t="shared" si="31"/>
        <v/>
      </c>
      <c r="AY33" s="4" t="str">
        <f t="shared" si="32"/>
        <v>352.4753125</v>
      </c>
      <c r="AZ33" s="4" t="str">
        <f t="shared" si="33"/>
        <v/>
      </c>
      <c r="BA33" s="4" t="str">
        <f t="shared" si="34"/>
        <v/>
      </c>
      <c r="BB33" s="4" t="str">
        <f t="shared" si="35"/>
        <v/>
      </c>
      <c r="BC33" s="4" t="str">
        <f t="shared" si="36"/>
        <v>37.39625</v>
      </c>
      <c r="BD33" s="4" t="str">
        <f t="shared" si="37"/>
        <v/>
      </c>
      <c r="BE33" s="4" t="str">
        <f t="shared" si="38"/>
        <v/>
      </c>
      <c r="BF33" s="4" t="str">
        <f t="shared" si="39"/>
        <v/>
      </c>
      <c r="BG33" s="4" t="str">
        <f t="shared" si="40"/>
        <v/>
      </c>
      <c r="BH33" s="4" t="str">
        <f t="shared" si="41"/>
        <v/>
      </c>
      <c r="BI33" s="4" t="str">
        <f t="shared" si="42"/>
        <v/>
      </c>
      <c r="BJ33" s="4" t="str">
        <f t="shared" si="43"/>
        <v/>
      </c>
      <c r="BK33" s="4" t="str">
        <f t="shared" si="44"/>
        <v/>
      </c>
      <c r="BL33" s="4" t="str">
        <f t="shared" si="45"/>
        <v/>
      </c>
      <c r="BM33" s="4" t="str">
        <f t="shared" si="46"/>
        <v/>
      </c>
      <c r="BN33" s="4" t="str">
        <f t="shared" si="47"/>
        <v/>
      </c>
      <c r="BO33" s="4" t="str">
        <f t="shared" si="48"/>
        <v/>
      </c>
      <c r="BP33" s="4" t="str">
        <f t="shared" si="49"/>
        <v/>
      </c>
      <c r="BQ33" s="4" t="str">
        <f t="shared" si="50"/>
        <v/>
      </c>
      <c r="BR33" s="4" t="str">
        <f t="shared" si="51"/>
        <v/>
      </c>
      <c r="BS33" s="4" t="str">
        <f t="shared" si="52"/>
        <v/>
      </c>
      <c r="BT33" s="4" t="str">
        <f t="shared" si="53"/>
        <v/>
      </c>
      <c r="BU33" s="4" t="str">
        <f t="shared" si="54"/>
        <v/>
      </c>
      <c r="BV33" s="4" t="str">
        <f t="shared" si="55"/>
        <v/>
      </c>
      <c r="BW33" s="4" t="str">
        <f t="shared" si="56"/>
        <v/>
      </c>
      <c r="BX33" s="4" t="str">
        <f t="shared" si="57"/>
        <v/>
      </c>
      <c r="BY33" s="4" t="str">
        <f t="shared" si="58"/>
        <v/>
      </c>
      <c r="BZ33" s="4" t="str">
        <f t="shared" si="59"/>
        <v/>
      </c>
      <c r="CA33" s="4" t="str">
        <f t="shared" si="60"/>
        <v/>
      </c>
      <c r="CB33" s="4" t="str">
        <f t="shared" si="61"/>
        <v/>
      </c>
      <c r="CC33" s="4" t="str">
        <f t="shared" si="62"/>
        <v/>
      </c>
      <c r="CD33" s="4" t="str">
        <f t="shared" si="63"/>
        <v/>
      </c>
      <c r="CE33" s="4" t="str">
        <f t="shared" si="64"/>
        <v/>
      </c>
      <c r="CF33" s="4" t="str">
        <f t="shared" si="65"/>
        <v/>
      </c>
      <c r="CG33" s="4" t="str">
        <f t="shared" si="66"/>
        <v/>
      </c>
      <c r="CH33" s="4" t="str">
        <f t="shared" si="67"/>
        <v/>
      </c>
      <c r="CI33" s="4" t="str">
        <f t="shared" si="68"/>
        <v/>
      </c>
      <c r="CJ33" s="4" t="str">
        <f t="shared" si="69"/>
        <v/>
      </c>
      <c r="CK33" s="4" t="str">
        <f t="shared" si="70"/>
        <v/>
      </c>
      <c r="CL33" s="4" t="str">
        <f t="shared" si="71"/>
        <v/>
      </c>
      <c r="CM33" s="4" t="str">
        <f t="shared" si="72"/>
        <v/>
      </c>
      <c r="CN33" s="4" t="str">
        <f t="shared" si="73"/>
        <v/>
      </c>
      <c r="CO33" s="4" t="str">
        <f t="shared" si="74"/>
        <v/>
      </c>
    </row>
    <row r="34">
      <c r="A34" s="4">
        <v>0.00338696036717</v>
      </c>
      <c r="B34" s="4">
        <v>771314.7599999999</v>
      </c>
      <c r="C34" s="7">
        <v>11598.295138659234</v>
      </c>
      <c r="D34" s="7">
        <v>69800.0</v>
      </c>
      <c r="E34" s="7">
        <v>49681.35977006386</v>
      </c>
      <c r="F34" s="7">
        <v>759736.0</v>
      </c>
      <c r="G34" s="7">
        <v>49667.0625</v>
      </c>
      <c r="H34" s="7">
        <v>20132.9375</v>
      </c>
      <c r="I34" s="4">
        <v>10476.835625</v>
      </c>
      <c r="J34" s="4">
        <v>1101.924375</v>
      </c>
      <c r="U34" s="11" t="str">
        <f t="shared" si="2"/>
        <v>2</v>
      </c>
      <c r="V34" s="4" t="str">
        <f t="shared" si="3"/>
        <v/>
      </c>
      <c r="W34" s="4" t="str">
        <f t="shared" si="4"/>
        <v>771314.76</v>
      </c>
      <c r="X34" s="4" t="str">
        <f t="shared" si="5"/>
        <v/>
      </c>
      <c r="Y34" s="4" t="str">
        <f t="shared" si="6"/>
        <v/>
      </c>
      <c r="Z34" s="4" t="str">
        <f t="shared" si="7"/>
        <v/>
      </c>
      <c r="AA34" s="4" t="str">
        <f t="shared" si="8"/>
        <v>11598.29514</v>
      </c>
      <c r="AB34" s="4" t="str">
        <f t="shared" si="9"/>
        <v/>
      </c>
      <c r="AC34" s="4" t="str">
        <f t="shared" si="10"/>
        <v/>
      </c>
      <c r="AD34" s="4" t="str">
        <f t="shared" si="11"/>
        <v/>
      </c>
      <c r="AE34" s="4" t="str">
        <f t="shared" si="12"/>
        <v>69800</v>
      </c>
      <c r="AF34" s="4" t="str">
        <f t="shared" si="13"/>
        <v/>
      </c>
      <c r="AG34" s="4" t="str">
        <f t="shared" si="14"/>
        <v/>
      </c>
      <c r="AH34" s="4" t="str">
        <f t="shared" si="15"/>
        <v/>
      </c>
      <c r="AI34" s="4" t="str">
        <f t="shared" si="16"/>
        <v>49681.35977</v>
      </c>
      <c r="AJ34" s="4" t="str">
        <f t="shared" si="17"/>
        <v/>
      </c>
      <c r="AK34" s="4" t="str">
        <f t="shared" si="18"/>
        <v/>
      </c>
      <c r="AL34" s="4" t="str">
        <f t="shared" si="19"/>
        <v/>
      </c>
      <c r="AM34" s="4" t="str">
        <f t="shared" si="20"/>
        <v>759736</v>
      </c>
      <c r="AN34" s="4" t="str">
        <f t="shared" si="21"/>
        <v/>
      </c>
      <c r="AO34" s="4" t="str">
        <f t="shared" si="22"/>
        <v/>
      </c>
      <c r="AP34" s="4" t="str">
        <f t="shared" si="23"/>
        <v/>
      </c>
      <c r="AQ34" s="4" t="str">
        <f t="shared" si="24"/>
        <v>49667.0625</v>
      </c>
      <c r="AR34" s="4" t="str">
        <f t="shared" si="25"/>
        <v/>
      </c>
      <c r="AS34" s="4" t="str">
        <f t="shared" si="26"/>
        <v/>
      </c>
      <c r="AT34" s="4" t="str">
        <f t="shared" si="27"/>
        <v/>
      </c>
      <c r="AU34" s="4" t="str">
        <f t="shared" si="28"/>
        <v>20132.9375</v>
      </c>
      <c r="AV34" s="4" t="str">
        <f t="shared" si="29"/>
        <v/>
      </c>
      <c r="AW34" s="4" t="str">
        <f t="shared" si="30"/>
        <v/>
      </c>
      <c r="AX34" s="4" t="str">
        <f t="shared" si="31"/>
        <v/>
      </c>
      <c r="AY34" s="4" t="str">
        <f t="shared" si="32"/>
        <v>10476.83563</v>
      </c>
      <c r="AZ34" s="4" t="str">
        <f t="shared" si="33"/>
        <v/>
      </c>
      <c r="BA34" s="4" t="str">
        <f t="shared" si="34"/>
        <v/>
      </c>
      <c r="BB34" s="4" t="str">
        <f t="shared" si="35"/>
        <v/>
      </c>
      <c r="BC34" s="4" t="str">
        <f t="shared" si="36"/>
        <v>1101.924375</v>
      </c>
      <c r="BD34" s="4" t="str">
        <f t="shared" si="37"/>
        <v/>
      </c>
      <c r="BE34" s="4" t="str">
        <f t="shared" si="38"/>
        <v/>
      </c>
      <c r="BF34" s="4" t="str">
        <f t="shared" si="39"/>
        <v/>
      </c>
      <c r="BG34" s="4" t="str">
        <f t="shared" si="40"/>
        <v/>
      </c>
      <c r="BH34" s="4" t="str">
        <f t="shared" si="41"/>
        <v/>
      </c>
      <c r="BI34" s="4" t="str">
        <f t="shared" si="42"/>
        <v/>
      </c>
      <c r="BJ34" s="4" t="str">
        <f t="shared" si="43"/>
        <v/>
      </c>
      <c r="BK34" s="4" t="str">
        <f t="shared" si="44"/>
        <v/>
      </c>
      <c r="BL34" s="4" t="str">
        <f t="shared" si="45"/>
        <v/>
      </c>
      <c r="BM34" s="4" t="str">
        <f t="shared" si="46"/>
        <v/>
      </c>
      <c r="BN34" s="4" t="str">
        <f t="shared" si="47"/>
        <v/>
      </c>
      <c r="BO34" s="4" t="str">
        <f t="shared" si="48"/>
        <v/>
      </c>
      <c r="BP34" s="4" t="str">
        <f t="shared" si="49"/>
        <v/>
      </c>
      <c r="BQ34" s="4" t="str">
        <f t="shared" si="50"/>
        <v/>
      </c>
      <c r="BR34" s="4" t="str">
        <f t="shared" si="51"/>
        <v/>
      </c>
      <c r="BS34" s="4" t="str">
        <f t="shared" si="52"/>
        <v/>
      </c>
      <c r="BT34" s="4" t="str">
        <f t="shared" si="53"/>
        <v/>
      </c>
      <c r="BU34" s="4" t="str">
        <f t="shared" si="54"/>
        <v/>
      </c>
      <c r="BV34" s="4" t="str">
        <f t="shared" si="55"/>
        <v/>
      </c>
      <c r="BW34" s="4" t="str">
        <f t="shared" si="56"/>
        <v/>
      </c>
      <c r="BX34" s="4" t="str">
        <f t="shared" si="57"/>
        <v/>
      </c>
      <c r="BY34" s="4" t="str">
        <f t="shared" si="58"/>
        <v/>
      </c>
      <c r="BZ34" s="4" t="str">
        <f t="shared" si="59"/>
        <v/>
      </c>
      <c r="CA34" s="4" t="str">
        <f t="shared" si="60"/>
        <v/>
      </c>
      <c r="CB34" s="4" t="str">
        <f t="shared" si="61"/>
        <v/>
      </c>
      <c r="CC34" s="4" t="str">
        <f t="shared" si="62"/>
        <v/>
      </c>
      <c r="CD34" s="4" t="str">
        <f t="shared" si="63"/>
        <v/>
      </c>
      <c r="CE34" s="4" t="str">
        <f t="shared" si="64"/>
        <v/>
      </c>
      <c r="CF34" s="4" t="str">
        <f t="shared" si="65"/>
        <v/>
      </c>
      <c r="CG34" s="4" t="str">
        <f t="shared" si="66"/>
        <v/>
      </c>
      <c r="CH34" s="4" t="str">
        <f t="shared" si="67"/>
        <v/>
      </c>
      <c r="CI34" s="4" t="str">
        <f t="shared" si="68"/>
        <v/>
      </c>
      <c r="CJ34" s="4" t="str">
        <f t="shared" si="69"/>
        <v/>
      </c>
      <c r="CK34" s="4" t="str">
        <f t="shared" si="70"/>
        <v/>
      </c>
      <c r="CL34" s="4" t="str">
        <f t="shared" si="71"/>
        <v/>
      </c>
      <c r="CM34" s="4" t="str">
        <f t="shared" si="72"/>
        <v/>
      </c>
      <c r="CN34" s="4" t="str">
        <f t="shared" si="73"/>
        <v/>
      </c>
      <c r="CO34" s="4" t="str">
        <f t="shared" si="74"/>
        <v/>
      </c>
    </row>
    <row r="35">
      <c r="A35" s="4">
        <v>0.00213205563435</v>
      </c>
      <c r="B35" s="4">
        <v>725472.39375</v>
      </c>
      <c r="C35" s="7">
        <v>27882.80580912718</v>
      </c>
      <c r="D35" s="7">
        <v>302000.0</v>
      </c>
      <c r="E35" s="7">
        <v>120439.97022591798</v>
      </c>
      <c r="F35" s="7">
        <v>697609.0</v>
      </c>
      <c r="G35" s="7">
        <v>120422.5</v>
      </c>
      <c r="H35" s="7">
        <v>181577.5</v>
      </c>
      <c r="I35" s="4">
        <v>27676.64375</v>
      </c>
      <c r="J35" s="4">
        <v>186.75</v>
      </c>
      <c r="U35" s="11" t="str">
        <f t="shared" si="2"/>
        <v>1</v>
      </c>
      <c r="V35" s="4" t="str">
        <f t="shared" si="3"/>
        <v>725472.3938</v>
      </c>
      <c r="W35" s="4" t="str">
        <f t="shared" si="4"/>
        <v/>
      </c>
      <c r="X35" s="4" t="str">
        <f t="shared" si="5"/>
        <v/>
      </c>
      <c r="Y35" s="4" t="str">
        <f t="shared" si="6"/>
        <v/>
      </c>
      <c r="Z35" s="4" t="str">
        <f t="shared" si="7"/>
        <v>27882.80581</v>
      </c>
      <c r="AA35" s="4" t="str">
        <f t="shared" si="8"/>
        <v/>
      </c>
      <c r="AB35" s="4" t="str">
        <f t="shared" si="9"/>
        <v/>
      </c>
      <c r="AC35" s="4" t="str">
        <f t="shared" si="10"/>
        <v/>
      </c>
      <c r="AD35" s="4" t="str">
        <f t="shared" si="11"/>
        <v>302000</v>
      </c>
      <c r="AE35" s="4" t="str">
        <f t="shared" si="12"/>
        <v/>
      </c>
      <c r="AF35" s="4" t="str">
        <f t="shared" si="13"/>
        <v/>
      </c>
      <c r="AG35" s="4" t="str">
        <f t="shared" si="14"/>
        <v/>
      </c>
      <c r="AH35" s="4" t="str">
        <f t="shared" si="15"/>
        <v>120439.9702</v>
      </c>
      <c r="AI35" s="4" t="str">
        <f t="shared" si="16"/>
        <v/>
      </c>
      <c r="AJ35" s="4" t="str">
        <f t="shared" si="17"/>
        <v/>
      </c>
      <c r="AK35" s="4" t="str">
        <f t="shared" si="18"/>
        <v/>
      </c>
      <c r="AL35" s="4" t="str">
        <f t="shared" si="19"/>
        <v>697609</v>
      </c>
      <c r="AM35" s="4" t="str">
        <f t="shared" si="20"/>
        <v/>
      </c>
      <c r="AN35" s="4" t="str">
        <f t="shared" si="21"/>
        <v/>
      </c>
      <c r="AO35" s="4" t="str">
        <f t="shared" si="22"/>
        <v/>
      </c>
      <c r="AP35" s="4" t="str">
        <f t="shared" si="23"/>
        <v>120422.5</v>
      </c>
      <c r="AQ35" s="4" t="str">
        <f t="shared" si="24"/>
        <v/>
      </c>
      <c r="AR35" s="4" t="str">
        <f t="shared" si="25"/>
        <v/>
      </c>
      <c r="AS35" s="4" t="str">
        <f t="shared" si="26"/>
        <v/>
      </c>
      <c r="AT35" s="4" t="str">
        <f t="shared" si="27"/>
        <v>181577.5</v>
      </c>
      <c r="AU35" s="4" t="str">
        <f t="shared" si="28"/>
        <v/>
      </c>
      <c r="AV35" s="4" t="str">
        <f t="shared" si="29"/>
        <v/>
      </c>
      <c r="AW35" s="4" t="str">
        <f t="shared" si="30"/>
        <v/>
      </c>
      <c r="AX35" s="4" t="str">
        <f t="shared" si="31"/>
        <v>27676.64375</v>
      </c>
      <c r="AY35" s="4" t="str">
        <f t="shared" si="32"/>
        <v/>
      </c>
      <c r="AZ35" s="4" t="str">
        <f t="shared" si="33"/>
        <v/>
      </c>
      <c r="BA35" s="4" t="str">
        <f t="shared" si="34"/>
        <v/>
      </c>
      <c r="BB35" s="4" t="str">
        <f t="shared" si="35"/>
        <v>186.75</v>
      </c>
      <c r="BC35" s="4" t="str">
        <f t="shared" si="36"/>
        <v/>
      </c>
      <c r="BD35" s="4" t="str">
        <f t="shared" si="37"/>
        <v/>
      </c>
      <c r="BE35" s="4" t="str">
        <f t="shared" si="38"/>
        <v/>
      </c>
      <c r="BF35" s="4" t="str">
        <f t="shared" si="39"/>
        <v/>
      </c>
      <c r="BG35" s="4" t="str">
        <f t="shared" si="40"/>
        <v/>
      </c>
      <c r="BH35" s="4" t="str">
        <f t="shared" si="41"/>
        <v/>
      </c>
      <c r="BI35" s="4" t="str">
        <f t="shared" si="42"/>
        <v/>
      </c>
      <c r="BJ35" s="4" t="str">
        <f t="shared" si="43"/>
        <v/>
      </c>
      <c r="BK35" s="4" t="str">
        <f t="shared" si="44"/>
        <v/>
      </c>
      <c r="BL35" s="4" t="str">
        <f t="shared" si="45"/>
        <v/>
      </c>
      <c r="BM35" s="4" t="str">
        <f t="shared" si="46"/>
        <v/>
      </c>
      <c r="BN35" s="4" t="str">
        <f t="shared" si="47"/>
        <v/>
      </c>
      <c r="BO35" s="4" t="str">
        <f t="shared" si="48"/>
        <v/>
      </c>
      <c r="BP35" s="4" t="str">
        <f t="shared" si="49"/>
        <v/>
      </c>
      <c r="BQ35" s="4" t="str">
        <f t="shared" si="50"/>
        <v/>
      </c>
      <c r="BR35" s="4" t="str">
        <f t="shared" si="51"/>
        <v/>
      </c>
      <c r="BS35" s="4" t="str">
        <f t="shared" si="52"/>
        <v/>
      </c>
      <c r="BT35" s="4" t="str">
        <f t="shared" si="53"/>
        <v/>
      </c>
      <c r="BU35" s="4" t="str">
        <f t="shared" si="54"/>
        <v/>
      </c>
      <c r="BV35" s="4" t="str">
        <f t="shared" si="55"/>
        <v/>
      </c>
      <c r="BW35" s="4" t="str">
        <f t="shared" si="56"/>
        <v/>
      </c>
      <c r="BX35" s="4" t="str">
        <f t="shared" si="57"/>
        <v/>
      </c>
      <c r="BY35" s="4" t="str">
        <f t="shared" si="58"/>
        <v/>
      </c>
      <c r="BZ35" s="4" t="str">
        <f t="shared" si="59"/>
        <v/>
      </c>
      <c r="CA35" s="4" t="str">
        <f t="shared" si="60"/>
        <v/>
      </c>
      <c r="CB35" s="4" t="str">
        <f t="shared" si="61"/>
        <v/>
      </c>
      <c r="CC35" s="4" t="str">
        <f t="shared" si="62"/>
        <v/>
      </c>
      <c r="CD35" s="4" t="str">
        <f t="shared" si="63"/>
        <v/>
      </c>
      <c r="CE35" s="4" t="str">
        <f t="shared" si="64"/>
        <v/>
      </c>
      <c r="CF35" s="4" t="str">
        <f t="shared" si="65"/>
        <v/>
      </c>
      <c r="CG35" s="4" t="str">
        <f t="shared" si="66"/>
        <v/>
      </c>
      <c r="CH35" s="4" t="str">
        <f t="shared" si="67"/>
        <v/>
      </c>
      <c r="CI35" s="4" t="str">
        <f t="shared" si="68"/>
        <v/>
      </c>
      <c r="CJ35" s="4" t="str">
        <f t="shared" si="69"/>
        <v/>
      </c>
      <c r="CK35" s="4" t="str">
        <f t="shared" si="70"/>
        <v/>
      </c>
      <c r="CL35" s="4" t="str">
        <f t="shared" si="71"/>
        <v/>
      </c>
      <c r="CM35" s="4" t="str">
        <f t="shared" si="72"/>
        <v/>
      </c>
      <c r="CN35" s="4" t="str">
        <f t="shared" si="73"/>
        <v/>
      </c>
      <c r="CO35" s="4" t="str">
        <f t="shared" si="74"/>
        <v/>
      </c>
    </row>
    <row r="36">
      <c r="A36" s="4">
        <v>0.00481698123215</v>
      </c>
      <c r="B36" s="4">
        <v>675001.625</v>
      </c>
      <c r="C36" s="7">
        <v>45.98947454246109</v>
      </c>
      <c r="D36" s="7">
        <v>2222.0</v>
      </c>
      <c r="E36" s="7">
        <v>1698.0579917227592</v>
      </c>
      <c r="F36" s="7">
        <v>674975.0</v>
      </c>
      <c r="G36" s="7">
        <v>1689.0</v>
      </c>
      <c r="H36" s="7">
        <v>533.0</v>
      </c>
      <c r="I36" s="4">
        <v>25.625</v>
      </c>
      <c r="J36" s="4">
        <v>1.0</v>
      </c>
      <c r="U36" s="11" t="str">
        <f t="shared" si="2"/>
        <v>3</v>
      </c>
      <c r="V36" s="4" t="str">
        <f t="shared" si="3"/>
        <v/>
      </c>
      <c r="W36" s="4" t="str">
        <f t="shared" si="4"/>
        <v/>
      </c>
      <c r="X36" s="4" t="str">
        <f t="shared" si="5"/>
        <v>675001.625</v>
      </c>
      <c r="Y36" s="4" t="str">
        <f t="shared" si="6"/>
        <v/>
      </c>
      <c r="Z36" s="4" t="str">
        <f t="shared" si="7"/>
        <v/>
      </c>
      <c r="AA36" s="4" t="str">
        <f t="shared" si="8"/>
        <v/>
      </c>
      <c r="AB36" s="4" t="str">
        <f t="shared" si="9"/>
        <v>45.98947454</v>
      </c>
      <c r="AC36" s="4" t="str">
        <f t="shared" si="10"/>
        <v/>
      </c>
      <c r="AD36" s="4" t="str">
        <f t="shared" si="11"/>
        <v/>
      </c>
      <c r="AE36" s="4" t="str">
        <f t="shared" si="12"/>
        <v/>
      </c>
      <c r="AF36" s="4" t="str">
        <f t="shared" si="13"/>
        <v>2222</v>
      </c>
      <c r="AG36" s="4" t="str">
        <f t="shared" si="14"/>
        <v/>
      </c>
      <c r="AH36" s="4" t="str">
        <f t="shared" si="15"/>
        <v/>
      </c>
      <c r="AI36" s="4" t="str">
        <f t="shared" si="16"/>
        <v/>
      </c>
      <c r="AJ36" s="4" t="str">
        <f t="shared" si="17"/>
        <v>1698.057992</v>
      </c>
      <c r="AK36" s="4" t="str">
        <f t="shared" si="18"/>
        <v/>
      </c>
      <c r="AL36" s="4" t="str">
        <f t="shared" si="19"/>
        <v/>
      </c>
      <c r="AM36" s="4" t="str">
        <f t="shared" si="20"/>
        <v/>
      </c>
      <c r="AN36" s="4" t="str">
        <f t="shared" si="21"/>
        <v>674975</v>
      </c>
      <c r="AO36" s="4" t="str">
        <f t="shared" si="22"/>
        <v/>
      </c>
      <c r="AP36" s="4" t="str">
        <f t="shared" si="23"/>
        <v/>
      </c>
      <c r="AQ36" s="4" t="str">
        <f t="shared" si="24"/>
        <v/>
      </c>
      <c r="AR36" s="4" t="str">
        <f t="shared" si="25"/>
        <v>1689</v>
      </c>
      <c r="AS36" s="4" t="str">
        <f t="shared" si="26"/>
        <v/>
      </c>
      <c r="AT36" s="4" t="str">
        <f t="shared" si="27"/>
        <v/>
      </c>
      <c r="AU36" s="4" t="str">
        <f t="shared" si="28"/>
        <v/>
      </c>
      <c r="AV36" s="4" t="str">
        <f t="shared" si="29"/>
        <v>533</v>
      </c>
      <c r="AW36" s="4" t="str">
        <f t="shared" si="30"/>
        <v/>
      </c>
      <c r="AX36" s="4" t="str">
        <f t="shared" si="31"/>
        <v/>
      </c>
      <c r="AY36" s="4" t="str">
        <f t="shared" si="32"/>
        <v/>
      </c>
      <c r="AZ36" s="4" t="str">
        <f t="shared" si="33"/>
        <v>25.625</v>
      </c>
      <c r="BA36" s="4" t="str">
        <f t="shared" si="34"/>
        <v/>
      </c>
      <c r="BB36" s="4" t="str">
        <f t="shared" si="35"/>
        <v/>
      </c>
      <c r="BC36" s="4" t="str">
        <f t="shared" si="36"/>
        <v/>
      </c>
      <c r="BD36" s="4" t="str">
        <f t="shared" si="37"/>
        <v>1</v>
      </c>
      <c r="BE36" s="4" t="str">
        <f t="shared" si="38"/>
        <v/>
      </c>
      <c r="BF36" s="4" t="str">
        <f t="shared" si="39"/>
        <v/>
      </c>
      <c r="BG36" s="4" t="str">
        <f t="shared" si="40"/>
        <v/>
      </c>
      <c r="BH36" s="4" t="str">
        <f t="shared" si="41"/>
        <v/>
      </c>
      <c r="BI36" s="4" t="str">
        <f t="shared" si="42"/>
        <v/>
      </c>
      <c r="BJ36" s="4" t="str">
        <f t="shared" si="43"/>
        <v/>
      </c>
      <c r="BK36" s="4" t="str">
        <f t="shared" si="44"/>
        <v/>
      </c>
      <c r="BL36" s="4" t="str">
        <f t="shared" si="45"/>
        <v/>
      </c>
      <c r="BM36" s="4" t="str">
        <f t="shared" si="46"/>
        <v/>
      </c>
      <c r="BN36" s="4" t="str">
        <f t="shared" si="47"/>
        <v/>
      </c>
      <c r="BO36" s="4" t="str">
        <f t="shared" si="48"/>
        <v/>
      </c>
      <c r="BP36" s="4" t="str">
        <f t="shared" si="49"/>
        <v/>
      </c>
      <c r="BQ36" s="4" t="str">
        <f t="shared" si="50"/>
        <v/>
      </c>
      <c r="BR36" s="4" t="str">
        <f t="shared" si="51"/>
        <v/>
      </c>
      <c r="BS36" s="4" t="str">
        <f t="shared" si="52"/>
        <v/>
      </c>
      <c r="BT36" s="4" t="str">
        <f t="shared" si="53"/>
        <v/>
      </c>
      <c r="BU36" s="4" t="str">
        <f t="shared" si="54"/>
        <v/>
      </c>
      <c r="BV36" s="4" t="str">
        <f t="shared" si="55"/>
        <v/>
      </c>
      <c r="BW36" s="4" t="str">
        <f t="shared" si="56"/>
        <v/>
      </c>
      <c r="BX36" s="4" t="str">
        <f t="shared" si="57"/>
        <v/>
      </c>
      <c r="BY36" s="4" t="str">
        <f t="shared" si="58"/>
        <v/>
      </c>
      <c r="BZ36" s="4" t="str">
        <f t="shared" si="59"/>
        <v/>
      </c>
      <c r="CA36" s="4" t="str">
        <f t="shared" si="60"/>
        <v/>
      </c>
      <c r="CB36" s="4" t="str">
        <f t="shared" si="61"/>
        <v/>
      </c>
      <c r="CC36" s="4" t="str">
        <f t="shared" si="62"/>
        <v/>
      </c>
      <c r="CD36" s="4" t="str">
        <f t="shared" si="63"/>
        <v/>
      </c>
      <c r="CE36" s="4" t="str">
        <f t="shared" si="64"/>
        <v/>
      </c>
      <c r="CF36" s="4" t="str">
        <f t="shared" si="65"/>
        <v/>
      </c>
      <c r="CG36" s="4" t="str">
        <f t="shared" si="66"/>
        <v/>
      </c>
      <c r="CH36" s="4" t="str">
        <f t="shared" si="67"/>
        <v/>
      </c>
      <c r="CI36" s="4" t="str">
        <f t="shared" si="68"/>
        <v/>
      </c>
      <c r="CJ36" s="4" t="str">
        <f t="shared" si="69"/>
        <v/>
      </c>
      <c r="CK36" s="4" t="str">
        <f t="shared" si="70"/>
        <v/>
      </c>
      <c r="CL36" s="4" t="str">
        <f t="shared" si="71"/>
        <v/>
      </c>
      <c r="CM36" s="4" t="str">
        <f t="shared" si="72"/>
        <v/>
      </c>
      <c r="CN36" s="4" t="str">
        <f t="shared" si="73"/>
        <v/>
      </c>
      <c r="CO36" s="4" t="str">
        <f t="shared" si="74"/>
        <v/>
      </c>
    </row>
    <row r="37">
      <c r="A37" s="4">
        <v>0.0091361551498</v>
      </c>
      <c r="B37" s="4">
        <v>652012.3425</v>
      </c>
      <c r="C37" s="7">
        <v>137.65677787124477</v>
      </c>
      <c r="D37" s="7">
        <v>688.0</v>
      </c>
      <c r="E37" s="7">
        <v>541.2667865406949</v>
      </c>
      <c r="F37" s="7">
        <v>651894.0</v>
      </c>
      <c r="G37" s="7">
        <v>534.0</v>
      </c>
      <c r="H37" s="7">
        <v>154.0</v>
      </c>
      <c r="I37" s="4">
        <v>75.405</v>
      </c>
      <c r="J37" s="4">
        <v>42.9375</v>
      </c>
      <c r="K37" s="7">
        <v>0.0</v>
      </c>
      <c r="L37" s="7">
        <v>0.0</v>
      </c>
      <c r="M37" s="7">
        <v>0.0</v>
      </c>
      <c r="N37" s="4">
        <v>0.0</v>
      </c>
      <c r="O37" s="4"/>
      <c r="P37" s="4"/>
      <c r="Q37" s="4"/>
      <c r="R37" s="18"/>
      <c r="S37" s="18"/>
      <c r="T37" s="4"/>
      <c r="U37" s="11" t="str">
        <f t="shared" si="2"/>
        <v>4</v>
      </c>
      <c r="V37" s="4" t="str">
        <f t="shared" si="3"/>
        <v/>
      </c>
      <c r="W37" s="4" t="str">
        <f t="shared" si="4"/>
        <v/>
      </c>
      <c r="X37" s="4" t="str">
        <f t="shared" si="5"/>
        <v/>
      </c>
      <c r="Y37" s="4" t="str">
        <f t="shared" si="6"/>
        <v>652012.3425</v>
      </c>
      <c r="Z37" s="4" t="str">
        <f t="shared" si="7"/>
        <v/>
      </c>
      <c r="AA37" s="4" t="str">
        <f t="shared" si="8"/>
        <v/>
      </c>
      <c r="AB37" s="4" t="str">
        <f t="shared" si="9"/>
        <v/>
      </c>
      <c r="AC37" s="4" t="str">
        <f t="shared" si="10"/>
        <v>137.6567779</v>
      </c>
      <c r="AD37" s="4" t="str">
        <f t="shared" si="11"/>
        <v/>
      </c>
      <c r="AE37" s="4" t="str">
        <f t="shared" si="12"/>
        <v/>
      </c>
      <c r="AF37" s="4" t="str">
        <f t="shared" si="13"/>
        <v/>
      </c>
      <c r="AG37" s="4" t="str">
        <f t="shared" si="14"/>
        <v>688</v>
      </c>
      <c r="AH37" s="4" t="str">
        <f t="shared" si="15"/>
        <v/>
      </c>
      <c r="AI37" s="4" t="str">
        <f t="shared" si="16"/>
        <v/>
      </c>
      <c r="AJ37" s="4" t="str">
        <f t="shared" si="17"/>
        <v/>
      </c>
      <c r="AK37" s="4" t="str">
        <f t="shared" si="18"/>
        <v>541.2667865</v>
      </c>
      <c r="AL37" s="4" t="str">
        <f t="shared" si="19"/>
        <v/>
      </c>
      <c r="AM37" s="4" t="str">
        <f t="shared" si="20"/>
        <v/>
      </c>
      <c r="AN37" s="4" t="str">
        <f t="shared" si="21"/>
        <v/>
      </c>
      <c r="AO37" s="4" t="str">
        <f t="shared" si="22"/>
        <v>651894</v>
      </c>
      <c r="AP37" s="4" t="str">
        <f t="shared" si="23"/>
        <v/>
      </c>
      <c r="AQ37" s="4" t="str">
        <f t="shared" si="24"/>
        <v/>
      </c>
      <c r="AR37" s="4" t="str">
        <f t="shared" si="25"/>
        <v/>
      </c>
      <c r="AS37" s="4" t="str">
        <f t="shared" si="26"/>
        <v>534</v>
      </c>
      <c r="AT37" s="4" t="str">
        <f t="shared" si="27"/>
        <v/>
      </c>
      <c r="AU37" s="4" t="str">
        <f t="shared" si="28"/>
        <v/>
      </c>
      <c r="AV37" s="4" t="str">
        <f t="shared" si="29"/>
        <v/>
      </c>
      <c r="AW37" s="4" t="str">
        <f t="shared" si="30"/>
        <v>154</v>
      </c>
      <c r="AX37" s="4" t="str">
        <f t="shared" si="31"/>
        <v/>
      </c>
      <c r="AY37" s="4" t="str">
        <f t="shared" si="32"/>
        <v/>
      </c>
      <c r="AZ37" s="4" t="str">
        <f t="shared" si="33"/>
        <v/>
      </c>
      <c r="BA37" s="4" t="str">
        <f t="shared" si="34"/>
        <v>75.405</v>
      </c>
      <c r="BB37" s="4" t="str">
        <f t="shared" si="35"/>
        <v/>
      </c>
      <c r="BC37" s="4" t="str">
        <f t="shared" si="36"/>
        <v/>
      </c>
      <c r="BD37" s="4" t="str">
        <f t="shared" si="37"/>
        <v/>
      </c>
      <c r="BE37" s="4" t="str">
        <f t="shared" si="38"/>
        <v>42.9375</v>
      </c>
      <c r="BF37" s="4" t="str">
        <f t="shared" si="39"/>
        <v/>
      </c>
      <c r="BG37" s="4" t="str">
        <f t="shared" si="40"/>
        <v/>
      </c>
      <c r="BH37" s="4" t="str">
        <f t="shared" si="41"/>
        <v/>
      </c>
      <c r="BI37" s="4" t="str">
        <f t="shared" si="42"/>
        <v>0</v>
      </c>
      <c r="BJ37" s="4" t="str">
        <f t="shared" si="43"/>
        <v/>
      </c>
      <c r="BK37" s="4" t="str">
        <f t="shared" si="44"/>
        <v/>
      </c>
      <c r="BL37" s="4" t="str">
        <f t="shared" si="45"/>
        <v/>
      </c>
      <c r="BM37" s="4" t="str">
        <f t="shared" si="46"/>
        <v>0</v>
      </c>
      <c r="BN37" s="4" t="str">
        <f t="shared" si="47"/>
        <v/>
      </c>
      <c r="BO37" s="4" t="str">
        <f t="shared" si="48"/>
        <v/>
      </c>
      <c r="BP37" s="4" t="str">
        <f t="shared" si="49"/>
        <v/>
      </c>
      <c r="BQ37" s="4" t="str">
        <f t="shared" si="50"/>
        <v>0</v>
      </c>
      <c r="BR37" s="4" t="str">
        <f t="shared" si="51"/>
        <v/>
      </c>
      <c r="BS37" s="4" t="str">
        <f t="shared" si="52"/>
        <v/>
      </c>
      <c r="BT37" s="4" t="str">
        <f t="shared" si="53"/>
        <v/>
      </c>
      <c r="BU37" s="4" t="str">
        <f t="shared" si="54"/>
        <v>0</v>
      </c>
      <c r="BV37" s="4" t="str">
        <f t="shared" si="55"/>
        <v/>
      </c>
      <c r="BW37" s="4" t="str">
        <f t="shared" si="56"/>
        <v/>
      </c>
      <c r="BX37" s="4" t="str">
        <f t="shared" si="57"/>
        <v/>
      </c>
      <c r="BY37" s="4" t="str">
        <f t="shared" si="58"/>
        <v/>
      </c>
      <c r="BZ37" s="4" t="str">
        <f t="shared" si="59"/>
        <v/>
      </c>
      <c r="CA37" s="4" t="str">
        <f t="shared" si="60"/>
        <v/>
      </c>
      <c r="CB37" s="4" t="str">
        <f t="shared" si="61"/>
        <v/>
      </c>
      <c r="CC37" s="4" t="str">
        <f t="shared" si="62"/>
        <v/>
      </c>
      <c r="CD37" s="4" t="str">
        <f t="shared" si="63"/>
        <v/>
      </c>
      <c r="CE37" s="4" t="str">
        <f t="shared" si="64"/>
        <v/>
      </c>
      <c r="CF37" s="4" t="str">
        <f t="shared" si="65"/>
        <v/>
      </c>
      <c r="CG37" s="4" t="str">
        <f t="shared" si="66"/>
        <v/>
      </c>
      <c r="CH37" s="4" t="str">
        <f t="shared" si="67"/>
        <v/>
      </c>
      <c r="CI37" s="4" t="str">
        <f t="shared" si="68"/>
        <v/>
      </c>
      <c r="CJ37" s="4" t="str">
        <f t="shared" si="69"/>
        <v/>
      </c>
      <c r="CK37" s="4" t="str">
        <f t="shared" si="70"/>
        <v/>
      </c>
      <c r="CL37" s="4" t="str">
        <f t="shared" si="71"/>
        <v/>
      </c>
      <c r="CM37" s="4" t="str">
        <f t="shared" si="72"/>
        <v/>
      </c>
      <c r="CN37" s="4" t="str">
        <f t="shared" si="73"/>
        <v/>
      </c>
      <c r="CO37" s="4" t="str">
        <f t="shared" si="74"/>
        <v/>
      </c>
    </row>
    <row r="38">
      <c r="A38" s="4">
        <v>0.00959153430614</v>
      </c>
      <c r="B38" s="4">
        <v>569574.174375</v>
      </c>
      <c r="C38" s="7">
        <v>998.2914168870174</v>
      </c>
      <c r="D38" s="7">
        <v>8157.0</v>
      </c>
      <c r="E38" s="7">
        <v>7343.338169601666</v>
      </c>
      <c r="F38" s="7">
        <v>568595.0</v>
      </c>
      <c r="G38" s="7">
        <v>7333.6528125</v>
      </c>
      <c r="H38" s="7">
        <v>823.3471875</v>
      </c>
      <c r="I38" s="4">
        <v>979.174375</v>
      </c>
      <c r="J38" s="4">
        <v>0.0</v>
      </c>
      <c r="K38">
        <v>4.169925001442312</v>
      </c>
      <c r="L38" s="7">
        <v>0.0</v>
      </c>
      <c r="M38" s="7">
        <v>8.0</v>
      </c>
      <c r="N38" s="4">
        <v>18.0</v>
      </c>
      <c r="O38" s="4"/>
      <c r="P38" s="4"/>
      <c r="Q38" s="4"/>
      <c r="R38" s="18"/>
      <c r="S38" s="18"/>
      <c r="T38" s="4"/>
      <c r="U38" s="11" t="str">
        <f t="shared" si="2"/>
        <v>4</v>
      </c>
      <c r="V38" s="4" t="str">
        <f t="shared" si="3"/>
        <v/>
      </c>
      <c r="W38" s="4" t="str">
        <f t="shared" si="4"/>
        <v/>
      </c>
      <c r="X38" s="4" t="str">
        <f t="shared" si="5"/>
        <v/>
      </c>
      <c r="Y38" s="4" t="str">
        <f t="shared" si="6"/>
        <v>569574.1744</v>
      </c>
      <c r="Z38" s="4" t="str">
        <f t="shared" si="7"/>
        <v/>
      </c>
      <c r="AA38" s="4" t="str">
        <f t="shared" si="8"/>
        <v/>
      </c>
      <c r="AB38" s="4" t="str">
        <f t="shared" si="9"/>
        <v/>
      </c>
      <c r="AC38" s="4" t="str">
        <f t="shared" si="10"/>
        <v>998.2914169</v>
      </c>
      <c r="AD38" s="4" t="str">
        <f t="shared" si="11"/>
        <v/>
      </c>
      <c r="AE38" s="4" t="str">
        <f t="shared" si="12"/>
        <v/>
      </c>
      <c r="AF38" s="4" t="str">
        <f t="shared" si="13"/>
        <v/>
      </c>
      <c r="AG38" s="4" t="str">
        <f t="shared" si="14"/>
        <v>8157</v>
      </c>
      <c r="AH38" s="4" t="str">
        <f t="shared" si="15"/>
        <v/>
      </c>
      <c r="AI38" s="4" t="str">
        <f t="shared" si="16"/>
        <v/>
      </c>
      <c r="AJ38" s="4" t="str">
        <f t="shared" si="17"/>
        <v/>
      </c>
      <c r="AK38" s="4" t="str">
        <f t="shared" si="18"/>
        <v>7343.33817</v>
      </c>
      <c r="AL38" s="4" t="str">
        <f t="shared" si="19"/>
        <v/>
      </c>
      <c r="AM38" s="4" t="str">
        <f t="shared" si="20"/>
        <v/>
      </c>
      <c r="AN38" s="4" t="str">
        <f t="shared" si="21"/>
        <v/>
      </c>
      <c r="AO38" s="4" t="str">
        <f t="shared" si="22"/>
        <v>568595</v>
      </c>
      <c r="AP38" s="4" t="str">
        <f t="shared" si="23"/>
        <v/>
      </c>
      <c r="AQ38" s="4" t="str">
        <f t="shared" si="24"/>
        <v/>
      </c>
      <c r="AR38" s="4" t="str">
        <f t="shared" si="25"/>
        <v/>
      </c>
      <c r="AS38" s="4" t="str">
        <f t="shared" si="26"/>
        <v>7333.652813</v>
      </c>
      <c r="AT38" s="4" t="str">
        <f t="shared" si="27"/>
        <v/>
      </c>
      <c r="AU38" s="4" t="str">
        <f t="shared" si="28"/>
        <v/>
      </c>
      <c r="AV38" s="4" t="str">
        <f t="shared" si="29"/>
        <v/>
      </c>
      <c r="AW38" s="4" t="str">
        <f t="shared" si="30"/>
        <v>823.3471875</v>
      </c>
      <c r="AX38" s="4" t="str">
        <f t="shared" si="31"/>
        <v/>
      </c>
      <c r="AY38" s="4" t="str">
        <f t="shared" si="32"/>
        <v/>
      </c>
      <c r="AZ38" s="4" t="str">
        <f t="shared" si="33"/>
        <v/>
      </c>
      <c r="BA38" s="4" t="str">
        <f t="shared" si="34"/>
        <v>979.174375</v>
      </c>
      <c r="BB38" s="4" t="str">
        <f t="shared" si="35"/>
        <v/>
      </c>
      <c r="BC38" s="4" t="str">
        <f t="shared" si="36"/>
        <v/>
      </c>
      <c r="BD38" s="4" t="str">
        <f t="shared" si="37"/>
        <v/>
      </c>
      <c r="BE38" s="4" t="str">
        <f t="shared" si="38"/>
        <v>0</v>
      </c>
      <c r="BF38" s="4" t="str">
        <f t="shared" si="39"/>
        <v/>
      </c>
      <c r="BG38" s="4" t="str">
        <f t="shared" si="40"/>
        <v/>
      </c>
      <c r="BH38" s="4" t="str">
        <f t="shared" si="41"/>
        <v/>
      </c>
      <c r="BI38" s="4" t="str">
        <f t="shared" si="42"/>
        <v>4.169925001</v>
      </c>
      <c r="BJ38" s="4" t="str">
        <f t="shared" si="43"/>
        <v/>
      </c>
      <c r="BK38" s="4" t="str">
        <f t="shared" si="44"/>
        <v/>
      </c>
      <c r="BL38" s="4" t="str">
        <f t="shared" si="45"/>
        <v/>
      </c>
      <c r="BM38" s="4" t="str">
        <f t="shared" si="46"/>
        <v>0</v>
      </c>
      <c r="BN38" s="4" t="str">
        <f t="shared" si="47"/>
        <v/>
      </c>
      <c r="BO38" s="4" t="str">
        <f t="shared" si="48"/>
        <v/>
      </c>
      <c r="BP38" s="4" t="str">
        <f t="shared" si="49"/>
        <v/>
      </c>
      <c r="BQ38" s="4" t="str">
        <f t="shared" si="50"/>
        <v>8</v>
      </c>
      <c r="BR38" s="4" t="str">
        <f t="shared" si="51"/>
        <v/>
      </c>
      <c r="BS38" s="4" t="str">
        <f t="shared" si="52"/>
        <v/>
      </c>
      <c r="BT38" s="4" t="str">
        <f t="shared" si="53"/>
        <v/>
      </c>
      <c r="BU38" s="4" t="str">
        <f t="shared" si="54"/>
        <v>18</v>
      </c>
      <c r="BV38" s="4" t="str">
        <f t="shared" si="55"/>
        <v/>
      </c>
      <c r="BW38" s="4" t="str">
        <f t="shared" si="56"/>
        <v/>
      </c>
      <c r="BX38" s="4" t="str">
        <f t="shared" si="57"/>
        <v/>
      </c>
      <c r="BY38" s="4" t="str">
        <f t="shared" si="58"/>
        <v/>
      </c>
      <c r="BZ38" s="4" t="str">
        <f t="shared" si="59"/>
        <v/>
      </c>
      <c r="CA38" s="4" t="str">
        <f t="shared" si="60"/>
        <v/>
      </c>
      <c r="CB38" s="4" t="str">
        <f t="shared" si="61"/>
        <v/>
      </c>
      <c r="CC38" s="4" t="str">
        <f t="shared" si="62"/>
        <v/>
      </c>
      <c r="CD38" s="4" t="str">
        <f t="shared" si="63"/>
        <v/>
      </c>
      <c r="CE38" s="4" t="str">
        <f t="shared" si="64"/>
        <v/>
      </c>
      <c r="CF38" s="4" t="str">
        <f t="shared" si="65"/>
        <v/>
      </c>
      <c r="CG38" s="4" t="str">
        <f t="shared" si="66"/>
        <v/>
      </c>
      <c r="CH38" s="4" t="str">
        <f t="shared" si="67"/>
        <v/>
      </c>
      <c r="CI38" s="4" t="str">
        <f t="shared" si="68"/>
        <v/>
      </c>
      <c r="CJ38" s="4" t="str">
        <f t="shared" si="69"/>
        <v/>
      </c>
      <c r="CK38" s="4" t="str">
        <f t="shared" si="70"/>
        <v/>
      </c>
      <c r="CL38" s="4" t="str">
        <f t="shared" si="71"/>
        <v/>
      </c>
      <c r="CM38" s="4" t="str">
        <f t="shared" si="72"/>
        <v/>
      </c>
      <c r="CN38" s="4" t="str">
        <f t="shared" si="73"/>
        <v/>
      </c>
      <c r="CO38" s="4" t="str">
        <f t="shared" si="74"/>
        <v/>
      </c>
    </row>
    <row r="39">
      <c r="A39" s="4">
        <v>0.00927604464025</v>
      </c>
      <c r="B39" s="4">
        <v>563492.5525</v>
      </c>
      <c r="C39" s="7">
        <v>7498.63725908907</v>
      </c>
      <c r="D39" s="7">
        <v>91100.0</v>
      </c>
      <c r="E39" s="7">
        <v>83170.17417855564</v>
      </c>
      <c r="F39" s="7">
        <v>556013.0</v>
      </c>
      <c r="G39" s="7">
        <v>83157.21875</v>
      </c>
      <c r="H39" s="7">
        <v>7942.78125</v>
      </c>
      <c r="I39" s="4">
        <v>6867.5828125</v>
      </c>
      <c r="J39" s="4">
        <v>611.9696875</v>
      </c>
      <c r="K39">
        <v>159.4998458870832</v>
      </c>
      <c r="L39" s="7">
        <v>666.0</v>
      </c>
      <c r="M39" s="7">
        <v>178.0</v>
      </c>
      <c r="N39" s="4">
        <v>724.0</v>
      </c>
      <c r="O39" s="4">
        <v>2.0</v>
      </c>
      <c r="P39" s="4">
        <v>30.0</v>
      </c>
      <c r="Q39" s="4">
        <v>51.906890595608516</v>
      </c>
      <c r="R39" s="4">
        <v>1.0</v>
      </c>
      <c r="S39" s="4">
        <v>1.0</v>
      </c>
      <c r="T39" s="4"/>
      <c r="U39" s="11" t="str">
        <f t="shared" si="2"/>
        <v>4</v>
      </c>
      <c r="V39" s="4" t="str">
        <f t="shared" si="3"/>
        <v/>
      </c>
      <c r="W39" s="4" t="str">
        <f t="shared" si="4"/>
        <v/>
      </c>
      <c r="X39" s="4" t="str">
        <f t="shared" si="5"/>
        <v/>
      </c>
      <c r="Y39" s="4" t="str">
        <f t="shared" si="6"/>
        <v>563492.5525</v>
      </c>
      <c r="Z39" s="4" t="str">
        <f t="shared" si="7"/>
        <v/>
      </c>
      <c r="AA39" s="4" t="str">
        <f t="shared" si="8"/>
        <v/>
      </c>
      <c r="AB39" s="4" t="str">
        <f t="shared" si="9"/>
        <v/>
      </c>
      <c r="AC39" s="4" t="str">
        <f t="shared" si="10"/>
        <v>7498.637259</v>
      </c>
      <c r="AD39" s="4" t="str">
        <f t="shared" si="11"/>
        <v/>
      </c>
      <c r="AE39" s="4" t="str">
        <f t="shared" si="12"/>
        <v/>
      </c>
      <c r="AF39" s="4" t="str">
        <f t="shared" si="13"/>
        <v/>
      </c>
      <c r="AG39" s="4" t="str">
        <f t="shared" si="14"/>
        <v>91100</v>
      </c>
      <c r="AH39" s="4" t="str">
        <f t="shared" si="15"/>
        <v/>
      </c>
      <c r="AI39" s="4" t="str">
        <f t="shared" si="16"/>
        <v/>
      </c>
      <c r="AJ39" s="4" t="str">
        <f t="shared" si="17"/>
        <v/>
      </c>
      <c r="AK39" s="4" t="str">
        <f t="shared" si="18"/>
        <v>83170.17418</v>
      </c>
      <c r="AL39" s="4" t="str">
        <f t="shared" si="19"/>
        <v/>
      </c>
      <c r="AM39" s="4" t="str">
        <f t="shared" si="20"/>
        <v/>
      </c>
      <c r="AN39" s="4" t="str">
        <f t="shared" si="21"/>
        <v/>
      </c>
      <c r="AO39" s="4" t="str">
        <f t="shared" si="22"/>
        <v>556013</v>
      </c>
      <c r="AP39" s="4" t="str">
        <f t="shared" si="23"/>
        <v/>
      </c>
      <c r="AQ39" s="4" t="str">
        <f t="shared" si="24"/>
        <v/>
      </c>
      <c r="AR39" s="4" t="str">
        <f t="shared" si="25"/>
        <v/>
      </c>
      <c r="AS39" s="4" t="str">
        <f t="shared" si="26"/>
        <v>83157.21875</v>
      </c>
      <c r="AT39" s="4" t="str">
        <f t="shared" si="27"/>
        <v/>
      </c>
      <c r="AU39" s="4" t="str">
        <f t="shared" si="28"/>
        <v/>
      </c>
      <c r="AV39" s="4" t="str">
        <f t="shared" si="29"/>
        <v/>
      </c>
      <c r="AW39" s="4" t="str">
        <f t="shared" si="30"/>
        <v>7942.78125</v>
      </c>
      <c r="AX39" s="4" t="str">
        <f t="shared" si="31"/>
        <v/>
      </c>
      <c r="AY39" s="4" t="str">
        <f t="shared" si="32"/>
        <v/>
      </c>
      <c r="AZ39" s="4" t="str">
        <f t="shared" si="33"/>
        <v/>
      </c>
      <c r="BA39" s="4" t="str">
        <f t="shared" si="34"/>
        <v>6867.582813</v>
      </c>
      <c r="BB39" s="4" t="str">
        <f t="shared" si="35"/>
        <v/>
      </c>
      <c r="BC39" s="4" t="str">
        <f t="shared" si="36"/>
        <v/>
      </c>
      <c r="BD39" s="4" t="str">
        <f t="shared" si="37"/>
        <v/>
      </c>
      <c r="BE39" s="4" t="str">
        <f t="shared" si="38"/>
        <v>611.9696875</v>
      </c>
      <c r="BF39" s="4" t="str">
        <f t="shared" si="39"/>
        <v/>
      </c>
      <c r="BG39" s="4" t="str">
        <f t="shared" si="40"/>
        <v/>
      </c>
      <c r="BH39" s="4" t="str">
        <f t="shared" si="41"/>
        <v/>
      </c>
      <c r="BI39" s="4" t="str">
        <f t="shared" si="42"/>
        <v>159.4998459</v>
      </c>
      <c r="BJ39" s="4" t="str">
        <f t="shared" si="43"/>
        <v/>
      </c>
      <c r="BK39" s="4" t="str">
        <f t="shared" si="44"/>
        <v/>
      </c>
      <c r="BL39" s="4" t="str">
        <f t="shared" si="45"/>
        <v/>
      </c>
      <c r="BM39" s="4" t="str">
        <f t="shared" si="46"/>
        <v>666</v>
      </c>
      <c r="BN39" s="4" t="str">
        <f t="shared" si="47"/>
        <v/>
      </c>
      <c r="BO39" s="4" t="str">
        <f t="shared" si="48"/>
        <v/>
      </c>
      <c r="BP39" s="4" t="str">
        <f t="shared" si="49"/>
        <v/>
      </c>
      <c r="BQ39" s="4" t="str">
        <f t="shared" si="50"/>
        <v>178</v>
      </c>
      <c r="BR39" s="4" t="str">
        <f t="shared" si="51"/>
        <v/>
      </c>
      <c r="BS39" s="4" t="str">
        <f t="shared" si="52"/>
        <v/>
      </c>
      <c r="BT39" s="4" t="str">
        <f t="shared" si="53"/>
        <v/>
      </c>
      <c r="BU39" s="4" t="str">
        <f t="shared" si="54"/>
        <v>724</v>
      </c>
      <c r="BV39" s="4" t="str">
        <f t="shared" si="55"/>
        <v/>
      </c>
      <c r="BW39" s="4" t="str">
        <f t="shared" si="56"/>
        <v/>
      </c>
      <c r="BX39" s="4" t="str">
        <f t="shared" si="57"/>
        <v/>
      </c>
      <c r="BY39" s="4" t="str">
        <f t="shared" si="58"/>
        <v>2</v>
      </c>
      <c r="BZ39" s="4" t="str">
        <f t="shared" si="59"/>
        <v/>
      </c>
      <c r="CA39" s="4" t="str">
        <f t="shared" si="60"/>
        <v/>
      </c>
      <c r="CB39" s="4" t="str">
        <f t="shared" si="61"/>
        <v/>
      </c>
      <c r="CC39" s="4" t="str">
        <f t="shared" si="62"/>
        <v>30</v>
      </c>
      <c r="CD39" s="4" t="str">
        <f t="shared" si="63"/>
        <v/>
      </c>
      <c r="CE39" s="4" t="str">
        <f t="shared" si="64"/>
        <v/>
      </c>
      <c r="CF39" s="4" t="str">
        <f t="shared" si="65"/>
        <v/>
      </c>
      <c r="CG39" s="4" t="str">
        <f t="shared" si="66"/>
        <v>51.9068906</v>
      </c>
      <c r="CH39" s="4" t="str">
        <f t="shared" si="67"/>
        <v/>
      </c>
      <c r="CI39" s="4" t="str">
        <f t="shared" si="68"/>
        <v/>
      </c>
      <c r="CJ39" s="4" t="str">
        <f t="shared" si="69"/>
        <v/>
      </c>
      <c r="CK39" s="4" t="str">
        <f t="shared" si="70"/>
        <v>1</v>
      </c>
      <c r="CL39" s="4" t="str">
        <f t="shared" si="71"/>
        <v/>
      </c>
      <c r="CM39" s="4" t="str">
        <f t="shared" si="72"/>
        <v/>
      </c>
      <c r="CN39" s="4" t="str">
        <f t="shared" si="73"/>
        <v/>
      </c>
      <c r="CO39" s="4" t="str">
        <f t="shared" si="74"/>
        <v>1</v>
      </c>
    </row>
    <row r="40">
      <c r="A40" s="4">
        <v>0.00591046453927</v>
      </c>
      <c r="B40" s="4">
        <v>521121.5015625</v>
      </c>
      <c r="C40" s="7">
        <v>135.49250019231602</v>
      </c>
      <c r="D40" s="7">
        <v>6022.0</v>
      </c>
      <c r="E40" s="7">
        <v>3893.3713123418424</v>
      </c>
      <c r="F40" s="7">
        <v>521005.0</v>
      </c>
      <c r="G40" s="7">
        <v>3882.308125</v>
      </c>
      <c r="H40" s="7">
        <v>2139.691875</v>
      </c>
      <c r="I40" s="4">
        <v>94.09375</v>
      </c>
      <c r="J40" s="4">
        <v>22.4078125</v>
      </c>
      <c r="U40" s="11" t="str">
        <f t="shared" si="2"/>
        <v>3</v>
      </c>
      <c r="V40" s="4" t="str">
        <f t="shared" si="3"/>
        <v/>
      </c>
      <c r="W40" s="4" t="str">
        <f t="shared" si="4"/>
        <v/>
      </c>
      <c r="X40" s="4" t="str">
        <f t="shared" si="5"/>
        <v>521121.5016</v>
      </c>
      <c r="Y40" s="4" t="str">
        <f t="shared" si="6"/>
        <v/>
      </c>
      <c r="Z40" s="4" t="str">
        <f t="shared" si="7"/>
        <v/>
      </c>
      <c r="AA40" s="4" t="str">
        <f t="shared" si="8"/>
        <v/>
      </c>
      <c r="AB40" s="4" t="str">
        <f t="shared" si="9"/>
        <v>135.4925002</v>
      </c>
      <c r="AC40" s="4" t="str">
        <f t="shared" si="10"/>
        <v/>
      </c>
      <c r="AD40" s="4" t="str">
        <f t="shared" si="11"/>
        <v/>
      </c>
      <c r="AE40" s="4" t="str">
        <f t="shared" si="12"/>
        <v/>
      </c>
      <c r="AF40" s="4" t="str">
        <f t="shared" si="13"/>
        <v>6022</v>
      </c>
      <c r="AG40" s="4" t="str">
        <f t="shared" si="14"/>
        <v/>
      </c>
      <c r="AH40" s="4" t="str">
        <f t="shared" si="15"/>
        <v/>
      </c>
      <c r="AI40" s="4" t="str">
        <f t="shared" si="16"/>
        <v/>
      </c>
      <c r="AJ40" s="4" t="str">
        <f t="shared" si="17"/>
        <v>3893.371312</v>
      </c>
      <c r="AK40" s="4" t="str">
        <f t="shared" si="18"/>
        <v/>
      </c>
      <c r="AL40" s="4" t="str">
        <f t="shared" si="19"/>
        <v/>
      </c>
      <c r="AM40" s="4" t="str">
        <f t="shared" si="20"/>
        <v/>
      </c>
      <c r="AN40" s="4" t="str">
        <f t="shared" si="21"/>
        <v>521005</v>
      </c>
      <c r="AO40" s="4" t="str">
        <f t="shared" si="22"/>
        <v/>
      </c>
      <c r="AP40" s="4" t="str">
        <f t="shared" si="23"/>
        <v/>
      </c>
      <c r="AQ40" s="4" t="str">
        <f t="shared" si="24"/>
        <v/>
      </c>
      <c r="AR40" s="4" t="str">
        <f t="shared" si="25"/>
        <v>3882.308125</v>
      </c>
      <c r="AS40" s="4" t="str">
        <f t="shared" si="26"/>
        <v/>
      </c>
      <c r="AT40" s="4" t="str">
        <f t="shared" si="27"/>
        <v/>
      </c>
      <c r="AU40" s="4" t="str">
        <f t="shared" si="28"/>
        <v/>
      </c>
      <c r="AV40" s="4" t="str">
        <f t="shared" si="29"/>
        <v>2139.691875</v>
      </c>
      <c r="AW40" s="4" t="str">
        <f t="shared" si="30"/>
        <v/>
      </c>
      <c r="AX40" s="4" t="str">
        <f t="shared" si="31"/>
        <v/>
      </c>
      <c r="AY40" s="4" t="str">
        <f t="shared" si="32"/>
        <v/>
      </c>
      <c r="AZ40" s="4" t="str">
        <f t="shared" si="33"/>
        <v>94.09375</v>
      </c>
      <c r="BA40" s="4" t="str">
        <f t="shared" si="34"/>
        <v/>
      </c>
      <c r="BB40" s="4" t="str">
        <f t="shared" si="35"/>
        <v/>
      </c>
      <c r="BC40" s="4" t="str">
        <f t="shared" si="36"/>
        <v/>
      </c>
      <c r="BD40" s="4" t="str">
        <f t="shared" si="37"/>
        <v>22.4078125</v>
      </c>
      <c r="BE40" s="4" t="str">
        <f t="shared" si="38"/>
        <v/>
      </c>
      <c r="BF40" s="4" t="str">
        <f t="shared" si="39"/>
        <v/>
      </c>
      <c r="BG40" s="4" t="str">
        <f t="shared" si="40"/>
        <v/>
      </c>
      <c r="BH40" s="4" t="str">
        <f t="shared" si="41"/>
        <v/>
      </c>
      <c r="BI40" s="4" t="str">
        <f t="shared" si="42"/>
        <v/>
      </c>
      <c r="BJ40" s="4" t="str">
        <f t="shared" si="43"/>
        <v/>
      </c>
      <c r="BK40" s="4" t="str">
        <f t="shared" si="44"/>
        <v/>
      </c>
      <c r="BL40" s="4" t="str">
        <f t="shared" si="45"/>
        <v/>
      </c>
      <c r="BM40" s="4" t="str">
        <f t="shared" si="46"/>
        <v/>
      </c>
      <c r="BN40" s="4" t="str">
        <f t="shared" si="47"/>
        <v/>
      </c>
      <c r="BO40" s="4" t="str">
        <f t="shared" si="48"/>
        <v/>
      </c>
      <c r="BP40" s="4" t="str">
        <f t="shared" si="49"/>
        <v/>
      </c>
      <c r="BQ40" s="4" t="str">
        <f t="shared" si="50"/>
        <v/>
      </c>
      <c r="BR40" s="4" t="str">
        <f t="shared" si="51"/>
        <v/>
      </c>
      <c r="BS40" s="4" t="str">
        <f t="shared" si="52"/>
        <v/>
      </c>
      <c r="BT40" s="4" t="str">
        <f t="shared" si="53"/>
        <v/>
      </c>
      <c r="BU40" s="4" t="str">
        <f t="shared" si="54"/>
        <v/>
      </c>
      <c r="BV40" s="4" t="str">
        <f t="shared" si="55"/>
        <v/>
      </c>
      <c r="BW40" s="4" t="str">
        <f t="shared" si="56"/>
        <v/>
      </c>
      <c r="BX40" s="4" t="str">
        <f t="shared" si="57"/>
        <v/>
      </c>
      <c r="BY40" s="4" t="str">
        <f t="shared" si="58"/>
        <v/>
      </c>
      <c r="BZ40" s="4" t="str">
        <f t="shared" si="59"/>
        <v/>
      </c>
      <c r="CA40" s="4" t="str">
        <f t="shared" si="60"/>
        <v/>
      </c>
      <c r="CB40" s="4" t="str">
        <f t="shared" si="61"/>
        <v/>
      </c>
      <c r="CC40" s="4" t="str">
        <f t="shared" si="62"/>
        <v/>
      </c>
      <c r="CD40" s="4" t="str">
        <f t="shared" si="63"/>
        <v/>
      </c>
      <c r="CE40" s="4" t="str">
        <f t="shared" si="64"/>
        <v/>
      </c>
      <c r="CF40" s="4" t="str">
        <f t="shared" si="65"/>
        <v/>
      </c>
      <c r="CG40" s="4" t="str">
        <f t="shared" si="66"/>
        <v/>
      </c>
      <c r="CH40" s="4" t="str">
        <f t="shared" si="67"/>
        <v/>
      </c>
      <c r="CI40" s="4" t="str">
        <f t="shared" si="68"/>
        <v/>
      </c>
      <c r="CJ40" s="4" t="str">
        <f t="shared" si="69"/>
        <v/>
      </c>
      <c r="CK40" s="4" t="str">
        <f t="shared" si="70"/>
        <v/>
      </c>
      <c r="CL40" s="4" t="str">
        <f t="shared" si="71"/>
        <v/>
      </c>
      <c r="CM40" s="4" t="str">
        <f t="shared" si="72"/>
        <v/>
      </c>
      <c r="CN40" s="4" t="str">
        <f t="shared" si="73"/>
        <v/>
      </c>
      <c r="CO40" s="4" t="str">
        <f t="shared" si="74"/>
        <v/>
      </c>
    </row>
    <row r="41">
      <c r="A41" s="4">
        <v>0.00343536765358</v>
      </c>
      <c r="B41" s="4">
        <v>510886.5</v>
      </c>
      <c r="C41" s="7">
        <v>367.46165882118385</v>
      </c>
      <c r="D41" s="7">
        <v>2818.0</v>
      </c>
      <c r="E41" s="7">
        <v>2600.813781191217</v>
      </c>
      <c r="F41" s="7">
        <v>510538.0</v>
      </c>
      <c r="G41" s="7">
        <v>2593.0</v>
      </c>
      <c r="H41" s="7">
        <v>225.0</v>
      </c>
      <c r="I41" s="4">
        <v>299.25</v>
      </c>
      <c r="J41" s="4">
        <v>49.25</v>
      </c>
      <c r="K41">
        <v>2.584962500721156</v>
      </c>
      <c r="L41" s="7">
        <v>3.0</v>
      </c>
      <c r="M41" s="7">
        <v>49.0</v>
      </c>
      <c r="N41" s="4">
        <v>6.0</v>
      </c>
      <c r="O41" s="4"/>
      <c r="P41" s="4"/>
      <c r="Q41" s="4"/>
      <c r="R41" s="18"/>
      <c r="S41" s="18"/>
      <c r="T41" s="4"/>
      <c r="U41" s="11" t="str">
        <f t="shared" si="2"/>
        <v>2</v>
      </c>
      <c r="V41" s="4" t="str">
        <f t="shared" si="3"/>
        <v/>
      </c>
      <c r="W41" s="4" t="str">
        <f t="shared" si="4"/>
        <v>510886.5</v>
      </c>
      <c r="X41" s="4" t="str">
        <f t="shared" si="5"/>
        <v/>
      </c>
      <c r="Y41" s="4" t="str">
        <f t="shared" si="6"/>
        <v/>
      </c>
      <c r="Z41" s="4" t="str">
        <f t="shared" si="7"/>
        <v/>
      </c>
      <c r="AA41" s="4" t="str">
        <f t="shared" si="8"/>
        <v>367.4616588</v>
      </c>
      <c r="AB41" s="4" t="str">
        <f t="shared" si="9"/>
        <v/>
      </c>
      <c r="AC41" s="4" t="str">
        <f t="shared" si="10"/>
        <v/>
      </c>
      <c r="AD41" s="4" t="str">
        <f t="shared" si="11"/>
        <v/>
      </c>
      <c r="AE41" s="4" t="str">
        <f t="shared" si="12"/>
        <v>2818</v>
      </c>
      <c r="AF41" s="4" t="str">
        <f t="shared" si="13"/>
        <v/>
      </c>
      <c r="AG41" s="4" t="str">
        <f t="shared" si="14"/>
        <v/>
      </c>
      <c r="AH41" s="4" t="str">
        <f t="shared" si="15"/>
        <v/>
      </c>
      <c r="AI41" s="4" t="str">
        <f t="shared" si="16"/>
        <v>2600.813781</v>
      </c>
      <c r="AJ41" s="4" t="str">
        <f t="shared" si="17"/>
        <v/>
      </c>
      <c r="AK41" s="4" t="str">
        <f t="shared" si="18"/>
        <v/>
      </c>
      <c r="AL41" s="4" t="str">
        <f t="shared" si="19"/>
        <v/>
      </c>
      <c r="AM41" s="4" t="str">
        <f t="shared" si="20"/>
        <v>510538</v>
      </c>
      <c r="AN41" s="4" t="str">
        <f t="shared" si="21"/>
        <v/>
      </c>
      <c r="AO41" s="4" t="str">
        <f t="shared" si="22"/>
        <v/>
      </c>
      <c r="AP41" s="4" t="str">
        <f t="shared" si="23"/>
        <v/>
      </c>
      <c r="AQ41" s="4" t="str">
        <f t="shared" si="24"/>
        <v>2593</v>
      </c>
      <c r="AR41" s="4" t="str">
        <f t="shared" si="25"/>
        <v/>
      </c>
      <c r="AS41" s="4" t="str">
        <f t="shared" si="26"/>
        <v/>
      </c>
      <c r="AT41" s="4" t="str">
        <f t="shared" si="27"/>
        <v/>
      </c>
      <c r="AU41" s="4" t="str">
        <f t="shared" si="28"/>
        <v>225</v>
      </c>
      <c r="AV41" s="4" t="str">
        <f t="shared" si="29"/>
        <v/>
      </c>
      <c r="AW41" s="4" t="str">
        <f t="shared" si="30"/>
        <v/>
      </c>
      <c r="AX41" s="4" t="str">
        <f t="shared" si="31"/>
        <v/>
      </c>
      <c r="AY41" s="4" t="str">
        <f t="shared" si="32"/>
        <v>299.25</v>
      </c>
      <c r="AZ41" s="4" t="str">
        <f t="shared" si="33"/>
        <v/>
      </c>
      <c r="BA41" s="4" t="str">
        <f t="shared" si="34"/>
        <v/>
      </c>
      <c r="BB41" s="4" t="str">
        <f t="shared" si="35"/>
        <v/>
      </c>
      <c r="BC41" s="4" t="str">
        <f t="shared" si="36"/>
        <v>49.25</v>
      </c>
      <c r="BD41" s="4" t="str">
        <f t="shared" si="37"/>
        <v/>
      </c>
      <c r="BE41" s="4" t="str">
        <f t="shared" si="38"/>
        <v/>
      </c>
      <c r="BF41" s="4" t="str">
        <f t="shared" si="39"/>
        <v/>
      </c>
      <c r="BG41" s="4" t="str">
        <f t="shared" si="40"/>
        <v>2.584962501</v>
      </c>
      <c r="BH41" s="4" t="str">
        <f t="shared" si="41"/>
        <v/>
      </c>
      <c r="BI41" s="4" t="str">
        <f t="shared" si="42"/>
        <v/>
      </c>
      <c r="BJ41" s="4" t="str">
        <f t="shared" si="43"/>
        <v/>
      </c>
      <c r="BK41" s="4" t="str">
        <f t="shared" si="44"/>
        <v>3</v>
      </c>
      <c r="BL41" s="4" t="str">
        <f t="shared" si="45"/>
        <v/>
      </c>
      <c r="BM41" s="4" t="str">
        <f t="shared" si="46"/>
        <v/>
      </c>
      <c r="BN41" s="4" t="str">
        <f t="shared" si="47"/>
        <v/>
      </c>
      <c r="BO41" s="4" t="str">
        <f t="shared" si="48"/>
        <v>49</v>
      </c>
      <c r="BP41" s="4" t="str">
        <f t="shared" si="49"/>
        <v/>
      </c>
      <c r="BQ41" s="4" t="str">
        <f t="shared" si="50"/>
        <v/>
      </c>
      <c r="BR41" s="4" t="str">
        <f t="shared" si="51"/>
        <v/>
      </c>
      <c r="BS41" s="4" t="str">
        <f t="shared" si="52"/>
        <v>6</v>
      </c>
      <c r="BT41" s="4" t="str">
        <f t="shared" si="53"/>
        <v/>
      </c>
      <c r="BU41" s="4" t="str">
        <f t="shared" si="54"/>
        <v/>
      </c>
      <c r="BV41" s="4" t="str">
        <f t="shared" si="55"/>
        <v/>
      </c>
      <c r="BW41" s="4" t="str">
        <f t="shared" si="56"/>
        <v/>
      </c>
      <c r="BX41" s="4" t="str">
        <f t="shared" si="57"/>
        <v/>
      </c>
      <c r="BY41" s="4" t="str">
        <f t="shared" si="58"/>
        <v/>
      </c>
      <c r="BZ41" s="4" t="str">
        <f t="shared" si="59"/>
        <v/>
      </c>
      <c r="CA41" s="4" t="str">
        <f t="shared" si="60"/>
        <v/>
      </c>
      <c r="CB41" s="4" t="str">
        <f t="shared" si="61"/>
        <v/>
      </c>
      <c r="CC41" s="4" t="str">
        <f t="shared" si="62"/>
        <v/>
      </c>
      <c r="CD41" s="4" t="str">
        <f t="shared" si="63"/>
        <v/>
      </c>
      <c r="CE41" s="4" t="str">
        <f t="shared" si="64"/>
        <v/>
      </c>
      <c r="CF41" s="4" t="str">
        <f t="shared" si="65"/>
        <v/>
      </c>
      <c r="CG41" s="4" t="str">
        <f t="shared" si="66"/>
        <v/>
      </c>
      <c r="CH41" s="4" t="str">
        <f t="shared" si="67"/>
        <v/>
      </c>
      <c r="CI41" s="4" t="str">
        <f t="shared" si="68"/>
        <v/>
      </c>
      <c r="CJ41" s="4" t="str">
        <f t="shared" si="69"/>
        <v/>
      </c>
      <c r="CK41" s="4" t="str">
        <f t="shared" si="70"/>
        <v/>
      </c>
      <c r="CL41" s="4" t="str">
        <f t="shared" si="71"/>
        <v/>
      </c>
      <c r="CM41" s="4" t="str">
        <f t="shared" si="72"/>
        <v/>
      </c>
      <c r="CN41" s="4" t="str">
        <f t="shared" si="73"/>
        <v/>
      </c>
      <c r="CO41" s="4" t="str">
        <f t="shared" si="74"/>
        <v/>
      </c>
    </row>
    <row r="42">
      <c r="A42" s="4">
        <v>0.00427558680783</v>
      </c>
      <c r="B42" s="4">
        <v>494837.644375</v>
      </c>
      <c r="C42" s="7">
        <v>2480.553775916347</v>
      </c>
      <c r="D42" s="7">
        <v>20400.0</v>
      </c>
      <c r="E42" s="7">
        <v>19128.94847703315</v>
      </c>
      <c r="F42" s="7">
        <v>492376.0</v>
      </c>
      <c r="G42" s="7">
        <v>19118.625</v>
      </c>
      <c r="H42" s="7">
        <v>1281.375</v>
      </c>
      <c r="I42" s="4">
        <v>2062.063125</v>
      </c>
      <c r="J42" s="4">
        <v>399.58125</v>
      </c>
      <c r="K42">
        <v>833.0674343607566</v>
      </c>
      <c r="L42" s="7">
        <v>410.0</v>
      </c>
      <c r="M42" s="7">
        <v>843.0</v>
      </c>
      <c r="N42" s="4">
        <v>2146.0</v>
      </c>
      <c r="O42" s="4">
        <v>0.0</v>
      </c>
      <c r="P42" s="4">
        <v>0.0</v>
      </c>
      <c r="Q42" s="4">
        <v>2.321928094887362</v>
      </c>
      <c r="R42" s="4">
        <v>0.0</v>
      </c>
      <c r="S42" s="4">
        <v>0.0</v>
      </c>
      <c r="T42" s="4"/>
      <c r="U42" s="11" t="str">
        <f t="shared" si="2"/>
        <v>2</v>
      </c>
      <c r="V42" s="4" t="str">
        <f t="shared" si="3"/>
        <v/>
      </c>
      <c r="W42" s="4" t="str">
        <f t="shared" si="4"/>
        <v>494837.6444</v>
      </c>
      <c r="X42" s="4" t="str">
        <f t="shared" si="5"/>
        <v/>
      </c>
      <c r="Y42" s="4" t="str">
        <f t="shared" si="6"/>
        <v/>
      </c>
      <c r="Z42" s="4" t="str">
        <f t="shared" si="7"/>
        <v/>
      </c>
      <c r="AA42" s="4" t="str">
        <f t="shared" si="8"/>
        <v>2480.553776</v>
      </c>
      <c r="AB42" s="4" t="str">
        <f t="shared" si="9"/>
        <v/>
      </c>
      <c r="AC42" s="4" t="str">
        <f t="shared" si="10"/>
        <v/>
      </c>
      <c r="AD42" s="4" t="str">
        <f t="shared" si="11"/>
        <v/>
      </c>
      <c r="AE42" s="4" t="str">
        <f t="shared" si="12"/>
        <v>20400</v>
      </c>
      <c r="AF42" s="4" t="str">
        <f t="shared" si="13"/>
        <v/>
      </c>
      <c r="AG42" s="4" t="str">
        <f t="shared" si="14"/>
        <v/>
      </c>
      <c r="AH42" s="4" t="str">
        <f t="shared" si="15"/>
        <v/>
      </c>
      <c r="AI42" s="4" t="str">
        <f t="shared" si="16"/>
        <v>19128.94848</v>
      </c>
      <c r="AJ42" s="4" t="str">
        <f t="shared" si="17"/>
        <v/>
      </c>
      <c r="AK42" s="4" t="str">
        <f t="shared" si="18"/>
        <v/>
      </c>
      <c r="AL42" s="4" t="str">
        <f t="shared" si="19"/>
        <v/>
      </c>
      <c r="AM42" s="4" t="str">
        <f t="shared" si="20"/>
        <v>492376</v>
      </c>
      <c r="AN42" s="4" t="str">
        <f t="shared" si="21"/>
        <v/>
      </c>
      <c r="AO42" s="4" t="str">
        <f t="shared" si="22"/>
        <v/>
      </c>
      <c r="AP42" s="4" t="str">
        <f t="shared" si="23"/>
        <v/>
      </c>
      <c r="AQ42" s="4" t="str">
        <f t="shared" si="24"/>
        <v>19118.625</v>
      </c>
      <c r="AR42" s="4" t="str">
        <f t="shared" si="25"/>
        <v/>
      </c>
      <c r="AS42" s="4" t="str">
        <f t="shared" si="26"/>
        <v/>
      </c>
      <c r="AT42" s="4" t="str">
        <f t="shared" si="27"/>
        <v/>
      </c>
      <c r="AU42" s="4" t="str">
        <f t="shared" si="28"/>
        <v>1281.375</v>
      </c>
      <c r="AV42" s="4" t="str">
        <f t="shared" si="29"/>
        <v/>
      </c>
      <c r="AW42" s="4" t="str">
        <f t="shared" si="30"/>
        <v/>
      </c>
      <c r="AX42" s="4" t="str">
        <f t="shared" si="31"/>
        <v/>
      </c>
      <c r="AY42" s="4" t="str">
        <f t="shared" si="32"/>
        <v>2062.063125</v>
      </c>
      <c r="AZ42" s="4" t="str">
        <f t="shared" si="33"/>
        <v/>
      </c>
      <c r="BA42" s="4" t="str">
        <f t="shared" si="34"/>
        <v/>
      </c>
      <c r="BB42" s="4" t="str">
        <f t="shared" si="35"/>
        <v/>
      </c>
      <c r="BC42" s="4" t="str">
        <f t="shared" si="36"/>
        <v>399.58125</v>
      </c>
      <c r="BD42" s="4" t="str">
        <f t="shared" si="37"/>
        <v/>
      </c>
      <c r="BE42" s="4" t="str">
        <f t="shared" si="38"/>
        <v/>
      </c>
      <c r="BF42" s="4" t="str">
        <f t="shared" si="39"/>
        <v/>
      </c>
      <c r="BG42" s="4" t="str">
        <f t="shared" si="40"/>
        <v>833.0674344</v>
      </c>
      <c r="BH42" s="4" t="str">
        <f t="shared" si="41"/>
        <v/>
      </c>
      <c r="BI42" s="4" t="str">
        <f t="shared" si="42"/>
        <v/>
      </c>
      <c r="BJ42" s="4" t="str">
        <f t="shared" si="43"/>
        <v/>
      </c>
      <c r="BK42" s="4" t="str">
        <f t="shared" si="44"/>
        <v>410</v>
      </c>
      <c r="BL42" s="4" t="str">
        <f t="shared" si="45"/>
        <v/>
      </c>
      <c r="BM42" s="4" t="str">
        <f t="shared" si="46"/>
        <v/>
      </c>
      <c r="BN42" s="4" t="str">
        <f t="shared" si="47"/>
        <v/>
      </c>
      <c r="BO42" s="4" t="str">
        <f t="shared" si="48"/>
        <v>843</v>
      </c>
      <c r="BP42" s="4" t="str">
        <f t="shared" si="49"/>
        <v/>
      </c>
      <c r="BQ42" s="4" t="str">
        <f t="shared" si="50"/>
        <v/>
      </c>
      <c r="BR42" s="4" t="str">
        <f t="shared" si="51"/>
        <v/>
      </c>
      <c r="BS42" s="4" t="str">
        <f t="shared" si="52"/>
        <v>2146</v>
      </c>
      <c r="BT42" s="4" t="str">
        <f t="shared" si="53"/>
        <v/>
      </c>
      <c r="BU42" s="4" t="str">
        <f t="shared" si="54"/>
        <v/>
      </c>
      <c r="BV42" s="4" t="str">
        <f t="shared" si="55"/>
        <v/>
      </c>
      <c r="BW42" s="4" t="str">
        <f t="shared" si="56"/>
        <v>0</v>
      </c>
      <c r="BX42" s="4" t="str">
        <f t="shared" si="57"/>
        <v/>
      </c>
      <c r="BY42" s="4" t="str">
        <f t="shared" si="58"/>
        <v/>
      </c>
      <c r="BZ42" s="4" t="str">
        <f t="shared" si="59"/>
        <v/>
      </c>
      <c r="CA42" s="4" t="str">
        <f t="shared" si="60"/>
        <v>0</v>
      </c>
      <c r="CB42" s="4" t="str">
        <f t="shared" si="61"/>
        <v/>
      </c>
      <c r="CC42" s="4" t="str">
        <f t="shared" si="62"/>
        <v/>
      </c>
      <c r="CD42" s="4" t="str">
        <f t="shared" si="63"/>
        <v/>
      </c>
      <c r="CE42" s="4" t="str">
        <f t="shared" si="64"/>
        <v>2.321928095</v>
      </c>
      <c r="CF42" s="4" t="str">
        <f t="shared" si="65"/>
        <v/>
      </c>
      <c r="CG42" s="4" t="str">
        <f t="shared" si="66"/>
        <v/>
      </c>
      <c r="CH42" s="4" t="str">
        <f t="shared" si="67"/>
        <v/>
      </c>
      <c r="CI42" s="4" t="str">
        <f t="shared" si="68"/>
        <v>0</v>
      </c>
      <c r="CJ42" s="4" t="str">
        <f t="shared" si="69"/>
        <v/>
      </c>
      <c r="CK42" s="4" t="str">
        <f t="shared" si="70"/>
        <v/>
      </c>
      <c r="CL42" s="4" t="str">
        <f t="shared" si="71"/>
        <v/>
      </c>
      <c r="CM42" s="4" t="str">
        <f t="shared" si="72"/>
        <v>0</v>
      </c>
      <c r="CN42" s="4" t="str">
        <f t="shared" si="73"/>
        <v/>
      </c>
      <c r="CO42" s="4" t="str">
        <f t="shared" si="74"/>
        <v/>
      </c>
    </row>
    <row r="43">
      <c r="A43" s="4">
        <v>0.00341662949851</v>
      </c>
      <c r="B43" s="4">
        <v>450229.3846875</v>
      </c>
      <c r="C43" s="7">
        <v>255.16423053378173</v>
      </c>
      <c r="D43" s="7">
        <v>8021.0</v>
      </c>
      <c r="E43" s="7">
        <v>6074.3095764456575</v>
      </c>
      <c r="F43" s="7">
        <v>449993.0</v>
      </c>
      <c r="G43" s="7">
        <v>6063.3746875</v>
      </c>
      <c r="H43" s="7">
        <v>1957.6253125</v>
      </c>
      <c r="I43" s="4">
        <v>222.4159375</v>
      </c>
      <c r="J43" s="4">
        <v>13.96875</v>
      </c>
      <c r="K43">
        <v>96.06608919045777</v>
      </c>
      <c r="L43" s="7">
        <v>171.0</v>
      </c>
      <c r="M43" s="7">
        <v>270.0</v>
      </c>
      <c r="N43" s="4">
        <v>134.0</v>
      </c>
      <c r="O43" s="4"/>
      <c r="P43" s="4"/>
      <c r="Q43" s="4"/>
      <c r="R43" s="18"/>
      <c r="S43" s="18"/>
      <c r="T43" s="4"/>
      <c r="U43" s="11" t="str">
        <f t="shared" si="2"/>
        <v>2</v>
      </c>
      <c r="V43" s="4" t="str">
        <f t="shared" si="3"/>
        <v/>
      </c>
      <c r="W43" s="4" t="str">
        <f t="shared" si="4"/>
        <v>450229.3847</v>
      </c>
      <c r="X43" s="4" t="str">
        <f t="shared" si="5"/>
        <v/>
      </c>
      <c r="Y43" s="4" t="str">
        <f t="shared" si="6"/>
        <v/>
      </c>
      <c r="Z43" s="4" t="str">
        <f t="shared" si="7"/>
        <v/>
      </c>
      <c r="AA43" s="4" t="str">
        <f t="shared" si="8"/>
        <v>255.1642305</v>
      </c>
      <c r="AB43" s="4" t="str">
        <f t="shared" si="9"/>
        <v/>
      </c>
      <c r="AC43" s="4" t="str">
        <f t="shared" si="10"/>
        <v/>
      </c>
      <c r="AD43" s="4" t="str">
        <f t="shared" si="11"/>
        <v/>
      </c>
      <c r="AE43" s="4" t="str">
        <f t="shared" si="12"/>
        <v>8021</v>
      </c>
      <c r="AF43" s="4" t="str">
        <f t="shared" si="13"/>
        <v/>
      </c>
      <c r="AG43" s="4" t="str">
        <f t="shared" si="14"/>
        <v/>
      </c>
      <c r="AH43" s="4" t="str">
        <f t="shared" si="15"/>
        <v/>
      </c>
      <c r="AI43" s="4" t="str">
        <f t="shared" si="16"/>
        <v>6074.309576</v>
      </c>
      <c r="AJ43" s="4" t="str">
        <f t="shared" si="17"/>
        <v/>
      </c>
      <c r="AK43" s="4" t="str">
        <f t="shared" si="18"/>
        <v/>
      </c>
      <c r="AL43" s="4" t="str">
        <f t="shared" si="19"/>
        <v/>
      </c>
      <c r="AM43" s="4" t="str">
        <f t="shared" si="20"/>
        <v>449993</v>
      </c>
      <c r="AN43" s="4" t="str">
        <f t="shared" si="21"/>
        <v/>
      </c>
      <c r="AO43" s="4" t="str">
        <f t="shared" si="22"/>
        <v/>
      </c>
      <c r="AP43" s="4" t="str">
        <f t="shared" si="23"/>
        <v/>
      </c>
      <c r="AQ43" s="4" t="str">
        <f t="shared" si="24"/>
        <v>6063.374688</v>
      </c>
      <c r="AR43" s="4" t="str">
        <f t="shared" si="25"/>
        <v/>
      </c>
      <c r="AS43" s="4" t="str">
        <f t="shared" si="26"/>
        <v/>
      </c>
      <c r="AT43" s="4" t="str">
        <f t="shared" si="27"/>
        <v/>
      </c>
      <c r="AU43" s="4" t="str">
        <f t="shared" si="28"/>
        <v>1957.625313</v>
      </c>
      <c r="AV43" s="4" t="str">
        <f t="shared" si="29"/>
        <v/>
      </c>
      <c r="AW43" s="4" t="str">
        <f t="shared" si="30"/>
        <v/>
      </c>
      <c r="AX43" s="4" t="str">
        <f t="shared" si="31"/>
        <v/>
      </c>
      <c r="AY43" s="4" t="str">
        <f t="shared" si="32"/>
        <v>222.4159375</v>
      </c>
      <c r="AZ43" s="4" t="str">
        <f t="shared" si="33"/>
        <v/>
      </c>
      <c r="BA43" s="4" t="str">
        <f t="shared" si="34"/>
        <v/>
      </c>
      <c r="BB43" s="4" t="str">
        <f t="shared" si="35"/>
        <v/>
      </c>
      <c r="BC43" s="4" t="str">
        <f t="shared" si="36"/>
        <v>13.96875</v>
      </c>
      <c r="BD43" s="4" t="str">
        <f t="shared" si="37"/>
        <v/>
      </c>
      <c r="BE43" s="4" t="str">
        <f t="shared" si="38"/>
        <v/>
      </c>
      <c r="BF43" s="4" t="str">
        <f t="shared" si="39"/>
        <v/>
      </c>
      <c r="BG43" s="4" t="str">
        <f t="shared" si="40"/>
        <v>96.06608919</v>
      </c>
      <c r="BH43" s="4" t="str">
        <f t="shared" si="41"/>
        <v/>
      </c>
      <c r="BI43" s="4" t="str">
        <f t="shared" si="42"/>
        <v/>
      </c>
      <c r="BJ43" s="4" t="str">
        <f t="shared" si="43"/>
        <v/>
      </c>
      <c r="BK43" s="4" t="str">
        <f t="shared" si="44"/>
        <v>171</v>
      </c>
      <c r="BL43" s="4" t="str">
        <f t="shared" si="45"/>
        <v/>
      </c>
      <c r="BM43" s="4" t="str">
        <f t="shared" si="46"/>
        <v/>
      </c>
      <c r="BN43" s="4" t="str">
        <f t="shared" si="47"/>
        <v/>
      </c>
      <c r="BO43" s="4" t="str">
        <f t="shared" si="48"/>
        <v>270</v>
      </c>
      <c r="BP43" s="4" t="str">
        <f t="shared" si="49"/>
        <v/>
      </c>
      <c r="BQ43" s="4" t="str">
        <f t="shared" si="50"/>
        <v/>
      </c>
      <c r="BR43" s="4" t="str">
        <f t="shared" si="51"/>
        <v/>
      </c>
      <c r="BS43" s="4" t="str">
        <f t="shared" si="52"/>
        <v>134</v>
      </c>
      <c r="BT43" s="4" t="str">
        <f t="shared" si="53"/>
        <v/>
      </c>
      <c r="BU43" s="4" t="str">
        <f t="shared" si="54"/>
        <v/>
      </c>
      <c r="BV43" s="4" t="str">
        <f t="shared" si="55"/>
        <v/>
      </c>
      <c r="BW43" s="4" t="str">
        <f t="shared" si="56"/>
        <v/>
      </c>
      <c r="BX43" s="4" t="str">
        <f t="shared" si="57"/>
        <v/>
      </c>
      <c r="BY43" s="4" t="str">
        <f t="shared" si="58"/>
        <v/>
      </c>
      <c r="BZ43" s="4" t="str">
        <f t="shared" si="59"/>
        <v/>
      </c>
      <c r="CA43" s="4" t="str">
        <f t="shared" si="60"/>
        <v/>
      </c>
      <c r="CB43" s="4" t="str">
        <f t="shared" si="61"/>
        <v/>
      </c>
      <c r="CC43" s="4" t="str">
        <f t="shared" si="62"/>
        <v/>
      </c>
      <c r="CD43" s="4" t="str">
        <f t="shared" si="63"/>
        <v/>
      </c>
      <c r="CE43" s="4" t="str">
        <f t="shared" si="64"/>
        <v/>
      </c>
      <c r="CF43" s="4" t="str">
        <f t="shared" si="65"/>
        <v/>
      </c>
      <c r="CG43" s="4" t="str">
        <f t="shared" si="66"/>
        <v/>
      </c>
      <c r="CH43" s="4" t="str">
        <f t="shared" si="67"/>
        <v/>
      </c>
      <c r="CI43" s="4" t="str">
        <f t="shared" si="68"/>
        <v/>
      </c>
      <c r="CJ43" s="4" t="str">
        <f t="shared" si="69"/>
        <v/>
      </c>
      <c r="CK43" s="4" t="str">
        <f t="shared" si="70"/>
        <v/>
      </c>
      <c r="CL43" s="4" t="str">
        <f t="shared" si="71"/>
        <v/>
      </c>
      <c r="CM43" s="4" t="str">
        <f t="shared" si="72"/>
        <v/>
      </c>
      <c r="CN43" s="4" t="str">
        <f t="shared" si="73"/>
        <v/>
      </c>
      <c r="CO43" s="4" t="str">
        <f t="shared" si="74"/>
        <v/>
      </c>
    </row>
    <row r="44">
      <c r="A44" s="4">
        <v>0.00713805283714</v>
      </c>
      <c r="B44" s="4">
        <v>443647.1353125</v>
      </c>
      <c r="C44" s="7">
        <v>796.8918329892454</v>
      </c>
      <c r="D44" s="7">
        <v>26100.0</v>
      </c>
      <c r="E44" s="7">
        <v>24854.232192537263</v>
      </c>
      <c r="F44" s="7">
        <v>442869.0</v>
      </c>
      <c r="G44" s="7">
        <v>24843.9375</v>
      </c>
      <c r="H44" s="7">
        <v>1256.0625</v>
      </c>
      <c r="I44" s="4">
        <v>590.8796875</v>
      </c>
      <c r="J44" s="4">
        <v>187.255625</v>
      </c>
      <c r="K44" s="7">
        <v>0.0</v>
      </c>
      <c r="L44" s="7">
        <v>0.0</v>
      </c>
      <c r="M44" s="7">
        <v>4.0</v>
      </c>
      <c r="N44" s="4">
        <v>0.0</v>
      </c>
      <c r="O44" s="4"/>
      <c r="P44" s="4"/>
      <c r="Q44" s="4"/>
      <c r="R44" s="18"/>
      <c r="S44" s="18"/>
      <c r="T44" s="4"/>
      <c r="U44" s="11" t="str">
        <f t="shared" si="2"/>
        <v>3</v>
      </c>
      <c r="V44" s="4" t="str">
        <f t="shared" si="3"/>
        <v/>
      </c>
      <c r="W44" s="4" t="str">
        <f t="shared" si="4"/>
        <v/>
      </c>
      <c r="X44" s="4" t="str">
        <f t="shared" si="5"/>
        <v>443647.1353</v>
      </c>
      <c r="Y44" s="4" t="str">
        <f t="shared" si="6"/>
        <v/>
      </c>
      <c r="Z44" s="4" t="str">
        <f t="shared" si="7"/>
        <v/>
      </c>
      <c r="AA44" s="4" t="str">
        <f t="shared" si="8"/>
        <v/>
      </c>
      <c r="AB44" s="4" t="str">
        <f t="shared" si="9"/>
        <v>796.891833</v>
      </c>
      <c r="AC44" s="4" t="str">
        <f t="shared" si="10"/>
        <v/>
      </c>
      <c r="AD44" s="4" t="str">
        <f t="shared" si="11"/>
        <v/>
      </c>
      <c r="AE44" s="4" t="str">
        <f t="shared" si="12"/>
        <v/>
      </c>
      <c r="AF44" s="4" t="str">
        <f t="shared" si="13"/>
        <v>26100</v>
      </c>
      <c r="AG44" s="4" t="str">
        <f t="shared" si="14"/>
        <v/>
      </c>
      <c r="AH44" s="4" t="str">
        <f t="shared" si="15"/>
        <v/>
      </c>
      <c r="AI44" s="4" t="str">
        <f t="shared" si="16"/>
        <v/>
      </c>
      <c r="AJ44" s="4" t="str">
        <f t="shared" si="17"/>
        <v>24854.23219</v>
      </c>
      <c r="AK44" s="4" t="str">
        <f t="shared" si="18"/>
        <v/>
      </c>
      <c r="AL44" s="4" t="str">
        <f t="shared" si="19"/>
        <v/>
      </c>
      <c r="AM44" s="4" t="str">
        <f t="shared" si="20"/>
        <v/>
      </c>
      <c r="AN44" s="4" t="str">
        <f t="shared" si="21"/>
        <v>442869</v>
      </c>
      <c r="AO44" s="4" t="str">
        <f t="shared" si="22"/>
        <v/>
      </c>
      <c r="AP44" s="4" t="str">
        <f t="shared" si="23"/>
        <v/>
      </c>
      <c r="AQ44" s="4" t="str">
        <f t="shared" si="24"/>
        <v/>
      </c>
      <c r="AR44" s="4" t="str">
        <f t="shared" si="25"/>
        <v>24843.9375</v>
      </c>
      <c r="AS44" s="4" t="str">
        <f t="shared" si="26"/>
        <v/>
      </c>
      <c r="AT44" s="4" t="str">
        <f t="shared" si="27"/>
        <v/>
      </c>
      <c r="AU44" s="4" t="str">
        <f t="shared" si="28"/>
        <v/>
      </c>
      <c r="AV44" s="4" t="str">
        <f t="shared" si="29"/>
        <v>1256.0625</v>
      </c>
      <c r="AW44" s="4" t="str">
        <f t="shared" si="30"/>
        <v/>
      </c>
      <c r="AX44" s="4" t="str">
        <f t="shared" si="31"/>
        <v/>
      </c>
      <c r="AY44" s="4" t="str">
        <f t="shared" si="32"/>
        <v/>
      </c>
      <c r="AZ44" s="4" t="str">
        <f t="shared" si="33"/>
        <v>590.8796875</v>
      </c>
      <c r="BA44" s="4" t="str">
        <f t="shared" si="34"/>
        <v/>
      </c>
      <c r="BB44" s="4" t="str">
        <f t="shared" si="35"/>
        <v/>
      </c>
      <c r="BC44" s="4" t="str">
        <f t="shared" si="36"/>
        <v/>
      </c>
      <c r="BD44" s="4" t="str">
        <f t="shared" si="37"/>
        <v>187.255625</v>
      </c>
      <c r="BE44" s="4" t="str">
        <f t="shared" si="38"/>
        <v/>
      </c>
      <c r="BF44" s="4" t="str">
        <f t="shared" si="39"/>
        <v/>
      </c>
      <c r="BG44" s="4" t="str">
        <f t="shared" si="40"/>
        <v/>
      </c>
      <c r="BH44" s="4" t="str">
        <f t="shared" si="41"/>
        <v>0</v>
      </c>
      <c r="BI44" s="4" t="str">
        <f t="shared" si="42"/>
        <v/>
      </c>
      <c r="BJ44" s="4" t="str">
        <f t="shared" si="43"/>
        <v/>
      </c>
      <c r="BK44" s="4" t="str">
        <f t="shared" si="44"/>
        <v/>
      </c>
      <c r="BL44" s="4" t="str">
        <f t="shared" si="45"/>
        <v>0</v>
      </c>
      <c r="BM44" s="4" t="str">
        <f t="shared" si="46"/>
        <v/>
      </c>
      <c r="BN44" s="4" t="str">
        <f t="shared" si="47"/>
        <v/>
      </c>
      <c r="BO44" s="4" t="str">
        <f t="shared" si="48"/>
        <v/>
      </c>
      <c r="BP44" s="4" t="str">
        <f t="shared" si="49"/>
        <v>4</v>
      </c>
      <c r="BQ44" s="4" t="str">
        <f t="shared" si="50"/>
        <v/>
      </c>
      <c r="BR44" s="4" t="str">
        <f t="shared" si="51"/>
        <v/>
      </c>
      <c r="BS44" s="4" t="str">
        <f t="shared" si="52"/>
        <v/>
      </c>
      <c r="BT44" s="4" t="str">
        <f t="shared" si="53"/>
        <v>0</v>
      </c>
      <c r="BU44" s="4" t="str">
        <f t="shared" si="54"/>
        <v/>
      </c>
      <c r="BV44" s="4" t="str">
        <f t="shared" si="55"/>
        <v/>
      </c>
      <c r="BW44" s="4" t="str">
        <f t="shared" si="56"/>
        <v/>
      </c>
      <c r="BX44" s="4" t="str">
        <f t="shared" si="57"/>
        <v/>
      </c>
      <c r="BY44" s="4" t="str">
        <f t="shared" si="58"/>
        <v/>
      </c>
      <c r="BZ44" s="4" t="str">
        <f t="shared" si="59"/>
        <v/>
      </c>
      <c r="CA44" s="4" t="str">
        <f t="shared" si="60"/>
        <v/>
      </c>
      <c r="CB44" s="4" t="str">
        <f t="shared" si="61"/>
        <v/>
      </c>
      <c r="CC44" s="4" t="str">
        <f t="shared" si="62"/>
        <v/>
      </c>
      <c r="CD44" s="4" t="str">
        <f t="shared" si="63"/>
        <v/>
      </c>
      <c r="CE44" s="4" t="str">
        <f t="shared" si="64"/>
        <v/>
      </c>
      <c r="CF44" s="4" t="str">
        <f t="shared" si="65"/>
        <v/>
      </c>
      <c r="CG44" s="4" t="str">
        <f t="shared" si="66"/>
        <v/>
      </c>
      <c r="CH44" s="4" t="str">
        <f t="shared" si="67"/>
        <v/>
      </c>
      <c r="CI44" s="4" t="str">
        <f t="shared" si="68"/>
        <v/>
      </c>
      <c r="CJ44" s="4" t="str">
        <f t="shared" si="69"/>
        <v/>
      </c>
      <c r="CK44" s="4" t="str">
        <f t="shared" si="70"/>
        <v/>
      </c>
      <c r="CL44" s="4" t="str">
        <f t="shared" si="71"/>
        <v/>
      </c>
      <c r="CM44" s="4" t="str">
        <f t="shared" si="72"/>
        <v/>
      </c>
      <c r="CN44" s="4" t="str">
        <f t="shared" si="73"/>
        <v/>
      </c>
      <c r="CO44" s="4" t="str">
        <f t="shared" si="74"/>
        <v/>
      </c>
    </row>
    <row r="45">
      <c r="A45" s="4">
        <v>0.00829035607004</v>
      </c>
      <c r="B45" s="4">
        <v>431897.33625</v>
      </c>
      <c r="C45" s="7">
        <v>408.0552777811257</v>
      </c>
      <c r="D45" s="7">
        <v>284.0</v>
      </c>
      <c r="E45" s="7">
        <v>206.39231742277877</v>
      </c>
      <c r="F45" s="7">
        <v>431508.0</v>
      </c>
      <c r="G45" s="7">
        <v>200.0</v>
      </c>
      <c r="H45" s="7">
        <v>84.0</v>
      </c>
      <c r="I45" s="4">
        <v>278.1415625</v>
      </c>
      <c r="J45" s="4">
        <v>111.1946875</v>
      </c>
      <c r="U45" s="11" t="str">
        <f t="shared" si="2"/>
        <v>4</v>
      </c>
      <c r="V45" s="4" t="str">
        <f t="shared" si="3"/>
        <v/>
      </c>
      <c r="W45" s="4" t="str">
        <f t="shared" si="4"/>
        <v/>
      </c>
      <c r="X45" s="4" t="str">
        <f t="shared" si="5"/>
        <v/>
      </c>
      <c r="Y45" s="4" t="str">
        <f t="shared" si="6"/>
        <v>431897.3363</v>
      </c>
      <c r="Z45" s="4" t="str">
        <f t="shared" si="7"/>
        <v/>
      </c>
      <c r="AA45" s="4" t="str">
        <f t="shared" si="8"/>
        <v/>
      </c>
      <c r="AB45" s="4" t="str">
        <f t="shared" si="9"/>
        <v/>
      </c>
      <c r="AC45" s="4" t="str">
        <f t="shared" si="10"/>
        <v>408.0552778</v>
      </c>
      <c r="AD45" s="4" t="str">
        <f t="shared" si="11"/>
        <v/>
      </c>
      <c r="AE45" s="4" t="str">
        <f t="shared" si="12"/>
        <v/>
      </c>
      <c r="AF45" s="4" t="str">
        <f t="shared" si="13"/>
        <v/>
      </c>
      <c r="AG45" s="4" t="str">
        <f t="shared" si="14"/>
        <v>284</v>
      </c>
      <c r="AH45" s="4" t="str">
        <f t="shared" si="15"/>
        <v/>
      </c>
      <c r="AI45" s="4" t="str">
        <f t="shared" si="16"/>
        <v/>
      </c>
      <c r="AJ45" s="4" t="str">
        <f t="shared" si="17"/>
        <v/>
      </c>
      <c r="AK45" s="4" t="str">
        <f t="shared" si="18"/>
        <v>206.3923174</v>
      </c>
      <c r="AL45" s="4" t="str">
        <f t="shared" si="19"/>
        <v/>
      </c>
      <c r="AM45" s="4" t="str">
        <f t="shared" si="20"/>
        <v/>
      </c>
      <c r="AN45" s="4" t="str">
        <f t="shared" si="21"/>
        <v/>
      </c>
      <c r="AO45" s="4" t="str">
        <f t="shared" si="22"/>
        <v>431508</v>
      </c>
      <c r="AP45" s="4" t="str">
        <f t="shared" si="23"/>
        <v/>
      </c>
      <c r="AQ45" s="4" t="str">
        <f t="shared" si="24"/>
        <v/>
      </c>
      <c r="AR45" s="4" t="str">
        <f t="shared" si="25"/>
        <v/>
      </c>
      <c r="AS45" s="4" t="str">
        <f t="shared" si="26"/>
        <v>200</v>
      </c>
      <c r="AT45" s="4" t="str">
        <f t="shared" si="27"/>
        <v/>
      </c>
      <c r="AU45" s="4" t="str">
        <f t="shared" si="28"/>
        <v/>
      </c>
      <c r="AV45" s="4" t="str">
        <f t="shared" si="29"/>
        <v/>
      </c>
      <c r="AW45" s="4" t="str">
        <f t="shared" si="30"/>
        <v>84</v>
      </c>
      <c r="AX45" s="4" t="str">
        <f t="shared" si="31"/>
        <v/>
      </c>
      <c r="AY45" s="4" t="str">
        <f t="shared" si="32"/>
        <v/>
      </c>
      <c r="AZ45" s="4" t="str">
        <f t="shared" si="33"/>
        <v/>
      </c>
      <c r="BA45" s="4" t="str">
        <f t="shared" si="34"/>
        <v>278.1415625</v>
      </c>
      <c r="BB45" s="4" t="str">
        <f t="shared" si="35"/>
        <v/>
      </c>
      <c r="BC45" s="4" t="str">
        <f t="shared" si="36"/>
        <v/>
      </c>
      <c r="BD45" s="4" t="str">
        <f t="shared" si="37"/>
        <v/>
      </c>
      <c r="BE45" s="4" t="str">
        <f t="shared" si="38"/>
        <v>111.1946875</v>
      </c>
      <c r="BF45" s="4" t="str">
        <f t="shared" si="39"/>
        <v/>
      </c>
      <c r="BG45" s="4" t="str">
        <f t="shared" si="40"/>
        <v/>
      </c>
      <c r="BH45" s="4" t="str">
        <f t="shared" si="41"/>
        <v/>
      </c>
      <c r="BI45" s="4" t="str">
        <f t="shared" si="42"/>
        <v/>
      </c>
      <c r="BJ45" s="4" t="str">
        <f t="shared" si="43"/>
        <v/>
      </c>
      <c r="BK45" s="4" t="str">
        <f t="shared" si="44"/>
        <v/>
      </c>
      <c r="BL45" s="4" t="str">
        <f t="shared" si="45"/>
        <v/>
      </c>
      <c r="BM45" s="4" t="str">
        <f t="shared" si="46"/>
        <v/>
      </c>
      <c r="BN45" s="4" t="str">
        <f t="shared" si="47"/>
        <v/>
      </c>
      <c r="BO45" s="4" t="str">
        <f t="shared" si="48"/>
        <v/>
      </c>
      <c r="BP45" s="4" t="str">
        <f t="shared" si="49"/>
        <v/>
      </c>
      <c r="BQ45" s="4" t="str">
        <f t="shared" si="50"/>
        <v/>
      </c>
      <c r="BR45" s="4" t="str">
        <f t="shared" si="51"/>
        <v/>
      </c>
      <c r="BS45" s="4" t="str">
        <f t="shared" si="52"/>
        <v/>
      </c>
      <c r="BT45" s="4" t="str">
        <f t="shared" si="53"/>
        <v/>
      </c>
      <c r="BU45" s="4" t="str">
        <f t="shared" si="54"/>
        <v/>
      </c>
      <c r="BV45" s="4" t="str">
        <f t="shared" si="55"/>
        <v/>
      </c>
      <c r="BW45" s="4" t="str">
        <f t="shared" si="56"/>
        <v/>
      </c>
      <c r="BX45" s="4" t="str">
        <f t="shared" si="57"/>
        <v/>
      </c>
      <c r="BY45" s="4" t="str">
        <f t="shared" si="58"/>
        <v/>
      </c>
      <c r="BZ45" s="4" t="str">
        <f t="shared" si="59"/>
        <v/>
      </c>
      <c r="CA45" s="4" t="str">
        <f t="shared" si="60"/>
        <v/>
      </c>
      <c r="CB45" s="4" t="str">
        <f t="shared" si="61"/>
        <v/>
      </c>
      <c r="CC45" s="4" t="str">
        <f t="shared" si="62"/>
        <v/>
      </c>
      <c r="CD45" s="4" t="str">
        <f t="shared" si="63"/>
        <v/>
      </c>
      <c r="CE45" s="4" t="str">
        <f t="shared" si="64"/>
        <v/>
      </c>
      <c r="CF45" s="4" t="str">
        <f t="shared" si="65"/>
        <v/>
      </c>
      <c r="CG45" s="4" t="str">
        <f t="shared" si="66"/>
        <v/>
      </c>
      <c r="CH45" s="4" t="str">
        <f t="shared" si="67"/>
        <v/>
      </c>
      <c r="CI45" s="4" t="str">
        <f t="shared" si="68"/>
        <v/>
      </c>
      <c r="CJ45" s="4" t="str">
        <f t="shared" si="69"/>
        <v/>
      </c>
      <c r="CK45" s="4" t="str">
        <f t="shared" si="70"/>
        <v/>
      </c>
      <c r="CL45" s="4" t="str">
        <f t="shared" si="71"/>
        <v/>
      </c>
      <c r="CM45" s="4" t="str">
        <f t="shared" si="72"/>
        <v/>
      </c>
      <c r="CN45" s="4" t="str">
        <f t="shared" si="73"/>
        <v/>
      </c>
      <c r="CO45" s="4" t="str">
        <f t="shared" si="74"/>
        <v/>
      </c>
    </row>
    <row r="46">
      <c r="A46" s="4">
        <v>0.00343525123569</v>
      </c>
      <c r="B46" s="4">
        <v>429742.18187499995</v>
      </c>
      <c r="C46" s="7">
        <v>425.8936192625689</v>
      </c>
      <c r="D46" s="7">
        <v>1102.0</v>
      </c>
      <c r="E46" s="7">
        <v>1101.0</v>
      </c>
      <c r="F46" s="7">
        <v>429335.0</v>
      </c>
      <c r="G46" s="7">
        <v>1101.0</v>
      </c>
      <c r="H46" s="7">
        <v>1.0</v>
      </c>
      <c r="I46" s="4">
        <v>294.3553125</v>
      </c>
      <c r="J46" s="4">
        <v>112.8265625</v>
      </c>
      <c r="K46">
        <v>21.349834091457247</v>
      </c>
      <c r="L46" s="7">
        <v>148.0</v>
      </c>
      <c r="M46" s="7">
        <v>588.0</v>
      </c>
      <c r="N46" s="4">
        <v>2610.0</v>
      </c>
      <c r="O46" s="4">
        <v>14.0</v>
      </c>
      <c r="P46" s="4">
        <v>24.0</v>
      </c>
      <c r="Q46" s="4">
        <v>647.8826430493618</v>
      </c>
      <c r="R46" s="4">
        <v>1.0</v>
      </c>
      <c r="S46" s="4">
        <v>13.0</v>
      </c>
      <c r="T46" s="4"/>
      <c r="U46" s="11" t="str">
        <f t="shared" si="2"/>
        <v>2</v>
      </c>
      <c r="V46" s="4" t="str">
        <f t="shared" si="3"/>
        <v/>
      </c>
      <c r="W46" s="4" t="str">
        <f t="shared" si="4"/>
        <v>429742.1819</v>
      </c>
      <c r="X46" s="4" t="str">
        <f t="shared" si="5"/>
        <v/>
      </c>
      <c r="Y46" s="4" t="str">
        <f t="shared" si="6"/>
        <v/>
      </c>
      <c r="Z46" s="4" t="str">
        <f t="shared" si="7"/>
        <v/>
      </c>
      <c r="AA46" s="4" t="str">
        <f t="shared" si="8"/>
        <v>425.8936193</v>
      </c>
      <c r="AB46" s="4" t="str">
        <f t="shared" si="9"/>
        <v/>
      </c>
      <c r="AC46" s="4" t="str">
        <f t="shared" si="10"/>
        <v/>
      </c>
      <c r="AD46" s="4" t="str">
        <f t="shared" si="11"/>
        <v/>
      </c>
      <c r="AE46" s="4" t="str">
        <f t="shared" si="12"/>
        <v>1102</v>
      </c>
      <c r="AF46" s="4" t="str">
        <f t="shared" si="13"/>
        <v/>
      </c>
      <c r="AG46" s="4" t="str">
        <f t="shared" si="14"/>
        <v/>
      </c>
      <c r="AH46" s="4" t="str">
        <f t="shared" si="15"/>
        <v/>
      </c>
      <c r="AI46" s="4" t="str">
        <f t="shared" si="16"/>
        <v>1101</v>
      </c>
      <c r="AJ46" s="4" t="str">
        <f t="shared" si="17"/>
        <v/>
      </c>
      <c r="AK46" s="4" t="str">
        <f t="shared" si="18"/>
        <v/>
      </c>
      <c r="AL46" s="4" t="str">
        <f t="shared" si="19"/>
        <v/>
      </c>
      <c r="AM46" s="4" t="str">
        <f t="shared" si="20"/>
        <v>429335</v>
      </c>
      <c r="AN46" s="4" t="str">
        <f t="shared" si="21"/>
        <v/>
      </c>
      <c r="AO46" s="4" t="str">
        <f t="shared" si="22"/>
        <v/>
      </c>
      <c r="AP46" s="4" t="str">
        <f t="shared" si="23"/>
        <v/>
      </c>
      <c r="AQ46" s="4" t="str">
        <f t="shared" si="24"/>
        <v>1101</v>
      </c>
      <c r="AR46" s="4" t="str">
        <f t="shared" si="25"/>
        <v/>
      </c>
      <c r="AS46" s="4" t="str">
        <f t="shared" si="26"/>
        <v/>
      </c>
      <c r="AT46" s="4" t="str">
        <f t="shared" si="27"/>
        <v/>
      </c>
      <c r="AU46" s="4" t="str">
        <f t="shared" si="28"/>
        <v>1</v>
      </c>
      <c r="AV46" s="4" t="str">
        <f t="shared" si="29"/>
        <v/>
      </c>
      <c r="AW46" s="4" t="str">
        <f t="shared" si="30"/>
        <v/>
      </c>
      <c r="AX46" s="4" t="str">
        <f t="shared" si="31"/>
        <v/>
      </c>
      <c r="AY46" s="4" t="str">
        <f t="shared" si="32"/>
        <v>294.3553125</v>
      </c>
      <c r="AZ46" s="4" t="str">
        <f t="shared" si="33"/>
        <v/>
      </c>
      <c r="BA46" s="4" t="str">
        <f t="shared" si="34"/>
        <v/>
      </c>
      <c r="BB46" s="4" t="str">
        <f t="shared" si="35"/>
        <v/>
      </c>
      <c r="BC46" s="4" t="str">
        <f t="shared" si="36"/>
        <v>112.8265625</v>
      </c>
      <c r="BD46" s="4" t="str">
        <f t="shared" si="37"/>
        <v/>
      </c>
      <c r="BE46" s="4" t="str">
        <f t="shared" si="38"/>
        <v/>
      </c>
      <c r="BF46" s="4" t="str">
        <f t="shared" si="39"/>
        <v/>
      </c>
      <c r="BG46" s="4" t="str">
        <f t="shared" si="40"/>
        <v>21.34983409</v>
      </c>
      <c r="BH46" s="4" t="str">
        <f t="shared" si="41"/>
        <v/>
      </c>
      <c r="BI46" s="4" t="str">
        <f t="shared" si="42"/>
        <v/>
      </c>
      <c r="BJ46" s="4" t="str">
        <f t="shared" si="43"/>
        <v/>
      </c>
      <c r="BK46" s="4" t="str">
        <f t="shared" si="44"/>
        <v>148</v>
      </c>
      <c r="BL46" s="4" t="str">
        <f t="shared" si="45"/>
        <v/>
      </c>
      <c r="BM46" s="4" t="str">
        <f t="shared" si="46"/>
        <v/>
      </c>
      <c r="BN46" s="4" t="str">
        <f t="shared" si="47"/>
        <v/>
      </c>
      <c r="BO46" s="4" t="str">
        <f t="shared" si="48"/>
        <v>588</v>
      </c>
      <c r="BP46" s="4" t="str">
        <f t="shared" si="49"/>
        <v/>
      </c>
      <c r="BQ46" s="4" t="str">
        <f t="shared" si="50"/>
        <v/>
      </c>
      <c r="BR46" s="4" t="str">
        <f t="shared" si="51"/>
        <v/>
      </c>
      <c r="BS46" s="4" t="str">
        <f t="shared" si="52"/>
        <v>2610</v>
      </c>
      <c r="BT46" s="4" t="str">
        <f t="shared" si="53"/>
        <v/>
      </c>
      <c r="BU46" s="4" t="str">
        <f t="shared" si="54"/>
        <v/>
      </c>
      <c r="BV46" s="4" t="str">
        <f t="shared" si="55"/>
        <v/>
      </c>
      <c r="BW46" s="4" t="str">
        <f t="shared" si="56"/>
        <v>14</v>
      </c>
      <c r="BX46" s="4" t="str">
        <f t="shared" si="57"/>
        <v/>
      </c>
      <c r="BY46" s="4" t="str">
        <f t="shared" si="58"/>
        <v/>
      </c>
      <c r="BZ46" s="4" t="str">
        <f t="shared" si="59"/>
        <v/>
      </c>
      <c r="CA46" s="4" t="str">
        <f t="shared" si="60"/>
        <v>24</v>
      </c>
      <c r="CB46" s="4" t="str">
        <f t="shared" si="61"/>
        <v/>
      </c>
      <c r="CC46" s="4" t="str">
        <f t="shared" si="62"/>
        <v/>
      </c>
      <c r="CD46" s="4" t="str">
        <f t="shared" si="63"/>
        <v/>
      </c>
      <c r="CE46" s="4" t="str">
        <f t="shared" si="64"/>
        <v>647.882643</v>
      </c>
      <c r="CF46" s="4" t="str">
        <f t="shared" si="65"/>
        <v/>
      </c>
      <c r="CG46" s="4" t="str">
        <f t="shared" si="66"/>
        <v/>
      </c>
      <c r="CH46" s="4" t="str">
        <f t="shared" si="67"/>
        <v/>
      </c>
      <c r="CI46" s="4" t="str">
        <f t="shared" si="68"/>
        <v>1</v>
      </c>
      <c r="CJ46" s="4" t="str">
        <f t="shared" si="69"/>
        <v/>
      </c>
      <c r="CK46" s="4" t="str">
        <f t="shared" si="70"/>
        <v/>
      </c>
      <c r="CL46" s="4" t="str">
        <f t="shared" si="71"/>
        <v/>
      </c>
      <c r="CM46" s="4" t="str">
        <f t="shared" si="72"/>
        <v>13</v>
      </c>
      <c r="CN46" s="4" t="str">
        <f t="shared" si="73"/>
        <v/>
      </c>
      <c r="CO46" s="4" t="str">
        <f t="shared" si="74"/>
        <v/>
      </c>
    </row>
    <row r="47">
      <c r="A47" s="4">
        <v>0.00468440877478</v>
      </c>
      <c r="B47" s="4">
        <v>410304.0725</v>
      </c>
      <c r="C47" s="7">
        <v>119.71847851737427</v>
      </c>
      <c r="D47" s="7">
        <v>4494.0</v>
      </c>
      <c r="E47" s="7">
        <v>4493.0855532194055</v>
      </c>
      <c r="F47" s="7">
        <v>410203.0</v>
      </c>
      <c r="G47" s="7">
        <v>4492.595625</v>
      </c>
      <c r="H47" s="7">
        <v>1.404375</v>
      </c>
      <c r="I47" s="4">
        <v>101.0725</v>
      </c>
      <c r="J47" s="4">
        <v>0.0</v>
      </c>
      <c r="U47" s="11" t="str">
        <f t="shared" si="2"/>
        <v>3</v>
      </c>
      <c r="V47" s="4" t="str">
        <f t="shared" si="3"/>
        <v/>
      </c>
      <c r="W47" s="4" t="str">
        <f t="shared" si="4"/>
        <v/>
      </c>
      <c r="X47" s="4" t="str">
        <f t="shared" si="5"/>
        <v>410304.0725</v>
      </c>
      <c r="Y47" s="4" t="str">
        <f t="shared" si="6"/>
        <v/>
      </c>
      <c r="Z47" s="4" t="str">
        <f t="shared" si="7"/>
        <v/>
      </c>
      <c r="AA47" s="4" t="str">
        <f t="shared" si="8"/>
        <v/>
      </c>
      <c r="AB47" s="4" t="str">
        <f t="shared" si="9"/>
        <v>119.7184785</v>
      </c>
      <c r="AC47" s="4" t="str">
        <f t="shared" si="10"/>
        <v/>
      </c>
      <c r="AD47" s="4" t="str">
        <f t="shared" si="11"/>
        <v/>
      </c>
      <c r="AE47" s="4" t="str">
        <f t="shared" si="12"/>
        <v/>
      </c>
      <c r="AF47" s="4" t="str">
        <f t="shared" si="13"/>
        <v>4494</v>
      </c>
      <c r="AG47" s="4" t="str">
        <f t="shared" si="14"/>
        <v/>
      </c>
      <c r="AH47" s="4" t="str">
        <f t="shared" si="15"/>
        <v/>
      </c>
      <c r="AI47" s="4" t="str">
        <f t="shared" si="16"/>
        <v/>
      </c>
      <c r="AJ47" s="4" t="str">
        <f t="shared" si="17"/>
        <v>4493.085553</v>
      </c>
      <c r="AK47" s="4" t="str">
        <f t="shared" si="18"/>
        <v/>
      </c>
      <c r="AL47" s="4" t="str">
        <f t="shared" si="19"/>
        <v/>
      </c>
      <c r="AM47" s="4" t="str">
        <f t="shared" si="20"/>
        <v/>
      </c>
      <c r="AN47" s="4" t="str">
        <f t="shared" si="21"/>
        <v>410203</v>
      </c>
      <c r="AO47" s="4" t="str">
        <f t="shared" si="22"/>
        <v/>
      </c>
      <c r="AP47" s="4" t="str">
        <f t="shared" si="23"/>
        <v/>
      </c>
      <c r="AQ47" s="4" t="str">
        <f t="shared" si="24"/>
        <v/>
      </c>
      <c r="AR47" s="4" t="str">
        <f t="shared" si="25"/>
        <v>4492.595625</v>
      </c>
      <c r="AS47" s="4" t="str">
        <f t="shared" si="26"/>
        <v/>
      </c>
      <c r="AT47" s="4" t="str">
        <f t="shared" si="27"/>
        <v/>
      </c>
      <c r="AU47" s="4" t="str">
        <f t="shared" si="28"/>
        <v/>
      </c>
      <c r="AV47" s="4" t="str">
        <f t="shared" si="29"/>
        <v>1.404375</v>
      </c>
      <c r="AW47" s="4" t="str">
        <f t="shared" si="30"/>
        <v/>
      </c>
      <c r="AX47" s="4" t="str">
        <f t="shared" si="31"/>
        <v/>
      </c>
      <c r="AY47" s="4" t="str">
        <f t="shared" si="32"/>
        <v/>
      </c>
      <c r="AZ47" s="4" t="str">
        <f t="shared" si="33"/>
        <v>101.0725</v>
      </c>
      <c r="BA47" s="4" t="str">
        <f t="shared" si="34"/>
        <v/>
      </c>
      <c r="BB47" s="4" t="str">
        <f t="shared" si="35"/>
        <v/>
      </c>
      <c r="BC47" s="4" t="str">
        <f t="shared" si="36"/>
        <v/>
      </c>
      <c r="BD47" s="4" t="str">
        <f t="shared" si="37"/>
        <v>0</v>
      </c>
      <c r="BE47" s="4" t="str">
        <f t="shared" si="38"/>
        <v/>
      </c>
      <c r="BF47" s="4" t="str">
        <f t="shared" si="39"/>
        <v/>
      </c>
      <c r="BG47" s="4" t="str">
        <f t="shared" si="40"/>
        <v/>
      </c>
      <c r="BH47" s="4" t="str">
        <f t="shared" si="41"/>
        <v/>
      </c>
      <c r="BI47" s="4" t="str">
        <f t="shared" si="42"/>
        <v/>
      </c>
      <c r="BJ47" s="4" t="str">
        <f t="shared" si="43"/>
        <v/>
      </c>
      <c r="BK47" s="4" t="str">
        <f t="shared" si="44"/>
        <v/>
      </c>
      <c r="BL47" s="4" t="str">
        <f t="shared" si="45"/>
        <v/>
      </c>
      <c r="BM47" s="4" t="str">
        <f t="shared" si="46"/>
        <v/>
      </c>
      <c r="BN47" s="4" t="str">
        <f t="shared" si="47"/>
        <v/>
      </c>
      <c r="BO47" s="4" t="str">
        <f t="shared" si="48"/>
        <v/>
      </c>
      <c r="BP47" s="4" t="str">
        <f t="shared" si="49"/>
        <v/>
      </c>
      <c r="BQ47" s="4" t="str">
        <f t="shared" si="50"/>
        <v/>
      </c>
      <c r="BR47" s="4" t="str">
        <f t="shared" si="51"/>
        <v/>
      </c>
      <c r="BS47" s="4" t="str">
        <f t="shared" si="52"/>
        <v/>
      </c>
      <c r="BT47" s="4" t="str">
        <f t="shared" si="53"/>
        <v/>
      </c>
      <c r="BU47" s="4" t="str">
        <f t="shared" si="54"/>
        <v/>
      </c>
      <c r="BV47" s="4" t="str">
        <f t="shared" si="55"/>
        <v/>
      </c>
      <c r="BW47" s="4" t="str">
        <f t="shared" si="56"/>
        <v/>
      </c>
      <c r="BX47" s="4" t="str">
        <f t="shared" si="57"/>
        <v/>
      </c>
      <c r="BY47" s="4" t="str">
        <f t="shared" si="58"/>
        <v/>
      </c>
      <c r="BZ47" s="4" t="str">
        <f t="shared" si="59"/>
        <v/>
      </c>
      <c r="CA47" s="4" t="str">
        <f t="shared" si="60"/>
        <v/>
      </c>
      <c r="CB47" s="4" t="str">
        <f t="shared" si="61"/>
        <v/>
      </c>
      <c r="CC47" s="4" t="str">
        <f t="shared" si="62"/>
        <v/>
      </c>
      <c r="CD47" s="4" t="str">
        <f t="shared" si="63"/>
        <v/>
      </c>
      <c r="CE47" s="4" t="str">
        <f t="shared" si="64"/>
        <v/>
      </c>
      <c r="CF47" s="4" t="str">
        <f t="shared" si="65"/>
        <v/>
      </c>
      <c r="CG47" s="4" t="str">
        <f t="shared" si="66"/>
        <v/>
      </c>
      <c r="CH47" s="4" t="str">
        <f t="shared" si="67"/>
        <v/>
      </c>
      <c r="CI47" s="4" t="str">
        <f t="shared" si="68"/>
        <v/>
      </c>
      <c r="CJ47" s="4" t="str">
        <f t="shared" si="69"/>
        <v/>
      </c>
      <c r="CK47" s="4" t="str">
        <f t="shared" si="70"/>
        <v/>
      </c>
      <c r="CL47" s="4" t="str">
        <f t="shared" si="71"/>
        <v/>
      </c>
      <c r="CM47" s="4" t="str">
        <f t="shared" si="72"/>
        <v/>
      </c>
      <c r="CN47" s="4" t="str">
        <f t="shared" si="73"/>
        <v/>
      </c>
      <c r="CO47" s="4" t="str">
        <f t="shared" si="74"/>
        <v/>
      </c>
    </row>
    <row r="48">
      <c r="A48" s="4">
        <v>0.0129817832225</v>
      </c>
      <c r="B48" s="4">
        <v>410359.8078125</v>
      </c>
      <c r="C48" s="7">
        <v>488.4526897677118</v>
      </c>
      <c r="D48" s="7">
        <v>8531.0</v>
      </c>
      <c r="E48" s="7">
        <v>8158.345451795189</v>
      </c>
      <c r="F48" s="7">
        <v>409890.0</v>
      </c>
      <c r="G48" s="7">
        <v>8149.7709375</v>
      </c>
      <c r="H48" s="7">
        <v>381.2290625</v>
      </c>
      <c r="I48" s="4">
        <v>242.2953125</v>
      </c>
      <c r="J48" s="4">
        <v>227.5125</v>
      </c>
      <c r="K48" s="7">
        <v>0.0</v>
      </c>
      <c r="L48" s="7">
        <v>0.0</v>
      </c>
      <c r="M48" s="7">
        <v>0.0</v>
      </c>
      <c r="N48" s="4">
        <v>0.0</v>
      </c>
      <c r="O48" s="4"/>
      <c r="P48" s="4"/>
      <c r="Q48" s="4"/>
      <c r="R48" s="18"/>
      <c r="S48" s="18"/>
      <c r="T48" s="4"/>
      <c r="U48" s="11" t="str">
        <f t="shared" si="2"/>
        <v>4</v>
      </c>
      <c r="V48" s="4" t="str">
        <f t="shared" si="3"/>
        <v/>
      </c>
      <c r="W48" s="4" t="str">
        <f t="shared" si="4"/>
        <v/>
      </c>
      <c r="X48" s="4" t="str">
        <f t="shared" si="5"/>
        <v/>
      </c>
      <c r="Y48" s="4" t="str">
        <f t="shared" si="6"/>
        <v>410359.8078</v>
      </c>
      <c r="Z48" s="4" t="str">
        <f t="shared" si="7"/>
        <v/>
      </c>
      <c r="AA48" s="4" t="str">
        <f t="shared" si="8"/>
        <v/>
      </c>
      <c r="AB48" s="4" t="str">
        <f t="shared" si="9"/>
        <v/>
      </c>
      <c r="AC48" s="4" t="str">
        <f t="shared" si="10"/>
        <v>488.4526898</v>
      </c>
      <c r="AD48" s="4" t="str">
        <f t="shared" si="11"/>
        <v/>
      </c>
      <c r="AE48" s="4" t="str">
        <f t="shared" si="12"/>
        <v/>
      </c>
      <c r="AF48" s="4" t="str">
        <f t="shared" si="13"/>
        <v/>
      </c>
      <c r="AG48" s="4" t="str">
        <f t="shared" si="14"/>
        <v>8531</v>
      </c>
      <c r="AH48" s="4" t="str">
        <f t="shared" si="15"/>
        <v/>
      </c>
      <c r="AI48" s="4" t="str">
        <f t="shared" si="16"/>
        <v/>
      </c>
      <c r="AJ48" s="4" t="str">
        <f t="shared" si="17"/>
        <v/>
      </c>
      <c r="AK48" s="4" t="str">
        <f t="shared" si="18"/>
        <v>8158.345452</v>
      </c>
      <c r="AL48" s="4" t="str">
        <f t="shared" si="19"/>
        <v/>
      </c>
      <c r="AM48" s="4" t="str">
        <f t="shared" si="20"/>
        <v/>
      </c>
      <c r="AN48" s="4" t="str">
        <f t="shared" si="21"/>
        <v/>
      </c>
      <c r="AO48" s="4" t="str">
        <f t="shared" si="22"/>
        <v>409890</v>
      </c>
      <c r="AP48" s="4" t="str">
        <f t="shared" si="23"/>
        <v/>
      </c>
      <c r="AQ48" s="4" t="str">
        <f t="shared" si="24"/>
        <v/>
      </c>
      <c r="AR48" s="4" t="str">
        <f t="shared" si="25"/>
        <v/>
      </c>
      <c r="AS48" s="4" t="str">
        <f t="shared" si="26"/>
        <v>8149.770938</v>
      </c>
      <c r="AT48" s="4" t="str">
        <f t="shared" si="27"/>
        <v/>
      </c>
      <c r="AU48" s="4" t="str">
        <f t="shared" si="28"/>
        <v/>
      </c>
      <c r="AV48" s="4" t="str">
        <f t="shared" si="29"/>
        <v/>
      </c>
      <c r="AW48" s="4" t="str">
        <f t="shared" si="30"/>
        <v>381.2290625</v>
      </c>
      <c r="AX48" s="4" t="str">
        <f t="shared" si="31"/>
        <v/>
      </c>
      <c r="AY48" s="4" t="str">
        <f t="shared" si="32"/>
        <v/>
      </c>
      <c r="AZ48" s="4" t="str">
        <f t="shared" si="33"/>
        <v/>
      </c>
      <c r="BA48" s="4" t="str">
        <f t="shared" si="34"/>
        <v>242.2953125</v>
      </c>
      <c r="BB48" s="4" t="str">
        <f t="shared" si="35"/>
        <v/>
      </c>
      <c r="BC48" s="4" t="str">
        <f t="shared" si="36"/>
        <v/>
      </c>
      <c r="BD48" s="4" t="str">
        <f t="shared" si="37"/>
        <v/>
      </c>
      <c r="BE48" s="4" t="str">
        <f t="shared" si="38"/>
        <v>227.5125</v>
      </c>
      <c r="BF48" s="4" t="str">
        <f t="shared" si="39"/>
        <v/>
      </c>
      <c r="BG48" s="4" t="str">
        <f t="shared" si="40"/>
        <v/>
      </c>
      <c r="BH48" s="4" t="str">
        <f t="shared" si="41"/>
        <v/>
      </c>
      <c r="BI48" s="4" t="str">
        <f t="shared" si="42"/>
        <v>0</v>
      </c>
      <c r="BJ48" s="4" t="str">
        <f t="shared" si="43"/>
        <v/>
      </c>
      <c r="BK48" s="4" t="str">
        <f t="shared" si="44"/>
        <v/>
      </c>
      <c r="BL48" s="4" t="str">
        <f t="shared" si="45"/>
        <v/>
      </c>
      <c r="BM48" s="4" t="str">
        <f t="shared" si="46"/>
        <v>0</v>
      </c>
      <c r="BN48" s="4" t="str">
        <f t="shared" si="47"/>
        <v/>
      </c>
      <c r="BO48" s="4" t="str">
        <f t="shared" si="48"/>
        <v/>
      </c>
      <c r="BP48" s="4" t="str">
        <f t="shared" si="49"/>
        <v/>
      </c>
      <c r="BQ48" s="4" t="str">
        <f t="shared" si="50"/>
        <v>0</v>
      </c>
      <c r="BR48" s="4" t="str">
        <f t="shared" si="51"/>
        <v/>
      </c>
      <c r="BS48" s="4" t="str">
        <f t="shared" si="52"/>
        <v/>
      </c>
      <c r="BT48" s="4" t="str">
        <f t="shared" si="53"/>
        <v/>
      </c>
      <c r="BU48" s="4" t="str">
        <f t="shared" si="54"/>
        <v>0</v>
      </c>
      <c r="BV48" s="4" t="str">
        <f t="shared" si="55"/>
        <v/>
      </c>
      <c r="BW48" s="4" t="str">
        <f t="shared" si="56"/>
        <v/>
      </c>
      <c r="BX48" s="4" t="str">
        <f t="shared" si="57"/>
        <v/>
      </c>
      <c r="BY48" s="4" t="str">
        <f t="shared" si="58"/>
        <v/>
      </c>
      <c r="BZ48" s="4" t="str">
        <f t="shared" si="59"/>
        <v/>
      </c>
      <c r="CA48" s="4" t="str">
        <f t="shared" si="60"/>
        <v/>
      </c>
      <c r="CB48" s="4" t="str">
        <f t="shared" si="61"/>
        <v/>
      </c>
      <c r="CC48" s="4" t="str">
        <f t="shared" si="62"/>
        <v/>
      </c>
      <c r="CD48" s="4" t="str">
        <f t="shared" si="63"/>
        <v/>
      </c>
      <c r="CE48" s="4" t="str">
        <f t="shared" si="64"/>
        <v/>
      </c>
      <c r="CF48" s="4" t="str">
        <f t="shared" si="65"/>
        <v/>
      </c>
      <c r="CG48" s="4" t="str">
        <f t="shared" si="66"/>
        <v/>
      </c>
      <c r="CH48" s="4" t="str">
        <f t="shared" si="67"/>
        <v/>
      </c>
      <c r="CI48" s="4" t="str">
        <f t="shared" si="68"/>
        <v/>
      </c>
      <c r="CJ48" s="4" t="str">
        <f t="shared" si="69"/>
        <v/>
      </c>
      <c r="CK48" s="4" t="str">
        <f t="shared" si="70"/>
        <v/>
      </c>
      <c r="CL48" s="4" t="str">
        <f t="shared" si="71"/>
        <v/>
      </c>
      <c r="CM48" s="4" t="str">
        <f t="shared" si="72"/>
        <v/>
      </c>
      <c r="CN48" s="4" t="str">
        <f t="shared" si="73"/>
        <v/>
      </c>
      <c r="CO48" s="4" t="str">
        <f t="shared" si="74"/>
        <v/>
      </c>
    </row>
    <row r="49">
      <c r="A49" s="4">
        <v>0.00245974311619</v>
      </c>
      <c r="B49" s="4">
        <v>412149.84375</v>
      </c>
      <c r="C49" s="7">
        <v>5211.47826683855</v>
      </c>
      <c r="D49" s="7">
        <v>42000.0</v>
      </c>
      <c r="E49" s="7">
        <v>29820.44878030405</v>
      </c>
      <c r="F49" s="7">
        <v>406957.0</v>
      </c>
      <c r="G49" s="7">
        <v>29806.875</v>
      </c>
      <c r="H49" s="7">
        <v>12193.125</v>
      </c>
      <c r="I49" s="4">
        <v>5154.995625</v>
      </c>
      <c r="J49" s="4">
        <v>37.848125</v>
      </c>
      <c r="K49">
        <v>58.65463602852797</v>
      </c>
      <c r="L49" s="7">
        <v>101.0</v>
      </c>
      <c r="M49" s="7">
        <v>556.0</v>
      </c>
      <c r="N49" s="4">
        <v>806.0</v>
      </c>
      <c r="O49" s="4"/>
      <c r="P49" s="4"/>
      <c r="Q49" s="4"/>
      <c r="R49" s="18"/>
      <c r="S49" s="18"/>
      <c r="T49" s="4"/>
      <c r="U49" s="11" t="str">
        <f t="shared" si="2"/>
        <v>1</v>
      </c>
      <c r="V49" s="4" t="str">
        <f t="shared" si="3"/>
        <v>412149.8438</v>
      </c>
      <c r="W49" s="4" t="str">
        <f t="shared" si="4"/>
        <v/>
      </c>
      <c r="X49" s="4" t="str">
        <f t="shared" si="5"/>
        <v/>
      </c>
      <c r="Y49" s="4" t="str">
        <f t="shared" si="6"/>
        <v/>
      </c>
      <c r="Z49" s="4" t="str">
        <f t="shared" si="7"/>
        <v>5211.478267</v>
      </c>
      <c r="AA49" s="4" t="str">
        <f t="shared" si="8"/>
        <v/>
      </c>
      <c r="AB49" s="4" t="str">
        <f t="shared" si="9"/>
        <v/>
      </c>
      <c r="AC49" s="4" t="str">
        <f t="shared" si="10"/>
        <v/>
      </c>
      <c r="AD49" s="4" t="str">
        <f t="shared" si="11"/>
        <v>42000</v>
      </c>
      <c r="AE49" s="4" t="str">
        <f t="shared" si="12"/>
        <v/>
      </c>
      <c r="AF49" s="4" t="str">
        <f t="shared" si="13"/>
        <v/>
      </c>
      <c r="AG49" s="4" t="str">
        <f t="shared" si="14"/>
        <v/>
      </c>
      <c r="AH49" s="4" t="str">
        <f t="shared" si="15"/>
        <v>29820.44878</v>
      </c>
      <c r="AI49" s="4" t="str">
        <f t="shared" si="16"/>
        <v/>
      </c>
      <c r="AJ49" s="4" t="str">
        <f t="shared" si="17"/>
        <v/>
      </c>
      <c r="AK49" s="4" t="str">
        <f t="shared" si="18"/>
        <v/>
      </c>
      <c r="AL49" s="4" t="str">
        <f t="shared" si="19"/>
        <v>406957</v>
      </c>
      <c r="AM49" s="4" t="str">
        <f t="shared" si="20"/>
        <v/>
      </c>
      <c r="AN49" s="4" t="str">
        <f t="shared" si="21"/>
        <v/>
      </c>
      <c r="AO49" s="4" t="str">
        <f t="shared" si="22"/>
        <v/>
      </c>
      <c r="AP49" s="4" t="str">
        <f t="shared" si="23"/>
        <v>29806.875</v>
      </c>
      <c r="AQ49" s="4" t="str">
        <f t="shared" si="24"/>
        <v/>
      </c>
      <c r="AR49" s="4" t="str">
        <f t="shared" si="25"/>
        <v/>
      </c>
      <c r="AS49" s="4" t="str">
        <f t="shared" si="26"/>
        <v/>
      </c>
      <c r="AT49" s="4" t="str">
        <f t="shared" si="27"/>
        <v>12193.125</v>
      </c>
      <c r="AU49" s="4" t="str">
        <f t="shared" si="28"/>
        <v/>
      </c>
      <c r="AV49" s="4" t="str">
        <f t="shared" si="29"/>
        <v/>
      </c>
      <c r="AW49" s="4" t="str">
        <f t="shared" si="30"/>
        <v/>
      </c>
      <c r="AX49" s="4" t="str">
        <f t="shared" si="31"/>
        <v>5154.995625</v>
      </c>
      <c r="AY49" s="4" t="str">
        <f t="shared" si="32"/>
        <v/>
      </c>
      <c r="AZ49" s="4" t="str">
        <f t="shared" si="33"/>
        <v/>
      </c>
      <c r="BA49" s="4" t="str">
        <f t="shared" si="34"/>
        <v/>
      </c>
      <c r="BB49" s="4" t="str">
        <f t="shared" si="35"/>
        <v>37.848125</v>
      </c>
      <c r="BC49" s="4" t="str">
        <f t="shared" si="36"/>
        <v/>
      </c>
      <c r="BD49" s="4" t="str">
        <f t="shared" si="37"/>
        <v/>
      </c>
      <c r="BE49" s="4" t="str">
        <f t="shared" si="38"/>
        <v/>
      </c>
      <c r="BF49" s="4" t="str">
        <f t="shared" si="39"/>
        <v>58.65463603</v>
      </c>
      <c r="BG49" s="4" t="str">
        <f t="shared" si="40"/>
        <v/>
      </c>
      <c r="BH49" s="4" t="str">
        <f t="shared" si="41"/>
        <v/>
      </c>
      <c r="BI49" s="4" t="str">
        <f t="shared" si="42"/>
        <v/>
      </c>
      <c r="BJ49" s="4" t="str">
        <f t="shared" si="43"/>
        <v>101</v>
      </c>
      <c r="BK49" s="4" t="str">
        <f t="shared" si="44"/>
        <v/>
      </c>
      <c r="BL49" s="4" t="str">
        <f t="shared" si="45"/>
        <v/>
      </c>
      <c r="BM49" s="4" t="str">
        <f t="shared" si="46"/>
        <v/>
      </c>
      <c r="BN49" s="4" t="str">
        <f t="shared" si="47"/>
        <v>556</v>
      </c>
      <c r="BO49" s="4" t="str">
        <f t="shared" si="48"/>
        <v/>
      </c>
      <c r="BP49" s="4" t="str">
        <f t="shared" si="49"/>
        <v/>
      </c>
      <c r="BQ49" s="4" t="str">
        <f t="shared" si="50"/>
        <v/>
      </c>
      <c r="BR49" s="4" t="str">
        <f t="shared" si="51"/>
        <v>806</v>
      </c>
      <c r="BS49" s="4" t="str">
        <f t="shared" si="52"/>
        <v/>
      </c>
      <c r="BT49" s="4" t="str">
        <f t="shared" si="53"/>
        <v/>
      </c>
      <c r="BU49" s="4" t="str">
        <f t="shared" si="54"/>
        <v/>
      </c>
      <c r="BV49" s="4" t="str">
        <f t="shared" si="55"/>
        <v/>
      </c>
      <c r="BW49" s="4" t="str">
        <f t="shared" si="56"/>
        <v/>
      </c>
      <c r="BX49" s="4" t="str">
        <f t="shared" si="57"/>
        <v/>
      </c>
      <c r="BY49" s="4" t="str">
        <f t="shared" si="58"/>
        <v/>
      </c>
      <c r="BZ49" s="4" t="str">
        <f t="shared" si="59"/>
        <v/>
      </c>
      <c r="CA49" s="4" t="str">
        <f t="shared" si="60"/>
        <v/>
      </c>
      <c r="CB49" s="4" t="str">
        <f t="shared" si="61"/>
        <v/>
      </c>
      <c r="CC49" s="4" t="str">
        <f t="shared" si="62"/>
        <v/>
      </c>
      <c r="CD49" s="4" t="str">
        <f t="shared" si="63"/>
        <v/>
      </c>
      <c r="CE49" s="4" t="str">
        <f t="shared" si="64"/>
        <v/>
      </c>
      <c r="CF49" s="4" t="str">
        <f t="shared" si="65"/>
        <v/>
      </c>
      <c r="CG49" s="4" t="str">
        <f t="shared" si="66"/>
        <v/>
      </c>
      <c r="CH49" s="4" t="str">
        <f t="shared" si="67"/>
        <v/>
      </c>
      <c r="CI49" s="4" t="str">
        <f t="shared" si="68"/>
        <v/>
      </c>
      <c r="CJ49" s="4" t="str">
        <f t="shared" si="69"/>
        <v/>
      </c>
      <c r="CK49" s="4" t="str">
        <f t="shared" si="70"/>
        <v/>
      </c>
      <c r="CL49" s="4" t="str">
        <f t="shared" si="71"/>
        <v/>
      </c>
      <c r="CM49" s="4" t="str">
        <f t="shared" si="72"/>
        <v/>
      </c>
      <c r="CN49" s="4" t="str">
        <f t="shared" si="73"/>
        <v/>
      </c>
      <c r="CO49" s="4" t="str">
        <f t="shared" si="74"/>
        <v/>
      </c>
    </row>
    <row r="50">
      <c r="A50" s="4">
        <v>0.00201783000627</v>
      </c>
      <c r="B50" s="4">
        <v>375252.064375</v>
      </c>
      <c r="C50" s="7">
        <v>303.58077910729526</v>
      </c>
      <c r="D50" s="7">
        <v>2655.0</v>
      </c>
      <c r="E50" s="7">
        <v>1819.7228075311696</v>
      </c>
      <c r="F50" s="7">
        <v>374967.0</v>
      </c>
      <c r="G50" s="7">
        <v>1810.0</v>
      </c>
      <c r="H50" s="7">
        <v>845.0</v>
      </c>
      <c r="I50" s="4">
        <v>284.064375</v>
      </c>
      <c r="J50" s="4">
        <v>1.0</v>
      </c>
      <c r="U50" s="11" t="str">
        <f t="shared" si="2"/>
        <v>1</v>
      </c>
      <c r="V50" s="4" t="str">
        <f t="shared" si="3"/>
        <v>375252.0644</v>
      </c>
      <c r="W50" s="4" t="str">
        <f t="shared" si="4"/>
        <v/>
      </c>
      <c r="X50" s="4" t="str">
        <f t="shared" si="5"/>
        <v/>
      </c>
      <c r="Y50" s="4" t="str">
        <f t="shared" si="6"/>
        <v/>
      </c>
      <c r="Z50" s="4" t="str">
        <f t="shared" si="7"/>
        <v>303.5807791</v>
      </c>
      <c r="AA50" s="4" t="str">
        <f t="shared" si="8"/>
        <v/>
      </c>
      <c r="AB50" s="4" t="str">
        <f t="shared" si="9"/>
        <v/>
      </c>
      <c r="AC50" s="4" t="str">
        <f t="shared" si="10"/>
        <v/>
      </c>
      <c r="AD50" s="4" t="str">
        <f t="shared" si="11"/>
        <v>2655</v>
      </c>
      <c r="AE50" s="4" t="str">
        <f t="shared" si="12"/>
        <v/>
      </c>
      <c r="AF50" s="4" t="str">
        <f t="shared" si="13"/>
        <v/>
      </c>
      <c r="AG50" s="4" t="str">
        <f t="shared" si="14"/>
        <v/>
      </c>
      <c r="AH50" s="4" t="str">
        <f t="shared" si="15"/>
        <v>1819.722808</v>
      </c>
      <c r="AI50" s="4" t="str">
        <f t="shared" si="16"/>
        <v/>
      </c>
      <c r="AJ50" s="4" t="str">
        <f t="shared" si="17"/>
        <v/>
      </c>
      <c r="AK50" s="4" t="str">
        <f t="shared" si="18"/>
        <v/>
      </c>
      <c r="AL50" s="4" t="str">
        <f t="shared" si="19"/>
        <v>374967</v>
      </c>
      <c r="AM50" s="4" t="str">
        <f t="shared" si="20"/>
        <v/>
      </c>
      <c r="AN50" s="4" t="str">
        <f t="shared" si="21"/>
        <v/>
      </c>
      <c r="AO50" s="4" t="str">
        <f t="shared" si="22"/>
        <v/>
      </c>
      <c r="AP50" s="4" t="str">
        <f t="shared" si="23"/>
        <v>1810</v>
      </c>
      <c r="AQ50" s="4" t="str">
        <f t="shared" si="24"/>
        <v/>
      </c>
      <c r="AR50" s="4" t="str">
        <f t="shared" si="25"/>
        <v/>
      </c>
      <c r="AS50" s="4" t="str">
        <f t="shared" si="26"/>
        <v/>
      </c>
      <c r="AT50" s="4" t="str">
        <f t="shared" si="27"/>
        <v>845</v>
      </c>
      <c r="AU50" s="4" t="str">
        <f t="shared" si="28"/>
        <v/>
      </c>
      <c r="AV50" s="4" t="str">
        <f t="shared" si="29"/>
        <v/>
      </c>
      <c r="AW50" s="4" t="str">
        <f t="shared" si="30"/>
        <v/>
      </c>
      <c r="AX50" s="4" t="str">
        <f t="shared" si="31"/>
        <v>284.064375</v>
      </c>
      <c r="AY50" s="4" t="str">
        <f t="shared" si="32"/>
        <v/>
      </c>
      <c r="AZ50" s="4" t="str">
        <f t="shared" si="33"/>
        <v/>
      </c>
      <c r="BA50" s="4" t="str">
        <f t="shared" si="34"/>
        <v/>
      </c>
      <c r="BB50" s="4" t="str">
        <f t="shared" si="35"/>
        <v>1</v>
      </c>
      <c r="BC50" s="4" t="str">
        <f t="shared" si="36"/>
        <v/>
      </c>
      <c r="BD50" s="4" t="str">
        <f t="shared" si="37"/>
        <v/>
      </c>
      <c r="BE50" s="4" t="str">
        <f t="shared" si="38"/>
        <v/>
      </c>
      <c r="BF50" s="4" t="str">
        <f t="shared" si="39"/>
        <v/>
      </c>
      <c r="BG50" s="4" t="str">
        <f t="shared" si="40"/>
        <v/>
      </c>
      <c r="BH50" s="4" t="str">
        <f t="shared" si="41"/>
        <v/>
      </c>
      <c r="BI50" s="4" t="str">
        <f t="shared" si="42"/>
        <v/>
      </c>
      <c r="BJ50" s="4" t="str">
        <f t="shared" si="43"/>
        <v/>
      </c>
      <c r="BK50" s="4" t="str">
        <f t="shared" si="44"/>
        <v/>
      </c>
      <c r="BL50" s="4" t="str">
        <f t="shared" si="45"/>
        <v/>
      </c>
      <c r="BM50" s="4" t="str">
        <f t="shared" si="46"/>
        <v/>
      </c>
      <c r="BN50" s="4" t="str">
        <f t="shared" si="47"/>
        <v/>
      </c>
      <c r="BO50" s="4" t="str">
        <f t="shared" si="48"/>
        <v/>
      </c>
      <c r="BP50" s="4" t="str">
        <f t="shared" si="49"/>
        <v/>
      </c>
      <c r="BQ50" s="4" t="str">
        <f t="shared" si="50"/>
        <v/>
      </c>
      <c r="BR50" s="4" t="str">
        <f t="shared" si="51"/>
        <v/>
      </c>
      <c r="BS50" s="4" t="str">
        <f t="shared" si="52"/>
        <v/>
      </c>
      <c r="BT50" s="4" t="str">
        <f t="shared" si="53"/>
        <v/>
      </c>
      <c r="BU50" s="4" t="str">
        <f t="shared" si="54"/>
        <v/>
      </c>
      <c r="BV50" s="4" t="str">
        <f t="shared" si="55"/>
        <v/>
      </c>
      <c r="BW50" s="4" t="str">
        <f t="shared" si="56"/>
        <v/>
      </c>
      <c r="BX50" s="4" t="str">
        <f t="shared" si="57"/>
        <v/>
      </c>
      <c r="BY50" s="4" t="str">
        <f t="shared" si="58"/>
        <v/>
      </c>
      <c r="BZ50" s="4" t="str">
        <f t="shared" si="59"/>
        <v/>
      </c>
      <c r="CA50" s="4" t="str">
        <f t="shared" si="60"/>
        <v/>
      </c>
      <c r="CB50" s="4" t="str">
        <f t="shared" si="61"/>
        <v/>
      </c>
      <c r="CC50" s="4" t="str">
        <f t="shared" si="62"/>
        <v/>
      </c>
      <c r="CD50" s="4" t="str">
        <f t="shared" si="63"/>
        <v/>
      </c>
      <c r="CE50" s="4" t="str">
        <f t="shared" si="64"/>
        <v/>
      </c>
      <c r="CF50" s="4" t="str">
        <f t="shared" si="65"/>
        <v/>
      </c>
      <c r="CG50" s="4" t="str">
        <f t="shared" si="66"/>
        <v/>
      </c>
      <c r="CH50" s="4" t="str">
        <f t="shared" si="67"/>
        <v/>
      </c>
      <c r="CI50" s="4" t="str">
        <f t="shared" si="68"/>
        <v/>
      </c>
      <c r="CJ50" s="4" t="str">
        <f t="shared" si="69"/>
        <v/>
      </c>
      <c r="CK50" s="4" t="str">
        <f t="shared" si="70"/>
        <v/>
      </c>
      <c r="CL50" s="4" t="str">
        <f t="shared" si="71"/>
        <v/>
      </c>
      <c r="CM50" s="4" t="str">
        <f t="shared" si="72"/>
        <v/>
      </c>
      <c r="CN50" s="4" t="str">
        <f t="shared" si="73"/>
        <v/>
      </c>
      <c r="CO50" s="4" t="str">
        <f t="shared" si="74"/>
        <v/>
      </c>
    </row>
    <row r="51">
      <c r="A51" s="4">
        <v>0.00445676886831</v>
      </c>
      <c r="B51" s="4">
        <v>360795.3215625</v>
      </c>
      <c r="C51" s="7">
        <v>1876.7749336213724</v>
      </c>
      <c r="D51" s="7">
        <v>10400.0</v>
      </c>
      <c r="E51" s="7">
        <v>9295.372504484314</v>
      </c>
      <c r="F51" s="7">
        <v>358937.0</v>
      </c>
      <c r="G51" s="7">
        <v>9285.25</v>
      </c>
      <c r="H51" s="7">
        <v>1114.75</v>
      </c>
      <c r="I51" s="4">
        <v>1700.095</v>
      </c>
      <c r="J51" s="4">
        <v>158.2265625</v>
      </c>
      <c r="K51">
        <v>890.512987309419</v>
      </c>
      <c r="L51" s="7">
        <v>5451.0</v>
      </c>
      <c r="M51" s="7">
        <v>1897.0</v>
      </c>
      <c r="N51" s="4">
        <v>5845.0</v>
      </c>
      <c r="O51" s="4">
        <v>0.0</v>
      </c>
      <c r="P51" s="4">
        <v>0.0</v>
      </c>
      <c r="Q51" s="4">
        <v>5.129283016944966</v>
      </c>
      <c r="R51" s="4">
        <v>0.0</v>
      </c>
      <c r="S51" s="4">
        <v>0.0</v>
      </c>
      <c r="T51" s="4"/>
      <c r="U51" s="11" t="str">
        <f t="shared" si="2"/>
        <v>3</v>
      </c>
      <c r="V51" s="4" t="str">
        <f t="shared" si="3"/>
        <v/>
      </c>
      <c r="W51" s="4" t="str">
        <f t="shared" si="4"/>
        <v/>
      </c>
      <c r="X51" s="4" t="str">
        <f t="shared" si="5"/>
        <v>360795.3216</v>
      </c>
      <c r="Y51" s="4" t="str">
        <f t="shared" si="6"/>
        <v/>
      </c>
      <c r="Z51" s="4" t="str">
        <f t="shared" si="7"/>
        <v/>
      </c>
      <c r="AA51" s="4" t="str">
        <f t="shared" si="8"/>
        <v/>
      </c>
      <c r="AB51" s="4" t="str">
        <f t="shared" si="9"/>
        <v>1876.774934</v>
      </c>
      <c r="AC51" s="4" t="str">
        <f t="shared" si="10"/>
        <v/>
      </c>
      <c r="AD51" s="4" t="str">
        <f t="shared" si="11"/>
        <v/>
      </c>
      <c r="AE51" s="4" t="str">
        <f t="shared" si="12"/>
        <v/>
      </c>
      <c r="AF51" s="4" t="str">
        <f t="shared" si="13"/>
        <v>10400</v>
      </c>
      <c r="AG51" s="4" t="str">
        <f t="shared" si="14"/>
        <v/>
      </c>
      <c r="AH51" s="4" t="str">
        <f t="shared" si="15"/>
        <v/>
      </c>
      <c r="AI51" s="4" t="str">
        <f t="shared" si="16"/>
        <v/>
      </c>
      <c r="AJ51" s="4" t="str">
        <f t="shared" si="17"/>
        <v>9295.372504</v>
      </c>
      <c r="AK51" s="4" t="str">
        <f t="shared" si="18"/>
        <v/>
      </c>
      <c r="AL51" s="4" t="str">
        <f t="shared" si="19"/>
        <v/>
      </c>
      <c r="AM51" s="4" t="str">
        <f t="shared" si="20"/>
        <v/>
      </c>
      <c r="AN51" s="4" t="str">
        <f t="shared" si="21"/>
        <v>358937</v>
      </c>
      <c r="AO51" s="4" t="str">
        <f t="shared" si="22"/>
        <v/>
      </c>
      <c r="AP51" s="4" t="str">
        <f t="shared" si="23"/>
        <v/>
      </c>
      <c r="AQ51" s="4" t="str">
        <f t="shared" si="24"/>
        <v/>
      </c>
      <c r="AR51" s="4" t="str">
        <f t="shared" si="25"/>
        <v>9285.25</v>
      </c>
      <c r="AS51" s="4" t="str">
        <f t="shared" si="26"/>
        <v/>
      </c>
      <c r="AT51" s="4" t="str">
        <f t="shared" si="27"/>
        <v/>
      </c>
      <c r="AU51" s="4" t="str">
        <f t="shared" si="28"/>
        <v/>
      </c>
      <c r="AV51" s="4" t="str">
        <f t="shared" si="29"/>
        <v>1114.75</v>
      </c>
      <c r="AW51" s="4" t="str">
        <f t="shared" si="30"/>
        <v/>
      </c>
      <c r="AX51" s="4" t="str">
        <f t="shared" si="31"/>
        <v/>
      </c>
      <c r="AY51" s="4" t="str">
        <f t="shared" si="32"/>
        <v/>
      </c>
      <c r="AZ51" s="4" t="str">
        <f t="shared" si="33"/>
        <v>1700.095</v>
      </c>
      <c r="BA51" s="4" t="str">
        <f t="shared" si="34"/>
        <v/>
      </c>
      <c r="BB51" s="4" t="str">
        <f t="shared" si="35"/>
        <v/>
      </c>
      <c r="BC51" s="4" t="str">
        <f t="shared" si="36"/>
        <v/>
      </c>
      <c r="BD51" s="4" t="str">
        <f t="shared" si="37"/>
        <v>158.2265625</v>
      </c>
      <c r="BE51" s="4" t="str">
        <f t="shared" si="38"/>
        <v/>
      </c>
      <c r="BF51" s="4" t="str">
        <f t="shared" si="39"/>
        <v/>
      </c>
      <c r="BG51" s="4" t="str">
        <f t="shared" si="40"/>
        <v/>
      </c>
      <c r="BH51" s="4" t="str">
        <f t="shared" si="41"/>
        <v>890.5129873</v>
      </c>
      <c r="BI51" s="4" t="str">
        <f t="shared" si="42"/>
        <v/>
      </c>
      <c r="BJ51" s="4" t="str">
        <f t="shared" si="43"/>
        <v/>
      </c>
      <c r="BK51" s="4" t="str">
        <f t="shared" si="44"/>
        <v/>
      </c>
      <c r="BL51" s="4" t="str">
        <f t="shared" si="45"/>
        <v>5451</v>
      </c>
      <c r="BM51" s="4" t="str">
        <f t="shared" si="46"/>
        <v/>
      </c>
      <c r="BN51" s="4" t="str">
        <f t="shared" si="47"/>
        <v/>
      </c>
      <c r="BO51" s="4" t="str">
        <f t="shared" si="48"/>
        <v/>
      </c>
      <c r="BP51" s="4" t="str">
        <f t="shared" si="49"/>
        <v>1897</v>
      </c>
      <c r="BQ51" s="4" t="str">
        <f t="shared" si="50"/>
        <v/>
      </c>
      <c r="BR51" s="4" t="str">
        <f t="shared" si="51"/>
        <v/>
      </c>
      <c r="BS51" s="4" t="str">
        <f t="shared" si="52"/>
        <v/>
      </c>
      <c r="BT51" s="4" t="str">
        <f t="shared" si="53"/>
        <v>5845</v>
      </c>
      <c r="BU51" s="4" t="str">
        <f t="shared" si="54"/>
        <v/>
      </c>
      <c r="BV51" s="4" t="str">
        <f t="shared" si="55"/>
        <v/>
      </c>
      <c r="BW51" s="4" t="str">
        <f t="shared" si="56"/>
        <v/>
      </c>
      <c r="BX51" s="4" t="str">
        <f t="shared" si="57"/>
        <v>0</v>
      </c>
      <c r="BY51" s="4" t="str">
        <f t="shared" si="58"/>
        <v/>
      </c>
      <c r="BZ51" s="4" t="str">
        <f t="shared" si="59"/>
        <v/>
      </c>
      <c r="CA51" s="4" t="str">
        <f t="shared" si="60"/>
        <v/>
      </c>
      <c r="CB51" s="4" t="str">
        <f t="shared" si="61"/>
        <v>0</v>
      </c>
      <c r="CC51" s="4" t="str">
        <f t="shared" si="62"/>
        <v/>
      </c>
      <c r="CD51" s="4" t="str">
        <f t="shared" si="63"/>
        <v/>
      </c>
      <c r="CE51" s="4" t="str">
        <f t="shared" si="64"/>
        <v/>
      </c>
      <c r="CF51" s="4" t="str">
        <f t="shared" si="65"/>
        <v>5.129283017</v>
      </c>
      <c r="CG51" s="4" t="str">
        <f t="shared" si="66"/>
        <v/>
      </c>
      <c r="CH51" s="4" t="str">
        <f t="shared" si="67"/>
        <v/>
      </c>
      <c r="CI51" s="4" t="str">
        <f t="shared" si="68"/>
        <v/>
      </c>
      <c r="CJ51" s="4" t="str">
        <f t="shared" si="69"/>
        <v>0</v>
      </c>
      <c r="CK51" s="4" t="str">
        <f t="shared" si="70"/>
        <v/>
      </c>
      <c r="CL51" s="4" t="str">
        <f t="shared" si="71"/>
        <v/>
      </c>
      <c r="CM51" s="4" t="str">
        <f t="shared" si="72"/>
        <v/>
      </c>
      <c r="CN51" s="4" t="str">
        <f t="shared" si="73"/>
        <v>0</v>
      </c>
      <c r="CO51" s="4" t="str">
        <f t="shared" si="74"/>
        <v/>
      </c>
    </row>
    <row r="52">
      <c r="A52" s="4">
        <v>0.0038727196365</v>
      </c>
      <c r="B52" s="4">
        <v>343485.974375</v>
      </c>
      <c r="C52" s="7">
        <v>789.3610248117624</v>
      </c>
      <c r="D52" s="7">
        <v>1564.0</v>
      </c>
      <c r="E52" s="7">
        <v>1490.3219280948874</v>
      </c>
      <c r="F52" s="7">
        <v>342715.0</v>
      </c>
      <c r="G52" s="7">
        <v>1484.0</v>
      </c>
      <c r="H52" s="7">
        <v>80.0</v>
      </c>
      <c r="I52" s="4">
        <v>522.08375</v>
      </c>
      <c r="J52" s="4">
        <v>248.890625</v>
      </c>
      <c r="K52">
        <v>4.807354922057604</v>
      </c>
      <c r="L52" s="7">
        <v>10.0</v>
      </c>
      <c r="M52" s="7">
        <v>32.0</v>
      </c>
      <c r="N52" s="4">
        <v>28.0</v>
      </c>
      <c r="O52" s="4"/>
      <c r="P52" s="4"/>
      <c r="Q52" s="4"/>
      <c r="R52" s="18"/>
      <c r="S52" s="18"/>
      <c r="T52" s="4"/>
      <c r="U52" s="11" t="str">
        <f t="shared" si="2"/>
        <v>2</v>
      </c>
      <c r="V52" s="4" t="str">
        <f t="shared" si="3"/>
        <v/>
      </c>
      <c r="W52" s="4" t="str">
        <f t="shared" si="4"/>
        <v>343485.9744</v>
      </c>
      <c r="X52" s="4" t="str">
        <f t="shared" si="5"/>
        <v/>
      </c>
      <c r="Y52" s="4" t="str">
        <f t="shared" si="6"/>
        <v/>
      </c>
      <c r="Z52" s="4" t="str">
        <f t="shared" si="7"/>
        <v/>
      </c>
      <c r="AA52" s="4" t="str">
        <f t="shared" si="8"/>
        <v>789.3610248</v>
      </c>
      <c r="AB52" s="4" t="str">
        <f t="shared" si="9"/>
        <v/>
      </c>
      <c r="AC52" s="4" t="str">
        <f t="shared" si="10"/>
        <v/>
      </c>
      <c r="AD52" s="4" t="str">
        <f t="shared" si="11"/>
        <v/>
      </c>
      <c r="AE52" s="4" t="str">
        <f t="shared" si="12"/>
        <v>1564</v>
      </c>
      <c r="AF52" s="4" t="str">
        <f t="shared" si="13"/>
        <v/>
      </c>
      <c r="AG52" s="4" t="str">
        <f t="shared" si="14"/>
        <v/>
      </c>
      <c r="AH52" s="4" t="str">
        <f t="shared" si="15"/>
        <v/>
      </c>
      <c r="AI52" s="4" t="str">
        <f t="shared" si="16"/>
        <v>1490.321928</v>
      </c>
      <c r="AJ52" s="4" t="str">
        <f t="shared" si="17"/>
        <v/>
      </c>
      <c r="AK52" s="4" t="str">
        <f t="shared" si="18"/>
        <v/>
      </c>
      <c r="AL52" s="4" t="str">
        <f t="shared" si="19"/>
        <v/>
      </c>
      <c r="AM52" s="4" t="str">
        <f t="shared" si="20"/>
        <v>342715</v>
      </c>
      <c r="AN52" s="4" t="str">
        <f t="shared" si="21"/>
        <v/>
      </c>
      <c r="AO52" s="4" t="str">
        <f t="shared" si="22"/>
        <v/>
      </c>
      <c r="AP52" s="4" t="str">
        <f t="shared" si="23"/>
        <v/>
      </c>
      <c r="AQ52" s="4" t="str">
        <f t="shared" si="24"/>
        <v>1484</v>
      </c>
      <c r="AR52" s="4" t="str">
        <f t="shared" si="25"/>
        <v/>
      </c>
      <c r="AS52" s="4" t="str">
        <f t="shared" si="26"/>
        <v/>
      </c>
      <c r="AT52" s="4" t="str">
        <f t="shared" si="27"/>
        <v/>
      </c>
      <c r="AU52" s="4" t="str">
        <f t="shared" si="28"/>
        <v>80</v>
      </c>
      <c r="AV52" s="4" t="str">
        <f t="shared" si="29"/>
        <v/>
      </c>
      <c r="AW52" s="4" t="str">
        <f t="shared" si="30"/>
        <v/>
      </c>
      <c r="AX52" s="4" t="str">
        <f t="shared" si="31"/>
        <v/>
      </c>
      <c r="AY52" s="4" t="str">
        <f t="shared" si="32"/>
        <v>522.08375</v>
      </c>
      <c r="AZ52" s="4" t="str">
        <f t="shared" si="33"/>
        <v/>
      </c>
      <c r="BA52" s="4" t="str">
        <f t="shared" si="34"/>
        <v/>
      </c>
      <c r="BB52" s="4" t="str">
        <f t="shared" si="35"/>
        <v/>
      </c>
      <c r="BC52" s="4" t="str">
        <f t="shared" si="36"/>
        <v>248.890625</v>
      </c>
      <c r="BD52" s="4" t="str">
        <f t="shared" si="37"/>
        <v/>
      </c>
      <c r="BE52" s="4" t="str">
        <f t="shared" si="38"/>
        <v/>
      </c>
      <c r="BF52" s="4" t="str">
        <f t="shared" si="39"/>
        <v/>
      </c>
      <c r="BG52" s="4" t="str">
        <f t="shared" si="40"/>
        <v>4.807354922</v>
      </c>
      <c r="BH52" s="4" t="str">
        <f t="shared" si="41"/>
        <v/>
      </c>
      <c r="BI52" s="4" t="str">
        <f t="shared" si="42"/>
        <v/>
      </c>
      <c r="BJ52" s="4" t="str">
        <f t="shared" si="43"/>
        <v/>
      </c>
      <c r="BK52" s="4" t="str">
        <f t="shared" si="44"/>
        <v>10</v>
      </c>
      <c r="BL52" s="4" t="str">
        <f t="shared" si="45"/>
        <v/>
      </c>
      <c r="BM52" s="4" t="str">
        <f t="shared" si="46"/>
        <v/>
      </c>
      <c r="BN52" s="4" t="str">
        <f t="shared" si="47"/>
        <v/>
      </c>
      <c r="BO52" s="4" t="str">
        <f t="shared" si="48"/>
        <v>32</v>
      </c>
      <c r="BP52" s="4" t="str">
        <f t="shared" si="49"/>
        <v/>
      </c>
      <c r="BQ52" s="4" t="str">
        <f t="shared" si="50"/>
        <v/>
      </c>
      <c r="BR52" s="4" t="str">
        <f t="shared" si="51"/>
        <v/>
      </c>
      <c r="BS52" s="4" t="str">
        <f t="shared" si="52"/>
        <v>28</v>
      </c>
      <c r="BT52" s="4" t="str">
        <f t="shared" si="53"/>
        <v/>
      </c>
      <c r="BU52" s="4" t="str">
        <f t="shared" si="54"/>
        <v/>
      </c>
      <c r="BV52" s="4" t="str">
        <f t="shared" si="55"/>
        <v/>
      </c>
      <c r="BW52" s="4" t="str">
        <f t="shared" si="56"/>
        <v/>
      </c>
      <c r="BX52" s="4" t="str">
        <f t="shared" si="57"/>
        <v/>
      </c>
      <c r="BY52" s="4" t="str">
        <f t="shared" si="58"/>
        <v/>
      </c>
      <c r="BZ52" s="4" t="str">
        <f t="shared" si="59"/>
        <v/>
      </c>
      <c r="CA52" s="4" t="str">
        <f t="shared" si="60"/>
        <v/>
      </c>
      <c r="CB52" s="4" t="str">
        <f t="shared" si="61"/>
        <v/>
      </c>
      <c r="CC52" s="4" t="str">
        <f t="shared" si="62"/>
        <v/>
      </c>
      <c r="CD52" s="4" t="str">
        <f t="shared" si="63"/>
        <v/>
      </c>
      <c r="CE52" s="4" t="str">
        <f t="shared" si="64"/>
        <v/>
      </c>
      <c r="CF52" s="4" t="str">
        <f t="shared" si="65"/>
        <v/>
      </c>
      <c r="CG52" s="4" t="str">
        <f t="shared" si="66"/>
        <v/>
      </c>
      <c r="CH52" s="4" t="str">
        <f t="shared" si="67"/>
        <v/>
      </c>
      <c r="CI52" s="4" t="str">
        <f t="shared" si="68"/>
        <v/>
      </c>
      <c r="CJ52" s="4" t="str">
        <f t="shared" si="69"/>
        <v/>
      </c>
      <c r="CK52" s="4" t="str">
        <f t="shared" si="70"/>
        <v/>
      </c>
      <c r="CL52" s="4" t="str">
        <f t="shared" si="71"/>
        <v/>
      </c>
      <c r="CM52" s="4" t="str">
        <f t="shared" si="72"/>
        <v/>
      </c>
      <c r="CN52" s="4" t="str">
        <f t="shared" si="73"/>
        <v/>
      </c>
      <c r="CO52" s="4" t="str">
        <f t="shared" si="74"/>
        <v/>
      </c>
    </row>
    <row r="53">
      <c r="A53" s="4">
        <v>0.00702257416303</v>
      </c>
      <c r="B53" s="4">
        <v>345864.8109375</v>
      </c>
      <c r="C53" s="7">
        <v>4745.190933442839</v>
      </c>
      <c r="D53" s="7">
        <v>41600.0</v>
      </c>
      <c r="E53" s="7">
        <v>28171.714460188457</v>
      </c>
      <c r="F53" s="7">
        <v>341138.0</v>
      </c>
      <c r="G53" s="7">
        <v>28158.0</v>
      </c>
      <c r="H53" s="7">
        <v>13442.0</v>
      </c>
      <c r="I53" s="4">
        <v>4581.1303125</v>
      </c>
      <c r="J53" s="4">
        <v>145.680625</v>
      </c>
      <c r="K53" s="7">
        <v>0.0</v>
      </c>
      <c r="L53" s="7">
        <v>18.0</v>
      </c>
      <c r="M53" s="7">
        <v>65.0</v>
      </c>
      <c r="N53" s="4">
        <v>0.0</v>
      </c>
      <c r="O53" s="4"/>
      <c r="P53" s="4"/>
      <c r="Q53" s="4"/>
      <c r="R53" s="4"/>
      <c r="S53" s="4"/>
      <c r="T53" s="4"/>
      <c r="U53" s="11" t="str">
        <f t="shared" si="2"/>
        <v>3</v>
      </c>
      <c r="V53" s="4" t="str">
        <f t="shared" si="3"/>
        <v/>
      </c>
      <c r="W53" s="4" t="str">
        <f t="shared" si="4"/>
        <v/>
      </c>
      <c r="X53" s="4" t="str">
        <f t="shared" si="5"/>
        <v>345864.8109</v>
      </c>
      <c r="Y53" s="4" t="str">
        <f t="shared" si="6"/>
        <v/>
      </c>
      <c r="Z53" s="4" t="str">
        <f t="shared" si="7"/>
        <v/>
      </c>
      <c r="AA53" s="4" t="str">
        <f t="shared" si="8"/>
        <v/>
      </c>
      <c r="AB53" s="4" t="str">
        <f t="shared" si="9"/>
        <v>4745.190933</v>
      </c>
      <c r="AC53" s="4" t="str">
        <f t="shared" si="10"/>
        <v/>
      </c>
      <c r="AD53" s="4" t="str">
        <f t="shared" si="11"/>
        <v/>
      </c>
      <c r="AE53" s="4" t="str">
        <f t="shared" si="12"/>
        <v/>
      </c>
      <c r="AF53" s="4" t="str">
        <f t="shared" si="13"/>
        <v>41600</v>
      </c>
      <c r="AG53" s="4" t="str">
        <f t="shared" si="14"/>
        <v/>
      </c>
      <c r="AH53" s="4" t="str">
        <f t="shared" si="15"/>
        <v/>
      </c>
      <c r="AI53" s="4" t="str">
        <f t="shared" si="16"/>
        <v/>
      </c>
      <c r="AJ53" s="4" t="str">
        <f t="shared" si="17"/>
        <v>28171.71446</v>
      </c>
      <c r="AK53" s="4" t="str">
        <f t="shared" si="18"/>
        <v/>
      </c>
      <c r="AL53" s="4" t="str">
        <f t="shared" si="19"/>
        <v/>
      </c>
      <c r="AM53" s="4" t="str">
        <f t="shared" si="20"/>
        <v/>
      </c>
      <c r="AN53" s="4" t="str">
        <f t="shared" si="21"/>
        <v>341138</v>
      </c>
      <c r="AO53" s="4" t="str">
        <f t="shared" si="22"/>
        <v/>
      </c>
      <c r="AP53" s="4" t="str">
        <f t="shared" si="23"/>
        <v/>
      </c>
      <c r="AQ53" s="4" t="str">
        <f t="shared" si="24"/>
        <v/>
      </c>
      <c r="AR53" s="4" t="str">
        <f t="shared" si="25"/>
        <v>28158</v>
      </c>
      <c r="AS53" s="4" t="str">
        <f t="shared" si="26"/>
        <v/>
      </c>
      <c r="AT53" s="4" t="str">
        <f t="shared" si="27"/>
        <v/>
      </c>
      <c r="AU53" s="4" t="str">
        <f t="shared" si="28"/>
        <v/>
      </c>
      <c r="AV53" s="4" t="str">
        <f t="shared" si="29"/>
        <v>13442</v>
      </c>
      <c r="AW53" s="4" t="str">
        <f t="shared" si="30"/>
        <v/>
      </c>
      <c r="AX53" s="4" t="str">
        <f t="shared" si="31"/>
        <v/>
      </c>
      <c r="AY53" s="4" t="str">
        <f t="shared" si="32"/>
        <v/>
      </c>
      <c r="AZ53" s="4" t="str">
        <f t="shared" si="33"/>
        <v>4581.130313</v>
      </c>
      <c r="BA53" s="4" t="str">
        <f t="shared" si="34"/>
        <v/>
      </c>
      <c r="BB53" s="4" t="str">
        <f t="shared" si="35"/>
        <v/>
      </c>
      <c r="BC53" s="4" t="str">
        <f t="shared" si="36"/>
        <v/>
      </c>
      <c r="BD53" s="4" t="str">
        <f t="shared" si="37"/>
        <v>145.680625</v>
      </c>
      <c r="BE53" s="4" t="str">
        <f t="shared" si="38"/>
        <v/>
      </c>
      <c r="BF53" s="4" t="str">
        <f t="shared" si="39"/>
        <v/>
      </c>
      <c r="BG53" s="4" t="str">
        <f t="shared" si="40"/>
        <v/>
      </c>
      <c r="BH53" s="4" t="str">
        <f t="shared" si="41"/>
        <v>0</v>
      </c>
      <c r="BI53" s="4" t="str">
        <f t="shared" si="42"/>
        <v/>
      </c>
      <c r="BJ53" s="4" t="str">
        <f t="shared" si="43"/>
        <v/>
      </c>
      <c r="BK53" s="4" t="str">
        <f t="shared" si="44"/>
        <v/>
      </c>
      <c r="BL53" s="4" t="str">
        <f t="shared" si="45"/>
        <v>18</v>
      </c>
      <c r="BM53" s="4" t="str">
        <f t="shared" si="46"/>
        <v/>
      </c>
      <c r="BN53" s="4" t="str">
        <f t="shared" si="47"/>
        <v/>
      </c>
      <c r="BO53" s="4" t="str">
        <f t="shared" si="48"/>
        <v/>
      </c>
      <c r="BP53" s="4" t="str">
        <f t="shared" si="49"/>
        <v>65</v>
      </c>
      <c r="BQ53" s="4" t="str">
        <f t="shared" si="50"/>
        <v/>
      </c>
      <c r="BR53" s="4" t="str">
        <f t="shared" si="51"/>
        <v/>
      </c>
      <c r="BS53" s="4" t="str">
        <f t="shared" si="52"/>
        <v/>
      </c>
      <c r="BT53" s="4" t="str">
        <f t="shared" si="53"/>
        <v>0</v>
      </c>
      <c r="BU53" s="4" t="str">
        <f t="shared" si="54"/>
        <v/>
      </c>
      <c r="BV53" s="4" t="str">
        <f t="shared" si="55"/>
        <v/>
      </c>
      <c r="BW53" s="4" t="str">
        <f t="shared" si="56"/>
        <v/>
      </c>
      <c r="BX53" s="4" t="str">
        <f t="shared" si="57"/>
        <v/>
      </c>
      <c r="BY53" s="4" t="str">
        <f t="shared" si="58"/>
        <v/>
      </c>
      <c r="BZ53" s="4" t="str">
        <f t="shared" si="59"/>
        <v/>
      </c>
      <c r="CA53" s="4" t="str">
        <f t="shared" si="60"/>
        <v/>
      </c>
      <c r="CB53" s="4" t="str">
        <f t="shared" si="61"/>
        <v/>
      </c>
      <c r="CC53" s="4" t="str">
        <f t="shared" si="62"/>
        <v/>
      </c>
      <c r="CD53" s="4" t="str">
        <f t="shared" si="63"/>
        <v/>
      </c>
      <c r="CE53" s="4" t="str">
        <f t="shared" si="64"/>
        <v/>
      </c>
      <c r="CF53" s="4" t="str">
        <f t="shared" si="65"/>
        <v/>
      </c>
      <c r="CG53" s="4" t="str">
        <f t="shared" si="66"/>
        <v/>
      </c>
      <c r="CH53" s="4" t="str">
        <f t="shared" si="67"/>
        <v/>
      </c>
      <c r="CI53" s="4" t="str">
        <f t="shared" si="68"/>
        <v/>
      </c>
      <c r="CJ53" s="4" t="str">
        <f t="shared" si="69"/>
        <v/>
      </c>
      <c r="CK53" s="4" t="str">
        <f t="shared" si="70"/>
        <v/>
      </c>
      <c r="CL53" s="4" t="str">
        <f t="shared" si="71"/>
        <v/>
      </c>
      <c r="CM53" s="4" t="str">
        <f t="shared" si="72"/>
        <v/>
      </c>
      <c r="CN53" s="4" t="str">
        <f t="shared" si="73"/>
        <v/>
      </c>
      <c r="CO53" s="4" t="str">
        <f t="shared" si="74"/>
        <v/>
      </c>
    </row>
    <row r="54">
      <c r="A54" s="4">
        <v>0.00282736702278</v>
      </c>
      <c r="B54" s="4">
        <v>478988.380625</v>
      </c>
      <c r="C54" s="7">
        <v>510.2487753540098</v>
      </c>
      <c r="D54" s="7">
        <v>3309.0</v>
      </c>
      <c r="E54" s="7">
        <v>2863.8729630160733</v>
      </c>
      <c r="F54" s="7">
        <v>478497.0</v>
      </c>
      <c r="G54" s="7">
        <v>2855.0465625</v>
      </c>
      <c r="H54" s="7">
        <v>453.9534375</v>
      </c>
      <c r="I54" s="4">
        <v>466.7159375</v>
      </c>
      <c r="J54" s="4">
        <v>24.6646875</v>
      </c>
      <c r="K54">
        <v>6.700439718141093</v>
      </c>
      <c r="L54" s="7">
        <v>0.0</v>
      </c>
      <c r="M54" s="7">
        <v>335.0</v>
      </c>
      <c r="N54" s="4">
        <v>26.0</v>
      </c>
      <c r="O54" s="4"/>
      <c r="P54" s="4"/>
      <c r="Q54" s="4"/>
      <c r="R54" s="18"/>
      <c r="S54" s="18"/>
      <c r="T54" s="4"/>
      <c r="U54" s="11" t="str">
        <f t="shared" si="2"/>
        <v>2</v>
      </c>
      <c r="V54" s="4" t="str">
        <f t="shared" si="3"/>
        <v/>
      </c>
      <c r="W54" s="4" t="str">
        <f t="shared" si="4"/>
        <v>478988.3806</v>
      </c>
      <c r="X54" s="4" t="str">
        <f t="shared" si="5"/>
        <v/>
      </c>
      <c r="Y54" s="4" t="str">
        <f t="shared" si="6"/>
        <v/>
      </c>
      <c r="Z54" s="4" t="str">
        <f t="shared" si="7"/>
        <v/>
      </c>
      <c r="AA54" s="4" t="str">
        <f t="shared" si="8"/>
        <v>510.2487754</v>
      </c>
      <c r="AB54" s="4" t="str">
        <f t="shared" si="9"/>
        <v/>
      </c>
      <c r="AC54" s="4" t="str">
        <f t="shared" si="10"/>
        <v/>
      </c>
      <c r="AD54" s="4" t="str">
        <f t="shared" si="11"/>
        <v/>
      </c>
      <c r="AE54" s="4" t="str">
        <f t="shared" si="12"/>
        <v>3309</v>
      </c>
      <c r="AF54" s="4" t="str">
        <f t="shared" si="13"/>
        <v/>
      </c>
      <c r="AG54" s="4" t="str">
        <f t="shared" si="14"/>
        <v/>
      </c>
      <c r="AH54" s="4" t="str">
        <f t="shared" si="15"/>
        <v/>
      </c>
      <c r="AI54" s="4" t="str">
        <f t="shared" si="16"/>
        <v>2863.872963</v>
      </c>
      <c r="AJ54" s="4" t="str">
        <f t="shared" si="17"/>
        <v/>
      </c>
      <c r="AK54" s="4" t="str">
        <f t="shared" si="18"/>
        <v/>
      </c>
      <c r="AL54" s="4" t="str">
        <f t="shared" si="19"/>
        <v/>
      </c>
      <c r="AM54" s="4" t="str">
        <f t="shared" si="20"/>
        <v>478497</v>
      </c>
      <c r="AN54" s="4" t="str">
        <f t="shared" si="21"/>
        <v/>
      </c>
      <c r="AO54" s="4" t="str">
        <f t="shared" si="22"/>
        <v/>
      </c>
      <c r="AP54" s="4" t="str">
        <f t="shared" si="23"/>
        <v/>
      </c>
      <c r="AQ54" s="4" t="str">
        <f t="shared" si="24"/>
        <v>2855.046563</v>
      </c>
      <c r="AR54" s="4" t="str">
        <f t="shared" si="25"/>
        <v/>
      </c>
      <c r="AS54" s="4" t="str">
        <f t="shared" si="26"/>
        <v/>
      </c>
      <c r="AT54" s="4" t="str">
        <f t="shared" si="27"/>
        <v/>
      </c>
      <c r="AU54" s="4" t="str">
        <f t="shared" si="28"/>
        <v>453.9534375</v>
      </c>
      <c r="AV54" s="4" t="str">
        <f t="shared" si="29"/>
        <v/>
      </c>
      <c r="AW54" s="4" t="str">
        <f t="shared" si="30"/>
        <v/>
      </c>
      <c r="AX54" s="4" t="str">
        <f t="shared" si="31"/>
        <v/>
      </c>
      <c r="AY54" s="4" t="str">
        <f t="shared" si="32"/>
        <v>466.7159375</v>
      </c>
      <c r="AZ54" s="4" t="str">
        <f t="shared" si="33"/>
        <v/>
      </c>
      <c r="BA54" s="4" t="str">
        <f t="shared" si="34"/>
        <v/>
      </c>
      <c r="BB54" s="4" t="str">
        <f t="shared" si="35"/>
        <v/>
      </c>
      <c r="BC54" s="4" t="str">
        <f t="shared" si="36"/>
        <v>24.6646875</v>
      </c>
      <c r="BD54" s="4" t="str">
        <f t="shared" si="37"/>
        <v/>
      </c>
      <c r="BE54" s="4" t="str">
        <f t="shared" si="38"/>
        <v/>
      </c>
      <c r="BF54" s="4" t="str">
        <f t="shared" si="39"/>
        <v/>
      </c>
      <c r="BG54" s="4" t="str">
        <f t="shared" si="40"/>
        <v>6.700439718</v>
      </c>
      <c r="BH54" s="4" t="str">
        <f t="shared" si="41"/>
        <v/>
      </c>
      <c r="BI54" s="4" t="str">
        <f t="shared" si="42"/>
        <v/>
      </c>
      <c r="BJ54" s="4" t="str">
        <f t="shared" si="43"/>
        <v/>
      </c>
      <c r="BK54" s="4" t="str">
        <f t="shared" si="44"/>
        <v>0</v>
      </c>
      <c r="BL54" s="4" t="str">
        <f t="shared" si="45"/>
        <v/>
      </c>
      <c r="BM54" s="4" t="str">
        <f t="shared" si="46"/>
        <v/>
      </c>
      <c r="BN54" s="4" t="str">
        <f t="shared" si="47"/>
        <v/>
      </c>
      <c r="BO54" s="4" t="str">
        <f t="shared" si="48"/>
        <v>335</v>
      </c>
      <c r="BP54" s="4" t="str">
        <f t="shared" si="49"/>
        <v/>
      </c>
      <c r="BQ54" s="4" t="str">
        <f t="shared" si="50"/>
        <v/>
      </c>
      <c r="BR54" s="4" t="str">
        <f t="shared" si="51"/>
        <v/>
      </c>
      <c r="BS54" s="4" t="str">
        <f t="shared" si="52"/>
        <v>26</v>
      </c>
      <c r="BT54" s="4" t="str">
        <f t="shared" si="53"/>
        <v/>
      </c>
      <c r="BU54" s="4" t="str">
        <f t="shared" si="54"/>
        <v/>
      </c>
      <c r="BV54" s="4" t="str">
        <f t="shared" si="55"/>
        <v/>
      </c>
      <c r="BW54" s="4" t="str">
        <f t="shared" si="56"/>
        <v/>
      </c>
      <c r="BX54" s="4" t="str">
        <f t="shared" si="57"/>
        <v/>
      </c>
      <c r="BY54" s="4" t="str">
        <f t="shared" si="58"/>
        <v/>
      </c>
      <c r="BZ54" s="4" t="str">
        <f t="shared" si="59"/>
        <v/>
      </c>
      <c r="CA54" s="4" t="str">
        <f t="shared" si="60"/>
        <v/>
      </c>
      <c r="CB54" s="4" t="str">
        <f t="shared" si="61"/>
        <v/>
      </c>
      <c r="CC54" s="4" t="str">
        <f t="shared" si="62"/>
        <v/>
      </c>
      <c r="CD54" s="4" t="str">
        <f t="shared" si="63"/>
        <v/>
      </c>
      <c r="CE54" s="4" t="str">
        <f t="shared" si="64"/>
        <v/>
      </c>
      <c r="CF54" s="4" t="str">
        <f t="shared" si="65"/>
        <v/>
      </c>
      <c r="CG54" s="4" t="str">
        <f t="shared" si="66"/>
        <v/>
      </c>
      <c r="CH54" s="4" t="str">
        <f t="shared" si="67"/>
        <v/>
      </c>
      <c r="CI54" s="4" t="str">
        <f t="shared" si="68"/>
        <v/>
      </c>
      <c r="CJ54" s="4" t="str">
        <f t="shared" si="69"/>
        <v/>
      </c>
      <c r="CK54" s="4" t="str">
        <f t="shared" si="70"/>
        <v/>
      </c>
      <c r="CL54" s="4" t="str">
        <f t="shared" si="71"/>
        <v/>
      </c>
      <c r="CM54" s="4" t="str">
        <f t="shared" si="72"/>
        <v/>
      </c>
      <c r="CN54" s="4" t="str">
        <f t="shared" si="73"/>
        <v/>
      </c>
      <c r="CO54" s="4" t="str">
        <f t="shared" si="74"/>
        <v/>
      </c>
    </row>
    <row r="55">
      <c r="A55" s="4">
        <v>0.00196801607749</v>
      </c>
      <c r="B55" s="4">
        <v>348789.0759375</v>
      </c>
      <c r="C55" s="7">
        <v>248.48698085378166</v>
      </c>
      <c r="D55" s="7">
        <v>89.0</v>
      </c>
      <c r="E55" s="7">
        <v>37.83289001416474</v>
      </c>
      <c r="F55" s="7">
        <v>348559.0</v>
      </c>
      <c r="G55" s="7">
        <v>32.0</v>
      </c>
      <c r="H55" s="7">
        <v>57.0</v>
      </c>
      <c r="I55" s="4">
        <v>202.13875</v>
      </c>
      <c r="J55" s="4">
        <v>27.9371875</v>
      </c>
      <c r="K55" s="7">
        <v>0.0</v>
      </c>
      <c r="L55" s="7">
        <v>0.0</v>
      </c>
      <c r="M55" s="7">
        <v>1.0</v>
      </c>
      <c r="N55" s="4">
        <v>0.0</v>
      </c>
      <c r="O55" s="4"/>
      <c r="P55" s="4"/>
      <c r="Q55" s="4"/>
      <c r="R55" s="18"/>
      <c r="S55" s="18"/>
      <c r="T55" s="4"/>
      <c r="U55" s="11" t="str">
        <f t="shared" si="2"/>
        <v>1</v>
      </c>
      <c r="V55" s="4" t="str">
        <f t="shared" si="3"/>
        <v>348789.0759</v>
      </c>
      <c r="W55" s="4" t="str">
        <f t="shared" si="4"/>
        <v/>
      </c>
      <c r="X55" s="4" t="str">
        <f t="shared" si="5"/>
        <v/>
      </c>
      <c r="Y55" s="4" t="str">
        <f t="shared" si="6"/>
        <v/>
      </c>
      <c r="Z55" s="4" t="str">
        <f t="shared" si="7"/>
        <v>248.4869809</v>
      </c>
      <c r="AA55" s="4" t="str">
        <f t="shared" si="8"/>
        <v/>
      </c>
      <c r="AB55" s="4" t="str">
        <f t="shared" si="9"/>
        <v/>
      </c>
      <c r="AC55" s="4" t="str">
        <f t="shared" si="10"/>
        <v/>
      </c>
      <c r="AD55" s="4" t="str">
        <f t="shared" si="11"/>
        <v>89</v>
      </c>
      <c r="AE55" s="4" t="str">
        <f t="shared" si="12"/>
        <v/>
      </c>
      <c r="AF55" s="4" t="str">
        <f t="shared" si="13"/>
        <v/>
      </c>
      <c r="AG55" s="4" t="str">
        <f t="shared" si="14"/>
        <v/>
      </c>
      <c r="AH55" s="4" t="str">
        <f t="shared" si="15"/>
        <v>37.83289001</v>
      </c>
      <c r="AI55" s="4" t="str">
        <f t="shared" si="16"/>
        <v/>
      </c>
      <c r="AJ55" s="4" t="str">
        <f t="shared" si="17"/>
        <v/>
      </c>
      <c r="AK55" s="4" t="str">
        <f t="shared" si="18"/>
        <v/>
      </c>
      <c r="AL55" s="4" t="str">
        <f t="shared" si="19"/>
        <v>348559</v>
      </c>
      <c r="AM55" s="4" t="str">
        <f t="shared" si="20"/>
        <v/>
      </c>
      <c r="AN55" s="4" t="str">
        <f t="shared" si="21"/>
        <v/>
      </c>
      <c r="AO55" s="4" t="str">
        <f t="shared" si="22"/>
        <v/>
      </c>
      <c r="AP55" s="4" t="str">
        <f t="shared" si="23"/>
        <v>32</v>
      </c>
      <c r="AQ55" s="4" t="str">
        <f t="shared" si="24"/>
        <v/>
      </c>
      <c r="AR55" s="4" t="str">
        <f t="shared" si="25"/>
        <v/>
      </c>
      <c r="AS55" s="4" t="str">
        <f t="shared" si="26"/>
        <v/>
      </c>
      <c r="AT55" s="4" t="str">
        <f t="shared" si="27"/>
        <v>57</v>
      </c>
      <c r="AU55" s="4" t="str">
        <f t="shared" si="28"/>
        <v/>
      </c>
      <c r="AV55" s="4" t="str">
        <f t="shared" si="29"/>
        <v/>
      </c>
      <c r="AW55" s="4" t="str">
        <f t="shared" si="30"/>
        <v/>
      </c>
      <c r="AX55" s="4" t="str">
        <f t="shared" si="31"/>
        <v>202.13875</v>
      </c>
      <c r="AY55" s="4" t="str">
        <f t="shared" si="32"/>
        <v/>
      </c>
      <c r="AZ55" s="4" t="str">
        <f t="shared" si="33"/>
        <v/>
      </c>
      <c r="BA55" s="4" t="str">
        <f t="shared" si="34"/>
        <v/>
      </c>
      <c r="BB55" s="4" t="str">
        <f t="shared" si="35"/>
        <v>27.9371875</v>
      </c>
      <c r="BC55" s="4" t="str">
        <f t="shared" si="36"/>
        <v/>
      </c>
      <c r="BD55" s="4" t="str">
        <f t="shared" si="37"/>
        <v/>
      </c>
      <c r="BE55" s="4" t="str">
        <f t="shared" si="38"/>
        <v/>
      </c>
      <c r="BF55" s="4" t="str">
        <f t="shared" si="39"/>
        <v>0</v>
      </c>
      <c r="BG55" s="4" t="str">
        <f t="shared" si="40"/>
        <v/>
      </c>
      <c r="BH55" s="4" t="str">
        <f t="shared" si="41"/>
        <v/>
      </c>
      <c r="BI55" s="4" t="str">
        <f t="shared" si="42"/>
        <v/>
      </c>
      <c r="BJ55" s="4" t="str">
        <f t="shared" si="43"/>
        <v>0</v>
      </c>
      <c r="BK55" s="4" t="str">
        <f t="shared" si="44"/>
        <v/>
      </c>
      <c r="BL55" s="4" t="str">
        <f t="shared" si="45"/>
        <v/>
      </c>
      <c r="BM55" s="4" t="str">
        <f t="shared" si="46"/>
        <v/>
      </c>
      <c r="BN55" s="4" t="str">
        <f t="shared" si="47"/>
        <v>1</v>
      </c>
      <c r="BO55" s="4" t="str">
        <f t="shared" si="48"/>
        <v/>
      </c>
      <c r="BP55" s="4" t="str">
        <f t="shared" si="49"/>
        <v/>
      </c>
      <c r="BQ55" s="4" t="str">
        <f t="shared" si="50"/>
        <v/>
      </c>
      <c r="BR55" s="4" t="str">
        <f t="shared" si="51"/>
        <v>0</v>
      </c>
      <c r="BS55" s="4" t="str">
        <f t="shared" si="52"/>
        <v/>
      </c>
      <c r="BT55" s="4" t="str">
        <f t="shared" si="53"/>
        <v/>
      </c>
      <c r="BU55" s="4" t="str">
        <f t="shared" si="54"/>
        <v/>
      </c>
      <c r="BV55" s="4" t="str">
        <f t="shared" si="55"/>
        <v/>
      </c>
      <c r="BW55" s="4" t="str">
        <f t="shared" si="56"/>
        <v/>
      </c>
      <c r="BX55" s="4" t="str">
        <f t="shared" si="57"/>
        <v/>
      </c>
      <c r="BY55" s="4" t="str">
        <f t="shared" si="58"/>
        <v/>
      </c>
      <c r="BZ55" s="4" t="str">
        <f t="shared" si="59"/>
        <v/>
      </c>
      <c r="CA55" s="4" t="str">
        <f t="shared" si="60"/>
        <v/>
      </c>
      <c r="CB55" s="4" t="str">
        <f t="shared" si="61"/>
        <v/>
      </c>
      <c r="CC55" s="4" t="str">
        <f t="shared" si="62"/>
        <v/>
      </c>
      <c r="CD55" s="4" t="str">
        <f t="shared" si="63"/>
        <v/>
      </c>
      <c r="CE55" s="4" t="str">
        <f t="shared" si="64"/>
        <v/>
      </c>
      <c r="CF55" s="4" t="str">
        <f t="shared" si="65"/>
        <v/>
      </c>
      <c r="CG55" s="4" t="str">
        <f t="shared" si="66"/>
        <v/>
      </c>
      <c r="CH55" s="4" t="str">
        <f t="shared" si="67"/>
        <v/>
      </c>
      <c r="CI55" s="4" t="str">
        <f t="shared" si="68"/>
        <v/>
      </c>
      <c r="CJ55" s="4" t="str">
        <f t="shared" si="69"/>
        <v/>
      </c>
      <c r="CK55" s="4" t="str">
        <f t="shared" si="70"/>
        <v/>
      </c>
      <c r="CL55" s="4" t="str">
        <f t="shared" si="71"/>
        <v/>
      </c>
      <c r="CM55" s="4" t="str">
        <f t="shared" si="72"/>
        <v/>
      </c>
      <c r="CN55" s="4" t="str">
        <f t="shared" si="73"/>
        <v/>
      </c>
      <c r="CO55" s="4" t="str">
        <f t="shared" si="74"/>
        <v/>
      </c>
    </row>
    <row r="56">
      <c r="A56" s="4">
        <v>0.00474444831007</v>
      </c>
      <c r="B56" s="4">
        <v>337074.03625</v>
      </c>
      <c r="C56" s="7">
        <v>234.3980310365593</v>
      </c>
      <c r="D56" s="7">
        <v>19.0</v>
      </c>
      <c r="E56" s="7">
        <v>19.0</v>
      </c>
      <c r="F56" s="7">
        <v>336858.0</v>
      </c>
      <c r="G56" s="7">
        <v>19.0</v>
      </c>
      <c r="H56" s="7">
        <v>0.0</v>
      </c>
      <c r="I56" s="4">
        <v>216.03625</v>
      </c>
      <c r="J56" s="4">
        <v>0.0</v>
      </c>
      <c r="K56" s="7">
        <v>0.0</v>
      </c>
      <c r="L56" s="7">
        <v>0.0</v>
      </c>
      <c r="M56" s="7">
        <v>10.0</v>
      </c>
      <c r="N56" s="4">
        <v>0.0</v>
      </c>
      <c r="O56" s="4"/>
      <c r="P56" s="4"/>
      <c r="Q56" s="4"/>
      <c r="R56" s="4"/>
      <c r="S56" s="18"/>
      <c r="T56" s="4"/>
      <c r="U56" s="11" t="str">
        <f t="shared" si="2"/>
        <v>3</v>
      </c>
      <c r="V56" s="4" t="str">
        <f t="shared" si="3"/>
        <v/>
      </c>
      <c r="W56" s="4" t="str">
        <f t="shared" si="4"/>
        <v/>
      </c>
      <c r="X56" s="4" t="str">
        <f t="shared" si="5"/>
        <v>337074.0363</v>
      </c>
      <c r="Y56" s="4" t="str">
        <f t="shared" si="6"/>
        <v/>
      </c>
      <c r="Z56" s="4" t="str">
        <f t="shared" si="7"/>
        <v/>
      </c>
      <c r="AA56" s="4" t="str">
        <f t="shared" si="8"/>
        <v/>
      </c>
      <c r="AB56" s="4" t="str">
        <f t="shared" si="9"/>
        <v>234.398031</v>
      </c>
      <c r="AC56" s="4" t="str">
        <f t="shared" si="10"/>
        <v/>
      </c>
      <c r="AD56" s="4" t="str">
        <f t="shared" si="11"/>
        <v/>
      </c>
      <c r="AE56" s="4" t="str">
        <f t="shared" si="12"/>
        <v/>
      </c>
      <c r="AF56" s="4" t="str">
        <f t="shared" si="13"/>
        <v>19</v>
      </c>
      <c r="AG56" s="4" t="str">
        <f t="shared" si="14"/>
        <v/>
      </c>
      <c r="AH56" s="4" t="str">
        <f t="shared" si="15"/>
        <v/>
      </c>
      <c r="AI56" s="4" t="str">
        <f t="shared" si="16"/>
        <v/>
      </c>
      <c r="AJ56" s="4" t="str">
        <f t="shared" si="17"/>
        <v>19</v>
      </c>
      <c r="AK56" s="4" t="str">
        <f t="shared" si="18"/>
        <v/>
      </c>
      <c r="AL56" s="4" t="str">
        <f t="shared" si="19"/>
        <v/>
      </c>
      <c r="AM56" s="4" t="str">
        <f t="shared" si="20"/>
        <v/>
      </c>
      <c r="AN56" s="4" t="str">
        <f t="shared" si="21"/>
        <v>336858</v>
      </c>
      <c r="AO56" s="4" t="str">
        <f t="shared" si="22"/>
        <v/>
      </c>
      <c r="AP56" s="4" t="str">
        <f t="shared" si="23"/>
        <v/>
      </c>
      <c r="AQ56" s="4" t="str">
        <f t="shared" si="24"/>
        <v/>
      </c>
      <c r="AR56" s="4" t="str">
        <f t="shared" si="25"/>
        <v>19</v>
      </c>
      <c r="AS56" s="4" t="str">
        <f t="shared" si="26"/>
        <v/>
      </c>
      <c r="AT56" s="4" t="str">
        <f t="shared" si="27"/>
        <v/>
      </c>
      <c r="AU56" s="4" t="str">
        <f t="shared" si="28"/>
        <v/>
      </c>
      <c r="AV56" s="4" t="str">
        <f t="shared" si="29"/>
        <v>0</v>
      </c>
      <c r="AW56" s="4" t="str">
        <f t="shared" si="30"/>
        <v/>
      </c>
      <c r="AX56" s="4" t="str">
        <f t="shared" si="31"/>
        <v/>
      </c>
      <c r="AY56" s="4" t="str">
        <f t="shared" si="32"/>
        <v/>
      </c>
      <c r="AZ56" s="4" t="str">
        <f t="shared" si="33"/>
        <v>216.03625</v>
      </c>
      <c r="BA56" s="4" t="str">
        <f t="shared" si="34"/>
        <v/>
      </c>
      <c r="BB56" s="4" t="str">
        <f t="shared" si="35"/>
        <v/>
      </c>
      <c r="BC56" s="4" t="str">
        <f t="shared" si="36"/>
        <v/>
      </c>
      <c r="BD56" s="4" t="str">
        <f t="shared" si="37"/>
        <v>0</v>
      </c>
      <c r="BE56" s="4" t="str">
        <f t="shared" si="38"/>
        <v/>
      </c>
      <c r="BF56" s="4" t="str">
        <f t="shared" si="39"/>
        <v/>
      </c>
      <c r="BG56" s="4" t="str">
        <f t="shared" si="40"/>
        <v/>
      </c>
      <c r="BH56" s="4" t="str">
        <f t="shared" si="41"/>
        <v>0</v>
      </c>
      <c r="BI56" s="4" t="str">
        <f t="shared" si="42"/>
        <v/>
      </c>
      <c r="BJ56" s="4" t="str">
        <f t="shared" si="43"/>
        <v/>
      </c>
      <c r="BK56" s="4" t="str">
        <f t="shared" si="44"/>
        <v/>
      </c>
      <c r="BL56" s="4" t="str">
        <f t="shared" si="45"/>
        <v>0</v>
      </c>
      <c r="BM56" s="4" t="str">
        <f t="shared" si="46"/>
        <v/>
      </c>
      <c r="BN56" s="4" t="str">
        <f t="shared" si="47"/>
        <v/>
      </c>
      <c r="BO56" s="4" t="str">
        <f t="shared" si="48"/>
        <v/>
      </c>
      <c r="BP56" s="4" t="str">
        <f t="shared" si="49"/>
        <v>10</v>
      </c>
      <c r="BQ56" s="4" t="str">
        <f t="shared" si="50"/>
        <v/>
      </c>
      <c r="BR56" s="4" t="str">
        <f t="shared" si="51"/>
        <v/>
      </c>
      <c r="BS56" s="4" t="str">
        <f t="shared" si="52"/>
        <v/>
      </c>
      <c r="BT56" s="4" t="str">
        <f t="shared" si="53"/>
        <v>0</v>
      </c>
      <c r="BU56" s="4" t="str">
        <f t="shared" si="54"/>
        <v/>
      </c>
      <c r="BV56" s="4" t="str">
        <f t="shared" si="55"/>
        <v/>
      </c>
      <c r="BW56" s="4" t="str">
        <f t="shared" si="56"/>
        <v/>
      </c>
      <c r="BX56" s="4" t="str">
        <f t="shared" si="57"/>
        <v/>
      </c>
      <c r="BY56" s="4" t="str">
        <f t="shared" si="58"/>
        <v/>
      </c>
      <c r="BZ56" s="4" t="str">
        <f t="shared" si="59"/>
        <v/>
      </c>
      <c r="CA56" s="4" t="str">
        <f t="shared" si="60"/>
        <v/>
      </c>
      <c r="CB56" s="4" t="str">
        <f t="shared" si="61"/>
        <v/>
      </c>
      <c r="CC56" s="4" t="str">
        <f t="shared" si="62"/>
        <v/>
      </c>
      <c r="CD56" s="4" t="str">
        <f t="shared" si="63"/>
        <v/>
      </c>
      <c r="CE56" s="4" t="str">
        <f t="shared" si="64"/>
        <v/>
      </c>
      <c r="CF56" s="4" t="str">
        <f t="shared" si="65"/>
        <v/>
      </c>
      <c r="CG56" s="4" t="str">
        <f t="shared" si="66"/>
        <v/>
      </c>
      <c r="CH56" s="4" t="str">
        <f t="shared" si="67"/>
        <v/>
      </c>
      <c r="CI56" s="4" t="str">
        <f t="shared" si="68"/>
        <v/>
      </c>
      <c r="CJ56" s="4" t="str">
        <f t="shared" si="69"/>
        <v/>
      </c>
      <c r="CK56" s="4" t="str">
        <f t="shared" si="70"/>
        <v/>
      </c>
      <c r="CL56" s="4" t="str">
        <f t="shared" si="71"/>
        <v/>
      </c>
      <c r="CM56" s="4" t="str">
        <f t="shared" si="72"/>
        <v/>
      </c>
      <c r="CN56" s="4" t="str">
        <f t="shared" si="73"/>
        <v/>
      </c>
      <c r="CO56" s="4" t="str">
        <f t="shared" si="74"/>
        <v/>
      </c>
    </row>
    <row r="57">
      <c r="A57" s="4">
        <v>0.00705211308678</v>
      </c>
      <c r="B57" s="4">
        <v>329681.86343749997</v>
      </c>
      <c r="C57" s="7">
        <v>573.1917223575333</v>
      </c>
      <c r="D57" s="7">
        <v>4844.0</v>
      </c>
      <c r="E57" s="7">
        <v>2679.828221306377</v>
      </c>
      <c r="F57" s="7">
        <v>329127.0</v>
      </c>
      <c r="G57" s="7">
        <v>2668.74125</v>
      </c>
      <c r="H57" s="7">
        <v>2175.25875</v>
      </c>
      <c r="I57" s="4">
        <v>469.541875</v>
      </c>
      <c r="J57" s="4">
        <v>85.3215625</v>
      </c>
      <c r="U57" s="11" t="str">
        <f t="shared" si="2"/>
        <v>3</v>
      </c>
      <c r="V57" s="4" t="str">
        <f t="shared" si="3"/>
        <v/>
      </c>
      <c r="W57" s="4" t="str">
        <f t="shared" si="4"/>
        <v/>
      </c>
      <c r="X57" s="4" t="str">
        <f t="shared" si="5"/>
        <v>329681.8634</v>
      </c>
      <c r="Y57" s="4" t="str">
        <f t="shared" si="6"/>
        <v/>
      </c>
      <c r="Z57" s="4" t="str">
        <f t="shared" si="7"/>
        <v/>
      </c>
      <c r="AA57" s="4" t="str">
        <f t="shared" si="8"/>
        <v/>
      </c>
      <c r="AB57" s="4" t="str">
        <f t="shared" si="9"/>
        <v>573.1917224</v>
      </c>
      <c r="AC57" s="4" t="str">
        <f t="shared" si="10"/>
        <v/>
      </c>
      <c r="AD57" s="4" t="str">
        <f t="shared" si="11"/>
        <v/>
      </c>
      <c r="AE57" s="4" t="str">
        <f t="shared" si="12"/>
        <v/>
      </c>
      <c r="AF57" s="4" t="str">
        <f t="shared" si="13"/>
        <v>4844</v>
      </c>
      <c r="AG57" s="4" t="str">
        <f t="shared" si="14"/>
        <v/>
      </c>
      <c r="AH57" s="4" t="str">
        <f t="shared" si="15"/>
        <v/>
      </c>
      <c r="AI57" s="4" t="str">
        <f t="shared" si="16"/>
        <v/>
      </c>
      <c r="AJ57" s="4" t="str">
        <f t="shared" si="17"/>
        <v>2679.828221</v>
      </c>
      <c r="AK57" s="4" t="str">
        <f t="shared" si="18"/>
        <v/>
      </c>
      <c r="AL57" s="4" t="str">
        <f t="shared" si="19"/>
        <v/>
      </c>
      <c r="AM57" s="4" t="str">
        <f t="shared" si="20"/>
        <v/>
      </c>
      <c r="AN57" s="4" t="str">
        <f t="shared" si="21"/>
        <v>329127</v>
      </c>
      <c r="AO57" s="4" t="str">
        <f t="shared" si="22"/>
        <v/>
      </c>
      <c r="AP57" s="4" t="str">
        <f t="shared" si="23"/>
        <v/>
      </c>
      <c r="AQ57" s="4" t="str">
        <f t="shared" si="24"/>
        <v/>
      </c>
      <c r="AR57" s="4" t="str">
        <f t="shared" si="25"/>
        <v>2668.74125</v>
      </c>
      <c r="AS57" s="4" t="str">
        <f t="shared" si="26"/>
        <v/>
      </c>
      <c r="AT57" s="4" t="str">
        <f t="shared" si="27"/>
        <v/>
      </c>
      <c r="AU57" s="4" t="str">
        <f t="shared" si="28"/>
        <v/>
      </c>
      <c r="AV57" s="4" t="str">
        <f t="shared" si="29"/>
        <v>2175.25875</v>
      </c>
      <c r="AW57" s="4" t="str">
        <f t="shared" si="30"/>
        <v/>
      </c>
      <c r="AX57" s="4" t="str">
        <f t="shared" si="31"/>
        <v/>
      </c>
      <c r="AY57" s="4" t="str">
        <f t="shared" si="32"/>
        <v/>
      </c>
      <c r="AZ57" s="4" t="str">
        <f t="shared" si="33"/>
        <v>469.541875</v>
      </c>
      <c r="BA57" s="4" t="str">
        <f t="shared" si="34"/>
        <v/>
      </c>
      <c r="BB57" s="4" t="str">
        <f t="shared" si="35"/>
        <v/>
      </c>
      <c r="BC57" s="4" t="str">
        <f t="shared" si="36"/>
        <v/>
      </c>
      <c r="BD57" s="4" t="str">
        <f t="shared" si="37"/>
        <v>85.3215625</v>
      </c>
      <c r="BE57" s="4" t="str">
        <f t="shared" si="38"/>
        <v/>
      </c>
      <c r="BF57" s="4" t="str">
        <f t="shared" si="39"/>
        <v/>
      </c>
      <c r="BG57" s="4" t="str">
        <f t="shared" si="40"/>
        <v/>
      </c>
      <c r="BH57" s="4" t="str">
        <f t="shared" si="41"/>
        <v/>
      </c>
      <c r="BI57" s="4" t="str">
        <f t="shared" si="42"/>
        <v/>
      </c>
      <c r="BJ57" s="4" t="str">
        <f t="shared" si="43"/>
        <v/>
      </c>
      <c r="BK57" s="4" t="str">
        <f t="shared" si="44"/>
        <v/>
      </c>
      <c r="BL57" s="4" t="str">
        <f t="shared" si="45"/>
        <v/>
      </c>
      <c r="BM57" s="4" t="str">
        <f t="shared" si="46"/>
        <v/>
      </c>
      <c r="BN57" s="4" t="str">
        <f t="shared" si="47"/>
        <v/>
      </c>
      <c r="BO57" s="4" t="str">
        <f t="shared" si="48"/>
        <v/>
      </c>
      <c r="BP57" s="4" t="str">
        <f t="shared" si="49"/>
        <v/>
      </c>
      <c r="BQ57" s="4" t="str">
        <f t="shared" si="50"/>
        <v/>
      </c>
      <c r="BR57" s="4" t="str">
        <f t="shared" si="51"/>
        <v/>
      </c>
      <c r="BS57" s="4" t="str">
        <f t="shared" si="52"/>
        <v/>
      </c>
      <c r="BT57" s="4" t="str">
        <f t="shared" si="53"/>
        <v/>
      </c>
      <c r="BU57" s="4" t="str">
        <f t="shared" si="54"/>
        <v/>
      </c>
      <c r="BV57" s="4" t="str">
        <f t="shared" si="55"/>
        <v/>
      </c>
      <c r="BW57" s="4" t="str">
        <f t="shared" si="56"/>
        <v/>
      </c>
      <c r="BX57" s="4" t="str">
        <f t="shared" si="57"/>
        <v/>
      </c>
      <c r="BY57" s="4" t="str">
        <f t="shared" si="58"/>
        <v/>
      </c>
      <c r="BZ57" s="4" t="str">
        <f t="shared" si="59"/>
        <v/>
      </c>
      <c r="CA57" s="4" t="str">
        <f t="shared" si="60"/>
        <v/>
      </c>
      <c r="CB57" s="4" t="str">
        <f t="shared" si="61"/>
        <v/>
      </c>
      <c r="CC57" s="4" t="str">
        <f t="shared" si="62"/>
        <v/>
      </c>
      <c r="CD57" s="4" t="str">
        <f t="shared" si="63"/>
        <v/>
      </c>
      <c r="CE57" s="4" t="str">
        <f t="shared" si="64"/>
        <v/>
      </c>
      <c r="CF57" s="4" t="str">
        <f t="shared" si="65"/>
        <v/>
      </c>
      <c r="CG57" s="4" t="str">
        <f t="shared" si="66"/>
        <v/>
      </c>
      <c r="CH57" s="4" t="str">
        <f t="shared" si="67"/>
        <v/>
      </c>
      <c r="CI57" s="4" t="str">
        <f t="shared" si="68"/>
        <v/>
      </c>
      <c r="CJ57" s="4" t="str">
        <f t="shared" si="69"/>
        <v/>
      </c>
      <c r="CK57" s="4" t="str">
        <f t="shared" si="70"/>
        <v/>
      </c>
      <c r="CL57" s="4" t="str">
        <f t="shared" si="71"/>
        <v/>
      </c>
      <c r="CM57" s="4" t="str">
        <f t="shared" si="72"/>
        <v/>
      </c>
      <c r="CN57" s="4" t="str">
        <f t="shared" si="73"/>
        <v/>
      </c>
      <c r="CO57" s="4" t="str">
        <f t="shared" si="74"/>
        <v/>
      </c>
    </row>
    <row r="58">
      <c r="A58" s="4">
        <v>0.0125426532594</v>
      </c>
      <c r="B58" s="4">
        <v>338447.02812499995</v>
      </c>
      <c r="C58" s="7">
        <v>12385.342991431053</v>
      </c>
      <c r="D58" s="7">
        <v>55600.0</v>
      </c>
      <c r="E58" s="7">
        <v>24687.416602598576</v>
      </c>
      <c r="F58" s="7">
        <v>326080.0</v>
      </c>
      <c r="G58" s="7">
        <v>24672.5</v>
      </c>
      <c r="H58" s="7">
        <v>30927.5</v>
      </c>
      <c r="I58" s="4">
        <v>11236.766875</v>
      </c>
      <c r="J58" s="4">
        <v>1130.26125</v>
      </c>
      <c r="U58" s="11" t="str">
        <f t="shared" si="2"/>
        <v>4</v>
      </c>
      <c r="V58" s="4" t="str">
        <f t="shared" si="3"/>
        <v/>
      </c>
      <c r="W58" s="4" t="str">
        <f t="shared" si="4"/>
        <v/>
      </c>
      <c r="X58" s="4" t="str">
        <f t="shared" si="5"/>
        <v/>
      </c>
      <c r="Y58" s="4" t="str">
        <f t="shared" si="6"/>
        <v>338447.0281</v>
      </c>
      <c r="Z58" s="4" t="str">
        <f t="shared" si="7"/>
        <v/>
      </c>
      <c r="AA58" s="4" t="str">
        <f t="shared" si="8"/>
        <v/>
      </c>
      <c r="AB58" s="4" t="str">
        <f t="shared" si="9"/>
        <v/>
      </c>
      <c r="AC58" s="4" t="str">
        <f t="shared" si="10"/>
        <v>12385.34299</v>
      </c>
      <c r="AD58" s="4" t="str">
        <f t="shared" si="11"/>
        <v/>
      </c>
      <c r="AE58" s="4" t="str">
        <f t="shared" si="12"/>
        <v/>
      </c>
      <c r="AF58" s="4" t="str">
        <f t="shared" si="13"/>
        <v/>
      </c>
      <c r="AG58" s="4" t="str">
        <f t="shared" si="14"/>
        <v>55600</v>
      </c>
      <c r="AH58" s="4" t="str">
        <f t="shared" si="15"/>
        <v/>
      </c>
      <c r="AI58" s="4" t="str">
        <f t="shared" si="16"/>
        <v/>
      </c>
      <c r="AJ58" s="4" t="str">
        <f t="shared" si="17"/>
        <v/>
      </c>
      <c r="AK58" s="4" t="str">
        <f t="shared" si="18"/>
        <v>24687.4166</v>
      </c>
      <c r="AL58" s="4" t="str">
        <f t="shared" si="19"/>
        <v/>
      </c>
      <c r="AM58" s="4" t="str">
        <f t="shared" si="20"/>
        <v/>
      </c>
      <c r="AN58" s="4" t="str">
        <f t="shared" si="21"/>
        <v/>
      </c>
      <c r="AO58" s="4" t="str">
        <f t="shared" si="22"/>
        <v>326080</v>
      </c>
      <c r="AP58" s="4" t="str">
        <f t="shared" si="23"/>
        <v/>
      </c>
      <c r="AQ58" s="4" t="str">
        <f t="shared" si="24"/>
        <v/>
      </c>
      <c r="AR58" s="4" t="str">
        <f t="shared" si="25"/>
        <v/>
      </c>
      <c r="AS58" s="4" t="str">
        <f t="shared" si="26"/>
        <v>24672.5</v>
      </c>
      <c r="AT58" s="4" t="str">
        <f t="shared" si="27"/>
        <v/>
      </c>
      <c r="AU58" s="4" t="str">
        <f t="shared" si="28"/>
        <v/>
      </c>
      <c r="AV58" s="4" t="str">
        <f t="shared" si="29"/>
        <v/>
      </c>
      <c r="AW58" s="4" t="str">
        <f t="shared" si="30"/>
        <v>30927.5</v>
      </c>
      <c r="AX58" s="4" t="str">
        <f t="shared" si="31"/>
        <v/>
      </c>
      <c r="AY58" s="4" t="str">
        <f t="shared" si="32"/>
        <v/>
      </c>
      <c r="AZ58" s="4" t="str">
        <f t="shared" si="33"/>
        <v/>
      </c>
      <c r="BA58" s="4" t="str">
        <f t="shared" si="34"/>
        <v>11236.76688</v>
      </c>
      <c r="BB58" s="4" t="str">
        <f t="shared" si="35"/>
        <v/>
      </c>
      <c r="BC58" s="4" t="str">
        <f t="shared" si="36"/>
        <v/>
      </c>
      <c r="BD58" s="4" t="str">
        <f t="shared" si="37"/>
        <v/>
      </c>
      <c r="BE58" s="4" t="str">
        <f t="shared" si="38"/>
        <v>1130.26125</v>
      </c>
      <c r="BF58" s="4" t="str">
        <f t="shared" si="39"/>
        <v/>
      </c>
      <c r="BG58" s="4" t="str">
        <f t="shared" si="40"/>
        <v/>
      </c>
      <c r="BH58" s="4" t="str">
        <f t="shared" si="41"/>
        <v/>
      </c>
      <c r="BI58" s="4" t="str">
        <f t="shared" si="42"/>
        <v/>
      </c>
      <c r="BJ58" s="4" t="str">
        <f t="shared" si="43"/>
        <v/>
      </c>
      <c r="BK58" s="4" t="str">
        <f t="shared" si="44"/>
        <v/>
      </c>
      <c r="BL58" s="4" t="str">
        <f t="shared" si="45"/>
        <v/>
      </c>
      <c r="BM58" s="4" t="str">
        <f t="shared" si="46"/>
        <v/>
      </c>
      <c r="BN58" s="4" t="str">
        <f t="shared" si="47"/>
        <v/>
      </c>
      <c r="BO58" s="4" t="str">
        <f t="shared" si="48"/>
        <v/>
      </c>
      <c r="BP58" s="4" t="str">
        <f t="shared" si="49"/>
        <v/>
      </c>
      <c r="BQ58" s="4" t="str">
        <f t="shared" si="50"/>
        <v/>
      </c>
      <c r="BR58" s="4" t="str">
        <f t="shared" si="51"/>
        <v/>
      </c>
      <c r="BS58" s="4" t="str">
        <f t="shared" si="52"/>
        <v/>
      </c>
      <c r="BT58" s="4" t="str">
        <f t="shared" si="53"/>
        <v/>
      </c>
      <c r="BU58" s="4" t="str">
        <f t="shared" si="54"/>
        <v/>
      </c>
      <c r="BV58" s="4" t="str">
        <f t="shared" si="55"/>
        <v/>
      </c>
      <c r="BW58" s="4" t="str">
        <f t="shared" si="56"/>
        <v/>
      </c>
      <c r="BX58" s="4" t="str">
        <f t="shared" si="57"/>
        <v/>
      </c>
      <c r="BY58" s="4" t="str">
        <f t="shared" si="58"/>
        <v/>
      </c>
      <c r="BZ58" s="4" t="str">
        <f t="shared" si="59"/>
        <v/>
      </c>
      <c r="CA58" s="4" t="str">
        <f t="shared" si="60"/>
        <v/>
      </c>
      <c r="CB58" s="4" t="str">
        <f t="shared" si="61"/>
        <v/>
      </c>
      <c r="CC58" s="4" t="str">
        <f t="shared" si="62"/>
        <v/>
      </c>
      <c r="CD58" s="4" t="str">
        <f t="shared" si="63"/>
        <v/>
      </c>
      <c r="CE58" s="4" t="str">
        <f t="shared" si="64"/>
        <v/>
      </c>
      <c r="CF58" s="4" t="str">
        <f t="shared" si="65"/>
        <v/>
      </c>
      <c r="CG58" s="4" t="str">
        <f t="shared" si="66"/>
        <v/>
      </c>
      <c r="CH58" s="4" t="str">
        <f t="shared" si="67"/>
        <v/>
      </c>
      <c r="CI58" s="4" t="str">
        <f t="shared" si="68"/>
        <v/>
      </c>
      <c r="CJ58" s="4" t="str">
        <f t="shared" si="69"/>
        <v/>
      </c>
      <c r="CK58" s="4" t="str">
        <f t="shared" si="70"/>
        <v/>
      </c>
      <c r="CL58" s="4" t="str">
        <f t="shared" si="71"/>
        <v/>
      </c>
      <c r="CM58" s="4" t="str">
        <f t="shared" si="72"/>
        <v/>
      </c>
      <c r="CN58" s="4" t="str">
        <f t="shared" si="73"/>
        <v/>
      </c>
      <c r="CO58" s="4" t="str">
        <f t="shared" si="74"/>
        <v/>
      </c>
    </row>
    <row r="59">
      <c r="A59" s="4">
        <v>0.00180974382789</v>
      </c>
      <c r="B59" s="4">
        <v>312247.1</v>
      </c>
      <c r="C59" s="7">
        <v>4790.330109587841</v>
      </c>
      <c r="D59" s="7">
        <v>17000.0</v>
      </c>
      <c r="E59" s="7">
        <v>7429.476374559393</v>
      </c>
      <c r="F59" s="7">
        <v>307475.0</v>
      </c>
      <c r="G59" s="7">
        <v>7416.25</v>
      </c>
      <c r="H59" s="7">
        <v>9583.75</v>
      </c>
      <c r="I59" s="4">
        <v>4296.145625</v>
      </c>
      <c r="J59" s="4">
        <v>475.954375</v>
      </c>
      <c r="U59" s="11" t="str">
        <f t="shared" si="2"/>
        <v>1</v>
      </c>
      <c r="V59" s="4" t="str">
        <f t="shared" si="3"/>
        <v>312247.1</v>
      </c>
      <c r="W59" s="4" t="str">
        <f t="shared" si="4"/>
        <v/>
      </c>
      <c r="X59" s="4" t="str">
        <f t="shared" si="5"/>
        <v/>
      </c>
      <c r="Y59" s="4" t="str">
        <f t="shared" si="6"/>
        <v/>
      </c>
      <c r="Z59" s="4" t="str">
        <f t="shared" si="7"/>
        <v>4790.33011</v>
      </c>
      <c r="AA59" s="4" t="str">
        <f t="shared" si="8"/>
        <v/>
      </c>
      <c r="AB59" s="4" t="str">
        <f t="shared" si="9"/>
        <v/>
      </c>
      <c r="AC59" s="4" t="str">
        <f t="shared" si="10"/>
        <v/>
      </c>
      <c r="AD59" s="4" t="str">
        <f t="shared" si="11"/>
        <v>17000</v>
      </c>
      <c r="AE59" s="4" t="str">
        <f t="shared" si="12"/>
        <v/>
      </c>
      <c r="AF59" s="4" t="str">
        <f t="shared" si="13"/>
        <v/>
      </c>
      <c r="AG59" s="4" t="str">
        <f t="shared" si="14"/>
        <v/>
      </c>
      <c r="AH59" s="4" t="str">
        <f t="shared" si="15"/>
        <v>7429.476375</v>
      </c>
      <c r="AI59" s="4" t="str">
        <f t="shared" si="16"/>
        <v/>
      </c>
      <c r="AJ59" s="4" t="str">
        <f t="shared" si="17"/>
        <v/>
      </c>
      <c r="AK59" s="4" t="str">
        <f t="shared" si="18"/>
        <v/>
      </c>
      <c r="AL59" s="4" t="str">
        <f t="shared" si="19"/>
        <v>307475</v>
      </c>
      <c r="AM59" s="4" t="str">
        <f t="shared" si="20"/>
        <v/>
      </c>
      <c r="AN59" s="4" t="str">
        <f t="shared" si="21"/>
        <v/>
      </c>
      <c r="AO59" s="4" t="str">
        <f t="shared" si="22"/>
        <v/>
      </c>
      <c r="AP59" s="4" t="str">
        <f t="shared" si="23"/>
        <v>7416.25</v>
      </c>
      <c r="AQ59" s="4" t="str">
        <f t="shared" si="24"/>
        <v/>
      </c>
      <c r="AR59" s="4" t="str">
        <f t="shared" si="25"/>
        <v/>
      </c>
      <c r="AS59" s="4" t="str">
        <f t="shared" si="26"/>
        <v/>
      </c>
      <c r="AT59" s="4" t="str">
        <f t="shared" si="27"/>
        <v>9583.75</v>
      </c>
      <c r="AU59" s="4" t="str">
        <f t="shared" si="28"/>
        <v/>
      </c>
      <c r="AV59" s="4" t="str">
        <f t="shared" si="29"/>
        <v/>
      </c>
      <c r="AW59" s="4" t="str">
        <f t="shared" si="30"/>
        <v/>
      </c>
      <c r="AX59" s="4" t="str">
        <f t="shared" si="31"/>
        <v>4296.145625</v>
      </c>
      <c r="AY59" s="4" t="str">
        <f t="shared" si="32"/>
        <v/>
      </c>
      <c r="AZ59" s="4" t="str">
        <f t="shared" si="33"/>
        <v/>
      </c>
      <c r="BA59" s="4" t="str">
        <f t="shared" si="34"/>
        <v/>
      </c>
      <c r="BB59" s="4" t="str">
        <f t="shared" si="35"/>
        <v>475.954375</v>
      </c>
      <c r="BC59" s="4" t="str">
        <f t="shared" si="36"/>
        <v/>
      </c>
      <c r="BD59" s="4" t="str">
        <f t="shared" si="37"/>
        <v/>
      </c>
      <c r="BE59" s="4" t="str">
        <f t="shared" si="38"/>
        <v/>
      </c>
      <c r="BF59" s="4" t="str">
        <f t="shared" si="39"/>
        <v/>
      </c>
      <c r="BG59" s="4" t="str">
        <f t="shared" si="40"/>
        <v/>
      </c>
      <c r="BH59" s="4" t="str">
        <f t="shared" si="41"/>
        <v/>
      </c>
      <c r="BI59" s="4" t="str">
        <f t="shared" si="42"/>
        <v/>
      </c>
      <c r="BJ59" s="4" t="str">
        <f t="shared" si="43"/>
        <v/>
      </c>
      <c r="BK59" s="4" t="str">
        <f t="shared" si="44"/>
        <v/>
      </c>
      <c r="BL59" s="4" t="str">
        <f t="shared" si="45"/>
        <v/>
      </c>
      <c r="BM59" s="4" t="str">
        <f t="shared" si="46"/>
        <v/>
      </c>
      <c r="BN59" s="4" t="str">
        <f t="shared" si="47"/>
        <v/>
      </c>
      <c r="BO59" s="4" t="str">
        <f t="shared" si="48"/>
        <v/>
      </c>
      <c r="BP59" s="4" t="str">
        <f t="shared" si="49"/>
        <v/>
      </c>
      <c r="BQ59" s="4" t="str">
        <f t="shared" si="50"/>
        <v/>
      </c>
      <c r="BR59" s="4" t="str">
        <f t="shared" si="51"/>
        <v/>
      </c>
      <c r="BS59" s="4" t="str">
        <f t="shared" si="52"/>
        <v/>
      </c>
      <c r="BT59" s="4" t="str">
        <f t="shared" si="53"/>
        <v/>
      </c>
      <c r="BU59" s="4" t="str">
        <f t="shared" si="54"/>
        <v/>
      </c>
      <c r="BV59" s="4" t="str">
        <f t="shared" si="55"/>
        <v/>
      </c>
      <c r="BW59" s="4" t="str">
        <f t="shared" si="56"/>
        <v/>
      </c>
      <c r="BX59" s="4" t="str">
        <f t="shared" si="57"/>
        <v/>
      </c>
      <c r="BY59" s="4" t="str">
        <f t="shared" si="58"/>
        <v/>
      </c>
      <c r="BZ59" s="4" t="str">
        <f t="shared" si="59"/>
        <v/>
      </c>
      <c r="CA59" s="4" t="str">
        <f t="shared" si="60"/>
        <v/>
      </c>
      <c r="CB59" s="4" t="str">
        <f t="shared" si="61"/>
        <v/>
      </c>
      <c r="CC59" s="4" t="str">
        <f t="shared" si="62"/>
        <v/>
      </c>
      <c r="CD59" s="4" t="str">
        <f t="shared" si="63"/>
        <v/>
      </c>
      <c r="CE59" s="4" t="str">
        <f t="shared" si="64"/>
        <v/>
      </c>
      <c r="CF59" s="4" t="str">
        <f t="shared" si="65"/>
        <v/>
      </c>
      <c r="CG59" s="4" t="str">
        <f t="shared" si="66"/>
        <v/>
      </c>
      <c r="CH59" s="4" t="str">
        <f t="shared" si="67"/>
        <v/>
      </c>
      <c r="CI59" s="4" t="str">
        <f t="shared" si="68"/>
        <v/>
      </c>
      <c r="CJ59" s="4" t="str">
        <f t="shared" si="69"/>
        <v/>
      </c>
      <c r="CK59" s="4" t="str">
        <f t="shared" si="70"/>
        <v/>
      </c>
      <c r="CL59" s="4" t="str">
        <f t="shared" si="71"/>
        <v/>
      </c>
      <c r="CM59" s="4" t="str">
        <f t="shared" si="72"/>
        <v/>
      </c>
      <c r="CN59" s="4" t="str">
        <f t="shared" si="73"/>
        <v/>
      </c>
      <c r="CO59" s="4" t="str">
        <f t="shared" si="74"/>
        <v/>
      </c>
    </row>
    <row r="60">
      <c r="A60" s="4">
        <v>0.00282502488026</v>
      </c>
      <c r="B60" s="4">
        <v>298291.83187500003</v>
      </c>
      <c r="C60" s="7">
        <v>1696.0101021681628</v>
      </c>
      <c r="D60" s="7">
        <v>8342.0</v>
      </c>
      <c r="E60" s="7">
        <v>5006.481250894237</v>
      </c>
      <c r="F60" s="7">
        <v>296614.0</v>
      </c>
      <c r="G60" s="7">
        <v>4994.7725</v>
      </c>
      <c r="H60" s="7">
        <v>3347.2275</v>
      </c>
      <c r="I60" s="4">
        <v>1669.4103125</v>
      </c>
      <c r="J60" s="4">
        <v>8.4215625</v>
      </c>
      <c r="U60" s="11" t="str">
        <f t="shared" si="2"/>
        <v>2</v>
      </c>
      <c r="V60" s="4" t="str">
        <f t="shared" si="3"/>
        <v/>
      </c>
      <c r="W60" s="4" t="str">
        <f t="shared" si="4"/>
        <v>298291.8319</v>
      </c>
      <c r="X60" s="4" t="str">
        <f t="shared" si="5"/>
        <v/>
      </c>
      <c r="Y60" s="4" t="str">
        <f t="shared" si="6"/>
        <v/>
      </c>
      <c r="Z60" s="4" t="str">
        <f t="shared" si="7"/>
        <v/>
      </c>
      <c r="AA60" s="4" t="str">
        <f t="shared" si="8"/>
        <v>1696.010102</v>
      </c>
      <c r="AB60" s="4" t="str">
        <f t="shared" si="9"/>
        <v/>
      </c>
      <c r="AC60" s="4" t="str">
        <f t="shared" si="10"/>
        <v/>
      </c>
      <c r="AD60" s="4" t="str">
        <f t="shared" si="11"/>
        <v/>
      </c>
      <c r="AE60" s="4" t="str">
        <f t="shared" si="12"/>
        <v>8342</v>
      </c>
      <c r="AF60" s="4" t="str">
        <f t="shared" si="13"/>
        <v/>
      </c>
      <c r="AG60" s="4" t="str">
        <f t="shared" si="14"/>
        <v/>
      </c>
      <c r="AH60" s="4" t="str">
        <f t="shared" si="15"/>
        <v/>
      </c>
      <c r="AI60" s="4" t="str">
        <f t="shared" si="16"/>
        <v>5006.481251</v>
      </c>
      <c r="AJ60" s="4" t="str">
        <f t="shared" si="17"/>
        <v/>
      </c>
      <c r="AK60" s="4" t="str">
        <f t="shared" si="18"/>
        <v/>
      </c>
      <c r="AL60" s="4" t="str">
        <f t="shared" si="19"/>
        <v/>
      </c>
      <c r="AM60" s="4" t="str">
        <f t="shared" si="20"/>
        <v>296614</v>
      </c>
      <c r="AN60" s="4" t="str">
        <f t="shared" si="21"/>
        <v/>
      </c>
      <c r="AO60" s="4" t="str">
        <f t="shared" si="22"/>
        <v/>
      </c>
      <c r="AP60" s="4" t="str">
        <f t="shared" si="23"/>
        <v/>
      </c>
      <c r="AQ60" s="4" t="str">
        <f t="shared" si="24"/>
        <v>4994.7725</v>
      </c>
      <c r="AR60" s="4" t="str">
        <f t="shared" si="25"/>
        <v/>
      </c>
      <c r="AS60" s="4" t="str">
        <f t="shared" si="26"/>
        <v/>
      </c>
      <c r="AT60" s="4" t="str">
        <f t="shared" si="27"/>
        <v/>
      </c>
      <c r="AU60" s="4" t="str">
        <f t="shared" si="28"/>
        <v>3347.2275</v>
      </c>
      <c r="AV60" s="4" t="str">
        <f t="shared" si="29"/>
        <v/>
      </c>
      <c r="AW60" s="4" t="str">
        <f t="shared" si="30"/>
        <v/>
      </c>
      <c r="AX60" s="4" t="str">
        <f t="shared" si="31"/>
        <v/>
      </c>
      <c r="AY60" s="4" t="str">
        <f t="shared" si="32"/>
        <v>1669.410313</v>
      </c>
      <c r="AZ60" s="4" t="str">
        <f t="shared" si="33"/>
        <v/>
      </c>
      <c r="BA60" s="4" t="str">
        <f t="shared" si="34"/>
        <v/>
      </c>
      <c r="BB60" s="4" t="str">
        <f t="shared" si="35"/>
        <v/>
      </c>
      <c r="BC60" s="4" t="str">
        <f t="shared" si="36"/>
        <v>8.4215625</v>
      </c>
      <c r="BD60" s="4" t="str">
        <f t="shared" si="37"/>
        <v/>
      </c>
      <c r="BE60" s="4" t="str">
        <f t="shared" si="38"/>
        <v/>
      </c>
      <c r="BF60" s="4" t="str">
        <f t="shared" si="39"/>
        <v/>
      </c>
      <c r="BG60" s="4" t="str">
        <f t="shared" si="40"/>
        <v/>
      </c>
      <c r="BH60" s="4" t="str">
        <f t="shared" si="41"/>
        <v/>
      </c>
      <c r="BI60" s="4" t="str">
        <f t="shared" si="42"/>
        <v/>
      </c>
      <c r="BJ60" s="4" t="str">
        <f t="shared" si="43"/>
        <v/>
      </c>
      <c r="BK60" s="4" t="str">
        <f t="shared" si="44"/>
        <v/>
      </c>
      <c r="BL60" s="4" t="str">
        <f t="shared" si="45"/>
        <v/>
      </c>
      <c r="BM60" s="4" t="str">
        <f t="shared" si="46"/>
        <v/>
      </c>
      <c r="BN60" s="4" t="str">
        <f t="shared" si="47"/>
        <v/>
      </c>
      <c r="BO60" s="4" t="str">
        <f t="shared" si="48"/>
        <v/>
      </c>
      <c r="BP60" s="4" t="str">
        <f t="shared" si="49"/>
        <v/>
      </c>
      <c r="BQ60" s="4" t="str">
        <f t="shared" si="50"/>
        <v/>
      </c>
      <c r="BR60" s="4" t="str">
        <f t="shared" si="51"/>
        <v/>
      </c>
      <c r="BS60" s="4" t="str">
        <f t="shared" si="52"/>
        <v/>
      </c>
      <c r="BT60" s="4" t="str">
        <f t="shared" si="53"/>
        <v/>
      </c>
      <c r="BU60" s="4" t="str">
        <f t="shared" si="54"/>
        <v/>
      </c>
      <c r="BV60" s="4" t="str">
        <f t="shared" si="55"/>
        <v/>
      </c>
      <c r="BW60" s="4" t="str">
        <f t="shared" si="56"/>
        <v/>
      </c>
      <c r="BX60" s="4" t="str">
        <f t="shared" si="57"/>
        <v/>
      </c>
      <c r="BY60" s="4" t="str">
        <f t="shared" si="58"/>
        <v/>
      </c>
      <c r="BZ60" s="4" t="str">
        <f t="shared" si="59"/>
        <v/>
      </c>
      <c r="CA60" s="4" t="str">
        <f t="shared" si="60"/>
        <v/>
      </c>
      <c r="CB60" s="4" t="str">
        <f t="shared" si="61"/>
        <v/>
      </c>
      <c r="CC60" s="4" t="str">
        <f t="shared" si="62"/>
        <v/>
      </c>
      <c r="CD60" s="4" t="str">
        <f t="shared" si="63"/>
        <v/>
      </c>
      <c r="CE60" s="4" t="str">
        <f t="shared" si="64"/>
        <v/>
      </c>
      <c r="CF60" s="4" t="str">
        <f t="shared" si="65"/>
        <v/>
      </c>
      <c r="CG60" s="4" t="str">
        <f t="shared" si="66"/>
        <v/>
      </c>
      <c r="CH60" s="4" t="str">
        <f t="shared" si="67"/>
        <v/>
      </c>
      <c r="CI60" s="4" t="str">
        <f t="shared" si="68"/>
        <v/>
      </c>
      <c r="CJ60" s="4" t="str">
        <f t="shared" si="69"/>
        <v/>
      </c>
      <c r="CK60" s="4" t="str">
        <f t="shared" si="70"/>
        <v/>
      </c>
      <c r="CL60" s="4" t="str">
        <f t="shared" si="71"/>
        <v/>
      </c>
      <c r="CM60" s="4" t="str">
        <f t="shared" si="72"/>
        <v/>
      </c>
      <c r="CN60" s="4" t="str">
        <f t="shared" si="73"/>
        <v/>
      </c>
      <c r="CO60" s="4" t="str">
        <f t="shared" si="74"/>
        <v/>
      </c>
    </row>
    <row r="61">
      <c r="A61" s="4">
        <v>0.0110096897644</v>
      </c>
      <c r="B61" s="4">
        <v>286693.5675</v>
      </c>
      <c r="C61" s="7">
        <v>1726.6880264603979</v>
      </c>
      <c r="D61" s="7">
        <v>27900.0</v>
      </c>
      <c r="E61" s="7">
        <v>14814.673565085564</v>
      </c>
      <c r="F61" s="7">
        <v>284985.0</v>
      </c>
      <c r="G61" s="7">
        <v>14802.1875</v>
      </c>
      <c r="H61" s="7">
        <v>5736.9375</v>
      </c>
      <c r="I61" s="4">
        <v>1544.240625</v>
      </c>
      <c r="J61" s="4">
        <v>164.326875</v>
      </c>
      <c r="K61">
        <v>1.0</v>
      </c>
      <c r="L61" s="7">
        <v>2.0</v>
      </c>
      <c r="M61" s="7">
        <v>0.0</v>
      </c>
      <c r="N61" s="4">
        <v>2.0</v>
      </c>
      <c r="O61" s="18"/>
      <c r="P61" s="18"/>
      <c r="Q61" s="18"/>
      <c r="R61" s="18"/>
      <c r="S61" s="18"/>
      <c r="T61" s="4"/>
      <c r="U61" s="11" t="str">
        <f t="shared" si="2"/>
        <v>4</v>
      </c>
      <c r="V61" s="4" t="str">
        <f t="shared" si="3"/>
        <v/>
      </c>
      <c r="W61" s="4" t="str">
        <f t="shared" si="4"/>
        <v/>
      </c>
      <c r="X61" s="4" t="str">
        <f t="shared" si="5"/>
        <v/>
      </c>
      <c r="Y61" s="4" t="str">
        <f t="shared" si="6"/>
        <v>286693.5675</v>
      </c>
      <c r="Z61" s="4" t="str">
        <f t="shared" si="7"/>
        <v/>
      </c>
      <c r="AA61" s="4" t="str">
        <f t="shared" si="8"/>
        <v/>
      </c>
      <c r="AB61" s="4" t="str">
        <f t="shared" si="9"/>
        <v/>
      </c>
      <c r="AC61" s="4" t="str">
        <f t="shared" si="10"/>
        <v>1726.688026</v>
      </c>
      <c r="AD61" s="4" t="str">
        <f t="shared" si="11"/>
        <v/>
      </c>
      <c r="AE61" s="4" t="str">
        <f t="shared" si="12"/>
        <v/>
      </c>
      <c r="AF61" s="4" t="str">
        <f t="shared" si="13"/>
        <v/>
      </c>
      <c r="AG61" s="4" t="str">
        <f t="shared" si="14"/>
        <v>27900</v>
      </c>
      <c r="AH61" s="4" t="str">
        <f t="shared" si="15"/>
        <v/>
      </c>
      <c r="AI61" s="4" t="str">
        <f t="shared" si="16"/>
        <v/>
      </c>
      <c r="AJ61" s="4" t="str">
        <f t="shared" si="17"/>
        <v/>
      </c>
      <c r="AK61" s="4" t="str">
        <f t="shared" si="18"/>
        <v>14814.67357</v>
      </c>
      <c r="AL61" s="4" t="str">
        <f t="shared" si="19"/>
        <v/>
      </c>
      <c r="AM61" s="4" t="str">
        <f t="shared" si="20"/>
        <v/>
      </c>
      <c r="AN61" s="4" t="str">
        <f t="shared" si="21"/>
        <v/>
      </c>
      <c r="AO61" s="4" t="str">
        <f t="shared" si="22"/>
        <v>284985</v>
      </c>
      <c r="AP61" s="4" t="str">
        <f t="shared" si="23"/>
        <v/>
      </c>
      <c r="AQ61" s="4" t="str">
        <f t="shared" si="24"/>
        <v/>
      </c>
      <c r="AR61" s="4" t="str">
        <f t="shared" si="25"/>
        <v/>
      </c>
      <c r="AS61" s="4" t="str">
        <f t="shared" si="26"/>
        <v>14802.1875</v>
      </c>
      <c r="AT61" s="4" t="str">
        <f t="shared" si="27"/>
        <v/>
      </c>
      <c r="AU61" s="4" t="str">
        <f t="shared" si="28"/>
        <v/>
      </c>
      <c r="AV61" s="4" t="str">
        <f t="shared" si="29"/>
        <v/>
      </c>
      <c r="AW61" s="4" t="str">
        <f t="shared" si="30"/>
        <v>5736.9375</v>
      </c>
      <c r="AX61" s="4" t="str">
        <f t="shared" si="31"/>
        <v/>
      </c>
      <c r="AY61" s="4" t="str">
        <f t="shared" si="32"/>
        <v/>
      </c>
      <c r="AZ61" s="4" t="str">
        <f t="shared" si="33"/>
        <v/>
      </c>
      <c r="BA61" s="4" t="str">
        <f t="shared" si="34"/>
        <v>1544.240625</v>
      </c>
      <c r="BB61" s="4" t="str">
        <f t="shared" si="35"/>
        <v/>
      </c>
      <c r="BC61" s="4" t="str">
        <f t="shared" si="36"/>
        <v/>
      </c>
      <c r="BD61" s="4" t="str">
        <f t="shared" si="37"/>
        <v/>
      </c>
      <c r="BE61" s="4" t="str">
        <f t="shared" si="38"/>
        <v>164.326875</v>
      </c>
      <c r="BF61" s="4" t="str">
        <f t="shared" si="39"/>
        <v/>
      </c>
      <c r="BG61" s="4" t="str">
        <f t="shared" si="40"/>
        <v/>
      </c>
      <c r="BH61" s="4" t="str">
        <f t="shared" si="41"/>
        <v/>
      </c>
      <c r="BI61" s="4" t="str">
        <f t="shared" si="42"/>
        <v>1</v>
      </c>
      <c r="BJ61" s="4" t="str">
        <f t="shared" si="43"/>
        <v/>
      </c>
      <c r="BK61" s="4" t="str">
        <f t="shared" si="44"/>
        <v/>
      </c>
      <c r="BL61" s="4" t="str">
        <f t="shared" si="45"/>
        <v/>
      </c>
      <c r="BM61" s="4" t="str">
        <f t="shared" si="46"/>
        <v>2</v>
      </c>
      <c r="BN61" s="4" t="str">
        <f t="shared" si="47"/>
        <v/>
      </c>
      <c r="BO61" s="4" t="str">
        <f t="shared" si="48"/>
        <v/>
      </c>
      <c r="BP61" s="4" t="str">
        <f t="shared" si="49"/>
        <v/>
      </c>
      <c r="BQ61" s="4" t="str">
        <f t="shared" si="50"/>
        <v>0</v>
      </c>
      <c r="BR61" s="4" t="str">
        <f t="shared" si="51"/>
        <v/>
      </c>
      <c r="BS61" s="4" t="str">
        <f t="shared" si="52"/>
        <v/>
      </c>
      <c r="BT61" s="4" t="str">
        <f t="shared" si="53"/>
        <v/>
      </c>
      <c r="BU61" s="4" t="str">
        <f t="shared" si="54"/>
        <v>2</v>
      </c>
      <c r="BV61" s="4" t="str">
        <f t="shared" si="55"/>
        <v/>
      </c>
      <c r="BW61" s="4" t="str">
        <f t="shared" si="56"/>
        <v/>
      </c>
      <c r="BX61" s="4" t="str">
        <f t="shared" si="57"/>
        <v/>
      </c>
      <c r="BY61" s="4" t="str">
        <f t="shared" si="58"/>
        <v/>
      </c>
      <c r="BZ61" s="4" t="str">
        <f t="shared" si="59"/>
        <v/>
      </c>
      <c r="CA61" s="4" t="str">
        <f t="shared" si="60"/>
        <v/>
      </c>
      <c r="CB61" s="4" t="str">
        <f t="shared" si="61"/>
        <v/>
      </c>
      <c r="CC61" s="4" t="str">
        <f t="shared" si="62"/>
        <v/>
      </c>
      <c r="CD61" s="4" t="str">
        <f t="shared" si="63"/>
        <v/>
      </c>
      <c r="CE61" s="4" t="str">
        <f t="shared" si="64"/>
        <v/>
      </c>
      <c r="CF61" s="4" t="str">
        <f t="shared" si="65"/>
        <v/>
      </c>
      <c r="CG61" s="4" t="str">
        <f t="shared" si="66"/>
        <v/>
      </c>
      <c r="CH61" s="4" t="str">
        <f t="shared" si="67"/>
        <v/>
      </c>
      <c r="CI61" s="4" t="str">
        <f t="shared" si="68"/>
        <v/>
      </c>
      <c r="CJ61" s="4" t="str">
        <f t="shared" si="69"/>
        <v/>
      </c>
      <c r="CK61" s="4" t="str">
        <f t="shared" si="70"/>
        <v/>
      </c>
      <c r="CL61" s="4" t="str">
        <f t="shared" si="71"/>
        <v/>
      </c>
      <c r="CM61" s="4" t="str">
        <f t="shared" si="72"/>
        <v/>
      </c>
      <c r="CN61" s="4" t="str">
        <f t="shared" si="73"/>
        <v/>
      </c>
      <c r="CO61" s="4" t="str">
        <f t="shared" si="74"/>
        <v/>
      </c>
    </row>
    <row r="62">
      <c r="A62" s="4">
        <v>0.00935242953328</v>
      </c>
      <c r="B62" s="4">
        <v>284265.084375</v>
      </c>
      <c r="C62" s="7">
        <v>351.1995609287815</v>
      </c>
      <c r="D62" s="7">
        <v>966.0</v>
      </c>
      <c r="E62" s="7">
        <v>491.91587937883577</v>
      </c>
      <c r="F62" s="7">
        <v>283932.0</v>
      </c>
      <c r="G62" s="7">
        <v>483.0</v>
      </c>
      <c r="H62" s="7">
        <v>483.0</v>
      </c>
      <c r="I62" s="4">
        <v>321.508125</v>
      </c>
      <c r="J62" s="4">
        <v>11.57625</v>
      </c>
      <c r="U62" s="11" t="str">
        <f t="shared" si="2"/>
        <v>4</v>
      </c>
      <c r="V62" s="4" t="str">
        <f t="shared" si="3"/>
        <v/>
      </c>
      <c r="W62" s="4" t="str">
        <f t="shared" si="4"/>
        <v/>
      </c>
      <c r="X62" s="4" t="str">
        <f t="shared" si="5"/>
        <v/>
      </c>
      <c r="Y62" s="4" t="str">
        <f t="shared" si="6"/>
        <v>284265.0844</v>
      </c>
      <c r="Z62" s="4" t="str">
        <f t="shared" si="7"/>
        <v/>
      </c>
      <c r="AA62" s="4" t="str">
        <f t="shared" si="8"/>
        <v/>
      </c>
      <c r="AB62" s="4" t="str">
        <f t="shared" si="9"/>
        <v/>
      </c>
      <c r="AC62" s="4" t="str">
        <f t="shared" si="10"/>
        <v>351.1995609</v>
      </c>
      <c r="AD62" s="4" t="str">
        <f t="shared" si="11"/>
        <v/>
      </c>
      <c r="AE62" s="4" t="str">
        <f t="shared" si="12"/>
        <v/>
      </c>
      <c r="AF62" s="4" t="str">
        <f t="shared" si="13"/>
        <v/>
      </c>
      <c r="AG62" s="4" t="str">
        <f t="shared" si="14"/>
        <v>966</v>
      </c>
      <c r="AH62" s="4" t="str">
        <f t="shared" si="15"/>
        <v/>
      </c>
      <c r="AI62" s="4" t="str">
        <f t="shared" si="16"/>
        <v/>
      </c>
      <c r="AJ62" s="4" t="str">
        <f t="shared" si="17"/>
        <v/>
      </c>
      <c r="AK62" s="4" t="str">
        <f t="shared" si="18"/>
        <v>491.9158794</v>
      </c>
      <c r="AL62" s="4" t="str">
        <f t="shared" si="19"/>
        <v/>
      </c>
      <c r="AM62" s="4" t="str">
        <f t="shared" si="20"/>
        <v/>
      </c>
      <c r="AN62" s="4" t="str">
        <f t="shared" si="21"/>
        <v/>
      </c>
      <c r="AO62" s="4" t="str">
        <f t="shared" si="22"/>
        <v>283932</v>
      </c>
      <c r="AP62" s="4" t="str">
        <f t="shared" si="23"/>
        <v/>
      </c>
      <c r="AQ62" s="4" t="str">
        <f t="shared" si="24"/>
        <v/>
      </c>
      <c r="AR62" s="4" t="str">
        <f t="shared" si="25"/>
        <v/>
      </c>
      <c r="AS62" s="4" t="str">
        <f t="shared" si="26"/>
        <v>483</v>
      </c>
      <c r="AT62" s="4" t="str">
        <f t="shared" si="27"/>
        <v/>
      </c>
      <c r="AU62" s="4" t="str">
        <f t="shared" si="28"/>
        <v/>
      </c>
      <c r="AV62" s="4" t="str">
        <f t="shared" si="29"/>
        <v/>
      </c>
      <c r="AW62" s="4" t="str">
        <f t="shared" si="30"/>
        <v>483</v>
      </c>
      <c r="AX62" s="4" t="str">
        <f t="shared" si="31"/>
        <v/>
      </c>
      <c r="AY62" s="4" t="str">
        <f t="shared" si="32"/>
        <v/>
      </c>
      <c r="AZ62" s="4" t="str">
        <f t="shared" si="33"/>
        <v/>
      </c>
      <c r="BA62" s="4" t="str">
        <f t="shared" si="34"/>
        <v>321.508125</v>
      </c>
      <c r="BB62" s="4" t="str">
        <f t="shared" si="35"/>
        <v/>
      </c>
      <c r="BC62" s="4" t="str">
        <f t="shared" si="36"/>
        <v/>
      </c>
      <c r="BD62" s="4" t="str">
        <f t="shared" si="37"/>
        <v/>
      </c>
      <c r="BE62" s="4" t="str">
        <f t="shared" si="38"/>
        <v>11.57625</v>
      </c>
      <c r="BF62" s="4" t="str">
        <f t="shared" si="39"/>
        <v/>
      </c>
      <c r="BG62" s="4" t="str">
        <f t="shared" si="40"/>
        <v/>
      </c>
      <c r="BH62" s="4" t="str">
        <f t="shared" si="41"/>
        <v/>
      </c>
      <c r="BI62" s="4" t="str">
        <f t="shared" si="42"/>
        <v/>
      </c>
      <c r="BJ62" s="4" t="str">
        <f t="shared" si="43"/>
        <v/>
      </c>
      <c r="BK62" s="4" t="str">
        <f t="shared" si="44"/>
        <v/>
      </c>
      <c r="BL62" s="4" t="str">
        <f t="shared" si="45"/>
        <v/>
      </c>
      <c r="BM62" s="4" t="str">
        <f t="shared" si="46"/>
        <v/>
      </c>
      <c r="BN62" s="4" t="str">
        <f t="shared" si="47"/>
        <v/>
      </c>
      <c r="BO62" s="4" t="str">
        <f t="shared" si="48"/>
        <v/>
      </c>
      <c r="BP62" s="4" t="str">
        <f t="shared" si="49"/>
        <v/>
      </c>
      <c r="BQ62" s="4" t="str">
        <f t="shared" si="50"/>
        <v/>
      </c>
      <c r="BR62" s="4" t="str">
        <f t="shared" si="51"/>
        <v/>
      </c>
      <c r="BS62" s="4" t="str">
        <f t="shared" si="52"/>
        <v/>
      </c>
      <c r="BT62" s="4" t="str">
        <f t="shared" si="53"/>
        <v/>
      </c>
      <c r="BU62" s="4" t="str">
        <f t="shared" si="54"/>
        <v/>
      </c>
      <c r="BV62" s="4" t="str">
        <f t="shared" si="55"/>
        <v/>
      </c>
      <c r="BW62" s="4" t="str">
        <f t="shared" si="56"/>
        <v/>
      </c>
      <c r="BX62" s="4" t="str">
        <f t="shared" si="57"/>
        <v/>
      </c>
      <c r="BY62" s="4" t="str">
        <f t="shared" si="58"/>
        <v/>
      </c>
      <c r="BZ62" s="4" t="str">
        <f t="shared" si="59"/>
        <v/>
      </c>
      <c r="CA62" s="4" t="str">
        <f t="shared" si="60"/>
        <v/>
      </c>
      <c r="CB62" s="4" t="str">
        <f t="shared" si="61"/>
        <v/>
      </c>
      <c r="CC62" s="4" t="str">
        <f t="shared" si="62"/>
        <v/>
      </c>
      <c r="CD62" s="4" t="str">
        <f t="shared" si="63"/>
        <v/>
      </c>
      <c r="CE62" s="4" t="str">
        <f t="shared" si="64"/>
        <v/>
      </c>
      <c r="CF62" s="4" t="str">
        <f t="shared" si="65"/>
        <v/>
      </c>
      <c r="CG62" s="4" t="str">
        <f t="shared" si="66"/>
        <v/>
      </c>
      <c r="CH62" s="4" t="str">
        <f t="shared" si="67"/>
        <v/>
      </c>
      <c r="CI62" s="4" t="str">
        <f t="shared" si="68"/>
        <v/>
      </c>
      <c r="CJ62" s="4" t="str">
        <f t="shared" si="69"/>
        <v/>
      </c>
      <c r="CK62" s="4" t="str">
        <f t="shared" si="70"/>
        <v/>
      </c>
      <c r="CL62" s="4" t="str">
        <f t="shared" si="71"/>
        <v/>
      </c>
      <c r="CM62" s="4" t="str">
        <f t="shared" si="72"/>
        <v/>
      </c>
      <c r="CN62" s="4" t="str">
        <f t="shared" si="73"/>
        <v/>
      </c>
      <c r="CO62" s="4" t="str">
        <f t="shared" si="74"/>
        <v/>
      </c>
    </row>
    <row r="63">
      <c r="A63" s="4">
        <v>0.00285930819084</v>
      </c>
      <c r="B63" s="4">
        <v>282997.32</v>
      </c>
      <c r="C63" s="7">
        <v>1615.422262803011</v>
      </c>
      <c r="D63" s="7">
        <v>71200.0</v>
      </c>
      <c r="E63" s="7">
        <v>69008.35509005105</v>
      </c>
      <c r="F63" s="7">
        <v>281400.0</v>
      </c>
      <c r="G63" s="7">
        <v>68997.25</v>
      </c>
      <c r="H63" s="7">
        <v>2202.75</v>
      </c>
      <c r="I63" s="4">
        <v>1597.32</v>
      </c>
      <c r="J63" s="4">
        <v>0.0</v>
      </c>
      <c r="U63" s="11" t="str">
        <f t="shared" si="2"/>
        <v>2</v>
      </c>
      <c r="V63" s="4" t="str">
        <f t="shared" si="3"/>
        <v/>
      </c>
      <c r="W63" s="4" t="str">
        <f t="shared" si="4"/>
        <v>282997.32</v>
      </c>
      <c r="X63" s="4" t="str">
        <f t="shared" si="5"/>
        <v/>
      </c>
      <c r="Y63" s="4" t="str">
        <f t="shared" si="6"/>
        <v/>
      </c>
      <c r="Z63" s="4" t="str">
        <f t="shared" si="7"/>
        <v/>
      </c>
      <c r="AA63" s="4" t="str">
        <f t="shared" si="8"/>
        <v>1615.422263</v>
      </c>
      <c r="AB63" s="4" t="str">
        <f t="shared" si="9"/>
        <v/>
      </c>
      <c r="AC63" s="4" t="str">
        <f t="shared" si="10"/>
        <v/>
      </c>
      <c r="AD63" s="4" t="str">
        <f t="shared" si="11"/>
        <v/>
      </c>
      <c r="AE63" s="4" t="str">
        <f t="shared" si="12"/>
        <v>71200</v>
      </c>
      <c r="AF63" s="4" t="str">
        <f t="shared" si="13"/>
        <v/>
      </c>
      <c r="AG63" s="4" t="str">
        <f t="shared" si="14"/>
        <v/>
      </c>
      <c r="AH63" s="4" t="str">
        <f t="shared" si="15"/>
        <v/>
      </c>
      <c r="AI63" s="4" t="str">
        <f t="shared" si="16"/>
        <v>69008.35509</v>
      </c>
      <c r="AJ63" s="4" t="str">
        <f t="shared" si="17"/>
        <v/>
      </c>
      <c r="AK63" s="4" t="str">
        <f t="shared" si="18"/>
        <v/>
      </c>
      <c r="AL63" s="4" t="str">
        <f t="shared" si="19"/>
        <v/>
      </c>
      <c r="AM63" s="4" t="str">
        <f t="shared" si="20"/>
        <v>281400</v>
      </c>
      <c r="AN63" s="4" t="str">
        <f t="shared" si="21"/>
        <v/>
      </c>
      <c r="AO63" s="4" t="str">
        <f t="shared" si="22"/>
        <v/>
      </c>
      <c r="AP63" s="4" t="str">
        <f t="shared" si="23"/>
        <v/>
      </c>
      <c r="AQ63" s="4" t="str">
        <f t="shared" si="24"/>
        <v>68997.25</v>
      </c>
      <c r="AR63" s="4" t="str">
        <f t="shared" si="25"/>
        <v/>
      </c>
      <c r="AS63" s="4" t="str">
        <f t="shared" si="26"/>
        <v/>
      </c>
      <c r="AT63" s="4" t="str">
        <f t="shared" si="27"/>
        <v/>
      </c>
      <c r="AU63" s="4" t="str">
        <f t="shared" si="28"/>
        <v>2202.75</v>
      </c>
      <c r="AV63" s="4" t="str">
        <f t="shared" si="29"/>
        <v/>
      </c>
      <c r="AW63" s="4" t="str">
        <f t="shared" si="30"/>
        <v/>
      </c>
      <c r="AX63" s="4" t="str">
        <f t="shared" si="31"/>
        <v/>
      </c>
      <c r="AY63" s="4" t="str">
        <f t="shared" si="32"/>
        <v>1597.32</v>
      </c>
      <c r="AZ63" s="4" t="str">
        <f t="shared" si="33"/>
        <v/>
      </c>
      <c r="BA63" s="4" t="str">
        <f t="shared" si="34"/>
        <v/>
      </c>
      <c r="BB63" s="4" t="str">
        <f t="shared" si="35"/>
        <v/>
      </c>
      <c r="BC63" s="4" t="str">
        <f t="shared" si="36"/>
        <v>0</v>
      </c>
      <c r="BD63" s="4" t="str">
        <f t="shared" si="37"/>
        <v/>
      </c>
      <c r="BE63" s="4" t="str">
        <f t="shared" si="38"/>
        <v/>
      </c>
      <c r="BF63" s="4" t="str">
        <f t="shared" si="39"/>
        <v/>
      </c>
      <c r="BG63" s="4" t="str">
        <f t="shared" si="40"/>
        <v/>
      </c>
      <c r="BH63" s="4" t="str">
        <f t="shared" si="41"/>
        <v/>
      </c>
      <c r="BI63" s="4" t="str">
        <f t="shared" si="42"/>
        <v/>
      </c>
      <c r="BJ63" s="4" t="str">
        <f t="shared" si="43"/>
        <v/>
      </c>
      <c r="BK63" s="4" t="str">
        <f t="shared" si="44"/>
        <v/>
      </c>
      <c r="BL63" s="4" t="str">
        <f t="shared" si="45"/>
        <v/>
      </c>
      <c r="BM63" s="4" t="str">
        <f t="shared" si="46"/>
        <v/>
      </c>
      <c r="BN63" s="4" t="str">
        <f t="shared" si="47"/>
        <v/>
      </c>
      <c r="BO63" s="4" t="str">
        <f t="shared" si="48"/>
        <v/>
      </c>
      <c r="BP63" s="4" t="str">
        <f t="shared" si="49"/>
        <v/>
      </c>
      <c r="BQ63" s="4" t="str">
        <f t="shared" si="50"/>
        <v/>
      </c>
      <c r="BR63" s="4" t="str">
        <f t="shared" si="51"/>
        <v/>
      </c>
      <c r="BS63" s="4" t="str">
        <f t="shared" si="52"/>
        <v/>
      </c>
      <c r="BT63" s="4" t="str">
        <f t="shared" si="53"/>
        <v/>
      </c>
      <c r="BU63" s="4" t="str">
        <f t="shared" si="54"/>
        <v/>
      </c>
      <c r="BV63" s="4" t="str">
        <f t="shared" si="55"/>
        <v/>
      </c>
      <c r="BW63" s="4" t="str">
        <f t="shared" si="56"/>
        <v/>
      </c>
      <c r="BX63" s="4" t="str">
        <f t="shared" si="57"/>
        <v/>
      </c>
      <c r="BY63" s="4" t="str">
        <f t="shared" si="58"/>
        <v/>
      </c>
      <c r="BZ63" s="4" t="str">
        <f t="shared" si="59"/>
        <v/>
      </c>
      <c r="CA63" s="4" t="str">
        <f t="shared" si="60"/>
        <v/>
      </c>
      <c r="CB63" s="4" t="str">
        <f t="shared" si="61"/>
        <v/>
      </c>
      <c r="CC63" s="4" t="str">
        <f t="shared" si="62"/>
        <v/>
      </c>
      <c r="CD63" s="4" t="str">
        <f t="shared" si="63"/>
        <v/>
      </c>
      <c r="CE63" s="4" t="str">
        <f t="shared" si="64"/>
        <v/>
      </c>
      <c r="CF63" s="4" t="str">
        <f t="shared" si="65"/>
        <v/>
      </c>
      <c r="CG63" s="4" t="str">
        <f t="shared" si="66"/>
        <v/>
      </c>
      <c r="CH63" s="4" t="str">
        <f t="shared" si="67"/>
        <v/>
      </c>
      <c r="CI63" s="4" t="str">
        <f t="shared" si="68"/>
        <v/>
      </c>
      <c r="CJ63" s="4" t="str">
        <f t="shared" si="69"/>
        <v/>
      </c>
      <c r="CK63" s="4" t="str">
        <f t="shared" si="70"/>
        <v/>
      </c>
      <c r="CL63" s="4" t="str">
        <f t="shared" si="71"/>
        <v/>
      </c>
      <c r="CM63" s="4" t="str">
        <f t="shared" si="72"/>
        <v/>
      </c>
      <c r="CN63" s="4" t="str">
        <f t="shared" si="73"/>
        <v/>
      </c>
      <c r="CO63" s="4" t="str">
        <f t="shared" si="74"/>
        <v/>
      </c>
    </row>
    <row r="64">
      <c r="A64" s="4">
        <v>0.00123846576744</v>
      </c>
      <c r="B64" s="4">
        <v>818955.5790625</v>
      </c>
      <c r="C64" s="7">
        <v>36.222458968824476</v>
      </c>
      <c r="D64" s="7">
        <v>1010.0</v>
      </c>
      <c r="E64" s="7">
        <v>968.5545888516776</v>
      </c>
      <c r="F64" s="7">
        <v>818939.0</v>
      </c>
      <c r="G64" s="7">
        <v>963.0</v>
      </c>
      <c r="H64" s="7">
        <v>47.0</v>
      </c>
      <c r="I64" s="4">
        <v>13.71875</v>
      </c>
      <c r="J64" s="4">
        <v>2.8603125</v>
      </c>
      <c r="K64" s="7">
        <v>0.0</v>
      </c>
      <c r="L64" s="7">
        <v>0.0</v>
      </c>
      <c r="M64" s="7">
        <v>21.0</v>
      </c>
      <c r="N64" s="4">
        <v>0.0</v>
      </c>
      <c r="O64" s="4"/>
      <c r="P64" s="4"/>
      <c r="Q64" s="4"/>
      <c r="R64" s="18"/>
      <c r="S64" s="18"/>
      <c r="T64" s="4"/>
      <c r="U64" s="11" t="str">
        <f t="shared" si="2"/>
        <v>1</v>
      </c>
      <c r="V64" s="4" t="str">
        <f t="shared" si="3"/>
        <v>818955.5791</v>
      </c>
      <c r="W64" s="4" t="str">
        <f t="shared" si="4"/>
        <v/>
      </c>
      <c r="X64" s="4" t="str">
        <f t="shared" si="5"/>
        <v/>
      </c>
      <c r="Y64" s="4" t="str">
        <f t="shared" si="6"/>
        <v/>
      </c>
      <c r="Z64" s="4" t="str">
        <f t="shared" si="7"/>
        <v>36.22245897</v>
      </c>
      <c r="AA64" s="4" t="str">
        <f t="shared" si="8"/>
        <v/>
      </c>
      <c r="AB64" s="4" t="str">
        <f t="shared" si="9"/>
        <v/>
      </c>
      <c r="AC64" s="4" t="str">
        <f t="shared" si="10"/>
        <v/>
      </c>
      <c r="AD64" s="4" t="str">
        <f t="shared" si="11"/>
        <v>1010</v>
      </c>
      <c r="AE64" s="4" t="str">
        <f t="shared" si="12"/>
        <v/>
      </c>
      <c r="AF64" s="4" t="str">
        <f t="shared" si="13"/>
        <v/>
      </c>
      <c r="AG64" s="4" t="str">
        <f t="shared" si="14"/>
        <v/>
      </c>
      <c r="AH64" s="4" t="str">
        <f t="shared" si="15"/>
        <v>968.5545889</v>
      </c>
      <c r="AI64" s="4" t="str">
        <f t="shared" si="16"/>
        <v/>
      </c>
      <c r="AJ64" s="4" t="str">
        <f t="shared" si="17"/>
        <v/>
      </c>
      <c r="AK64" s="4" t="str">
        <f t="shared" si="18"/>
        <v/>
      </c>
      <c r="AL64" s="4" t="str">
        <f t="shared" si="19"/>
        <v>818939</v>
      </c>
      <c r="AM64" s="4" t="str">
        <f t="shared" si="20"/>
        <v/>
      </c>
      <c r="AN64" s="4" t="str">
        <f t="shared" si="21"/>
        <v/>
      </c>
      <c r="AO64" s="4" t="str">
        <f t="shared" si="22"/>
        <v/>
      </c>
      <c r="AP64" s="4" t="str">
        <f t="shared" si="23"/>
        <v>963</v>
      </c>
      <c r="AQ64" s="4" t="str">
        <f t="shared" si="24"/>
        <v/>
      </c>
      <c r="AR64" s="4" t="str">
        <f t="shared" si="25"/>
        <v/>
      </c>
      <c r="AS64" s="4" t="str">
        <f t="shared" si="26"/>
        <v/>
      </c>
      <c r="AT64" s="4" t="str">
        <f t="shared" si="27"/>
        <v>47</v>
      </c>
      <c r="AU64" s="4" t="str">
        <f t="shared" si="28"/>
        <v/>
      </c>
      <c r="AV64" s="4" t="str">
        <f t="shared" si="29"/>
        <v/>
      </c>
      <c r="AW64" s="4" t="str">
        <f t="shared" si="30"/>
        <v/>
      </c>
      <c r="AX64" s="4" t="str">
        <f t="shared" si="31"/>
        <v>13.71875</v>
      </c>
      <c r="AY64" s="4" t="str">
        <f t="shared" si="32"/>
        <v/>
      </c>
      <c r="AZ64" s="4" t="str">
        <f t="shared" si="33"/>
        <v/>
      </c>
      <c r="BA64" s="4" t="str">
        <f t="shared" si="34"/>
        <v/>
      </c>
      <c r="BB64" s="4" t="str">
        <f t="shared" si="35"/>
        <v>2.8603125</v>
      </c>
      <c r="BC64" s="4" t="str">
        <f t="shared" si="36"/>
        <v/>
      </c>
      <c r="BD64" s="4" t="str">
        <f t="shared" si="37"/>
        <v/>
      </c>
      <c r="BE64" s="4" t="str">
        <f t="shared" si="38"/>
        <v/>
      </c>
      <c r="BF64" s="4" t="str">
        <f t="shared" si="39"/>
        <v>0</v>
      </c>
      <c r="BG64" s="4" t="str">
        <f t="shared" si="40"/>
        <v/>
      </c>
      <c r="BH64" s="4" t="str">
        <f t="shared" si="41"/>
        <v/>
      </c>
      <c r="BI64" s="4" t="str">
        <f t="shared" si="42"/>
        <v/>
      </c>
      <c r="BJ64" s="4" t="str">
        <f t="shared" si="43"/>
        <v>0</v>
      </c>
      <c r="BK64" s="4" t="str">
        <f t="shared" si="44"/>
        <v/>
      </c>
      <c r="BL64" s="4" t="str">
        <f t="shared" si="45"/>
        <v/>
      </c>
      <c r="BM64" s="4" t="str">
        <f t="shared" si="46"/>
        <v/>
      </c>
      <c r="BN64" s="4" t="str">
        <f t="shared" si="47"/>
        <v>21</v>
      </c>
      <c r="BO64" s="4" t="str">
        <f t="shared" si="48"/>
        <v/>
      </c>
      <c r="BP64" s="4" t="str">
        <f t="shared" si="49"/>
        <v/>
      </c>
      <c r="BQ64" s="4" t="str">
        <f t="shared" si="50"/>
        <v/>
      </c>
      <c r="BR64" s="4" t="str">
        <f t="shared" si="51"/>
        <v>0</v>
      </c>
      <c r="BS64" s="4" t="str">
        <f t="shared" si="52"/>
        <v/>
      </c>
      <c r="BT64" s="4" t="str">
        <f t="shared" si="53"/>
        <v/>
      </c>
      <c r="BU64" s="4" t="str">
        <f t="shared" si="54"/>
        <v/>
      </c>
      <c r="BV64" s="4" t="str">
        <f t="shared" si="55"/>
        <v/>
      </c>
      <c r="BW64" s="4" t="str">
        <f t="shared" si="56"/>
        <v/>
      </c>
      <c r="BX64" s="4" t="str">
        <f t="shared" si="57"/>
        <v/>
      </c>
      <c r="BY64" s="4" t="str">
        <f t="shared" si="58"/>
        <v/>
      </c>
      <c r="BZ64" s="4" t="str">
        <f t="shared" si="59"/>
        <v/>
      </c>
      <c r="CA64" s="4" t="str">
        <f t="shared" si="60"/>
        <v/>
      </c>
      <c r="CB64" s="4" t="str">
        <f t="shared" si="61"/>
        <v/>
      </c>
      <c r="CC64" s="4" t="str">
        <f t="shared" si="62"/>
        <v/>
      </c>
      <c r="CD64" s="4" t="str">
        <f t="shared" si="63"/>
        <v/>
      </c>
      <c r="CE64" s="4" t="str">
        <f t="shared" si="64"/>
        <v/>
      </c>
      <c r="CF64" s="4" t="str">
        <f t="shared" si="65"/>
        <v/>
      </c>
      <c r="CG64" s="4" t="str">
        <f t="shared" si="66"/>
        <v/>
      </c>
      <c r="CH64" s="4" t="str">
        <f t="shared" si="67"/>
        <v/>
      </c>
      <c r="CI64" s="4" t="str">
        <f t="shared" si="68"/>
        <v/>
      </c>
      <c r="CJ64" s="4" t="str">
        <f t="shared" si="69"/>
        <v/>
      </c>
      <c r="CK64" s="4" t="str">
        <f t="shared" si="70"/>
        <v/>
      </c>
      <c r="CL64" s="4" t="str">
        <f t="shared" si="71"/>
        <v/>
      </c>
      <c r="CM64" s="4" t="str">
        <f t="shared" si="72"/>
        <v/>
      </c>
      <c r="CN64" s="4" t="str">
        <f t="shared" si="73"/>
        <v/>
      </c>
      <c r="CO64" s="4" t="str">
        <f t="shared" si="74"/>
        <v/>
      </c>
    </row>
    <row r="65">
      <c r="A65" s="4">
        <v>0.0</v>
      </c>
      <c r="B65" s="4">
        <v>571094.8503125</v>
      </c>
      <c r="C65" s="7">
        <v>651.9720837623751</v>
      </c>
      <c r="D65" s="7">
        <v>6091.0</v>
      </c>
      <c r="E65" s="7">
        <v>5807.960057542001</v>
      </c>
      <c r="F65" s="7">
        <v>570462.0</v>
      </c>
      <c r="G65" s="7">
        <v>5799.7740625</v>
      </c>
      <c r="H65" s="7">
        <v>291.2259375</v>
      </c>
      <c r="I65" s="4">
        <v>582.2509375</v>
      </c>
      <c r="J65" s="4">
        <v>50.599375</v>
      </c>
      <c r="U65" s="11" t="str">
        <f t="shared" si="2"/>
        <v>1</v>
      </c>
      <c r="V65" s="4" t="str">
        <f t="shared" si="3"/>
        <v>571094.8503</v>
      </c>
      <c r="W65" s="4" t="str">
        <f t="shared" si="4"/>
        <v/>
      </c>
      <c r="X65" s="4" t="str">
        <f t="shared" si="5"/>
        <v/>
      </c>
      <c r="Y65" s="4" t="str">
        <f t="shared" si="6"/>
        <v/>
      </c>
      <c r="Z65" s="4" t="str">
        <f t="shared" si="7"/>
        <v>651.9720838</v>
      </c>
      <c r="AA65" s="4" t="str">
        <f t="shared" si="8"/>
        <v/>
      </c>
      <c r="AB65" s="4" t="str">
        <f t="shared" si="9"/>
        <v/>
      </c>
      <c r="AC65" s="4" t="str">
        <f t="shared" si="10"/>
        <v/>
      </c>
      <c r="AD65" s="4" t="str">
        <f t="shared" si="11"/>
        <v>6091</v>
      </c>
      <c r="AE65" s="4" t="str">
        <f t="shared" si="12"/>
        <v/>
      </c>
      <c r="AF65" s="4" t="str">
        <f t="shared" si="13"/>
        <v/>
      </c>
      <c r="AG65" s="4" t="str">
        <f t="shared" si="14"/>
        <v/>
      </c>
      <c r="AH65" s="4" t="str">
        <f t="shared" si="15"/>
        <v>5807.960058</v>
      </c>
      <c r="AI65" s="4" t="str">
        <f t="shared" si="16"/>
        <v/>
      </c>
      <c r="AJ65" s="4" t="str">
        <f t="shared" si="17"/>
        <v/>
      </c>
      <c r="AK65" s="4" t="str">
        <f t="shared" si="18"/>
        <v/>
      </c>
      <c r="AL65" s="4" t="str">
        <f t="shared" si="19"/>
        <v>570462</v>
      </c>
      <c r="AM65" s="4" t="str">
        <f t="shared" si="20"/>
        <v/>
      </c>
      <c r="AN65" s="4" t="str">
        <f t="shared" si="21"/>
        <v/>
      </c>
      <c r="AO65" s="4" t="str">
        <f t="shared" si="22"/>
        <v/>
      </c>
      <c r="AP65" s="4" t="str">
        <f t="shared" si="23"/>
        <v>5799.774063</v>
      </c>
      <c r="AQ65" s="4" t="str">
        <f t="shared" si="24"/>
        <v/>
      </c>
      <c r="AR65" s="4" t="str">
        <f t="shared" si="25"/>
        <v/>
      </c>
      <c r="AS65" s="4" t="str">
        <f t="shared" si="26"/>
        <v/>
      </c>
      <c r="AT65" s="4" t="str">
        <f t="shared" si="27"/>
        <v>291.2259375</v>
      </c>
      <c r="AU65" s="4" t="str">
        <f t="shared" si="28"/>
        <v/>
      </c>
      <c r="AV65" s="4" t="str">
        <f t="shared" si="29"/>
        <v/>
      </c>
      <c r="AW65" s="4" t="str">
        <f t="shared" si="30"/>
        <v/>
      </c>
      <c r="AX65" s="4" t="str">
        <f t="shared" si="31"/>
        <v>582.2509375</v>
      </c>
      <c r="AY65" s="4" t="str">
        <f t="shared" si="32"/>
        <v/>
      </c>
      <c r="AZ65" s="4" t="str">
        <f t="shared" si="33"/>
        <v/>
      </c>
      <c r="BA65" s="4" t="str">
        <f t="shared" si="34"/>
        <v/>
      </c>
      <c r="BB65" s="4" t="str">
        <f t="shared" si="35"/>
        <v>50.599375</v>
      </c>
      <c r="BC65" s="4" t="str">
        <f t="shared" si="36"/>
        <v/>
      </c>
      <c r="BD65" s="4" t="str">
        <f t="shared" si="37"/>
        <v/>
      </c>
      <c r="BE65" s="4" t="str">
        <f t="shared" si="38"/>
        <v/>
      </c>
      <c r="BF65" s="4" t="str">
        <f t="shared" si="39"/>
        <v/>
      </c>
      <c r="BG65" s="4" t="str">
        <f t="shared" si="40"/>
        <v/>
      </c>
      <c r="BH65" s="4" t="str">
        <f t="shared" si="41"/>
        <v/>
      </c>
      <c r="BI65" s="4" t="str">
        <f t="shared" si="42"/>
        <v/>
      </c>
      <c r="BJ65" s="4" t="str">
        <f t="shared" si="43"/>
        <v/>
      </c>
      <c r="BK65" s="4" t="str">
        <f t="shared" si="44"/>
        <v/>
      </c>
      <c r="BL65" s="4" t="str">
        <f t="shared" si="45"/>
        <v/>
      </c>
      <c r="BM65" s="4" t="str">
        <f t="shared" si="46"/>
        <v/>
      </c>
      <c r="BN65" s="4" t="str">
        <f t="shared" si="47"/>
        <v/>
      </c>
      <c r="BO65" s="4" t="str">
        <f t="shared" si="48"/>
        <v/>
      </c>
      <c r="BP65" s="4" t="str">
        <f t="shared" si="49"/>
        <v/>
      </c>
      <c r="BQ65" s="4" t="str">
        <f t="shared" si="50"/>
        <v/>
      </c>
      <c r="BR65" s="4" t="str">
        <f t="shared" si="51"/>
        <v/>
      </c>
      <c r="BS65" s="4" t="str">
        <f t="shared" si="52"/>
        <v/>
      </c>
      <c r="BT65" s="4" t="str">
        <f t="shared" si="53"/>
        <v/>
      </c>
      <c r="BU65" s="4" t="str">
        <f t="shared" si="54"/>
        <v/>
      </c>
      <c r="BV65" s="4" t="str">
        <f t="shared" si="55"/>
        <v/>
      </c>
      <c r="BW65" s="4" t="str">
        <f t="shared" si="56"/>
        <v/>
      </c>
      <c r="BX65" s="4" t="str">
        <f t="shared" si="57"/>
        <v/>
      </c>
      <c r="BY65" s="4" t="str">
        <f t="shared" si="58"/>
        <v/>
      </c>
      <c r="BZ65" s="4" t="str">
        <f t="shared" si="59"/>
        <v/>
      </c>
      <c r="CA65" s="4" t="str">
        <f t="shared" si="60"/>
        <v/>
      </c>
      <c r="CB65" s="4" t="str">
        <f t="shared" si="61"/>
        <v/>
      </c>
      <c r="CC65" s="4" t="str">
        <f t="shared" si="62"/>
        <v/>
      </c>
      <c r="CD65" s="4" t="str">
        <f t="shared" si="63"/>
        <v/>
      </c>
      <c r="CE65" s="4" t="str">
        <f t="shared" si="64"/>
        <v/>
      </c>
      <c r="CF65" s="4" t="str">
        <f t="shared" si="65"/>
        <v/>
      </c>
      <c r="CG65" s="4" t="str">
        <f t="shared" si="66"/>
        <v/>
      </c>
      <c r="CH65" s="4" t="str">
        <f t="shared" si="67"/>
        <v/>
      </c>
      <c r="CI65" s="4" t="str">
        <f t="shared" si="68"/>
        <v/>
      </c>
      <c r="CJ65" s="4" t="str">
        <f t="shared" si="69"/>
        <v/>
      </c>
      <c r="CK65" s="4" t="str">
        <f t="shared" si="70"/>
        <v/>
      </c>
      <c r="CL65" s="4" t="str">
        <f t="shared" si="71"/>
        <v/>
      </c>
      <c r="CM65" s="4" t="str">
        <f t="shared" si="72"/>
        <v/>
      </c>
      <c r="CN65" s="4" t="str">
        <f t="shared" si="73"/>
        <v/>
      </c>
      <c r="CO65" s="4" t="str">
        <f t="shared" si="74"/>
        <v/>
      </c>
    </row>
    <row r="66">
      <c r="A66" s="4">
        <v>0.00120540737206</v>
      </c>
      <c r="B66" s="4">
        <v>547255.5625</v>
      </c>
      <c r="C66" s="7">
        <v>276.62367603250885</v>
      </c>
      <c r="D66" s="7">
        <v>10300.0</v>
      </c>
      <c r="E66" s="7">
        <v>9810.056374932457</v>
      </c>
      <c r="F66" s="7">
        <v>546998.0</v>
      </c>
      <c r="G66" s="7">
        <v>9801.09375</v>
      </c>
      <c r="H66" s="7">
        <v>498.90625</v>
      </c>
      <c r="I66" s="4">
        <v>257.5625</v>
      </c>
      <c r="J66" s="4">
        <v>0.0</v>
      </c>
      <c r="U66" s="11" t="str">
        <f t="shared" si="2"/>
        <v>1</v>
      </c>
      <c r="V66" s="4" t="str">
        <f t="shared" si="3"/>
        <v>547255.5625</v>
      </c>
      <c r="W66" s="4" t="str">
        <f t="shared" si="4"/>
        <v/>
      </c>
      <c r="X66" s="4" t="str">
        <f t="shared" si="5"/>
        <v/>
      </c>
      <c r="Y66" s="4" t="str">
        <f t="shared" si="6"/>
        <v/>
      </c>
      <c r="Z66" s="4" t="str">
        <f t="shared" si="7"/>
        <v>276.623676</v>
      </c>
      <c r="AA66" s="4" t="str">
        <f t="shared" si="8"/>
        <v/>
      </c>
      <c r="AB66" s="4" t="str">
        <f t="shared" si="9"/>
        <v/>
      </c>
      <c r="AC66" s="4" t="str">
        <f t="shared" si="10"/>
        <v/>
      </c>
      <c r="AD66" s="4" t="str">
        <f t="shared" si="11"/>
        <v>10300</v>
      </c>
      <c r="AE66" s="4" t="str">
        <f t="shared" si="12"/>
        <v/>
      </c>
      <c r="AF66" s="4" t="str">
        <f t="shared" si="13"/>
        <v/>
      </c>
      <c r="AG66" s="4" t="str">
        <f t="shared" si="14"/>
        <v/>
      </c>
      <c r="AH66" s="4" t="str">
        <f t="shared" si="15"/>
        <v>9810.056375</v>
      </c>
      <c r="AI66" s="4" t="str">
        <f t="shared" si="16"/>
        <v/>
      </c>
      <c r="AJ66" s="4" t="str">
        <f t="shared" si="17"/>
        <v/>
      </c>
      <c r="AK66" s="4" t="str">
        <f t="shared" si="18"/>
        <v/>
      </c>
      <c r="AL66" s="4" t="str">
        <f t="shared" si="19"/>
        <v>546998</v>
      </c>
      <c r="AM66" s="4" t="str">
        <f t="shared" si="20"/>
        <v/>
      </c>
      <c r="AN66" s="4" t="str">
        <f t="shared" si="21"/>
        <v/>
      </c>
      <c r="AO66" s="4" t="str">
        <f t="shared" si="22"/>
        <v/>
      </c>
      <c r="AP66" s="4" t="str">
        <f t="shared" si="23"/>
        <v>9801.09375</v>
      </c>
      <c r="AQ66" s="4" t="str">
        <f t="shared" si="24"/>
        <v/>
      </c>
      <c r="AR66" s="4" t="str">
        <f t="shared" si="25"/>
        <v/>
      </c>
      <c r="AS66" s="4" t="str">
        <f t="shared" si="26"/>
        <v/>
      </c>
      <c r="AT66" s="4" t="str">
        <f t="shared" si="27"/>
        <v>498.90625</v>
      </c>
      <c r="AU66" s="4" t="str">
        <f t="shared" si="28"/>
        <v/>
      </c>
      <c r="AV66" s="4" t="str">
        <f t="shared" si="29"/>
        <v/>
      </c>
      <c r="AW66" s="4" t="str">
        <f t="shared" si="30"/>
        <v/>
      </c>
      <c r="AX66" s="4" t="str">
        <f t="shared" si="31"/>
        <v>257.5625</v>
      </c>
      <c r="AY66" s="4" t="str">
        <f t="shared" si="32"/>
        <v/>
      </c>
      <c r="AZ66" s="4" t="str">
        <f t="shared" si="33"/>
        <v/>
      </c>
      <c r="BA66" s="4" t="str">
        <f t="shared" si="34"/>
        <v/>
      </c>
      <c r="BB66" s="4" t="str">
        <f t="shared" si="35"/>
        <v>0</v>
      </c>
      <c r="BC66" s="4" t="str">
        <f t="shared" si="36"/>
        <v/>
      </c>
      <c r="BD66" s="4" t="str">
        <f t="shared" si="37"/>
        <v/>
      </c>
      <c r="BE66" s="4" t="str">
        <f t="shared" si="38"/>
        <v/>
      </c>
      <c r="BF66" s="4" t="str">
        <f t="shared" si="39"/>
        <v/>
      </c>
      <c r="BG66" s="4" t="str">
        <f t="shared" si="40"/>
        <v/>
      </c>
      <c r="BH66" s="4" t="str">
        <f t="shared" si="41"/>
        <v/>
      </c>
      <c r="BI66" s="4" t="str">
        <f t="shared" si="42"/>
        <v/>
      </c>
      <c r="BJ66" s="4" t="str">
        <f t="shared" si="43"/>
        <v/>
      </c>
      <c r="BK66" s="4" t="str">
        <f t="shared" si="44"/>
        <v/>
      </c>
      <c r="BL66" s="4" t="str">
        <f t="shared" si="45"/>
        <v/>
      </c>
      <c r="BM66" s="4" t="str">
        <f t="shared" si="46"/>
        <v/>
      </c>
      <c r="BN66" s="4" t="str">
        <f t="shared" si="47"/>
        <v/>
      </c>
      <c r="BO66" s="4" t="str">
        <f t="shared" si="48"/>
        <v/>
      </c>
      <c r="BP66" s="4" t="str">
        <f t="shared" si="49"/>
        <v/>
      </c>
      <c r="BQ66" s="4" t="str">
        <f t="shared" si="50"/>
        <v/>
      </c>
      <c r="BR66" s="4" t="str">
        <f t="shared" si="51"/>
        <v/>
      </c>
      <c r="BS66" s="4" t="str">
        <f t="shared" si="52"/>
        <v/>
      </c>
      <c r="BT66" s="4" t="str">
        <f t="shared" si="53"/>
        <v/>
      </c>
      <c r="BU66" s="4" t="str">
        <f t="shared" si="54"/>
        <v/>
      </c>
      <c r="BV66" s="4" t="str">
        <f t="shared" si="55"/>
        <v/>
      </c>
      <c r="BW66" s="4" t="str">
        <f t="shared" si="56"/>
        <v/>
      </c>
      <c r="BX66" s="4" t="str">
        <f t="shared" si="57"/>
        <v/>
      </c>
      <c r="BY66" s="4" t="str">
        <f t="shared" si="58"/>
        <v/>
      </c>
      <c r="BZ66" s="4" t="str">
        <f t="shared" si="59"/>
        <v/>
      </c>
      <c r="CA66" s="4" t="str">
        <f t="shared" si="60"/>
        <v/>
      </c>
      <c r="CB66" s="4" t="str">
        <f t="shared" si="61"/>
        <v/>
      </c>
      <c r="CC66" s="4" t="str">
        <f t="shared" si="62"/>
        <v/>
      </c>
      <c r="CD66" s="4" t="str">
        <f t="shared" si="63"/>
        <v/>
      </c>
      <c r="CE66" s="4" t="str">
        <f t="shared" si="64"/>
        <v/>
      </c>
      <c r="CF66" s="4" t="str">
        <f t="shared" si="65"/>
        <v/>
      </c>
      <c r="CG66" s="4" t="str">
        <f t="shared" si="66"/>
        <v/>
      </c>
      <c r="CH66" s="4" t="str">
        <f t="shared" si="67"/>
        <v/>
      </c>
      <c r="CI66" s="4" t="str">
        <f t="shared" si="68"/>
        <v/>
      </c>
      <c r="CJ66" s="4" t="str">
        <f t="shared" si="69"/>
        <v/>
      </c>
      <c r="CK66" s="4" t="str">
        <f t="shared" si="70"/>
        <v/>
      </c>
      <c r="CL66" s="4" t="str">
        <f t="shared" si="71"/>
        <v/>
      </c>
      <c r="CM66" s="4" t="str">
        <f t="shared" si="72"/>
        <v/>
      </c>
      <c r="CN66" s="4" t="str">
        <f t="shared" si="73"/>
        <v/>
      </c>
      <c r="CO66" s="4" t="str">
        <f t="shared" si="74"/>
        <v/>
      </c>
    </row>
    <row r="67">
      <c r="A67" s="4">
        <v>0.00227129776991</v>
      </c>
      <c r="B67" s="4">
        <v>305501.65</v>
      </c>
      <c r="C67" s="7">
        <v>396.86903140799245</v>
      </c>
      <c r="D67" s="7">
        <v>5818.0</v>
      </c>
      <c r="E67" s="7">
        <v>5594.949261078098</v>
      </c>
      <c r="F67" s="7">
        <v>305123.0</v>
      </c>
      <c r="G67" s="7">
        <v>5587.098125</v>
      </c>
      <c r="H67" s="7">
        <v>230.901875</v>
      </c>
      <c r="I67" s="4">
        <v>321.0675</v>
      </c>
      <c r="J67" s="4">
        <v>57.5825</v>
      </c>
      <c r="U67" s="11" t="str">
        <f t="shared" si="2"/>
        <v>1</v>
      </c>
      <c r="V67" s="4" t="str">
        <f t="shared" si="3"/>
        <v>305501.65</v>
      </c>
      <c r="W67" s="4" t="str">
        <f t="shared" si="4"/>
        <v/>
      </c>
      <c r="X67" s="4" t="str">
        <f t="shared" si="5"/>
        <v/>
      </c>
      <c r="Y67" s="4" t="str">
        <f t="shared" si="6"/>
        <v/>
      </c>
      <c r="Z67" s="4" t="str">
        <f t="shared" si="7"/>
        <v>396.8690314</v>
      </c>
      <c r="AA67" s="4" t="str">
        <f t="shared" si="8"/>
        <v/>
      </c>
      <c r="AB67" s="4" t="str">
        <f t="shared" si="9"/>
        <v/>
      </c>
      <c r="AC67" s="4" t="str">
        <f t="shared" si="10"/>
        <v/>
      </c>
      <c r="AD67" s="4" t="str">
        <f t="shared" si="11"/>
        <v>5818</v>
      </c>
      <c r="AE67" s="4" t="str">
        <f t="shared" si="12"/>
        <v/>
      </c>
      <c r="AF67" s="4" t="str">
        <f t="shared" si="13"/>
        <v/>
      </c>
      <c r="AG67" s="4" t="str">
        <f t="shared" si="14"/>
        <v/>
      </c>
      <c r="AH67" s="4" t="str">
        <f t="shared" si="15"/>
        <v>5594.949261</v>
      </c>
      <c r="AI67" s="4" t="str">
        <f t="shared" si="16"/>
        <v/>
      </c>
      <c r="AJ67" s="4" t="str">
        <f t="shared" si="17"/>
        <v/>
      </c>
      <c r="AK67" s="4" t="str">
        <f t="shared" si="18"/>
        <v/>
      </c>
      <c r="AL67" s="4" t="str">
        <f t="shared" si="19"/>
        <v>305123</v>
      </c>
      <c r="AM67" s="4" t="str">
        <f t="shared" si="20"/>
        <v/>
      </c>
      <c r="AN67" s="4" t="str">
        <f t="shared" si="21"/>
        <v/>
      </c>
      <c r="AO67" s="4" t="str">
        <f t="shared" si="22"/>
        <v/>
      </c>
      <c r="AP67" s="4" t="str">
        <f t="shared" si="23"/>
        <v>5587.098125</v>
      </c>
      <c r="AQ67" s="4" t="str">
        <f t="shared" si="24"/>
        <v/>
      </c>
      <c r="AR67" s="4" t="str">
        <f t="shared" si="25"/>
        <v/>
      </c>
      <c r="AS67" s="4" t="str">
        <f t="shared" si="26"/>
        <v/>
      </c>
      <c r="AT67" s="4" t="str">
        <f t="shared" si="27"/>
        <v>230.901875</v>
      </c>
      <c r="AU67" s="4" t="str">
        <f t="shared" si="28"/>
        <v/>
      </c>
      <c r="AV67" s="4" t="str">
        <f t="shared" si="29"/>
        <v/>
      </c>
      <c r="AW67" s="4" t="str">
        <f t="shared" si="30"/>
        <v/>
      </c>
      <c r="AX67" s="4" t="str">
        <f t="shared" si="31"/>
        <v>321.0675</v>
      </c>
      <c r="AY67" s="4" t="str">
        <f t="shared" si="32"/>
        <v/>
      </c>
      <c r="AZ67" s="4" t="str">
        <f t="shared" si="33"/>
        <v/>
      </c>
      <c r="BA67" s="4" t="str">
        <f t="shared" si="34"/>
        <v/>
      </c>
      <c r="BB67" s="4" t="str">
        <f t="shared" si="35"/>
        <v>57.5825</v>
      </c>
      <c r="BC67" s="4" t="str">
        <f t="shared" si="36"/>
        <v/>
      </c>
      <c r="BD67" s="4" t="str">
        <f t="shared" si="37"/>
        <v/>
      </c>
      <c r="BE67" s="4" t="str">
        <f t="shared" si="38"/>
        <v/>
      </c>
      <c r="BF67" s="4" t="str">
        <f t="shared" si="39"/>
        <v/>
      </c>
      <c r="BG67" s="4" t="str">
        <f t="shared" si="40"/>
        <v/>
      </c>
      <c r="BH67" s="4" t="str">
        <f t="shared" si="41"/>
        <v/>
      </c>
      <c r="BI67" s="4" t="str">
        <f t="shared" si="42"/>
        <v/>
      </c>
      <c r="BJ67" s="4" t="str">
        <f t="shared" si="43"/>
        <v/>
      </c>
      <c r="BK67" s="4" t="str">
        <f t="shared" si="44"/>
        <v/>
      </c>
      <c r="BL67" s="4" t="str">
        <f t="shared" si="45"/>
        <v/>
      </c>
      <c r="BM67" s="4" t="str">
        <f t="shared" si="46"/>
        <v/>
      </c>
      <c r="BN67" s="4" t="str">
        <f t="shared" si="47"/>
        <v/>
      </c>
      <c r="BO67" s="4" t="str">
        <f t="shared" si="48"/>
        <v/>
      </c>
      <c r="BP67" s="4" t="str">
        <f t="shared" si="49"/>
        <v/>
      </c>
      <c r="BQ67" s="4" t="str">
        <f t="shared" si="50"/>
        <v/>
      </c>
      <c r="BR67" s="4" t="str">
        <f t="shared" si="51"/>
        <v/>
      </c>
      <c r="BS67" s="4" t="str">
        <f t="shared" si="52"/>
        <v/>
      </c>
      <c r="BT67" s="4" t="str">
        <f t="shared" si="53"/>
        <v/>
      </c>
      <c r="BU67" s="4" t="str">
        <f t="shared" si="54"/>
        <v/>
      </c>
      <c r="BV67" s="4" t="str">
        <f t="shared" si="55"/>
        <v/>
      </c>
      <c r="BW67" s="4" t="str">
        <f t="shared" si="56"/>
        <v/>
      </c>
      <c r="BX67" s="4" t="str">
        <f t="shared" si="57"/>
        <v/>
      </c>
      <c r="BY67" s="4" t="str">
        <f t="shared" si="58"/>
        <v/>
      </c>
      <c r="BZ67" s="4" t="str">
        <f t="shared" si="59"/>
        <v/>
      </c>
      <c r="CA67" s="4" t="str">
        <f t="shared" si="60"/>
        <v/>
      </c>
      <c r="CB67" s="4" t="str">
        <f t="shared" si="61"/>
        <v/>
      </c>
      <c r="CC67" s="4" t="str">
        <f t="shared" si="62"/>
        <v/>
      </c>
      <c r="CD67" s="4" t="str">
        <f t="shared" si="63"/>
        <v/>
      </c>
      <c r="CE67" s="4" t="str">
        <f t="shared" si="64"/>
        <v/>
      </c>
      <c r="CF67" s="4" t="str">
        <f t="shared" si="65"/>
        <v/>
      </c>
      <c r="CG67" s="4" t="str">
        <f t="shared" si="66"/>
        <v/>
      </c>
      <c r="CH67" s="4" t="str">
        <f t="shared" si="67"/>
        <v/>
      </c>
      <c r="CI67" s="4" t="str">
        <f t="shared" si="68"/>
        <v/>
      </c>
      <c r="CJ67" s="4" t="str">
        <f t="shared" si="69"/>
        <v/>
      </c>
      <c r="CK67" s="4" t="str">
        <f t="shared" si="70"/>
        <v/>
      </c>
      <c r="CL67" s="4" t="str">
        <f t="shared" si="71"/>
        <v/>
      </c>
      <c r="CM67" s="4" t="str">
        <f t="shared" si="72"/>
        <v/>
      </c>
      <c r="CN67" s="4" t="str">
        <f t="shared" si="73"/>
        <v/>
      </c>
      <c r="CO67" s="4" t="str">
        <f t="shared" si="74"/>
        <v/>
      </c>
    </row>
    <row r="68">
      <c r="A68" s="4">
        <v>0.00271490255272</v>
      </c>
      <c r="B68" s="4">
        <v>277801.1440625</v>
      </c>
      <c r="C68" s="7">
        <v>102.22731846655586</v>
      </c>
      <c r="D68" s="7">
        <v>3321.0</v>
      </c>
      <c r="E68" s="7">
        <v>3223.9161520075027</v>
      </c>
      <c r="F68" s="7">
        <v>277717.0</v>
      </c>
      <c r="G68" s="7">
        <v>3217.21875</v>
      </c>
      <c r="H68" s="7">
        <v>103.78125</v>
      </c>
      <c r="I68" s="4">
        <v>82.34375</v>
      </c>
      <c r="J68" s="4">
        <v>1.8003125</v>
      </c>
      <c r="K68">
        <v>24.074141462752507</v>
      </c>
      <c r="L68" s="7">
        <v>13.0</v>
      </c>
      <c r="M68" s="7">
        <v>207.0</v>
      </c>
      <c r="N68" s="4">
        <v>2156.0</v>
      </c>
      <c r="O68" s="4">
        <v>2.0</v>
      </c>
      <c r="P68" s="4">
        <v>9.0</v>
      </c>
      <c r="Q68" s="4">
        <v>49254.359749560324</v>
      </c>
      <c r="R68" s="4">
        <v>2.0</v>
      </c>
      <c r="S68" s="4">
        <v>0.0</v>
      </c>
      <c r="T68" s="4"/>
      <c r="U68" s="11" t="str">
        <f t="shared" si="2"/>
        <v>2</v>
      </c>
      <c r="V68" s="4" t="str">
        <f t="shared" si="3"/>
        <v/>
      </c>
      <c r="W68" s="4" t="str">
        <f t="shared" si="4"/>
        <v>277801.1441</v>
      </c>
      <c r="X68" s="4" t="str">
        <f t="shared" si="5"/>
        <v/>
      </c>
      <c r="Y68" s="4" t="str">
        <f t="shared" si="6"/>
        <v/>
      </c>
      <c r="Z68" s="4" t="str">
        <f t="shared" si="7"/>
        <v/>
      </c>
      <c r="AA68" s="4" t="str">
        <f t="shared" si="8"/>
        <v>102.2273185</v>
      </c>
      <c r="AB68" s="4" t="str">
        <f t="shared" si="9"/>
        <v/>
      </c>
      <c r="AC68" s="4" t="str">
        <f t="shared" si="10"/>
        <v/>
      </c>
      <c r="AD68" s="4" t="str">
        <f t="shared" si="11"/>
        <v/>
      </c>
      <c r="AE68" s="4" t="str">
        <f t="shared" si="12"/>
        <v>3321</v>
      </c>
      <c r="AF68" s="4" t="str">
        <f t="shared" si="13"/>
        <v/>
      </c>
      <c r="AG68" s="4" t="str">
        <f t="shared" si="14"/>
        <v/>
      </c>
      <c r="AH68" s="4" t="str">
        <f t="shared" si="15"/>
        <v/>
      </c>
      <c r="AI68" s="4" t="str">
        <f t="shared" si="16"/>
        <v>3223.916152</v>
      </c>
      <c r="AJ68" s="4" t="str">
        <f t="shared" si="17"/>
        <v/>
      </c>
      <c r="AK68" s="4" t="str">
        <f t="shared" si="18"/>
        <v/>
      </c>
      <c r="AL68" s="4" t="str">
        <f t="shared" si="19"/>
        <v/>
      </c>
      <c r="AM68" s="4" t="str">
        <f t="shared" si="20"/>
        <v>277717</v>
      </c>
      <c r="AN68" s="4" t="str">
        <f t="shared" si="21"/>
        <v/>
      </c>
      <c r="AO68" s="4" t="str">
        <f t="shared" si="22"/>
        <v/>
      </c>
      <c r="AP68" s="4" t="str">
        <f t="shared" si="23"/>
        <v/>
      </c>
      <c r="AQ68" s="4" t="str">
        <f t="shared" si="24"/>
        <v>3217.21875</v>
      </c>
      <c r="AR68" s="4" t="str">
        <f t="shared" si="25"/>
        <v/>
      </c>
      <c r="AS68" s="4" t="str">
        <f t="shared" si="26"/>
        <v/>
      </c>
      <c r="AT68" s="4" t="str">
        <f t="shared" si="27"/>
        <v/>
      </c>
      <c r="AU68" s="4" t="str">
        <f t="shared" si="28"/>
        <v>103.78125</v>
      </c>
      <c r="AV68" s="4" t="str">
        <f t="shared" si="29"/>
        <v/>
      </c>
      <c r="AW68" s="4" t="str">
        <f t="shared" si="30"/>
        <v/>
      </c>
      <c r="AX68" s="4" t="str">
        <f t="shared" si="31"/>
        <v/>
      </c>
      <c r="AY68" s="4" t="str">
        <f t="shared" si="32"/>
        <v>82.34375</v>
      </c>
      <c r="AZ68" s="4" t="str">
        <f t="shared" si="33"/>
        <v/>
      </c>
      <c r="BA68" s="4" t="str">
        <f t="shared" si="34"/>
        <v/>
      </c>
      <c r="BB68" s="4" t="str">
        <f t="shared" si="35"/>
        <v/>
      </c>
      <c r="BC68" s="4" t="str">
        <f t="shared" si="36"/>
        <v>1.8003125</v>
      </c>
      <c r="BD68" s="4" t="str">
        <f t="shared" si="37"/>
        <v/>
      </c>
      <c r="BE68" s="4" t="str">
        <f t="shared" si="38"/>
        <v/>
      </c>
      <c r="BF68" s="4" t="str">
        <f t="shared" si="39"/>
        <v/>
      </c>
      <c r="BG68" s="4" t="str">
        <f t="shared" si="40"/>
        <v>24.07414146</v>
      </c>
      <c r="BH68" s="4" t="str">
        <f t="shared" si="41"/>
        <v/>
      </c>
      <c r="BI68" s="4" t="str">
        <f t="shared" si="42"/>
        <v/>
      </c>
      <c r="BJ68" s="4" t="str">
        <f t="shared" si="43"/>
        <v/>
      </c>
      <c r="BK68" s="4" t="str">
        <f t="shared" si="44"/>
        <v>13</v>
      </c>
      <c r="BL68" s="4" t="str">
        <f t="shared" si="45"/>
        <v/>
      </c>
      <c r="BM68" s="4" t="str">
        <f t="shared" si="46"/>
        <v/>
      </c>
      <c r="BN68" s="4" t="str">
        <f t="shared" si="47"/>
        <v/>
      </c>
      <c r="BO68" s="4" t="str">
        <f t="shared" si="48"/>
        <v>207</v>
      </c>
      <c r="BP68" s="4" t="str">
        <f t="shared" si="49"/>
        <v/>
      </c>
      <c r="BQ68" s="4" t="str">
        <f t="shared" si="50"/>
        <v/>
      </c>
      <c r="BR68" s="4" t="str">
        <f t="shared" si="51"/>
        <v/>
      </c>
      <c r="BS68" s="4" t="str">
        <f t="shared" si="52"/>
        <v>2156</v>
      </c>
      <c r="BT68" s="4" t="str">
        <f t="shared" si="53"/>
        <v/>
      </c>
      <c r="BU68" s="4" t="str">
        <f t="shared" si="54"/>
        <v/>
      </c>
      <c r="BV68" s="4" t="str">
        <f t="shared" si="55"/>
        <v/>
      </c>
      <c r="BW68" s="4" t="str">
        <f t="shared" si="56"/>
        <v>2</v>
      </c>
      <c r="BX68" s="4" t="str">
        <f t="shared" si="57"/>
        <v/>
      </c>
      <c r="BY68" s="4" t="str">
        <f t="shared" si="58"/>
        <v/>
      </c>
      <c r="BZ68" s="4" t="str">
        <f t="shared" si="59"/>
        <v/>
      </c>
      <c r="CA68" s="4" t="str">
        <f t="shared" si="60"/>
        <v>9</v>
      </c>
      <c r="CB68" s="4" t="str">
        <f t="shared" si="61"/>
        <v/>
      </c>
      <c r="CC68" s="4" t="str">
        <f t="shared" si="62"/>
        <v/>
      </c>
      <c r="CD68" s="4" t="str">
        <f t="shared" si="63"/>
        <v/>
      </c>
      <c r="CE68" s="4" t="str">
        <f t="shared" si="64"/>
        <v>49254.35975</v>
      </c>
      <c r="CF68" s="4" t="str">
        <f t="shared" si="65"/>
        <v/>
      </c>
      <c r="CG68" s="4" t="str">
        <f t="shared" si="66"/>
        <v/>
      </c>
      <c r="CH68" s="4" t="str">
        <f t="shared" si="67"/>
        <v/>
      </c>
      <c r="CI68" s="4" t="str">
        <f t="shared" si="68"/>
        <v>2</v>
      </c>
      <c r="CJ68" s="4" t="str">
        <f t="shared" si="69"/>
        <v/>
      </c>
      <c r="CK68" s="4" t="str">
        <f t="shared" si="70"/>
        <v/>
      </c>
      <c r="CL68" s="4" t="str">
        <f t="shared" si="71"/>
        <v/>
      </c>
      <c r="CM68" s="4" t="str">
        <f t="shared" si="72"/>
        <v>0</v>
      </c>
      <c r="CN68" s="4" t="str">
        <f t="shared" si="73"/>
        <v/>
      </c>
      <c r="CO68" s="4" t="str">
        <f t="shared" si="74"/>
        <v/>
      </c>
    </row>
    <row r="69">
      <c r="A69" s="4">
        <v>0.00898757022203</v>
      </c>
      <c r="B69" s="4">
        <v>269912.98156249995</v>
      </c>
      <c r="C69" s="7">
        <v>3302.0060366786474</v>
      </c>
      <c r="D69" s="7">
        <v>36100.0</v>
      </c>
      <c r="E69" s="7">
        <v>32377.772792433694</v>
      </c>
      <c r="F69" s="7">
        <v>266629.0</v>
      </c>
      <c r="G69" s="7">
        <v>32365.90625</v>
      </c>
      <c r="H69" s="7">
        <v>3734.09375</v>
      </c>
      <c r="I69" s="4">
        <v>3240.31625</v>
      </c>
      <c r="J69" s="4">
        <v>43.6653125</v>
      </c>
      <c r="U69" s="11" t="str">
        <f t="shared" si="2"/>
        <v>4</v>
      </c>
      <c r="V69" s="4" t="str">
        <f t="shared" si="3"/>
        <v/>
      </c>
      <c r="W69" s="4" t="str">
        <f t="shared" si="4"/>
        <v/>
      </c>
      <c r="X69" s="4" t="str">
        <f t="shared" si="5"/>
        <v/>
      </c>
      <c r="Y69" s="4" t="str">
        <f t="shared" si="6"/>
        <v>269912.9816</v>
      </c>
      <c r="Z69" s="4" t="str">
        <f t="shared" si="7"/>
        <v/>
      </c>
      <c r="AA69" s="4" t="str">
        <f t="shared" si="8"/>
        <v/>
      </c>
      <c r="AB69" s="4" t="str">
        <f t="shared" si="9"/>
        <v/>
      </c>
      <c r="AC69" s="4" t="str">
        <f t="shared" si="10"/>
        <v>3302.006037</v>
      </c>
      <c r="AD69" s="4" t="str">
        <f t="shared" si="11"/>
        <v/>
      </c>
      <c r="AE69" s="4" t="str">
        <f t="shared" si="12"/>
        <v/>
      </c>
      <c r="AF69" s="4" t="str">
        <f t="shared" si="13"/>
        <v/>
      </c>
      <c r="AG69" s="4" t="str">
        <f t="shared" si="14"/>
        <v>36100</v>
      </c>
      <c r="AH69" s="4" t="str">
        <f t="shared" si="15"/>
        <v/>
      </c>
      <c r="AI69" s="4" t="str">
        <f t="shared" si="16"/>
        <v/>
      </c>
      <c r="AJ69" s="4" t="str">
        <f t="shared" si="17"/>
        <v/>
      </c>
      <c r="AK69" s="4" t="str">
        <f t="shared" si="18"/>
        <v>32377.77279</v>
      </c>
      <c r="AL69" s="4" t="str">
        <f t="shared" si="19"/>
        <v/>
      </c>
      <c r="AM69" s="4" t="str">
        <f t="shared" si="20"/>
        <v/>
      </c>
      <c r="AN69" s="4" t="str">
        <f t="shared" si="21"/>
        <v/>
      </c>
      <c r="AO69" s="4" t="str">
        <f t="shared" si="22"/>
        <v>266629</v>
      </c>
      <c r="AP69" s="4" t="str">
        <f t="shared" si="23"/>
        <v/>
      </c>
      <c r="AQ69" s="4" t="str">
        <f t="shared" si="24"/>
        <v/>
      </c>
      <c r="AR69" s="4" t="str">
        <f t="shared" si="25"/>
        <v/>
      </c>
      <c r="AS69" s="4" t="str">
        <f t="shared" si="26"/>
        <v>32365.90625</v>
      </c>
      <c r="AT69" s="4" t="str">
        <f t="shared" si="27"/>
        <v/>
      </c>
      <c r="AU69" s="4" t="str">
        <f t="shared" si="28"/>
        <v/>
      </c>
      <c r="AV69" s="4" t="str">
        <f t="shared" si="29"/>
        <v/>
      </c>
      <c r="AW69" s="4" t="str">
        <f t="shared" si="30"/>
        <v>3734.09375</v>
      </c>
      <c r="AX69" s="4" t="str">
        <f t="shared" si="31"/>
        <v/>
      </c>
      <c r="AY69" s="4" t="str">
        <f t="shared" si="32"/>
        <v/>
      </c>
      <c r="AZ69" s="4" t="str">
        <f t="shared" si="33"/>
        <v/>
      </c>
      <c r="BA69" s="4" t="str">
        <f t="shared" si="34"/>
        <v>3240.31625</v>
      </c>
      <c r="BB69" s="4" t="str">
        <f t="shared" si="35"/>
        <v/>
      </c>
      <c r="BC69" s="4" t="str">
        <f t="shared" si="36"/>
        <v/>
      </c>
      <c r="BD69" s="4" t="str">
        <f t="shared" si="37"/>
        <v/>
      </c>
      <c r="BE69" s="4" t="str">
        <f t="shared" si="38"/>
        <v>43.6653125</v>
      </c>
      <c r="BF69" s="4" t="str">
        <f t="shared" si="39"/>
        <v/>
      </c>
      <c r="BG69" s="4" t="str">
        <f t="shared" si="40"/>
        <v/>
      </c>
      <c r="BH69" s="4" t="str">
        <f t="shared" si="41"/>
        <v/>
      </c>
      <c r="BI69" s="4" t="str">
        <f t="shared" si="42"/>
        <v/>
      </c>
      <c r="BJ69" s="4" t="str">
        <f t="shared" si="43"/>
        <v/>
      </c>
      <c r="BK69" s="4" t="str">
        <f t="shared" si="44"/>
        <v/>
      </c>
      <c r="BL69" s="4" t="str">
        <f t="shared" si="45"/>
        <v/>
      </c>
      <c r="BM69" s="4" t="str">
        <f t="shared" si="46"/>
        <v/>
      </c>
      <c r="BN69" s="4" t="str">
        <f t="shared" si="47"/>
        <v/>
      </c>
      <c r="BO69" s="4" t="str">
        <f t="shared" si="48"/>
        <v/>
      </c>
      <c r="BP69" s="4" t="str">
        <f t="shared" si="49"/>
        <v/>
      </c>
      <c r="BQ69" s="4" t="str">
        <f t="shared" si="50"/>
        <v/>
      </c>
      <c r="BR69" s="4" t="str">
        <f t="shared" si="51"/>
        <v/>
      </c>
      <c r="BS69" s="4" t="str">
        <f t="shared" si="52"/>
        <v/>
      </c>
      <c r="BT69" s="4" t="str">
        <f t="shared" si="53"/>
        <v/>
      </c>
      <c r="BU69" s="4" t="str">
        <f t="shared" si="54"/>
        <v/>
      </c>
      <c r="BV69" s="4" t="str">
        <f t="shared" si="55"/>
        <v/>
      </c>
      <c r="BW69" s="4" t="str">
        <f t="shared" si="56"/>
        <v/>
      </c>
      <c r="BX69" s="4" t="str">
        <f t="shared" si="57"/>
        <v/>
      </c>
      <c r="BY69" s="4" t="str">
        <f t="shared" si="58"/>
        <v/>
      </c>
      <c r="BZ69" s="4" t="str">
        <f t="shared" si="59"/>
        <v/>
      </c>
      <c r="CA69" s="4" t="str">
        <f t="shared" si="60"/>
        <v/>
      </c>
      <c r="CB69" s="4" t="str">
        <f t="shared" si="61"/>
        <v/>
      </c>
      <c r="CC69" s="4" t="str">
        <f t="shared" si="62"/>
        <v/>
      </c>
      <c r="CD69" s="4" t="str">
        <f t="shared" si="63"/>
        <v/>
      </c>
      <c r="CE69" s="4" t="str">
        <f t="shared" si="64"/>
        <v/>
      </c>
      <c r="CF69" s="4" t="str">
        <f t="shared" si="65"/>
        <v/>
      </c>
      <c r="CG69" s="4" t="str">
        <f t="shared" si="66"/>
        <v/>
      </c>
      <c r="CH69" s="4" t="str">
        <f t="shared" si="67"/>
        <v/>
      </c>
      <c r="CI69" s="4" t="str">
        <f t="shared" si="68"/>
        <v/>
      </c>
      <c r="CJ69" s="4" t="str">
        <f t="shared" si="69"/>
        <v/>
      </c>
      <c r="CK69" s="4" t="str">
        <f t="shared" si="70"/>
        <v/>
      </c>
      <c r="CL69" s="4" t="str">
        <f t="shared" si="71"/>
        <v/>
      </c>
      <c r="CM69" s="4" t="str">
        <f t="shared" si="72"/>
        <v/>
      </c>
      <c r="CN69" s="4" t="str">
        <f t="shared" si="73"/>
        <v/>
      </c>
      <c r="CO69" s="4" t="str">
        <f t="shared" si="74"/>
        <v/>
      </c>
    </row>
    <row r="70">
      <c r="A70" s="4">
        <v>0.00407762754585</v>
      </c>
      <c r="B70" s="4">
        <v>263834.89875</v>
      </c>
      <c r="C70" s="7">
        <v>736.9040894554331</v>
      </c>
      <c r="D70" s="7">
        <v>9968.0</v>
      </c>
      <c r="E70" s="7">
        <v>8592.261893689103</v>
      </c>
      <c r="F70" s="7">
        <v>263116.0</v>
      </c>
      <c r="G70" s="7">
        <v>8581.825</v>
      </c>
      <c r="H70" s="7">
        <v>1386.175</v>
      </c>
      <c r="I70" s="4">
        <v>688.58625</v>
      </c>
      <c r="J70" s="4">
        <v>30.3125</v>
      </c>
      <c r="K70" s="7">
        <v>0.0</v>
      </c>
      <c r="L70" s="7">
        <v>0.0</v>
      </c>
      <c r="M70" s="7">
        <v>4.0</v>
      </c>
      <c r="N70" s="4">
        <v>0.0</v>
      </c>
      <c r="O70" s="4"/>
      <c r="P70" s="4"/>
      <c r="Q70" s="4"/>
      <c r="R70" s="18"/>
      <c r="S70" s="18"/>
      <c r="T70" s="4"/>
      <c r="U70" s="11" t="str">
        <f t="shared" si="2"/>
        <v>2</v>
      </c>
      <c r="V70" s="4" t="str">
        <f t="shared" si="3"/>
        <v/>
      </c>
      <c r="W70" s="4" t="str">
        <f t="shared" si="4"/>
        <v>263834.8988</v>
      </c>
      <c r="X70" s="4" t="str">
        <f t="shared" si="5"/>
        <v/>
      </c>
      <c r="Y70" s="4" t="str">
        <f t="shared" si="6"/>
        <v/>
      </c>
      <c r="Z70" s="4" t="str">
        <f t="shared" si="7"/>
        <v/>
      </c>
      <c r="AA70" s="4" t="str">
        <f t="shared" si="8"/>
        <v>736.9040895</v>
      </c>
      <c r="AB70" s="4" t="str">
        <f t="shared" si="9"/>
        <v/>
      </c>
      <c r="AC70" s="4" t="str">
        <f t="shared" si="10"/>
        <v/>
      </c>
      <c r="AD70" s="4" t="str">
        <f t="shared" si="11"/>
        <v/>
      </c>
      <c r="AE70" s="4" t="str">
        <f t="shared" si="12"/>
        <v>9968</v>
      </c>
      <c r="AF70" s="4" t="str">
        <f t="shared" si="13"/>
        <v/>
      </c>
      <c r="AG70" s="4" t="str">
        <f t="shared" si="14"/>
        <v/>
      </c>
      <c r="AH70" s="4" t="str">
        <f t="shared" si="15"/>
        <v/>
      </c>
      <c r="AI70" s="4" t="str">
        <f t="shared" si="16"/>
        <v>8592.261894</v>
      </c>
      <c r="AJ70" s="4" t="str">
        <f t="shared" si="17"/>
        <v/>
      </c>
      <c r="AK70" s="4" t="str">
        <f t="shared" si="18"/>
        <v/>
      </c>
      <c r="AL70" s="4" t="str">
        <f t="shared" si="19"/>
        <v/>
      </c>
      <c r="AM70" s="4" t="str">
        <f t="shared" si="20"/>
        <v>263116</v>
      </c>
      <c r="AN70" s="4" t="str">
        <f t="shared" si="21"/>
        <v/>
      </c>
      <c r="AO70" s="4" t="str">
        <f t="shared" si="22"/>
        <v/>
      </c>
      <c r="AP70" s="4" t="str">
        <f t="shared" si="23"/>
        <v/>
      </c>
      <c r="AQ70" s="4" t="str">
        <f t="shared" si="24"/>
        <v>8581.825</v>
      </c>
      <c r="AR70" s="4" t="str">
        <f t="shared" si="25"/>
        <v/>
      </c>
      <c r="AS70" s="4" t="str">
        <f t="shared" si="26"/>
        <v/>
      </c>
      <c r="AT70" s="4" t="str">
        <f t="shared" si="27"/>
        <v/>
      </c>
      <c r="AU70" s="4" t="str">
        <f t="shared" si="28"/>
        <v>1386.175</v>
      </c>
      <c r="AV70" s="4" t="str">
        <f t="shared" si="29"/>
        <v/>
      </c>
      <c r="AW70" s="4" t="str">
        <f t="shared" si="30"/>
        <v/>
      </c>
      <c r="AX70" s="4" t="str">
        <f t="shared" si="31"/>
        <v/>
      </c>
      <c r="AY70" s="4" t="str">
        <f t="shared" si="32"/>
        <v>688.58625</v>
      </c>
      <c r="AZ70" s="4" t="str">
        <f t="shared" si="33"/>
        <v/>
      </c>
      <c r="BA70" s="4" t="str">
        <f t="shared" si="34"/>
        <v/>
      </c>
      <c r="BB70" s="4" t="str">
        <f t="shared" si="35"/>
        <v/>
      </c>
      <c r="BC70" s="4" t="str">
        <f t="shared" si="36"/>
        <v>30.3125</v>
      </c>
      <c r="BD70" s="4" t="str">
        <f t="shared" si="37"/>
        <v/>
      </c>
      <c r="BE70" s="4" t="str">
        <f t="shared" si="38"/>
        <v/>
      </c>
      <c r="BF70" s="4" t="str">
        <f t="shared" si="39"/>
        <v/>
      </c>
      <c r="BG70" s="4" t="str">
        <f t="shared" si="40"/>
        <v>0</v>
      </c>
      <c r="BH70" s="4" t="str">
        <f t="shared" si="41"/>
        <v/>
      </c>
      <c r="BI70" s="4" t="str">
        <f t="shared" si="42"/>
        <v/>
      </c>
      <c r="BJ70" s="4" t="str">
        <f t="shared" si="43"/>
        <v/>
      </c>
      <c r="BK70" s="4" t="str">
        <f t="shared" si="44"/>
        <v>0</v>
      </c>
      <c r="BL70" s="4" t="str">
        <f t="shared" si="45"/>
        <v/>
      </c>
      <c r="BM70" s="4" t="str">
        <f t="shared" si="46"/>
        <v/>
      </c>
      <c r="BN70" s="4" t="str">
        <f t="shared" si="47"/>
        <v/>
      </c>
      <c r="BO70" s="4" t="str">
        <f t="shared" si="48"/>
        <v>4</v>
      </c>
      <c r="BP70" s="4" t="str">
        <f t="shared" si="49"/>
        <v/>
      </c>
      <c r="BQ70" s="4" t="str">
        <f t="shared" si="50"/>
        <v/>
      </c>
      <c r="BR70" s="4" t="str">
        <f t="shared" si="51"/>
        <v/>
      </c>
      <c r="BS70" s="4" t="str">
        <f t="shared" si="52"/>
        <v>0</v>
      </c>
      <c r="BT70" s="4" t="str">
        <f t="shared" si="53"/>
        <v/>
      </c>
      <c r="BU70" s="4" t="str">
        <f t="shared" si="54"/>
        <v/>
      </c>
      <c r="BV70" s="4" t="str">
        <f t="shared" si="55"/>
        <v/>
      </c>
      <c r="BW70" s="4" t="str">
        <f t="shared" si="56"/>
        <v/>
      </c>
      <c r="BX70" s="4" t="str">
        <f t="shared" si="57"/>
        <v/>
      </c>
      <c r="BY70" s="4" t="str">
        <f t="shared" si="58"/>
        <v/>
      </c>
      <c r="BZ70" s="4" t="str">
        <f t="shared" si="59"/>
        <v/>
      </c>
      <c r="CA70" s="4" t="str">
        <f t="shared" si="60"/>
        <v/>
      </c>
      <c r="CB70" s="4" t="str">
        <f t="shared" si="61"/>
        <v/>
      </c>
      <c r="CC70" s="4" t="str">
        <f t="shared" si="62"/>
        <v/>
      </c>
      <c r="CD70" s="4" t="str">
        <f t="shared" si="63"/>
        <v/>
      </c>
      <c r="CE70" s="4" t="str">
        <f t="shared" si="64"/>
        <v/>
      </c>
      <c r="CF70" s="4" t="str">
        <f t="shared" si="65"/>
        <v/>
      </c>
      <c r="CG70" s="4" t="str">
        <f t="shared" si="66"/>
        <v/>
      </c>
      <c r="CH70" s="4" t="str">
        <f t="shared" si="67"/>
        <v/>
      </c>
      <c r="CI70" s="4" t="str">
        <f t="shared" si="68"/>
        <v/>
      </c>
      <c r="CJ70" s="4" t="str">
        <f t="shared" si="69"/>
        <v/>
      </c>
      <c r="CK70" s="4" t="str">
        <f t="shared" si="70"/>
        <v/>
      </c>
      <c r="CL70" s="4" t="str">
        <f t="shared" si="71"/>
        <v/>
      </c>
      <c r="CM70" s="4" t="str">
        <f t="shared" si="72"/>
        <v/>
      </c>
      <c r="CN70" s="4" t="str">
        <f t="shared" si="73"/>
        <v/>
      </c>
      <c r="CO70" s="4" t="str">
        <f t="shared" si="74"/>
        <v/>
      </c>
    </row>
    <row r="71">
      <c r="A71" s="4">
        <v>0.00696159994712</v>
      </c>
      <c r="B71" s="4">
        <v>253058.4775</v>
      </c>
      <c r="C71" s="7">
        <v>1958.415505918339</v>
      </c>
      <c r="D71" s="7">
        <v>124000.0</v>
      </c>
      <c r="E71" s="7">
        <v>118471.18599574205</v>
      </c>
      <c r="F71" s="7">
        <v>251118.0</v>
      </c>
      <c r="G71" s="7">
        <v>118458.75</v>
      </c>
      <c r="H71" s="7">
        <v>5541.25</v>
      </c>
      <c r="I71" s="4">
        <v>1553.18125</v>
      </c>
      <c r="J71" s="4">
        <v>387.29625</v>
      </c>
      <c r="K71">
        <v>3.0</v>
      </c>
      <c r="L71" s="7">
        <v>32.0</v>
      </c>
      <c r="M71" s="7">
        <v>16.0</v>
      </c>
      <c r="N71" s="4">
        <v>2.0</v>
      </c>
      <c r="O71" s="18"/>
      <c r="P71" s="18"/>
      <c r="Q71" s="18"/>
      <c r="R71" s="18"/>
      <c r="S71" s="18"/>
      <c r="T71" s="4"/>
      <c r="U71" s="11" t="str">
        <f t="shared" si="2"/>
        <v>3</v>
      </c>
      <c r="V71" s="4" t="str">
        <f t="shared" si="3"/>
        <v/>
      </c>
      <c r="W71" s="4" t="str">
        <f t="shared" si="4"/>
        <v/>
      </c>
      <c r="X71" s="4" t="str">
        <f t="shared" si="5"/>
        <v>253058.4775</v>
      </c>
      <c r="Y71" s="4" t="str">
        <f t="shared" si="6"/>
        <v/>
      </c>
      <c r="Z71" s="4" t="str">
        <f t="shared" si="7"/>
        <v/>
      </c>
      <c r="AA71" s="4" t="str">
        <f t="shared" si="8"/>
        <v/>
      </c>
      <c r="AB71" s="4" t="str">
        <f t="shared" si="9"/>
        <v>1958.415506</v>
      </c>
      <c r="AC71" s="4" t="str">
        <f t="shared" si="10"/>
        <v/>
      </c>
      <c r="AD71" s="4" t="str">
        <f t="shared" si="11"/>
        <v/>
      </c>
      <c r="AE71" s="4" t="str">
        <f t="shared" si="12"/>
        <v/>
      </c>
      <c r="AF71" s="4" t="str">
        <f t="shared" si="13"/>
        <v>124000</v>
      </c>
      <c r="AG71" s="4" t="str">
        <f t="shared" si="14"/>
        <v/>
      </c>
      <c r="AH71" s="4" t="str">
        <f t="shared" si="15"/>
        <v/>
      </c>
      <c r="AI71" s="4" t="str">
        <f t="shared" si="16"/>
        <v/>
      </c>
      <c r="AJ71" s="4" t="str">
        <f t="shared" si="17"/>
        <v>118471.186</v>
      </c>
      <c r="AK71" s="4" t="str">
        <f t="shared" si="18"/>
        <v/>
      </c>
      <c r="AL71" s="4" t="str">
        <f t="shared" si="19"/>
        <v/>
      </c>
      <c r="AM71" s="4" t="str">
        <f t="shared" si="20"/>
        <v/>
      </c>
      <c r="AN71" s="4" t="str">
        <f t="shared" si="21"/>
        <v>251118</v>
      </c>
      <c r="AO71" s="4" t="str">
        <f t="shared" si="22"/>
        <v/>
      </c>
      <c r="AP71" s="4" t="str">
        <f t="shared" si="23"/>
        <v/>
      </c>
      <c r="AQ71" s="4" t="str">
        <f t="shared" si="24"/>
        <v/>
      </c>
      <c r="AR71" s="4" t="str">
        <f t="shared" si="25"/>
        <v>118458.75</v>
      </c>
      <c r="AS71" s="4" t="str">
        <f t="shared" si="26"/>
        <v/>
      </c>
      <c r="AT71" s="4" t="str">
        <f t="shared" si="27"/>
        <v/>
      </c>
      <c r="AU71" s="4" t="str">
        <f t="shared" si="28"/>
        <v/>
      </c>
      <c r="AV71" s="4" t="str">
        <f t="shared" si="29"/>
        <v>5541.25</v>
      </c>
      <c r="AW71" s="4" t="str">
        <f t="shared" si="30"/>
        <v/>
      </c>
      <c r="AX71" s="4" t="str">
        <f t="shared" si="31"/>
        <v/>
      </c>
      <c r="AY71" s="4" t="str">
        <f t="shared" si="32"/>
        <v/>
      </c>
      <c r="AZ71" s="4" t="str">
        <f t="shared" si="33"/>
        <v>1553.18125</v>
      </c>
      <c r="BA71" s="4" t="str">
        <f t="shared" si="34"/>
        <v/>
      </c>
      <c r="BB71" s="4" t="str">
        <f t="shared" si="35"/>
        <v/>
      </c>
      <c r="BC71" s="4" t="str">
        <f t="shared" si="36"/>
        <v/>
      </c>
      <c r="BD71" s="4" t="str">
        <f t="shared" si="37"/>
        <v>387.29625</v>
      </c>
      <c r="BE71" s="4" t="str">
        <f t="shared" si="38"/>
        <v/>
      </c>
      <c r="BF71" s="4" t="str">
        <f t="shared" si="39"/>
        <v/>
      </c>
      <c r="BG71" s="4" t="str">
        <f t="shared" si="40"/>
        <v/>
      </c>
      <c r="BH71" s="4" t="str">
        <f t="shared" si="41"/>
        <v>3</v>
      </c>
      <c r="BI71" s="4" t="str">
        <f t="shared" si="42"/>
        <v/>
      </c>
      <c r="BJ71" s="4" t="str">
        <f t="shared" si="43"/>
        <v/>
      </c>
      <c r="BK71" s="4" t="str">
        <f t="shared" si="44"/>
        <v/>
      </c>
      <c r="BL71" s="4" t="str">
        <f t="shared" si="45"/>
        <v>32</v>
      </c>
      <c r="BM71" s="4" t="str">
        <f t="shared" si="46"/>
        <v/>
      </c>
      <c r="BN71" s="4" t="str">
        <f t="shared" si="47"/>
        <v/>
      </c>
      <c r="BO71" s="4" t="str">
        <f t="shared" si="48"/>
        <v/>
      </c>
      <c r="BP71" s="4" t="str">
        <f t="shared" si="49"/>
        <v>16</v>
      </c>
      <c r="BQ71" s="4" t="str">
        <f t="shared" si="50"/>
        <v/>
      </c>
      <c r="BR71" s="4" t="str">
        <f t="shared" si="51"/>
        <v/>
      </c>
      <c r="BS71" s="4" t="str">
        <f t="shared" si="52"/>
        <v/>
      </c>
      <c r="BT71" s="4" t="str">
        <f t="shared" si="53"/>
        <v>2</v>
      </c>
      <c r="BU71" s="4" t="str">
        <f t="shared" si="54"/>
        <v/>
      </c>
      <c r="BV71" s="4" t="str">
        <f t="shared" si="55"/>
        <v/>
      </c>
      <c r="BW71" s="4" t="str">
        <f t="shared" si="56"/>
        <v/>
      </c>
      <c r="BX71" s="4" t="str">
        <f t="shared" si="57"/>
        <v/>
      </c>
      <c r="BY71" s="4" t="str">
        <f t="shared" si="58"/>
        <v/>
      </c>
      <c r="BZ71" s="4" t="str">
        <f t="shared" si="59"/>
        <v/>
      </c>
      <c r="CA71" s="4" t="str">
        <f t="shared" si="60"/>
        <v/>
      </c>
      <c r="CB71" s="4" t="str">
        <f t="shared" si="61"/>
        <v/>
      </c>
      <c r="CC71" s="4" t="str">
        <f t="shared" si="62"/>
        <v/>
      </c>
      <c r="CD71" s="4" t="str">
        <f t="shared" si="63"/>
        <v/>
      </c>
      <c r="CE71" s="4" t="str">
        <f t="shared" si="64"/>
        <v/>
      </c>
      <c r="CF71" s="4" t="str">
        <f t="shared" si="65"/>
        <v/>
      </c>
      <c r="CG71" s="4" t="str">
        <f t="shared" si="66"/>
        <v/>
      </c>
      <c r="CH71" s="4" t="str">
        <f t="shared" si="67"/>
        <v/>
      </c>
      <c r="CI71" s="4" t="str">
        <f t="shared" si="68"/>
        <v/>
      </c>
      <c r="CJ71" s="4" t="str">
        <f t="shared" si="69"/>
        <v/>
      </c>
      <c r="CK71" s="4" t="str">
        <f t="shared" si="70"/>
        <v/>
      </c>
      <c r="CL71" s="4" t="str">
        <f t="shared" si="71"/>
        <v/>
      </c>
      <c r="CM71" s="4" t="str">
        <f t="shared" si="72"/>
        <v/>
      </c>
      <c r="CN71" s="4" t="str">
        <f t="shared" si="73"/>
        <v/>
      </c>
      <c r="CO71" s="4" t="str">
        <f t="shared" si="74"/>
        <v/>
      </c>
    </row>
    <row r="72">
      <c r="A72" s="4">
        <v>0.0019368890267</v>
      </c>
      <c r="B72" s="4">
        <v>250009.97874999998</v>
      </c>
      <c r="C72" s="7">
        <v>285.90882893926056</v>
      </c>
      <c r="D72" s="7">
        <v>7210.0</v>
      </c>
      <c r="E72" s="7">
        <v>6507.488208102531</v>
      </c>
      <c r="F72" s="7">
        <v>249742.0</v>
      </c>
      <c r="G72" s="7">
        <v>6498.0125</v>
      </c>
      <c r="H72" s="7">
        <v>711.9875</v>
      </c>
      <c r="I72" s="4">
        <v>250.2034375</v>
      </c>
      <c r="J72" s="4">
        <v>17.7753125</v>
      </c>
      <c r="O72" s="7">
        <v>4.0</v>
      </c>
      <c r="P72" s="7">
        <v>0.0</v>
      </c>
      <c r="Q72" s="7">
        <v>2.584962500721156</v>
      </c>
      <c r="R72" s="7">
        <v>0.0</v>
      </c>
      <c r="S72" s="7">
        <v>4.0</v>
      </c>
      <c r="U72" s="11" t="str">
        <f t="shared" si="2"/>
        <v>1</v>
      </c>
      <c r="V72" s="4" t="str">
        <f t="shared" si="3"/>
        <v>250009.9788</v>
      </c>
      <c r="W72" s="4" t="str">
        <f t="shared" si="4"/>
        <v/>
      </c>
      <c r="X72" s="4" t="str">
        <f t="shared" si="5"/>
        <v/>
      </c>
      <c r="Y72" s="4" t="str">
        <f t="shared" si="6"/>
        <v/>
      </c>
      <c r="Z72" s="4" t="str">
        <f t="shared" si="7"/>
        <v>285.9088289</v>
      </c>
      <c r="AA72" s="4" t="str">
        <f t="shared" si="8"/>
        <v/>
      </c>
      <c r="AB72" s="4" t="str">
        <f t="shared" si="9"/>
        <v/>
      </c>
      <c r="AC72" s="4" t="str">
        <f t="shared" si="10"/>
        <v/>
      </c>
      <c r="AD72" s="4" t="str">
        <f t="shared" si="11"/>
        <v>7210</v>
      </c>
      <c r="AE72" s="4" t="str">
        <f t="shared" si="12"/>
        <v/>
      </c>
      <c r="AF72" s="4" t="str">
        <f t="shared" si="13"/>
        <v/>
      </c>
      <c r="AG72" s="4" t="str">
        <f t="shared" si="14"/>
        <v/>
      </c>
      <c r="AH72" s="4" t="str">
        <f t="shared" si="15"/>
        <v>6507.488208</v>
      </c>
      <c r="AI72" s="4" t="str">
        <f t="shared" si="16"/>
        <v/>
      </c>
      <c r="AJ72" s="4" t="str">
        <f t="shared" si="17"/>
        <v/>
      </c>
      <c r="AK72" s="4" t="str">
        <f t="shared" si="18"/>
        <v/>
      </c>
      <c r="AL72" s="4" t="str">
        <f t="shared" si="19"/>
        <v>249742</v>
      </c>
      <c r="AM72" s="4" t="str">
        <f t="shared" si="20"/>
        <v/>
      </c>
      <c r="AN72" s="4" t="str">
        <f t="shared" si="21"/>
        <v/>
      </c>
      <c r="AO72" s="4" t="str">
        <f t="shared" si="22"/>
        <v/>
      </c>
      <c r="AP72" s="4" t="str">
        <f t="shared" si="23"/>
        <v>6498.0125</v>
      </c>
      <c r="AQ72" s="4" t="str">
        <f t="shared" si="24"/>
        <v/>
      </c>
      <c r="AR72" s="4" t="str">
        <f t="shared" si="25"/>
        <v/>
      </c>
      <c r="AS72" s="4" t="str">
        <f t="shared" si="26"/>
        <v/>
      </c>
      <c r="AT72" s="4" t="str">
        <f t="shared" si="27"/>
        <v>711.9875</v>
      </c>
      <c r="AU72" s="4" t="str">
        <f t="shared" si="28"/>
        <v/>
      </c>
      <c r="AV72" s="4" t="str">
        <f t="shared" si="29"/>
        <v/>
      </c>
      <c r="AW72" s="4" t="str">
        <f t="shared" si="30"/>
        <v/>
      </c>
      <c r="AX72" s="4" t="str">
        <f t="shared" si="31"/>
        <v>250.2034375</v>
      </c>
      <c r="AY72" s="4" t="str">
        <f t="shared" si="32"/>
        <v/>
      </c>
      <c r="AZ72" s="4" t="str">
        <f t="shared" si="33"/>
        <v/>
      </c>
      <c r="BA72" s="4" t="str">
        <f t="shared" si="34"/>
        <v/>
      </c>
      <c r="BB72" s="4" t="str">
        <f t="shared" si="35"/>
        <v>17.7753125</v>
      </c>
      <c r="BC72" s="4" t="str">
        <f t="shared" si="36"/>
        <v/>
      </c>
      <c r="BD72" s="4" t="str">
        <f t="shared" si="37"/>
        <v/>
      </c>
      <c r="BE72" s="4" t="str">
        <f t="shared" si="38"/>
        <v/>
      </c>
      <c r="BF72" s="4" t="str">
        <f t="shared" si="39"/>
        <v/>
      </c>
      <c r="BG72" s="4" t="str">
        <f t="shared" si="40"/>
        <v/>
      </c>
      <c r="BH72" s="4" t="str">
        <f t="shared" si="41"/>
        <v/>
      </c>
      <c r="BI72" s="4" t="str">
        <f t="shared" si="42"/>
        <v/>
      </c>
      <c r="BJ72" s="4" t="str">
        <f t="shared" si="43"/>
        <v/>
      </c>
      <c r="BK72" s="4" t="str">
        <f t="shared" si="44"/>
        <v/>
      </c>
      <c r="BL72" s="4" t="str">
        <f t="shared" si="45"/>
        <v/>
      </c>
      <c r="BM72" s="4" t="str">
        <f t="shared" si="46"/>
        <v/>
      </c>
      <c r="BN72" s="4" t="str">
        <f t="shared" si="47"/>
        <v/>
      </c>
      <c r="BO72" s="4" t="str">
        <f t="shared" si="48"/>
        <v/>
      </c>
      <c r="BP72" s="4" t="str">
        <f t="shared" si="49"/>
        <v/>
      </c>
      <c r="BQ72" s="4" t="str">
        <f t="shared" si="50"/>
        <v/>
      </c>
      <c r="BR72" s="4" t="str">
        <f t="shared" si="51"/>
        <v/>
      </c>
      <c r="BS72" s="4" t="str">
        <f t="shared" si="52"/>
        <v/>
      </c>
      <c r="BT72" s="4" t="str">
        <f t="shared" si="53"/>
        <v/>
      </c>
      <c r="BU72" s="4" t="str">
        <f t="shared" si="54"/>
        <v/>
      </c>
      <c r="BV72" s="4" t="str">
        <f t="shared" si="55"/>
        <v>4</v>
      </c>
      <c r="BW72" s="4" t="str">
        <f t="shared" si="56"/>
        <v/>
      </c>
      <c r="BX72" s="4" t="str">
        <f t="shared" si="57"/>
        <v/>
      </c>
      <c r="BY72" s="4" t="str">
        <f t="shared" si="58"/>
        <v/>
      </c>
      <c r="BZ72" s="4" t="str">
        <f t="shared" si="59"/>
        <v>0</v>
      </c>
      <c r="CA72" s="4" t="str">
        <f t="shared" si="60"/>
        <v/>
      </c>
      <c r="CB72" s="4" t="str">
        <f t="shared" si="61"/>
        <v/>
      </c>
      <c r="CC72" s="4" t="str">
        <f t="shared" si="62"/>
        <v/>
      </c>
      <c r="CD72" s="4" t="str">
        <f t="shared" si="63"/>
        <v>2.584962501</v>
      </c>
      <c r="CE72" s="4" t="str">
        <f t="shared" si="64"/>
        <v/>
      </c>
      <c r="CF72" s="4" t="str">
        <f t="shared" si="65"/>
        <v/>
      </c>
      <c r="CG72" s="4" t="str">
        <f t="shared" si="66"/>
        <v/>
      </c>
      <c r="CH72" s="4" t="str">
        <f t="shared" si="67"/>
        <v>0</v>
      </c>
      <c r="CI72" s="4" t="str">
        <f t="shared" si="68"/>
        <v/>
      </c>
      <c r="CJ72" s="4" t="str">
        <f t="shared" si="69"/>
        <v/>
      </c>
      <c r="CK72" s="4" t="str">
        <f t="shared" si="70"/>
        <v/>
      </c>
      <c r="CL72" s="4" t="str">
        <f t="shared" si="71"/>
        <v>4</v>
      </c>
      <c r="CM72" s="4" t="str">
        <f t="shared" si="72"/>
        <v/>
      </c>
      <c r="CN72" s="4" t="str">
        <f t="shared" si="73"/>
        <v/>
      </c>
      <c r="CO72" s="4" t="str">
        <f t="shared" si="74"/>
        <v/>
      </c>
    </row>
    <row r="73">
      <c r="A73" s="4">
        <v>0.00895861777812</v>
      </c>
      <c r="B73" s="4">
        <v>248420.083125</v>
      </c>
      <c r="C73" s="7">
        <v>1173.9988176826155</v>
      </c>
      <c r="D73" s="7">
        <v>3428.0</v>
      </c>
      <c r="E73" s="7">
        <v>2469.509474166753</v>
      </c>
      <c r="F73" s="7">
        <v>247264.0</v>
      </c>
      <c r="G73" s="7">
        <v>2459.59</v>
      </c>
      <c r="H73" s="7">
        <v>968.41</v>
      </c>
      <c r="I73" s="4">
        <v>882.889375</v>
      </c>
      <c r="J73" s="4">
        <v>273.19375</v>
      </c>
      <c r="U73" s="11" t="str">
        <f t="shared" si="2"/>
        <v>4</v>
      </c>
      <c r="V73" s="4" t="str">
        <f t="shared" si="3"/>
        <v/>
      </c>
      <c r="W73" s="4" t="str">
        <f t="shared" si="4"/>
        <v/>
      </c>
      <c r="X73" s="4" t="str">
        <f t="shared" si="5"/>
        <v/>
      </c>
      <c r="Y73" s="4" t="str">
        <f t="shared" si="6"/>
        <v>248420.0831</v>
      </c>
      <c r="Z73" s="4" t="str">
        <f t="shared" si="7"/>
        <v/>
      </c>
      <c r="AA73" s="4" t="str">
        <f t="shared" si="8"/>
        <v/>
      </c>
      <c r="AB73" s="4" t="str">
        <f t="shared" si="9"/>
        <v/>
      </c>
      <c r="AC73" s="4" t="str">
        <f t="shared" si="10"/>
        <v>1173.998818</v>
      </c>
      <c r="AD73" s="4" t="str">
        <f t="shared" si="11"/>
        <v/>
      </c>
      <c r="AE73" s="4" t="str">
        <f t="shared" si="12"/>
        <v/>
      </c>
      <c r="AF73" s="4" t="str">
        <f t="shared" si="13"/>
        <v/>
      </c>
      <c r="AG73" s="4" t="str">
        <f t="shared" si="14"/>
        <v>3428</v>
      </c>
      <c r="AH73" s="4" t="str">
        <f t="shared" si="15"/>
        <v/>
      </c>
      <c r="AI73" s="4" t="str">
        <f t="shared" si="16"/>
        <v/>
      </c>
      <c r="AJ73" s="4" t="str">
        <f t="shared" si="17"/>
        <v/>
      </c>
      <c r="AK73" s="4" t="str">
        <f t="shared" si="18"/>
        <v>2469.509474</v>
      </c>
      <c r="AL73" s="4" t="str">
        <f t="shared" si="19"/>
        <v/>
      </c>
      <c r="AM73" s="4" t="str">
        <f t="shared" si="20"/>
        <v/>
      </c>
      <c r="AN73" s="4" t="str">
        <f t="shared" si="21"/>
        <v/>
      </c>
      <c r="AO73" s="4" t="str">
        <f t="shared" si="22"/>
        <v>247264</v>
      </c>
      <c r="AP73" s="4" t="str">
        <f t="shared" si="23"/>
        <v/>
      </c>
      <c r="AQ73" s="4" t="str">
        <f t="shared" si="24"/>
        <v/>
      </c>
      <c r="AR73" s="4" t="str">
        <f t="shared" si="25"/>
        <v/>
      </c>
      <c r="AS73" s="4" t="str">
        <f t="shared" si="26"/>
        <v>2459.59</v>
      </c>
      <c r="AT73" s="4" t="str">
        <f t="shared" si="27"/>
        <v/>
      </c>
      <c r="AU73" s="4" t="str">
        <f t="shared" si="28"/>
        <v/>
      </c>
      <c r="AV73" s="4" t="str">
        <f t="shared" si="29"/>
        <v/>
      </c>
      <c r="AW73" s="4" t="str">
        <f t="shared" si="30"/>
        <v>968.41</v>
      </c>
      <c r="AX73" s="4" t="str">
        <f t="shared" si="31"/>
        <v/>
      </c>
      <c r="AY73" s="4" t="str">
        <f t="shared" si="32"/>
        <v/>
      </c>
      <c r="AZ73" s="4" t="str">
        <f t="shared" si="33"/>
        <v/>
      </c>
      <c r="BA73" s="4" t="str">
        <f t="shared" si="34"/>
        <v>882.889375</v>
      </c>
      <c r="BB73" s="4" t="str">
        <f t="shared" si="35"/>
        <v/>
      </c>
      <c r="BC73" s="4" t="str">
        <f t="shared" si="36"/>
        <v/>
      </c>
      <c r="BD73" s="4" t="str">
        <f t="shared" si="37"/>
        <v/>
      </c>
      <c r="BE73" s="4" t="str">
        <f t="shared" si="38"/>
        <v>273.19375</v>
      </c>
      <c r="BF73" s="4" t="str">
        <f t="shared" si="39"/>
        <v/>
      </c>
      <c r="BG73" s="4" t="str">
        <f t="shared" si="40"/>
        <v/>
      </c>
      <c r="BH73" s="4" t="str">
        <f t="shared" si="41"/>
        <v/>
      </c>
      <c r="BI73" s="4" t="str">
        <f t="shared" si="42"/>
        <v/>
      </c>
      <c r="BJ73" s="4" t="str">
        <f t="shared" si="43"/>
        <v/>
      </c>
      <c r="BK73" s="4" t="str">
        <f t="shared" si="44"/>
        <v/>
      </c>
      <c r="BL73" s="4" t="str">
        <f t="shared" si="45"/>
        <v/>
      </c>
      <c r="BM73" s="4" t="str">
        <f t="shared" si="46"/>
        <v/>
      </c>
      <c r="BN73" s="4" t="str">
        <f t="shared" si="47"/>
        <v/>
      </c>
      <c r="BO73" s="4" t="str">
        <f t="shared" si="48"/>
        <v/>
      </c>
      <c r="BP73" s="4" t="str">
        <f t="shared" si="49"/>
        <v/>
      </c>
      <c r="BQ73" s="4" t="str">
        <f t="shared" si="50"/>
        <v/>
      </c>
      <c r="BR73" s="4" t="str">
        <f t="shared" si="51"/>
        <v/>
      </c>
      <c r="BS73" s="4" t="str">
        <f t="shared" si="52"/>
        <v/>
      </c>
      <c r="BT73" s="4" t="str">
        <f t="shared" si="53"/>
        <v/>
      </c>
      <c r="BU73" s="4" t="str">
        <f t="shared" si="54"/>
        <v/>
      </c>
      <c r="BV73" s="4" t="str">
        <f t="shared" si="55"/>
        <v/>
      </c>
      <c r="BW73" s="4" t="str">
        <f t="shared" si="56"/>
        <v/>
      </c>
      <c r="BX73" s="4" t="str">
        <f t="shared" si="57"/>
        <v/>
      </c>
      <c r="BY73" s="4" t="str">
        <f t="shared" si="58"/>
        <v/>
      </c>
      <c r="BZ73" s="4" t="str">
        <f t="shared" si="59"/>
        <v/>
      </c>
      <c r="CA73" s="4" t="str">
        <f t="shared" si="60"/>
        <v/>
      </c>
      <c r="CB73" s="4" t="str">
        <f t="shared" si="61"/>
        <v/>
      </c>
      <c r="CC73" s="4" t="str">
        <f t="shared" si="62"/>
        <v/>
      </c>
      <c r="CD73" s="4" t="str">
        <f t="shared" si="63"/>
        <v/>
      </c>
      <c r="CE73" s="4" t="str">
        <f t="shared" si="64"/>
        <v/>
      </c>
      <c r="CF73" s="4" t="str">
        <f t="shared" si="65"/>
        <v/>
      </c>
      <c r="CG73" s="4" t="str">
        <f t="shared" si="66"/>
        <v/>
      </c>
      <c r="CH73" s="4" t="str">
        <f t="shared" si="67"/>
        <v/>
      </c>
      <c r="CI73" s="4" t="str">
        <f t="shared" si="68"/>
        <v/>
      </c>
      <c r="CJ73" s="4" t="str">
        <f t="shared" si="69"/>
        <v/>
      </c>
      <c r="CK73" s="4" t="str">
        <f t="shared" si="70"/>
        <v/>
      </c>
      <c r="CL73" s="4" t="str">
        <f t="shared" si="71"/>
        <v/>
      </c>
      <c r="CM73" s="4" t="str">
        <f t="shared" si="72"/>
        <v/>
      </c>
      <c r="CN73" s="4" t="str">
        <f t="shared" si="73"/>
        <v/>
      </c>
      <c r="CO73" s="4" t="str">
        <f t="shared" si="74"/>
        <v/>
      </c>
    </row>
    <row r="74">
      <c r="A74" s="4">
        <v>0.00190430152332</v>
      </c>
      <c r="B74" s="4">
        <v>587350.923125</v>
      </c>
      <c r="C74" s="7">
        <v>1512.0833165016763</v>
      </c>
      <c r="D74" s="7">
        <v>12200.0</v>
      </c>
      <c r="E74" s="7">
        <v>6066.835373366091</v>
      </c>
      <c r="F74" s="7">
        <v>585858.0</v>
      </c>
      <c r="G74" s="7">
        <v>6054.25</v>
      </c>
      <c r="H74" s="7">
        <v>6145.75</v>
      </c>
      <c r="I74" s="4">
        <v>1430.1578125</v>
      </c>
      <c r="J74" s="4">
        <v>62.7653125</v>
      </c>
      <c r="U74" s="11" t="str">
        <f t="shared" si="2"/>
        <v>1</v>
      </c>
      <c r="V74" s="4" t="str">
        <f t="shared" si="3"/>
        <v>587350.9231</v>
      </c>
      <c r="W74" s="4" t="str">
        <f t="shared" si="4"/>
        <v/>
      </c>
      <c r="X74" s="4" t="str">
        <f t="shared" si="5"/>
        <v/>
      </c>
      <c r="Y74" s="4" t="str">
        <f t="shared" si="6"/>
        <v/>
      </c>
      <c r="Z74" s="4" t="str">
        <f t="shared" si="7"/>
        <v>1512.083317</v>
      </c>
      <c r="AA74" s="4" t="str">
        <f t="shared" si="8"/>
        <v/>
      </c>
      <c r="AB74" s="4" t="str">
        <f t="shared" si="9"/>
        <v/>
      </c>
      <c r="AC74" s="4" t="str">
        <f t="shared" si="10"/>
        <v/>
      </c>
      <c r="AD74" s="4" t="str">
        <f t="shared" si="11"/>
        <v>12200</v>
      </c>
      <c r="AE74" s="4" t="str">
        <f t="shared" si="12"/>
        <v/>
      </c>
      <c r="AF74" s="4" t="str">
        <f t="shared" si="13"/>
        <v/>
      </c>
      <c r="AG74" s="4" t="str">
        <f t="shared" si="14"/>
        <v/>
      </c>
      <c r="AH74" s="4" t="str">
        <f t="shared" si="15"/>
        <v>6066.835373</v>
      </c>
      <c r="AI74" s="4" t="str">
        <f t="shared" si="16"/>
        <v/>
      </c>
      <c r="AJ74" s="4" t="str">
        <f t="shared" si="17"/>
        <v/>
      </c>
      <c r="AK74" s="4" t="str">
        <f t="shared" si="18"/>
        <v/>
      </c>
      <c r="AL74" s="4" t="str">
        <f t="shared" si="19"/>
        <v>585858</v>
      </c>
      <c r="AM74" s="4" t="str">
        <f t="shared" si="20"/>
        <v/>
      </c>
      <c r="AN74" s="4" t="str">
        <f t="shared" si="21"/>
        <v/>
      </c>
      <c r="AO74" s="4" t="str">
        <f t="shared" si="22"/>
        <v/>
      </c>
      <c r="AP74" s="4" t="str">
        <f t="shared" si="23"/>
        <v>6054.25</v>
      </c>
      <c r="AQ74" s="4" t="str">
        <f t="shared" si="24"/>
        <v/>
      </c>
      <c r="AR74" s="4" t="str">
        <f t="shared" si="25"/>
        <v/>
      </c>
      <c r="AS74" s="4" t="str">
        <f t="shared" si="26"/>
        <v/>
      </c>
      <c r="AT74" s="4" t="str">
        <f t="shared" si="27"/>
        <v>6145.75</v>
      </c>
      <c r="AU74" s="4" t="str">
        <f t="shared" si="28"/>
        <v/>
      </c>
      <c r="AV74" s="4" t="str">
        <f t="shared" si="29"/>
        <v/>
      </c>
      <c r="AW74" s="4" t="str">
        <f t="shared" si="30"/>
        <v/>
      </c>
      <c r="AX74" s="4" t="str">
        <f t="shared" si="31"/>
        <v>1430.157813</v>
      </c>
      <c r="AY74" s="4" t="str">
        <f t="shared" si="32"/>
        <v/>
      </c>
      <c r="AZ74" s="4" t="str">
        <f t="shared" si="33"/>
        <v/>
      </c>
      <c r="BA74" s="4" t="str">
        <f t="shared" si="34"/>
        <v/>
      </c>
      <c r="BB74" s="4" t="str">
        <f t="shared" si="35"/>
        <v>62.7653125</v>
      </c>
      <c r="BC74" s="4" t="str">
        <f t="shared" si="36"/>
        <v/>
      </c>
      <c r="BD74" s="4" t="str">
        <f t="shared" si="37"/>
        <v/>
      </c>
      <c r="BE74" s="4" t="str">
        <f t="shared" si="38"/>
        <v/>
      </c>
      <c r="BF74" s="4" t="str">
        <f t="shared" si="39"/>
        <v/>
      </c>
      <c r="BG74" s="4" t="str">
        <f t="shared" si="40"/>
        <v/>
      </c>
      <c r="BH74" s="4" t="str">
        <f t="shared" si="41"/>
        <v/>
      </c>
      <c r="BI74" s="4" t="str">
        <f t="shared" si="42"/>
        <v/>
      </c>
      <c r="BJ74" s="4" t="str">
        <f t="shared" si="43"/>
        <v/>
      </c>
      <c r="BK74" s="4" t="str">
        <f t="shared" si="44"/>
        <v/>
      </c>
      <c r="BL74" s="4" t="str">
        <f t="shared" si="45"/>
        <v/>
      </c>
      <c r="BM74" s="4" t="str">
        <f t="shared" si="46"/>
        <v/>
      </c>
      <c r="BN74" s="4" t="str">
        <f t="shared" si="47"/>
        <v/>
      </c>
      <c r="BO74" s="4" t="str">
        <f t="shared" si="48"/>
        <v/>
      </c>
      <c r="BP74" s="4" t="str">
        <f t="shared" si="49"/>
        <v/>
      </c>
      <c r="BQ74" s="4" t="str">
        <f t="shared" si="50"/>
        <v/>
      </c>
      <c r="BR74" s="4" t="str">
        <f t="shared" si="51"/>
        <v/>
      </c>
      <c r="BS74" s="4" t="str">
        <f t="shared" si="52"/>
        <v/>
      </c>
      <c r="BT74" s="4" t="str">
        <f t="shared" si="53"/>
        <v/>
      </c>
      <c r="BU74" s="4" t="str">
        <f t="shared" si="54"/>
        <v/>
      </c>
      <c r="BV74" s="4" t="str">
        <f t="shared" si="55"/>
        <v/>
      </c>
      <c r="BW74" s="4" t="str">
        <f t="shared" si="56"/>
        <v/>
      </c>
      <c r="BX74" s="4" t="str">
        <f t="shared" si="57"/>
        <v/>
      </c>
      <c r="BY74" s="4" t="str">
        <f t="shared" si="58"/>
        <v/>
      </c>
      <c r="BZ74" s="4" t="str">
        <f t="shared" si="59"/>
        <v/>
      </c>
      <c r="CA74" s="4" t="str">
        <f t="shared" si="60"/>
        <v/>
      </c>
      <c r="CB74" s="4" t="str">
        <f t="shared" si="61"/>
        <v/>
      </c>
      <c r="CC74" s="4" t="str">
        <f t="shared" si="62"/>
        <v/>
      </c>
      <c r="CD74" s="4" t="str">
        <f t="shared" si="63"/>
        <v/>
      </c>
      <c r="CE74" s="4" t="str">
        <f t="shared" si="64"/>
        <v/>
      </c>
      <c r="CF74" s="4" t="str">
        <f t="shared" si="65"/>
        <v/>
      </c>
      <c r="CG74" s="4" t="str">
        <f t="shared" si="66"/>
        <v/>
      </c>
      <c r="CH74" s="4" t="str">
        <f t="shared" si="67"/>
        <v/>
      </c>
      <c r="CI74" s="4" t="str">
        <f t="shared" si="68"/>
        <v/>
      </c>
      <c r="CJ74" s="4" t="str">
        <f t="shared" si="69"/>
        <v/>
      </c>
      <c r="CK74" s="4" t="str">
        <f t="shared" si="70"/>
        <v/>
      </c>
      <c r="CL74" s="4" t="str">
        <f t="shared" si="71"/>
        <v/>
      </c>
      <c r="CM74" s="4" t="str">
        <f t="shared" si="72"/>
        <v/>
      </c>
      <c r="CN74" s="4" t="str">
        <f t="shared" si="73"/>
        <v/>
      </c>
      <c r="CO74" s="4" t="str">
        <f t="shared" si="74"/>
        <v/>
      </c>
    </row>
    <row r="75">
      <c r="A75" s="4">
        <v>0.00306496219249</v>
      </c>
      <c r="B75" s="4">
        <v>246968.4921875</v>
      </c>
      <c r="C75" s="7">
        <v>1856.395375032296</v>
      </c>
      <c r="D75" s="7">
        <v>66500.0</v>
      </c>
      <c r="E75" s="7">
        <v>62044.15665337998</v>
      </c>
      <c r="F75" s="7">
        <v>245130.0</v>
      </c>
      <c r="G75" s="7">
        <v>62032.03125</v>
      </c>
      <c r="H75" s="7">
        <v>4467.96875</v>
      </c>
      <c r="I75" s="4">
        <v>1787.83625</v>
      </c>
      <c r="J75" s="4">
        <v>50.6559375</v>
      </c>
      <c r="K75">
        <v>12.330916878114618</v>
      </c>
      <c r="L75" s="7">
        <v>4.0</v>
      </c>
      <c r="M75" s="7">
        <v>297.0</v>
      </c>
      <c r="N75" s="4">
        <v>161.0</v>
      </c>
      <c r="O75" s="4"/>
      <c r="P75" s="4"/>
      <c r="Q75" s="4"/>
      <c r="R75" s="18"/>
      <c r="S75" s="18"/>
      <c r="T75" s="4"/>
      <c r="U75" s="11" t="str">
        <f t="shared" si="2"/>
        <v>2</v>
      </c>
      <c r="V75" s="4" t="str">
        <f t="shared" si="3"/>
        <v/>
      </c>
      <c r="W75" s="4" t="str">
        <f t="shared" si="4"/>
        <v>246968.4922</v>
      </c>
      <c r="X75" s="4" t="str">
        <f t="shared" si="5"/>
        <v/>
      </c>
      <c r="Y75" s="4" t="str">
        <f t="shared" si="6"/>
        <v/>
      </c>
      <c r="Z75" s="4" t="str">
        <f t="shared" si="7"/>
        <v/>
      </c>
      <c r="AA75" s="4" t="str">
        <f t="shared" si="8"/>
        <v>1856.395375</v>
      </c>
      <c r="AB75" s="4" t="str">
        <f t="shared" si="9"/>
        <v/>
      </c>
      <c r="AC75" s="4" t="str">
        <f t="shared" si="10"/>
        <v/>
      </c>
      <c r="AD75" s="4" t="str">
        <f t="shared" si="11"/>
        <v/>
      </c>
      <c r="AE75" s="4" t="str">
        <f t="shared" si="12"/>
        <v>66500</v>
      </c>
      <c r="AF75" s="4" t="str">
        <f t="shared" si="13"/>
        <v/>
      </c>
      <c r="AG75" s="4" t="str">
        <f t="shared" si="14"/>
        <v/>
      </c>
      <c r="AH75" s="4" t="str">
        <f t="shared" si="15"/>
        <v/>
      </c>
      <c r="AI75" s="4" t="str">
        <f t="shared" si="16"/>
        <v>62044.15665</v>
      </c>
      <c r="AJ75" s="4" t="str">
        <f t="shared" si="17"/>
        <v/>
      </c>
      <c r="AK75" s="4" t="str">
        <f t="shared" si="18"/>
        <v/>
      </c>
      <c r="AL75" s="4" t="str">
        <f t="shared" si="19"/>
        <v/>
      </c>
      <c r="AM75" s="4" t="str">
        <f t="shared" si="20"/>
        <v>245130</v>
      </c>
      <c r="AN75" s="4" t="str">
        <f t="shared" si="21"/>
        <v/>
      </c>
      <c r="AO75" s="4" t="str">
        <f t="shared" si="22"/>
        <v/>
      </c>
      <c r="AP75" s="4" t="str">
        <f t="shared" si="23"/>
        <v/>
      </c>
      <c r="AQ75" s="4" t="str">
        <f t="shared" si="24"/>
        <v>62032.03125</v>
      </c>
      <c r="AR75" s="4" t="str">
        <f t="shared" si="25"/>
        <v/>
      </c>
      <c r="AS75" s="4" t="str">
        <f t="shared" si="26"/>
        <v/>
      </c>
      <c r="AT75" s="4" t="str">
        <f t="shared" si="27"/>
        <v/>
      </c>
      <c r="AU75" s="4" t="str">
        <f t="shared" si="28"/>
        <v>4467.96875</v>
      </c>
      <c r="AV75" s="4" t="str">
        <f t="shared" si="29"/>
        <v/>
      </c>
      <c r="AW75" s="4" t="str">
        <f t="shared" si="30"/>
        <v/>
      </c>
      <c r="AX75" s="4" t="str">
        <f t="shared" si="31"/>
        <v/>
      </c>
      <c r="AY75" s="4" t="str">
        <f t="shared" si="32"/>
        <v>1787.83625</v>
      </c>
      <c r="AZ75" s="4" t="str">
        <f t="shared" si="33"/>
        <v/>
      </c>
      <c r="BA75" s="4" t="str">
        <f t="shared" si="34"/>
        <v/>
      </c>
      <c r="BB75" s="4" t="str">
        <f t="shared" si="35"/>
        <v/>
      </c>
      <c r="BC75" s="4" t="str">
        <f t="shared" si="36"/>
        <v>50.6559375</v>
      </c>
      <c r="BD75" s="4" t="str">
        <f t="shared" si="37"/>
        <v/>
      </c>
      <c r="BE75" s="4" t="str">
        <f t="shared" si="38"/>
        <v/>
      </c>
      <c r="BF75" s="4" t="str">
        <f t="shared" si="39"/>
        <v/>
      </c>
      <c r="BG75" s="4" t="str">
        <f t="shared" si="40"/>
        <v>12.33091688</v>
      </c>
      <c r="BH75" s="4" t="str">
        <f t="shared" si="41"/>
        <v/>
      </c>
      <c r="BI75" s="4" t="str">
        <f t="shared" si="42"/>
        <v/>
      </c>
      <c r="BJ75" s="4" t="str">
        <f t="shared" si="43"/>
        <v/>
      </c>
      <c r="BK75" s="4" t="str">
        <f t="shared" si="44"/>
        <v>4</v>
      </c>
      <c r="BL75" s="4" t="str">
        <f t="shared" si="45"/>
        <v/>
      </c>
      <c r="BM75" s="4" t="str">
        <f t="shared" si="46"/>
        <v/>
      </c>
      <c r="BN75" s="4" t="str">
        <f t="shared" si="47"/>
        <v/>
      </c>
      <c r="BO75" s="4" t="str">
        <f t="shared" si="48"/>
        <v>297</v>
      </c>
      <c r="BP75" s="4" t="str">
        <f t="shared" si="49"/>
        <v/>
      </c>
      <c r="BQ75" s="4" t="str">
        <f t="shared" si="50"/>
        <v/>
      </c>
      <c r="BR75" s="4" t="str">
        <f t="shared" si="51"/>
        <v/>
      </c>
      <c r="BS75" s="4" t="str">
        <f t="shared" si="52"/>
        <v>161</v>
      </c>
      <c r="BT75" s="4" t="str">
        <f t="shared" si="53"/>
        <v/>
      </c>
      <c r="BU75" s="4" t="str">
        <f t="shared" si="54"/>
        <v/>
      </c>
      <c r="BV75" s="4" t="str">
        <f t="shared" si="55"/>
        <v/>
      </c>
      <c r="BW75" s="4" t="str">
        <f t="shared" si="56"/>
        <v/>
      </c>
      <c r="BX75" s="4" t="str">
        <f t="shared" si="57"/>
        <v/>
      </c>
      <c r="BY75" s="4" t="str">
        <f t="shared" si="58"/>
        <v/>
      </c>
      <c r="BZ75" s="4" t="str">
        <f t="shared" si="59"/>
        <v/>
      </c>
      <c r="CA75" s="4" t="str">
        <f t="shared" si="60"/>
        <v/>
      </c>
      <c r="CB75" s="4" t="str">
        <f t="shared" si="61"/>
        <v/>
      </c>
      <c r="CC75" s="4" t="str">
        <f t="shared" si="62"/>
        <v/>
      </c>
      <c r="CD75" s="4" t="str">
        <f t="shared" si="63"/>
        <v/>
      </c>
      <c r="CE75" s="4" t="str">
        <f t="shared" si="64"/>
        <v/>
      </c>
      <c r="CF75" s="4" t="str">
        <f t="shared" si="65"/>
        <v/>
      </c>
      <c r="CG75" s="4" t="str">
        <f t="shared" si="66"/>
        <v/>
      </c>
      <c r="CH75" s="4" t="str">
        <f t="shared" si="67"/>
        <v/>
      </c>
      <c r="CI75" s="4" t="str">
        <f t="shared" si="68"/>
        <v/>
      </c>
      <c r="CJ75" s="4" t="str">
        <f t="shared" si="69"/>
        <v/>
      </c>
      <c r="CK75" s="4" t="str">
        <f t="shared" si="70"/>
        <v/>
      </c>
      <c r="CL75" s="4" t="str">
        <f t="shared" si="71"/>
        <v/>
      </c>
      <c r="CM75" s="4" t="str">
        <f t="shared" si="72"/>
        <v/>
      </c>
      <c r="CN75" s="4" t="str">
        <f t="shared" si="73"/>
        <v/>
      </c>
      <c r="CO75" s="4" t="str">
        <f t="shared" si="74"/>
        <v/>
      </c>
    </row>
    <row r="76">
      <c r="A76" s="4">
        <v>0.00627971226073</v>
      </c>
      <c r="B76" s="4">
        <v>236724.7125</v>
      </c>
      <c r="C76" s="7">
        <v>624.5616485012675</v>
      </c>
      <c r="D76" s="7">
        <v>5589.0</v>
      </c>
      <c r="E76" s="7">
        <v>5103.67198901272</v>
      </c>
      <c r="F76" s="7">
        <v>236118.0</v>
      </c>
      <c r="G76" s="7">
        <v>5094.7228125</v>
      </c>
      <c r="H76" s="7">
        <v>494.2771875</v>
      </c>
      <c r="I76" s="4">
        <v>484.6884375</v>
      </c>
      <c r="J76" s="4">
        <v>122.0240625</v>
      </c>
      <c r="U76" s="11" t="str">
        <f t="shared" si="2"/>
        <v>3</v>
      </c>
      <c r="V76" s="4" t="str">
        <f t="shared" si="3"/>
        <v/>
      </c>
      <c r="W76" s="4" t="str">
        <f t="shared" si="4"/>
        <v/>
      </c>
      <c r="X76" s="4" t="str">
        <f t="shared" si="5"/>
        <v>236724.7125</v>
      </c>
      <c r="Y76" s="4" t="str">
        <f t="shared" si="6"/>
        <v/>
      </c>
      <c r="Z76" s="4" t="str">
        <f t="shared" si="7"/>
        <v/>
      </c>
      <c r="AA76" s="4" t="str">
        <f t="shared" si="8"/>
        <v/>
      </c>
      <c r="AB76" s="4" t="str">
        <f t="shared" si="9"/>
        <v>624.5616485</v>
      </c>
      <c r="AC76" s="4" t="str">
        <f t="shared" si="10"/>
        <v/>
      </c>
      <c r="AD76" s="4" t="str">
        <f t="shared" si="11"/>
        <v/>
      </c>
      <c r="AE76" s="4" t="str">
        <f t="shared" si="12"/>
        <v/>
      </c>
      <c r="AF76" s="4" t="str">
        <f t="shared" si="13"/>
        <v>5589</v>
      </c>
      <c r="AG76" s="4" t="str">
        <f t="shared" si="14"/>
        <v/>
      </c>
      <c r="AH76" s="4" t="str">
        <f t="shared" si="15"/>
        <v/>
      </c>
      <c r="AI76" s="4" t="str">
        <f t="shared" si="16"/>
        <v/>
      </c>
      <c r="AJ76" s="4" t="str">
        <f t="shared" si="17"/>
        <v>5103.671989</v>
      </c>
      <c r="AK76" s="4" t="str">
        <f t="shared" si="18"/>
        <v/>
      </c>
      <c r="AL76" s="4" t="str">
        <f t="shared" si="19"/>
        <v/>
      </c>
      <c r="AM76" s="4" t="str">
        <f t="shared" si="20"/>
        <v/>
      </c>
      <c r="AN76" s="4" t="str">
        <f t="shared" si="21"/>
        <v>236118</v>
      </c>
      <c r="AO76" s="4" t="str">
        <f t="shared" si="22"/>
        <v/>
      </c>
      <c r="AP76" s="4" t="str">
        <f t="shared" si="23"/>
        <v/>
      </c>
      <c r="AQ76" s="4" t="str">
        <f t="shared" si="24"/>
        <v/>
      </c>
      <c r="AR76" s="4" t="str">
        <f t="shared" si="25"/>
        <v>5094.722813</v>
      </c>
      <c r="AS76" s="4" t="str">
        <f t="shared" si="26"/>
        <v/>
      </c>
      <c r="AT76" s="4" t="str">
        <f t="shared" si="27"/>
        <v/>
      </c>
      <c r="AU76" s="4" t="str">
        <f t="shared" si="28"/>
        <v/>
      </c>
      <c r="AV76" s="4" t="str">
        <f t="shared" si="29"/>
        <v>494.2771875</v>
      </c>
      <c r="AW76" s="4" t="str">
        <f t="shared" si="30"/>
        <v/>
      </c>
      <c r="AX76" s="4" t="str">
        <f t="shared" si="31"/>
        <v/>
      </c>
      <c r="AY76" s="4" t="str">
        <f t="shared" si="32"/>
        <v/>
      </c>
      <c r="AZ76" s="4" t="str">
        <f t="shared" si="33"/>
        <v>484.6884375</v>
      </c>
      <c r="BA76" s="4" t="str">
        <f t="shared" si="34"/>
        <v/>
      </c>
      <c r="BB76" s="4" t="str">
        <f t="shared" si="35"/>
        <v/>
      </c>
      <c r="BC76" s="4" t="str">
        <f t="shared" si="36"/>
        <v/>
      </c>
      <c r="BD76" s="4" t="str">
        <f t="shared" si="37"/>
        <v>122.0240625</v>
      </c>
      <c r="BE76" s="4" t="str">
        <f t="shared" si="38"/>
        <v/>
      </c>
      <c r="BF76" s="4" t="str">
        <f t="shared" si="39"/>
        <v/>
      </c>
      <c r="BG76" s="4" t="str">
        <f t="shared" si="40"/>
        <v/>
      </c>
      <c r="BH76" s="4" t="str">
        <f t="shared" si="41"/>
        <v/>
      </c>
      <c r="BI76" s="4" t="str">
        <f t="shared" si="42"/>
        <v/>
      </c>
      <c r="BJ76" s="4" t="str">
        <f t="shared" si="43"/>
        <v/>
      </c>
      <c r="BK76" s="4" t="str">
        <f t="shared" si="44"/>
        <v/>
      </c>
      <c r="BL76" s="4" t="str">
        <f t="shared" si="45"/>
        <v/>
      </c>
      <c r="BM76" s="4" t="str">
        <f t="shared" si="46"/>
        <v/>
      </c>
      <c r="BN76" s="4" t="str">
        <f t="shared" si="47"/>
        <v/>
      </c>
      <c r="BO76" s="4" t="str">
        <f t="shared" si="48"/>
        <v/>
      </c>
      <c r="BP76" s="4" t="str">
        <f t="shared" si="49"/>
        <v/>
      </c>
      <c r="BQ76" s="4" t="str">
        <f t="shared" si="50"/>
        <v/>
      </c>
      <c r="BR76" s="4" t="str">
        <f t="shared" si="51"/>
        <v/>
      </c>
      <c r="BS76" s="4" t="str">
        <f t="shared" si="52"/>
        <v/>
      </c>
      <c r="BT76" s="4" t="str">
        <f t="shared" si="53"/>
        <v/>
      </c>
      <c r="BU76" s="4" t="str">
        <f t="shared" si="54"/>
        <v/>
      </c>
      <c r="BV76" s="4" t="str">
        <f t="shared" si="55"/>
        <v/>
      </c>
      <c r="BW76" s="4" t="str">
        <f t="shared" si="56"/>
        <v/>
      </c>
      <c r="BX76" s="4" t="str">
        <f t="shared" si="57"/>
        <v/>
      </c>
      <c r="BY76" s="4" t="str">
        <f t="shared" si="58"/>
        <v/>
      </c>
      <c r="BZ76" s="4" t="str">
        <f t="shared" si="59"/>
        <v/>
      </c>
      <c r="CA76" s="4" t="str">
        <f t="shared" si="60"/>
        <v/>
      </c>
      <c r="CB76" s="4" t="str">
        <f t="shared" si="61"/>
        <v/>
      </c>
      <c r="CC76" s="4" t="str">
        <f t="shared" si="62"/>
        <v/>
      </c>
      <c r="CD76" s="4" t="str">
        <f t="shared" si="63"/>
        <v/>
      </c>
      <c r="CE76" s="4" t="str">
        <f t="shared" si="64"/>
        <v/>
      </c>
      <c r="CF76" s="4" t="str">
        <f t="shared" si="65"/>
        <v/>
      </c>
      <c r="CG76" s="4" t="str">
        <f t="shared" si="66"/>
        <v/>
      </c>
      <c r="CH76" s="4" t="str">
        <f t="shared" si="67"/>
        <v/>
      </c>
      <c r="CI76" s="4" t="str">
        <f t="shared" si="68"/>
        <v/>
      </c>
      <c r="CJ76" s="4" t="str">
        <f t="shared" si="69"/>
        <v/>
      </c>
      <c r="CK76" s="4" t="str">
        <f t="shared" si="70"/>
        <v/>
      </c>
      <c r="CL76" s="4" t="str">
        <f t="shared" si="71"/>
        <v/>
      </c>
      <c r="CM76" s="4" t="str">
        <f t="shared" si="72"/>
        <v/>
      </c>
      <c r="CN76" s="4" t="str">
        <f t="shared" si="73"/>
        <v/>
      </c>
      <c r="CO76" s="4" t="str">
        <f t="shared" si="74"/>
        <v/>
      </c>
    </row>
    <row r="77">
      <c r="A77" s="4">
        <v>0.00309664247827</v>
      </c>
      <c r="B77" s="4">
        <v>235742.41</v>
      </c>
      <c r="C77" s="7">
        <v>325.25496928322855</v>
      </c>
      <c r="D77" s="7">
        <v>50900.0</v>
      </c>
      <c r="E77" s="7">
        <v>46458.37080486302</v>
      </c>
      <c r="F77" s="7">
        <v>235435.0</v>
      </c>
      <c r="G77" s="7">
        <v>46446.25</v>
      </c>
      <c r="H77" s="7">
        <v>4453.75</v>
      </c>
      <c r="I77" s="4">
        <v>240.16</v>
      </c>
      <c r="J77" s="4">
        <v>67.25</v>
      </c>
      <c r="K77">
        <v>284.28424574982967</v>
      </c>
      <c r="L77" s="7">
        <v>977.0</v>
      </c>
      <c r="M77" s="7">
        <v>281.0</v>
      </c>
      <c r="N77" s="4">
        <v>1247.0</v>
      </c>
      <c r="O77" s="4">
        <v>13.0</v>
      </c>
      <c r="P77" s="4">
        <v>19.0</v>
      </c>
      <c r="Q77" s="4">
        <v>6853.149747119504</v>
      </c>
      <c r="R77" s="4">
        <v>3.0</v>
      </c>
      <c r="S77" s="4">
        <v>10.0</v>
      </c>
      <c r="T77" s="4"/>
      <c r="U77" s="11" t="str">
        <f t="shared" si="2"/>
        <v>2</v>
      </c>
      <c r="V77" s="4" t="str">
        <f t="shared" si="3"/>
        <v/>
      </c>
      <c r="W77" s="4" t="str">
        <f t="shared" si="4"/>
        <v>235742.41</v>
      </c>
      <c r="X77" s="4" t="str">
        <f t="shared" si="5"/>
        <v/>
      </c>
      <c r="Y77" s="4" t="str">
        <f t="shared" si="6"/>
        <v/>
      </c>
      <c r="Z77" s="4" t="str">
        <f t="shared" si="7"/>
        <v/>
      </c>
      <c r="AA77" s="4" t="str">
        <f t="shared" si="8"/>
        <v>325.2549693</v>
      </c>
      <c r="AB77" s="4" t="str">
        <f t="shared" si="9"/>
        <v/>
      </c>
      <c r="AC77" s="4" t="str">
        <f t="shared" si="10"/>
        <v/>
      </c>
      <c r="AD77" s="4" t="str">
        <f t="shared" si="11"/>
        <v/>
      </c>
      <c r="AE77" s="4" t="str">
        <f t="shared" si="12"/>
        <v>50900</v>
      </c>
      <c r="AF77" s="4" t="str">
        <f t="shared" si="13"/>
        <v/>
      </c>
      <c r="AG77" s="4" t="str">
        <f t="shared" si="14"/>
        <v/>
      </c>
      <c r="AH77" s="4" t="str">
        <f t="shared" si="15"/>
        <v/>
      </c>
      <c r="AI77" s="4" t="str">
        <f t="shared" si="16"/>
        <v>46458.3708</v>
      </c>
      <c r="AJ77" s="4" t="str">
        <f t="shared" si="17"/>
        <v/>
      </c>
      <c r="AK77" s="4" t="str">
        <f t="shared" si="18"/>
        <v/>
      </c>
      <c r="AL77" s="4" t="str">
        <f t="shared" si="19"/>
        <v/>
      </c>
      <c r="AM77" s="4" t="str">
        <f t="shared" si="20"/>
        <v>235435</v>
      </c>
      <c r="AN77" s="4" t="str">
        <f t="shared" si="21"/>
        <v/>
      </c>
      <c r="AO77" s="4" t="str">
        <f t="shared" si="22"/>
        <v/>
      </c>
      <c r="AP77" s="4" t="str">
        <f t="shared" si="23"/>
        <v/>
      </c>
      <c r="AQ77" s="4" t="str">
        <f t="shared" si="24"/>
        <v>46446.25</v>
      </c>
      <c r="AR77" s="4" t="str">
        <f t="shared" si="25"/>
        <v/>
      </c>
      <c r="AS77" s="4" t="str">
        <f t="shared" si="26"/>
        <v/>
      </c>
      <c r="AT77" s="4" t="str">
        <f t="shared" si="27"/>
        <v/>
      </c>
      <c r="AU77" s="4" t="str">
        <f t="shared" si="28"/>
        <v>4453.75</v>
      </c>
      <c r="AV77" s="4" t="str">
        <f t="shared" si="29"/>
        <v/>
      </c>
      <c r="AW77" s="4" t="str">
        <f t="shared" si="30"/>
        <v/>
      </c>
      <c r="AX77" s="4" t="str">
        <f t="shared" si="31"/>
        <v/>
      </c>
      <c r="AY77" s="4" t="str">
        <f t="shared" si="32"/>
        <v>240.16</v>
      </c>
      <c r="AZ77" s="4" t="str">
        <f t="shared" si="33"/>
        <v/>
      </c>
      <c r="BA77" s="4" t="str">
        <f t="shared" si="34"/>
        <v/>
      </c>
      <c r="BB77" s="4" t="str">
        <f t="shared" si="35"/>
        <v/>
      </c>
      <c r="BC77" s="4" t="str">
        <f t="shared" si="36"/>
        <v>67.25</v>
      </c>
      <c r="BD77" s="4" t="str">
        <f t="shared" si="37"/>
        <v/>
      </c>
      <c r="BE77" s="4" t="str">
        <f t="shared" si="38"/>
        <v/>
      </c>
      <c r="BF77" s="4" t="str">
        <f t="shared" si="39"/>
        <v/>
      </c>
      <c r="BG77" s="4" t="str">
        <f t="shared" si="40"/>
        <v>284.2842457</v>
      </c>
      <c r="BH77" s="4" t="str">
        <f t="shared" si="41"/>
        <v/>
      </c>
      <c r="BI77" s="4" t="str">
        <f t="shared" si="42"/>
        <v/>
      </c>
      <c r="BJ77" s="4" t="str">
        <f t="shared" si="43"/>
        <v/>
      </c>
      <c r="BK77" s="4" t="str">
        <f t="shared" si="44"/>
        <v>977</v>
      </c>
      <c r="BL77" s="4" t="str">
        <f t="shared" si="45"/>
        <v/>
      </c>
      <c r="BM77" s="4" t="str">
        <f t="shared" si="46"/>
        <v/>
      </c>
      <c r="BN77" s="4" t="str">
        <f t="shared" si="47"/>
        <v/>
      </c>
      <c r="BO77" s="4" t="str">
        <f t="shared" si="48"/>
        <v>281</v>
      </c>
      <c r="BP77" s="4" t="str">
        <f t="shared" si="49"/>
        <v/>
      </c>
      <c r="BQ77" s="4" t="str">
        <f t="shared" si="50"/>
        <v/>
      </c>
      <c r="BR77" s="4" t="str">
        <f t="shared" si="51"/>
        <v/>
      </c>
      <c r="BS77" s="4" t="str">
        <f t="shared" si="52"/>
        <v>1247</v>
      </c>
      <c r="BT77" s="4" t="str">
        <f t="shared" si="53"/>
        <v/>
      </c>
      <c r="BU77" s="4" t="str">
        <f t="shared" si="54"/>
        <v/>
      </c>
      <c r="BV77" s="4" t="str">
        <f t="shared" si="55"/>
        <v/>
      </c>
      <c r="BW77" s="4" t="str">
        <f t="shared" si="56"/>
        <v>13</v>
      </c>
      <c r="BX77" s="4" t="str">
        <f t="shared" si="57"/>
        <v/>
      </c>
      <c r="BY77" s="4" t="str">
        <f t="shared" si="58"/>
        <v/>
      </c>
      <c r="BZ77" s="4" t="str">
        <f t="shared" si="59"/>
        <v/>
      </c>
      <c r="CA77" s="4" t="str">
        <f t="shared" si="60"/>
        <v>19</v>
      </c>
      <c r="CB77" s="4" t="str">
        <f t="shared" si="61"/>
        <v/>
      </c>
      <c r="CC77" s="4" t="str">
        <f t="shared" si="62"/>
        <v/>
      </c>
      <c r="CD77" s="4" t="str">
        <f t="shared" si="63"/>
        <v/>
      </c>
      <c r="CE77" s="4" t="str">
        <f t="shared" si="64"/>
        <v>6853.149747</v>
      </c>
      <c r="CF77" s="4" t="str">
        <f t="shared" si="65"/>
        <v/>
      </c>
      <c r="CG77" s="4" t="str">
        <f t="shared" si="66"/>
        <v/>
      </c>
      <c r="CH77" s="4" t="str">
        <f t="shared" si="67"/>
        <v/>
      </c>
      <c r="CI77" s="4" t="str">
        <f t="shared" si="68"/>
        <v>3</v>
      </c>
      <c r="CJ77" s="4" t="str">
        <f t="shared" si="69"/>
        <v/>
      </c>
      <c r="CK77" s="4" t="str">
        <f t="shared" si="70"/>
        <v/>
      </c>
      <c r="CL77" s="4" t="str">
        <f t="shared" si="71"/>
        <v/>
      </c>
      <c r="CM77" s="4" t="str">
        <f t="shared" si="72"/>
        <v>10</v>
      </c>
      <c r="CN77" s="4" t="str">
        <f t="shared" si="73"/>
        <v/>
      </c>
      <c r="CO77" s="4" t="str">
        <f t="shared" si="74"/>
        <v/>
      </c>
    </row>
    <row r="78">
      <c r="A78" s="4">
        <v>0.00231462424993</v>
      </c>
      <c r="B78" s="4">
        <v>228561.180625</v>
      </c>
      <c r="C78" s="7">
        <v>97.98233967321919</v>
      </c>
      <c r="D78" s="7">
        <v>2152.0</v>
      </c>
      <c r="E78" s="7">
        <v>2094.9772799234997</v>
      </c>
      <c r="F78" s="7">
        <v>228481.0</v>
      </c>
      <c r="G78" s="7">
        <v>2089.0</v>
      </c>
      <c r="H78" s="7">
        <v>63.0</v>
      </c>
      <c r="I78" s="4">
        <v>80.180625</v>
      </c>
      <c r="J78" s="4">
        <v>0.0</v>
      </c>
      <c r="U78" s="11" t="str">
        <f t="shared" si="2"/>
        <v>1</v>
      </c>
      <c r="V78" s="4" t="str">
        <f t="shared" si="3"/>
        <v>228561.1806</v>
      </c>
      <c r="W78" s="4" t="str">
        <f t="shared" si="4"/>
        <v/>
      </c>
      <c r="X78" s="4" t="str">
        <f t="shared" si="5"/>
        <v/>
      </c>
      <c r="Y78" s="4" t="str">
        <f t="shared" si="6"/>
        <v/>
      </c>
      <c r="Z78" s="4" t="str">
        <f t="shared" si="7"/>
        <v>97.98233967</v>
      </c>
      <c r="AA78" s="4" t="str">
        <f t="shared" si="8"/>
        <v/>
      </c>
      <c r="AB78" s="4" t="str">
        <f t="shared" si="9"/>
        <v/>
      </c>
      <c r="AC78" s="4" t="str">
        <f t="shared" si="10"/>
        <v/>
      </c>
      <c r="AD78" s="4" t="str">
        <f t="shared" si="11"/>
        <v>2152</v>
      </c>
      <c r="AE78" s="4" t="str">
        <f t="shared" si="12"/>
        <v/>
      </c>
      <c r="AF78" s="4" t="str">
        <f t="shared" si="13"/>
        <v/>
      </c>
      <c r="AG78" s="4" t="str">
        <f t="shared" si="14"/>
        <v/>
      </c>
      <c r="AH78" s="4" t="str">
        <f t="shared" si="15"/>
        <v>2094.97728</v>
      </c>
      <c r="AI78" s="4" t="str">
        <f t="shared" si="16"/>
        <v/>
      </c>
      <c r="AJ78" s="4" t="str">
        <f t="shared" si="17"/>
        <v/>
      </c>
      <c r="AK78" s="4" t="str">
        <f t="shared" si="18"/>
        <v/>
      </c>
      <c r="AL78" s="4" t="str">
        <f t="shared" si="19"/>
        <v>228481</v>
      </c>
      <c r="AM78" s="4" t="str">
        <f t="shared" si="20"/>
        <v/>
      </c>
      <c r="AN78" s="4" t="str">
        <f t="shared" si="21"/>
        <v/>
      </c>
      <c r="AO78" s="4" t="str">
        <f t="shared" si="22"/>
        <v/>
      </c>
      <c r="AP78" s="4" t="str">
        <f t="shared" si="23"/>
        <v>2089</v>
      </c>
      <c r="AQ78" s="4" t="str">
        <f t="shared" si="24"/>
        <v/>
      </c>
      <c r="AR78" s="4" t="str">
        <f t="shared" si="25"/>
        <v/>
      </c>
      <c r="AS78" s="4" t="str">
        <f t="shared" si="26"/>
        <v/>
      </c>
      <c r="AT78" s="4" t="str">
        <f t="shared" si="27"/>
        <v>63</v>
      </c>
      <c r="AU78" s="4" t="str">
        <f t="shared" si="28"/>
        <v/>
      </c>
      <c r="AV78" s="4" t="str">
        <f t="shared" si="29"/>
        <v/>
      </c>
      <c r="AW78" s="4" t="str">
        <f t="shared" si="30"/>
        <v/>
      </c>
      <c r="AX78" s="4" t="str">
        <f t="shared" si="31"/>
        <v>80.180625</v>
      </c>
      <c r="AY78" s="4" t="str">
        <f t="shared" si="32"/>
        <v/>
      </c>
      <c r="AZ78" s="4" t="str">
        <f t="shared" si="33"/>
        <v/>
      </c>
      <c r="BA78" s="4" t="str">
        <f t="shared" si="34"/>
        <v/>
      </c>
      <c r="BB78" s="4" t="str">
        <f t="shared" si="35"/>
        <v>0</v>
      </c>
      <c r="BC78" s="4" t="str">
        <f t="shared" si="36"/>
        <v/>
      </c>
      <c r="BD78" s="4" t="str">
        <f t="shared" si="37"/>
        <v/>
      </c>
      <c r="BE78" s="4" t="str">
        <f t="shared" si="38"/>
        <v/>
      </c>
      <c r="BF78" s="4" t="str">
        <f t="shared" si="39"/>
        <v/>
      </c>
      <c r="BG78" s="4" t="str">
        <f t="shared" si="40"/>
        <v/>
      </c>
      <c r="BH78" s="4" t="str">
        <f t="shared" si="41"/>
        <v/>
      </c>
      <c r="BI78" s="4" t="str">
        <f t="shared" si="42"/>
        <v/>
      </c>
      <c r="BJ78" s="4" t="str">
        <f t="shared" si="43"/>
        <v/>
      </c>
      <c r="BK78" s="4" t="str">
        <f t="shared" si="44"/>
        <v/>
      </c>
      <c r="BL78" s="4" t="str">
        <f t="shared" si="45"/>
        <v/>
      </c>
      <c r="BM78" s="4" t="str">
        <f t="shared" si="46"/>
        <v/>
      </c>
      <c r="BN78" s="4" t="str">
        <f t="shared" si="47"/>
        <v/>
      </c>
      <c r="BO78" s="4" t="str">
        <f t="shared" si="48"/>
        <v/>
      </c>
      <c r="BP78" s="4" t="str">
        <f t="shared" si="49"/>
        <v/>
      </c>
      <c r="BQ78" s="4" t="str">
        <f t="shared" si="50"/>
        <v/>
      </c>
      <c r="BR78" s="4" t="str">
        <f t="shared" si="51"/>
        <v/>
      </c>
      <c r="BS78" s="4" t="str">
        <f t="shared" si="52"/>
        <v/>
      </c>
      <c r="BT78" s="4" t="str">
        <f t="shared" si="53"/>
        <v/>
      </c>
      <c r="BU78" s="4" t="str">
        <f t="shared" si="54"/>
        <v/>
      </c>
      <c r="BV78" s="4" t="str">
        <f t="shared" si="55"/>
        <v/>
      </c>
      <c r="BW78" s="4" t="str">
        <f t="shared" si="56"/>
        <v/>
      </c>
      <c r="BX78" s="4" t="str">
        <f t="shared" si="57"/>
        <v/>
      </c>
      <c r="BY78" s="4" t="str">
        <f t="shared" si="58"/>
        <v/>
      </c>
      <c r="BZ78" s="4" t="str">
        <f t="shared" si="59"/>
        <v/>
      </c>
      <c r="CA78" s="4" t="str">
        <f t="shared" si="60"/>
        <v/>
      </c>
      <c r="CB78" s="4" t="str">
        <f t="shared" si="61"/>
        <v/>
      </c>
      <c r="CC78" s="4" t="str">
        <f t="shared" si="62"/>
        <v/>
      </c>
      <c r="CD78" s="4" t="str">
        <f t="shared" si="63"/>
        <v/>
      </c>
      <c r="CE78" s="4" t="str">
        <f t="shared" si="64"/>
        <v/>
      </c>
      <c r="CF78" s="4" t="str">
        <f t="shared" si="65"/>
        <v/>
      </c>
      <c r="CG78" s="4" t="str">
        <f t="shared" si="66"/>
        <v/>
      </c>
      <c r="CH78" s="4" t="str">
        <f t="shared" si="67"/>
        <v/>
      </c>
      <c r="CI78" s="4" t="str">
        <f t="shared" si="68"/>
        <v/>
      </c>
      <c r="CJ78" s="4" t="str">
        <f t="shared" si="69"/>
        <v/>
      </c>
      <c r="CK78" s="4" t="str">
        <f t="shared" si="70"/>
        <v/>
      </c>
      <c r="CL78" s="4" t="str">
        <f t="shared" si="71"/>
        <v/>
      </c>
      <c r="CM78" s="4" t="str">
        <f t="shared" si="72"/>
        <v/>
      </c>
      <c r="CN78" s="4" t="str">
        <f t="shared" si="73"/>
        <v/>
      </c>
      <c r="CO78" s="4" t="str">
        <f t="shared" si="74"/>
        <v/>
      </c>
    </row>
    <row r="79">
      <c r="A79" s="4">
        <v>0.00293266543311</v>
      </c>
      <c r="B79" s="4">
        <v>226968.56062499998</v>
      </c>
      <c r="C79" s="7">
        <v>280.35108804838137</v>
      </c>
      <c r="D79" s="7">
        <v>5761.0</v>
      </c>
      <c r="E79" s="7">
        <v>4996.462065202294</v>
      </c>
      <c r="F79" s="7">
        <v>226706.0</v>
      </c>
      <c r="G79" s="7">
        <v>4986.865625</v>
      </c>
      <c r="H79" s="7">
        <v>774.134375</v>
      </c>
      <c r="I79" s="4">
        <v>242.4340625</v>
      </c>
      <c r="J79" s="4">
        <v>20.1265625</v>
      </c>
      <c r="U79" s="11" t="str">
        <f t="shared" si="2"/>
        <v>2</v>
      </c>
      <c r="V79" s="4" t="str">
        <f t="shared" si="3"/>
        <v/>
      </c>
      <c r="W79" s="4" t="str">
        <f t="shared" si="4"/>
        <v>226968.5606</v>
      </c>
      <c r="X79" s="4" t="str">
        <f t="shared" si="5"/>
        <v/>
      </c>
      <c r="Y79" s="4" t="str">
        <f t="shared" si="6"/>
        <v/>
      </c>
      <c r="Z79" s="4" t="str">
        <f t="shared" si="7"/>
        <v/>
      </c>
      <c r="AA79" s="4" t="str">
        <f t="shared" si="8"/>
        <v>280.351088</v>
      </c>
      <c r="AB79" s="4" t="str">
        <f t="shared" si="9"/>
        <v/>
      </c>
      <c r="AC79" s="4" t="str">
        <f t="shared" si="10"/>
        <v/>
      </c>
      <c r="AD79" s="4" t="str">
        <f t="shared" si="11"/>
        <v/>
      </c>
      <c r="AE79" s="4" t="str">
        <f t="shared" si="12"/>
        <v>5761</v>
      </c>
      <c r="AF79" s="4" t="str">
        <f t="shared" si="13"/>
        <v/>
      </c>
      <c r="AG79" s="4" t="str">
        <f t="shared" si="14"/>
        <v/>
      </c>
      <c r="AH79" s="4" t="str">
        <f t="shared" si="15"/>
        <v/>
      </c>
      <c r="AI79" s="4" t="str">
        <f t="shared" si="16"/>
        <v>4996.462065</v>
      </c>
      <c r="AJ79" s="4" t="str">
        <f t="shared" si="17"/>
        <v/>
      </c>
      <c r="AK79" s="4" t="str">
        <f t="shared" si="18"/>
        <v/>
      </c>
      <c r="AL79" s="4" t="str">
        <f t="shared" si="19"/>
        <v/>
      </c>
      <c r="AM79" s="4" t="str">
        <f t="shared" si="20"/>
        <v>226706</v>
      </c>
      <c r="AN79" s="4" t="str">
        <f t="shared" si="21"/>
        <v/>
      </c>
      <c r="AO79" s="4" t="str">
        <f t="shared" si="22"/>
        <v/>
      </c>
      <c r="AP79" s="4" t="str">
        <f t="shared" si="23"/>
        <v/>
      </c>
      <c r="AQ79" s="4" t="str">
        <f t="shared" si="24"/>
        <v>4986.865625</v>
      </c>
      <c r="AR79" s="4" t="str">
        <f t="shared" si="25"/>
        <v/>
      </c>
      <c r="AS79" s="4" t="str">
        <f t="shared" si="26"/>
        <v/>
      </c>
      <c r="AT79" s="4" t="str">
        <f t="shared" si="27"/>
        <v/>
      </c>
      <c r="AU79" s="4" t="str">
        <f t="shared" si="28"/>
        <v>774.134375</v>
      </c>
      <c r="AV79" s="4" t="str">
        <f t="shared" si="29"/>
        <v/>
      </c>
      <c r="AW79" s="4" t="str">
        <f t="shared" si="30"/>
        <v/>
      </c>
      <c r="AX79" s="4" t="str">
        <f t="shared" si="31"/>
        <v/>
      </c>
      <c r="AY79" s="4" t="str">
        <f t="shared" si="32"/>
        <v>242.4340625</v>
      </c>
      <c r="AZ79" s="4" t="str">
        <f t="shared" si="33"/>
        <v/>
      </c>
      <c r="BA79" s="4" t="str">
        <f t="shared" si="34"/>
        <v/>
      </c>
      <c r="BB79" s="4" t="str">
        <f t="shared" si="35"/>
        <v/>
      </c>
      <c r="BC79" s="4" t="str">
        <f t="shared" si="36"/>
        <v>20.1265625</v>
      </c>
      <c r="BD79" s="4" t="str">
        <f t="shared" si="37"/>
        <v/>
      </c>
      <c r="BE79" s="4" t="str">
        <f t="shared" si="38"/>
        <v/>
      </c>
      <c r="BF79" s="4" t="str">
        <f t="shared" si="39"/>
        <v/>
      </c>
      <c r="BG79" s="4" t="str">
        <f t="shared" si="40"/>
        <v/>
      </c>
      <c r="BH79" s="4" t="str">
        <f t="shared" si="41"/>
        <v/>
      </c>
      <c r="BI79" s="4" t="str">
        <f t="shared" si="42"/>
        <v/>
      </c>
      <c r="BJ79" s="4" t="str">
        <f t="shared" si="43"/>
        <v/>
      </c>
      <c r="BK79" s="4" t="str">
        <f t="shared" si="44"/>
        <v/>
      </c>
      <c r="BL79" s="4" t="str">
        <f t="shared" si="45"/>
        <v/>
      </c>
      <c r="BM79" s="4" t="str">
        <f t="shared" si="46"/>
        <v/>
      </c>
      <c r="BN79" s="4" t="str">
        <f t="shared" si="47"/>
        <v/>
      </c>
      <c r="BO79" s="4" t="str">
        <f t="shared" si="48"/>
        <v/>
      </c>
      <c r="BP79" s="4" t="str">
        <f t="shared" si="49"/>
        <v/>
      </c>
      <c r="BQ79" s="4" t="str">
        <f t="shared" si="50"/>
        <v/>
      </c>
      <c r="BR79" s="4" t="str">
        <f t="shared" si="51"/>
        <v/>
      </c>
      <c r="BS79" s="4" t="str">
        <f t="shared" si="52"/>
        <v/>
      </c>
      <c r="BT79" s="4" t="str">
        <f t="shared" si="53"/>
        <v/>
      </c>
      <c r="BU79" s="4" t="str">
        <f t="shared" si="54"/>
        <v/>
      </c>
      <c r="BV79" s="4" t="str">
        <f t="shared" si="55"/>
        <v/>
      </c>
      <c r="BW79" s="4" t="str">
        <f t="shared" si="56"/>
        <v/>
      </c>
      <c r="BX79" s="4" t="str">
        <f t="shared" si="57"/>
        <v/>
      </c>
      <c r="BY79" s="4" t="str">
        <f t="shared" si="58"/>
        <v/>
      </c>
      <c r="BZ79" s="4" t="str">
        <f t="shared" si="59"/>
        <v/>
      </c>
      <c r="CA79" s="4" t="str">
        <f t="shared" si="60"/>
        <v/>
      </c>
      <c r="CB79" s="4" t="str">
        <f t="shared" si="61"/>
        <v/>
      </c>
      <c r="CC79" s="4" t="str">
        <f t="shared" si="62"/>
        <v/>
      </c>
      <c r="CD79" s="4" t="str">
        <f t="shared" si="63"/>
        <v/>
      </c>
      <c r="CE79" s="4" t="str">
        <f t="shared" si="64"/>
        <v/>
      </c>
      <c r="CF79" s="4" t="str">
        <f t="shared" si="65"/>
        <v/>
      </c>
      <c r="CG79" s="4" t="str">
        <f t="shared" si="66"/>
        <v/>
      </c>
      <c r="CH79" s="4" t="str">
        <f t="shared" si="67"/>
        <v/>
      </c>
      <c r="CI79" s="4" t="str">
        <f t="shared" si="68"/>
        <v/>
      </c>
      <c r="CJ79" s="4" t="str">
        <f t="shared" si="69"/>
        <v/>
      </c>
      <c r="CK79" s="4" t="str">
        <f t="shared" si="70"/>
        <v/>
      </c>
      <c r="CL79" s="4" t="str">
        <f t="shared" si="71"/>
        <v/>
      </c>
      <c r="CM79" s="4" t="str">
        <f t="shared" si="72"/>
        <v/>
      </c>
      <c r="CN79" s="4" t="str">
        <f t="shared" si="73"/>
        <v/>
      </c>
      <c r="CO79" s="4" t="str">
        <f t="shared" si="74"/>
        <v/>
      </c>
    </row>
    <row r="80">
      <c r="A80" s="4">
        <v>0.00624260056395</v>
      </c>
      <c r="B80" s="4">
        <v>226554.601875</v>
      </c>
      <c r="C80" s="7">
        <v>419.38881460839605</v>
      </c>
      <c r="D80" s="7">
        <v>5530.0</v>
      </c>
      <c r="E80" s="7">
        <v>4529.028375389818</v>
      </c>
      <c r="F80" s="7">
        <v>226153.0</v>
      </c>
      <c r="G80" s="7">
        <v>4519.046875</v>
      </c>
      <c r="H80" s="7">
        <v>1010.953125</v>
      </c>
      <c r="I80" s="4">
        <v>333.708125</v>
      </c>
      <c r="J80" s="4">
        <v>67.89375</v>
      </c>
      <c r="U80" s="11" t="str">
        <f t="shared" si="2"/>
        <v>3</v>
      </c>
      <c r="V80" s="4" t="str">
        <f t="shared" si="3"/>
        <v/>
      </c>
      <c r="W80" s="4" t="str">
        <f t="shared" si="4"/>
        <v/>
      </c>
      <c r="X80" s="4" t="str">
        <f t="shared" si="5"/>
        <v>226554.6019</v>
      </c>
      <c r="Y80" s="4" t="str">
        <f t="shared" si="6"/>
        <v/>
      </c>
      <c r="Z80" s="4" t="str">
        <f t="shared" si="7"/>
        <v/>
      </c>
      <c r="AA80" s="4" t="str">
        <f t="shared" si="8"/>
        <v/>
      </c>
      <c r="AB80" s="4" t="str">
        <f t="shared" si="9"/>
        <v>419.3888146</v>
      </c>
      <c r="AC80" s="4" t="str">
        <f t="shared" si="10"/>
        <v/>
      </c>
      <c r="AD80" s="4" t="str">
        <f t="shared" si="11"/>
        <v/>
      </c>
      <c r="AE80" s="4" t="str">
        <f t="shared" si="12"/>
        <v/>
      </c>
      <c r="AF80" s="4" t="str">
        <f t="shared" si="13"/>
        <v>5530</v>
      </c>
      <c r="AG80" s="4" t="str">
        <f t="shared" si="14"/>
        <v/>
      </c>
      <c r="AH80" s="4" t="str">
        <f t="shared" si="15"/>
        <v/>
      </c>
      <c r="AI80" s="4" t="str">
        <f t="shared" si="16"/>
        <v/>
      </c>
      <c r="AJ80" s="4" t="str">
        <f t="shared" si="17"/>
        <v>4529.028375</v>
      </c>
      <c r="AK80" s="4" t="str">
        <f t="shared" si="18"/>
        <v/>
      </c>
      <c r="AL80" s="4" t="str">
        <f t="shared" si="19"/>
        <v/>
      </c>
      <c r="AM80" s="4" t="str">
        <f t="shared" si="20"/>
        <v/>
      </c>
      <c r="AN80" s="4" t="str">
        <f t="shared" si="21"/>
        <v>226153</v>
      </c>
      <c r="AO80" s="4" t="str">
        <f t="shared" si="22"/>
        <v/>
      </c>
      <c r="AP80" s="4" t="str">
        <f t="shared" si="23"/>
        <v/>
      </c>
      <c r="AQ80" s="4" t="str">
        <f t="shared" si="24"/>
        <v/>
      </c>
      <c r="AR80" s="4" t="str">
        <f t="shared" si="25"/>
        <v>4519.046875</v>
      </c>
      <c r="AS80" s="4" t="str">
        <f t="shared" si="26"/>
        <v/>
      </c>
      <c r="AT80" s="4" t="str">
        <f t="shared" si="27"/>
        <v/>
      </c>
      <c r="AU80" s="4" t="str">
        <f t="shared" si="28"/>
        <v/>
      </c>
      <c r="AV80" s="4" t="str">
        <f t="shared" si="29"/>
        <v>1010.953125</v>
      </c>
      <c r="AW80" s="4" t="str">
        <f t="shared" si="30"/>
        <v/>
      </c>
      <c r="AX80" s="4" t="str">
        <f t="shared" si="31"/>
        <v/>
      </c>
      <c r="AY80" s="4" t="str">
        <f t="shared" si="32"/>
        <v/>
      </c>
      <c r="AZ80" s="4" t="str">
        <f t="shared" si="33"/>
        <v>333.708125</v>
      </c>
      <c r="BA80" s="4" t="str">
        <f t="shared" si="34"/>
        <v/>
      </c>
      <c r="BB80" s="4" t="str">
        <f t="shared" si="35"/>
        <v/>
      </c>
      <c r="BC80" s="4" t="str">
        <f t="shared" si="36"/>
        <v/>
      </c>
      <c r="BD80" s="4" t="str">
        <f t="shared" si="37"/>
        <v>67.89375</v>
      </c>
      <c r="BE80" s="4" t="str">
        <f t="shared" si="38"/>
        <v/>
      </c>
      <c r="BF80" s="4" t="str">
        <f t="shared" si="39"/>
        <v/>
      </c>
      <c r="BG80" s="4" t="str">
        <f t="shared" si="40"/>
        <v/>
      </c>
      <c r="BH80" s="4" t="str">
        <f t="shared" si="41"/>
        <v/>
      </c>
      <c r="BI80" s="4" t="str">
        <f t="shared" si="42"/>
        <v/>
      </c>
      <c r="BJ80" s="4" t="str">
        <f t="shared" si="43"/>
        <v/>
      </c>
      <c r="BK80" s="4" t="str">
        <f t="shared" si="44"/>
        <v/>
      </c>
      <c r="BL80" s="4" t="str">
        <f t="shared" si="45"/>
        <v/>
      </c>
      <c r="BM80" s="4" t="str">
        <f t="shared" si="46"/>
        <v/>
      </c>
      <c r="BN80" s="4" t="str">
        <f t="shared" si="47"/>
        <v/>
      </c>
      <c r="BO80" s="4" t="str">
        <f t="shared" si="48"/>
        <v/>
      </c>
      <c r="BP80" s="4" t="str">
        <f t="shared" si="49"/>
        <v/>
      </c>
      <c r="BQ80" s="4" t="str">
        <f t="shared" si="50"/>
        <v/>
      </c>
      <c r="BR80" s="4" t="str">
        <f t="shared" si="51"/>
        <v/>
      </c>
      <c r="BS80" s="4" t="str">
        <f t="shared" si="52"/>
        <v/>
      </c>
      <c r="BT80" s="4" t="str">
        <f t="shared" si="53"/>
        <v/>
      </c>
      <c r="BU80" s="4" t="str">
        <f t="shared" si="54"/>
        <v/>
      </c>
      <c r="BV80" s="4" t="str">
        <f t="shared" si="55"/>
        <v/>
      </c>
      <c r="BW80" s="4" t="str">
        <f t="shared" si="56"/>
        <v/>
      </c>
      <c r="BX80" s="4" t="str">
        <f t="shared" si="57"/>
        <v/>
      </c>
      <c r="BY80" s="4" t="str">
        <f t="shared" si="58"/>
        <v/>
      </c>
      <c r="BZ80" s="4" t="str">
        <f t="shared" si="59"/>
        <v/>
      </c>
      <c r="CA80" s="4" t="str">
        <f t="shared" si="60"/>
        <v/>
      </c>
      <c r="CB80" s="4" t="str">
        <f t="shared" si="61"/>
        <v/>
      </c>
      <c r="CC80" s="4" t="str">
        <f t="shared" si="62"/>
        <v/>
      </c>
      <c r="CD80" s="4" t="str">
        <f t="shared" si="63"/>
        <v/>
      </c>
      <c r="CE80" s="4" t="str">
        <f t="shared" si="64"/>
        <v/>
      </c>
      <c r="CF80" s="4" t="str">
        <f t="shared" si="65"/>
        <v/>
      </c>
      <c r="CG80" s="4" t="str">
        <f t="shared" si="66"/>
        <v/>
      </c>
      <c r="CH80" s="4" t="str">
        <f t="shared" si="67"/>
        <v/>
      </c>
      <c r="CI80" s="4" t="str">
        <f t="shared" si="68"/>
        <v/>
      </c>
      <c r="CJ80" s="4" t="str">
        <f t="shared" si="69"/>
        <v/>
      </c>
      <c r="CK80" s="4" t="str">
        <f t="shared" si="70"/>
        <v/>
      </c>
      <c r="CL80" s="4" t="str">
        <f t="shared" si="71"/>
        <v/>
      </c>
      <c r="CM80" s="4" t="str">
        <f t="shared" si="72"/>
        <v/>
      </c>
      <c r="CN80" s="4" t="str">
        <f t="shared" si="73"/>
        <v/>
      </c>
      <c r="CO80" s="4" t="str">
        <f t="shared" si="74"/>
        <v/>
      </c>
    </row>
    <row r="81">
      <c r="A81" s="4">
        <v>0.00336351518536</v>
      </c>
      <c r="B81" s="4">
        <v>217468.5096875</v>
      </c>
      <c r="C81" s="7">
        <v>171.23911573330363</v>
      </c>
      <c r="D81" s="7">
        <v>7099.0</v>
      </c>
      <c r="E81" s="7">
        <v>5753.939259978527</v>
      </c>
      <c r="F81" s="7">
        <v>217315.0</v>
      </c>
      <c r="G81" s="7">
        <v>5743.5346875</v>
      </c>
      <c r="H81" s="7">
        <v>1355.4653125</v>
      </c>
      <c r="I81" s="4">
        <v>152.065625</v>
      </c>
      <c r="J81" s="4">
        <v>1.4440625</v>
      </c>
      <c r="K81">
        <v>9.321928094887362</v>
      </c>
      <c r="L81" s="7">
        <v>84.0</v>
      </c>
      <c r="M81" s="7">
        <v>83.0</v>
      </c>
      <c r="N81" s="4">
        <v>20.0</v>
      </c>
      <c r="O81" s="4">
        <v>0.0</v>
      </c>
      <c r="P81" s="4">
        <v>0.0</v>
      </c>
      <c r="Q81" s="4">
        <v>0.0</v>
      </c>
      <c r="R81" s="4">
        <v>0.0</v>
      </c>
      <c r="S81" s="4">
        <v>0.0</v>
      </c>
      <c r="T81" s="4"/>
      <c r="U81" s="11" t="str">
        <f t="shared" si="2"/>
        <v>2</v>
      </c>
      <c r="V81" s="4" t="str">
        <f t="shared" si="3"/>
        <v/>
      </c>
      <c r="W81" s="4" t="str">
        <f t="shared" si="4"/>
        <v>217468.5097</v>
      </c>
      <c r="X81" s="4" t="str">
        <f t="shared" si="5"/>
        <v/>
      </c>
      <c r="Y81" s="4" t="str">
        <f t="shared" si="6"/>
        <v/>
      </c>
      <c r="Z81" s="4" t="str">
        <f t="shared" si="7"/>
        <v/>
      </c>
      <c r="AA81" s="4" t="str">
        <f t="shared" si="8"/>
        <v>171.2391157</v>
      </c>
      <c r="AB81" s="4" t="str">
        <f t="shared" si="9"/>
        <v/>
      </c>
      <c r="AC81" s="4" t="str">
        <f t="shared" si="10"/>
        <v/>
      </c>
      <c r="AD81" s="4" t="str">
        <f t="shared" si="11"/>
        <v/>
      </c>
      <c r="AE81" s="4" t="str">
        <f t="shared" si="12"/>
        <v>7099</v>
      </c>
      <c r="AF81" s="4" t="str">
        <f t="shared" si="13"/>
        <v/>
      </c>
      <c r="AG81" s="4" t="str">
        <f t="shared" si="14"/>
        <v/>
      </c>
      <c r="AH81" s="4" t="str">
        <f t="shared" si="15"/>
        <v/>
      </c>
      <c r="AI81" s="4" t="str">
        <f t="shared" si="16"/>
        <v>5753.93926</v>
      </c>
      <c r="AJ81" s="4" t="str">
        <f t="shared" si="17"/>
        <v/>
      </c>
      <c r="AK81" s="4" t="str">
        <f t="shared" si="18"/>
        <v/>
      </c>
      <c r="AL81" s="4" t="str">
        <f t="shared" si="19"/>
        <v/>
      </c>
      <c r="AM81" s="4" t="str">
        <f t="shared" si="20"/>
        <v>217315</v>
      </c>
      <c r="AN81" s="4" t="str">
        <f t="shared" si="21"/>
        <v/>
      </c>
      <c r="AO81" s="4" t="str">
        <f t="shared" si="22"/>
        <v/>
      </c>
      <c r="AP81" s="4" t="str">
        <f t="shared" si="23"/>
        <v/>
      </c>
      <c r="AQ81" s="4" t="str">
        <f t="shared" si="24"/>
        <v>5743.534688</v>
      </c>
      <c r="AR81" s="4" t="str">
        <f t="shared" si="25"/>
        <v/>
      </c>
      <c r="AS81" s="4" t="str">
        <f t="shared" si="26"/>
        <v/>
      </c>
      <c r="AT81" s="4" t="str">
        <f t="shared" si="27"/>
        <v/>
      </c>
      <c r="AU81" s="4" t="str">
        <f t="shared" si="28"/>
        <v>1355.465313</v>
      </c>
      <c r="AV81" s="4" t="str">
        <f t="shared" si="29"/>
        <v/>
      </c>
      <c r="AW81" s="4" t="str">
        <f t="shared" si="30"/>
        <v/>
      </c>
      <c r="AX81" s="4" t="str">
        <f t="shared" si="31"/>
        <v/>
      </c>
      <c r="AY81" s="4" t="str">
        <f t="shared" si="32"/>
        <v>152.065625</v>
      </c>
      <c r="AZ81" s="4" t="str">
        <f t="shared" si="33"/>
        <v/>
      </c>
      <c r="BA81" s="4" t="str">
        <f t="shared" si="34"/>
        <v/>
      </c>
      <c r="BB81" s="4" t="str">
        <f t="shared" si="35"/>
        <v/>
      </c>
      <c r="BC81" s="4" t="str">
        <f t="shared" si="36"/>
        <v>1.4440625</v>
      </c>
      <c r="BD81" s="4" t="str">
        <f t="shared" si="37"/>
        <v/>
      </c>
      <c r="BE81" s="4" t="str">
        <f t="shared" si="38"/>
        <v/>
      </c>
      <c r="BF81" s="4" t="str">
        <f t="shared" si="39"/>
        <v/>
      </c>
      <c r="BG81" s="4" t="str">
        <f t="shared" si="40"/>
        <v>9.321928095</v>
      </c>
      <c r="BH81" s="4" t="str">
        <f t="shared" si="41"/>
        <v/>
      </c>
      <c r="BI81" s="4" t="str">
        <f t="shared" si="42"/>
        <v/>
      </c>
      <c r="BJ81" s="4" t="str">
        <f t="shared" si="43"/>
        <v/>
      </c>
      <c r="BK81" s="4" t="str">
        <f t="shared" si="44"/>
        <v>84</v>
      </c>
      <c r="BL81" s="4" t="str">
        <f t="shared" si="45"/>
        <v/>
      </c>
      <c r="BM81" s="4" t="str">
        <f t="shared" si="46"/>
        <v/>
      </c>
      <c r="BN81" s="4" t="str">
        <f t="shared" si="47"/>
        <v/>
      </c>
      <c r="BO81" s="4" t="str">
        <f t="shared" si="48"/>
        <v>83</v>
      </c>
      <c r="BP81" s="4" t="str">
        <f t="shared" si="49"/>
        <v/>
      </c>
      <c r="BQ81" s="4" t="str">
        <f t="shared" si="50"/>
        <v/>
      </c>
      <c r="BR81" s="4" t="str">
        <f t="shared" si="51"/>
        <v/>
      </c>
      <c r="BS81" s="4" t="str">
        <f t="shared" si="52"/>
        <v>20</v>
      </c>
      <c r="BT81" s="4" t="str">
        <f t="shared" si="53"/>
        <v/>
      </c>
      <c r="BU81" s="4" t="str">
        <f t="shared" si="54"/>
        <v/>
      </c>
      <c r="BV81" s="4" t="str">
        <f t="shared" si="55"/>
        <v/>
      </c>
      <c r="BW81" s="4" t="str">
        <f t="shared" si="56"/>
        <v>0</v>
      </c>
      <c r="BX81" s="4" t="str">
        <f t="shared" si="57"/>
        <v/>
      </c>
      <c r="BY81" s="4" t="str">
        <f t="shared" si="58"/>
        <v/>
      </c>
      <c r="BZ81" s="4" t="str">
        <f t="shared" si="59"/>
        <v/>
      </c>
      <c r="CA81" s="4" t="str">
        <f t="shared" si="60"/>
        <v>0</v>
      </c>
      <c r="CB81" s="4" t="str">
        <f t="shared" si="61"/>
        <v/>
      </c>
      <c r="CC81" s="4" t="str">
        <f t="shared" si="62"/>
        <v/>
      </c>
      <c r="CD81" s="4" t="str">
        <f t="shared" si="63"/>
        <v/>
      </c>
      <c r="CE81" s="4" t="str">
        <f t="shared" si="64"/>
        <v>0</v>
      </c>
      <c r="CF81" s="4" t="str">
        <f t="shared" si="65"/>
        <v/>
      </c>
      <c r="CG81" s="4" t="str">
        <f t="shared" si="66"/>
        <v/>
      </c>
      <c r="CH81" s="4" t="str">
        <f t="shared" si="67"/>
        <v/>
      </c>
      <c r="CI81" s="4" t="str">
        <f t="shared" si="68"/>
        <v>0</v>
      </c>
      <c r="CJ81" s="4" t="str">
        <f t="shared" si="69"/>
        <v/>
      </c>
      <c r="CK81" s="4" t="str">
        <f t="shared" si="70"/>
        <v/>
      </c>
      <c r="CL81" s="4" t="str">
        <f t="shared" si="71"/>
        <v/>
      </c>
      <c r="CM81" s="4" t="str">
        <f t="shared" si="72"/>
        <v>0</v>
      </c>
      <c r="CN81" s="4" t="str">
        <f t="shared" si="73"/>
        <v/>
      </c>
      <c r="CO81" s="4" t="str">
        <f t="shared" si="74"/>
        <v/>
      </c>
    </row>
    <row r="82">
      <c r="A82" s="4">
        <v>0.00230895954725</v>
      </c>
      <c r="B82" s="4">
        <v>206767.375</v>
      </c>
      <c r="C82" s="7">
        <v>151.03171813229727</v>
      </c>
      <c r="D82" s="7">
        <v>1116.0</v>
      </c>
      <c r="E82" s="7">
        <v>916.6934869574993</v>
      </c>
      <c r="F82" s="7">
        <v>206634.0</v>
      </c>
      <c r="G82" s="7">
        <v>909.0</v>
      </c>
      <c r="H82" s="7">
        <v>207.0</v>
      </c>
      <c r="I82" s="4">
        <v>115.875</v>
      </c>
      <c r="J82" s="4">
        <v>17.5</v>
      </c>
      <c r="U82" s="11" t="str">
        <f t="shared" si="2"/>
        <v>1</v>
      </c>
      <c r="V82" s="4" t="str">
        <f t="shared" si="3"/>
        <v>206767.375</v>
      </c>
      <c r="W82" s="4" t="str">
        <f t="shared" si="4"/>
        <v/>
      </c>
      <c r="X82" s="4" t="str">
        <f t="shared" si="5"/>
        <v/>
      </c>
      <c r="Y82" s="4" t="str">
        <f t="shared" si="6"/>
        <v/>
      </c>
      <c r="Z82" s="4" t="str">
        <f t="shared" si="7"/>
        <v>151.0317181</v>
      </c>
      <c r="AA82" s="4" t="str">
        <f t="shared" si="8"/>
        <v/>
      </c>
      <c r="AB82" s="4" t="str">
        <f t="shared" si="9"/>
        <v/>
      </c>
      <c r="AC82" s="4" t="str">
        <f t="shared" si="10"/>
        <v/>
      </c>
      <c r="AD82" s="4" t="str">
        <f t="shared" si="11"/>
        <v>1116</v>
      </c>
      <c r="AE82" s="4" t="str">
        <f t="shared" si="12"/>
        <v/>
      </c>
      <c r="AF82" s="4" t="str">
        <f t="shared" si="13"/>
        <v/>
      </c>
      <c r="AG82" s="4" t="str">
        <f t="shared" si="14"/>
        <v/>
      </c>
      <c r="AH82" s="4" t="str">
        <f t="shared" si="15"/>
        <v>916.693487</v>
      </c>
      <c r="AI82" s="4" t="str">
        <f t="shared" si="16"/>
        <v/>
      </c>
      <c r="AJ82" s="4" t="str">
        <f t="shared" si="17"/>
        <v/>
      </c>
      <c r="AK82" s="4" t="str">
        <f t="shared" si="18"/>
        <v/>
      </c>
      <c r="AL82" s="4" t="str">
        <f t="shared" si="19"/>
        <v>206634</v>
      </c>
      <c r="AM82" s="4" t="str">
        <f t="shared" si="20"/>
        <v/>
      </c>
      <c r="AN82" s="4" t="str">
        <f t="shared" si="21"/>
        <v/>
      </c>
      <c r="AO82" s="4" t="str">
        <f t="shared" si="22"/>
        <v/>
      </c>
      <c r="AP82" s="4" t="str">
        <f t="shared" si="23"/>
        <v>909</v>
      </c>
      <c r="AQ82" s="4" t="str">
        <f t="shared" si="24"/>
        <v/>
      </c>
      <c r="AR82" s="4" t="str">
        <f t="shared" si="25"/>
        <v/>
      </c>
      <c r="AS82" s="4" t="str">
        <f t="shared" si="26"/>
        <v/>
      </c>
      <c r="AT82" s="4" t="str">
        <f t="shared" si="27"/>
        <v>207</v>
      </c>
      <c r="AU82" s="4" t="str">
        <f t="shared" si="28"/>
        <v/>
      </c>
      <c r="AV82" s="4" t="str">
        <f t="shared" si="29"/>
        <v/>
      </c>
      <c r="AW82" s="4" t="str">
        <f t="shared" si="30"/>
        <v/>
      </c>
      <c r="AX82" s="4" t="str">
        <f t="shared" si="31"/>
        <v>115.875</v>
      </c>
      <c r="AY82" s="4" t="str">
        <f t="shared" si="32"/>
        <v/>
      </c>
      <c r="AZ82" s="4" t="str">
        <f t="shared" si="33"/>
        <v/>
      </c>
      <c r="BA82" s="4" t="str">
        <f t="shared" si="34"/>
        <v/>
      </c>
      <c r="BB82" s="4" t="str">
        <f t="shared" si="35"/>
        <v>17.5</v>
      </c>
      <c r="BC82" s="4" t="str">
        <f t="shared" si="36"/>
        <v/>
      </c>
      <c r="BD82" s="4" t="str">
        <f t="shared" si="37"/>
        <v/>
      </c>
      <c r="BE82" s="4" t="str">
        <f t="shared" si="38"/>
        <v/>
      </c>
      <c r="BF82" s="4" t="str">
        <f t="shared" si="39"/>
        <v/>
      </c>
      <c r="BG82" s="4" t="str">
        <f t="shared" si="40"/>
        <v/>
      </c>
      <c r="BH82" s="4" t="str">
        <f t="shared" si="41"/>
        <v/>
      </c>
      <c r="BI82" s="4" t="str">
        <f t="shared" si="42"/>
        <v/>
      </c>
      <c r="BJ82" s="4" t="str">
        <f t="shared" si="43"/>
        <v/>
      </c>
      <c r="BK82" s="4" t="str">
        <f t="shared" si="44"/>
        <v/>
      </c>
      <c r="BL82" s="4" t="str">
        <f t="shared" si="45"/>
        <v/>
      </c>
      <c r="BM82" s="4" t="str">
        <f t="shared" si="46"/>
        <v/>
      </c>
      <c r="BN82" s="4" t="str">
        <f t="shared" si="47"/>
        <v/>
      </c>
      <c r="BO82" s="4" t="str">
        <f t="shared" si="48"/>
        <v/>
      </c>
      <c r="BP82" s="4" t="str">
        <f t="shared" si="49"/>
        <v/>
      </c>
      <c r="BQ82" s="4" t="str">
        <f t="shared" si="50"/>
        <v/>
      </c>
      <c r="BR82" s="4" t="str">
        <f t="shared" si="51"/>
        <v/>
      </c>
      <c r="BS82" s="4" t="str">
        <f t="shared" si="52"/>
        <v/>
      </c>
      <c r="BT82" s="4" t="str">
        <f t="shared" si="53"/>
        <v/>
      </c>
      <c r="BU82" s="4" t="str">
        <f t="shared" si="54"/>
        <v/>
      </c>
      <c r="BV82" s="4" t="str">
        <f t="shared" si="55"/>
        <v/>
      </c>
      <c r="BW82" s="4" t="str">
        <f t="shared" si="56"/>
        <v/>
      </c>
      <c r="BX82" s="4" t="str">
        <f t="shared" si="57"/>
        <v/>
      </c>
      <c r="BY82" s="4" t="str">
        <f t="shared" si="58"/>
        <v/>
      </c>
      <c r="BZ82" s="4" t="str">
        <f t="shared" si="59"/>
        <v/>
      </c>
      <c r="CA82" s="4" t="str">
        <f t="shared" si="60"/>
        <v/>
      </c>
      <c r="CB82" s="4" t="str">
        <f t="shared" si="61"/>
        <v/>
      </c>
      <c r="CC82" s="4" t="str">
        <f t="shared" si="62"/>
        <v/>
      </c>
      <c r="CD82" s="4" t="str">
        <f t="shared" si="63"/>
        <v/>
      </c>
      <c r="CE82" s="4" t="str">
        <f t="shared" si="64"/>
        <v/>
      </c>
      <c r="CF82" s="4" t="str">
        <f t="shared" si="65"/>
        <v/>
      </c>
      <c r="CG82" s="4" t="str">
        <f t="shared" si="66"/>
        <v/>
      </c>
      <c r="CH82" s="4" t="str">
        <f t="shared" si="67"/>
        <v/>
      </c>
      <c r="CI82" s="4" t="str">
        <f t="shared" si="68"/>
        <v/>
      </c>
      <c r="CJ82" s="4" t="str">
        <f t="shared" si="69"/>
        <v/>
      </c>
      <c r="CK82" s="4" t="str">
        <f t="shared" si="70"/>
        <v/>
      </c>
      <c r="CL82" s="4" t="str">
        <f t="shared" si="71"/>
        <v/>
      </c>
      <c r="CM82" s="4" t="str">
        <f t="shared" si="72"/>
        <v/>
      </c>
      <c r="CN82" s="4" t="str">
        <f t="shared" si="73"/>
        <v/>
      </c>
      <c r="CO82" s="4" t="str">
        <f t="shared" si="74"/>
        <v/>
      </c>
    </row>
    <row r="83">
      <c r="A83" s="4">
        <v>0.00658485648354</v>
      </c>
      <c r="B83" s="4">
        <v>205733.790625</v>
      </c>
      <c r="C83" s="7">
        <v>295.4390949370614</v>
      </c>
      <c r="D83" s="7">
        <v>622.0</v>
      </c>
      <c r="E83" s="7">
        <v>360.6976105120434</v>
      </c>
      <c r="F83" s="7">
        <v>205456.0</v>
      </c>
      <c r="G83" s="7">
        <v>355.0</v>
      </c>
      <c r="H83" s="7">
        <v>51.898125</v>
      </c>
      <c r="I83" s="4">
        <v>260.514375</v>
      </c>
      <c r="J83" s="4">
        <v>17.27625</v>
      </c>
      <c r="K83">
        <v>14.087462841250339</v>
      </c>
      <c r="L83" s="7">
        <v>110.0</v>
      </c>
      <c r="M83" s="7">
        <v>409.0</v>
      </c>
      <c r="N83" s="4">
        <v>17.0</v>
      </c>
      <c r="O83" s="4">
        <v>0.0</v>
      </c>
      <c r="P83" s="4">
        <v>0.0</v>
      </c>
      <c r="Q83" s="4">
        <v>1.0</v>
      </c>
      <c r="R83" s="4">
        <v>0.0</v>
      </c>
      <c r="S83" s="4">
        <v>0.0</v>
      </c>
      <c r="T83" s="4"/>
      <c r="U83" s="11" t="str">
        <f t="shared" si="2"/>
        <v>3</v>
      </c>
      <c r="V83" s="4" t="str">
        <f t="shared" si="3"/>
        <v/>
      </c>
      <c r="W83" s="4" t="str">
        <f t="shared" si="4"/>
        <v/>
      </c>
      <c r="X83" s="4" t="str">
        <f t="shared" si="5"/>
        <v>205733.7906</v>
      </c>
      <c r="Y83" s="4" t="str">
        <f t="shared" si="6"/>
        <v/>
      </c>
      <c r="Z83" s="4" t="str">
        <f t="shared" si="7"/>
        <v/>
      </c>
      <c r="AA83" s="4" t="str">
        <f t="shared" si="8"/>
        <v/>
      </c>
      <c r="AB83" s="4" t="str">
        <f t="shared" si="9"/>
        <v>295.4390949</v>
      </c>
      <c r="AC83" s="4" t="str">
        <f t="shared" si="10"/>
        <v/>
      </c>
      <c r="AD83" s="4" t="str">
        <f t="shared" si="11"/>
        <v/>
      </c>
      <c r="AE83" s="4" t="str">
        <f t="shared" si="12"/>
        <v/>
      </c>
      <c r="AF83" s="4" t="str">
        <f t="shared" si="13"/>
        <v>622</v>
      </c>
      <c r="AG83" s="4" t="str">
        <f t="shared" si="14"/>
        <v/>
      </c>
      <c r="AH83" s="4" t="str">
        <f t="shared" si="15"/>
        <v/>
      </c>
      <c r="AI83" s="4" t="str">
        <f t="shared" si="16"/>
        <v/>
      </c>
      <c r="AJ83" s="4" t="str">
        <f t="shared" si="17"/>
        <v>360.6976105</v>
      </c>
      <c r="AK83" s="4" t="str">
        <f t="shared" si="18"/>
        <v/>
      </c>
      <c r="AL83" s="4" t="str">
        <f t="shared" si="19"/>
        <v/>
      </c>
      <c r="AM83" s="4" t="str">
        <f t="shared" si="20"/>
        <v/>
      </c>
      <c r="AN83" s="4" t="str">
        <f t="shared" si="21"/>
        <v>205456</v>
      </c>
      <c r="AO83" s="4" t="str">
        <f t="shared" si="22"/>
        <v/>
      </c>
      <c r="AP83" s="4" t="str">
        <f t="shared" si="23"/>
        <v/>
      </c>
      <c r="AQ83" s="4" t="str">
        <f t="shared" si="24"/>
        <v/>
      </c>
      <c r="AR83" s="4" t="str">
        <f t="shared" si="25"/>
        <v>355</v>
      </c>
      <c r="AS83" s="4" t="str">
        <f t="shared" si="26"/>
        <v/>
      </c>
      <c r="AT83" s="4" t="str">
        <f t="shared" si="27"/>
        <v/>
      </c>
      <c r="AU83" s="4" t="str">
        <f t="shared" si="28"/>
        <v/>
      </c>
      <c r="AV83" s="4" t="str">
        <f t="shared" si="29"/>
        <v>51.898125</v>
      </c>
      <c r="AW83" s="4" t="str">
        <f t="shared" si="30"/>
        <v/>
      </c>
      <c r="AX83" s="4" t="str">
        <f t="shared" si="31"/>
        <v/>
      </c>
      <c r="AY83" s="4" t="str">
        <f t="shared" si="32"/>
        <v/>
      </c>
      <c r="AZ83" s="4" t="str">
        <f t="shared" si="33"/>
        <v>260.514375</v>
      </c>
      <c r="BA83" s="4" t="str">
        <f t="shared" si="34"/>
        <v/>
      </c>
      <c r="BB83" s="4" t="str">
        <f t="shared" si="35"/>
        <v/>
      </c>
      <c r="BC83" s="4" t="str">
        <f t="shared" si="36"/>
        <v/>
      </c>
      <c r="BD83" s="4" t="str">
        <f t="shared" si="37"/>
        <v>17.27625</v>
      </c>
      <c r="BE83" s="4" t="str">
        <f t="shared" si="38"/>
        <v/>
      </c>
      <c r="BF83" s="4" t="str">
        <f t="shared" si="39"/>
        <v/>
      </c>
      <c r="BG83" s="4" t="str">
        <f t="shared" si="40"/>
        <v/>
      </c>
      <c r="BH83" s="4" t="str">
        <f t="shared" si="41"/>
        <v>14.08746284</v>
      </c>
      <c r="BI83" s="4" t="str">
        <f t="shared" si="42"/>
        <v/>
      </c>
      <c r="BJ83" s="4" t="str">
        <f t="shared" si="43"/>
        <v/>
      </c>
      <c r="BK83" s="4" t="str">
        <f t="shared" si="44"/>
        <v/>
      </c>
      <c r="BL83" s="4" t="str">
        <f t="shared" si="45"/>
        <v>110</v>
      </c>
      <c r="BM83" s="4" t="str">
        <f t="shared" si="46"/>
        <v/>
      </c>
      <c r="BN83" s="4" t="str">
        <f t="shared" si="47"/>
        <v/>
      </c>
      <c r="BO83" s="4" t="str">
        <f t="shared" si="48"/>
        <v/>
      </c>
      <c r="BP83" s="4" t="str">
        <f t="shared" si="49"/>
        <v>409</v>
      </c>
      <c r="BQ83" s="4" t="str">
        <f t="shared" si="50"/>
        <v/>
      </c>
      <c r="BR83" s="4" t="str">
        <f t="shared" si="51"/>
        <v/>
      </c>
      <c r="BS83" s="4" t="str">
        <f t="shared" si="52"/>
        <v/>
      </c>
      <c r="BT83" s="4" t="str">
        <f t="shared" si="53"/>
        <v>17</v>
      </c>
      <c r="BU83" s="4" t="str">
        <f t="shared" si="54"/>
        <v/>
      </c>
      <c r="BV83" s="4" t="str">
        <f t="shared" si="55"/>
        <v/>
      </c>
      <c r="BW83" s="4" t="str">
        <f t="shared" si="56"/>
        <v/>
      </c>
      <c r="BX83" s="4" t="str">
        <f t="shared" si="57"/>
        <v>0</v>
      </c>
      <c r="BY83" s="4" t="str">
        <f t="shared" si="58"/>
        <v/>
      </c>
      <c r="BZ83" s="4" t="str">
        <f t="shared" si="59"/>
        <v/>
      </c>
      <c r="CA83" s="4" t="str">
        <f t="shared" si="60"/>
        <v/>
      </c>
      <c r="CB83" s="4" t="str">
        <f t="shared" si="61"/>
        <v>0</v>
      </c>
      <c r="CC83" s="4" t="str">
        <f t="shared" si="62"/>
        <v/>
      </c>
      <c r="CD83" s="4" t="str">
        <f t="shared" si="63"/>
        <v/>
      </c>
      <c r="CE83" s="4" t="str">
        <f t="shared" si="64"/>
        <v/>
      </c>
      <c r="CF83" s="4" t="str">
        <f t="shared" si="65"/>
        <v>1</v>
      </c>
      <c r="CG83" s="4" t="str">
        <f t="shared" si="66"/>
        <v/>
      </c>
      <c r="CH83" s="4" t="str">
        <f t="shared" si="67"/>
        <v/>
      </c>
      <c r="CI83" s="4" t="str">
        <f t="shared" si="68"/>
        <v/>
      </c>
      <c r="CJ83" s="4" t="str">
        <f t="shared" si="69"/>
        <v>0</v>
      </c>
      <c r="CK83" s="4" t="str">
        <f t="shared" si="70"/>
        <v/>
      </c>
      <c r="CL83" s="4" t="str">
        <f t="shared" si="71"/>
        <v/>
      </c>
      <c r="CM83" s="4" t="str">
        <f t="shared" si="72"/>
        <v/>
      </c>
      <c r="CN83" s="4" t="str">
        <f t="shared" si="73"/>
        <v>0</v>
      </c>
      <c r="CO83" s="4" t="str">
        <f t="shared" si="74"/>
        <v/>
      </c>
    </row>
    <row r="84">
      <c r="A84" s="4">
        <v>0.00513772851372</v>
      </c>
      <c r="B84" s="4">
        <v>202955.3075</v>
      </c>
      <c r="C84" s="7">
        <v>1097.9306027342434</v>
      </c>
      <c r="D84" s="7">
        <v>10900.0</v>
      </c>
      <c r="E84" s="7">
        <v>10071.773198830117</v>
      </c>
      <c r="F84" s="7">
        <v>201875.0</v>
      </c>
      <c r="G84" s="7">
        <v>10062.0625</v>
      </c>
      <c r="H84" s="7">
        <v>837.9375</v>
      </c>
      <c r="I84" s="4">
        <v>936.215</v>
      </c>
      <c r="J84" s="4">
        <v>144.0925</v>
      </c>
      <c r="K84">
        <v>12.03342300153745</v>
      </c>
      <c r="L84" s="7">
        <v>26.0</v>
      </c>
      <c r="M84" s="7">
        <v>154.0</v>
      </c>
      <c r="N84" s="4">
        <v>131.0</v>
      </c>
      <c r="O84" s="4"/>
      <c r="P84" s="4"/>
      <c r="Q84" s="4"/>
      <c r="R84" s="18"/>
      <c r="S84" s="18"/>
      <c r="T84" s="4"/>
      <c r="U84" s="11" t="str">
        <f t="shared" si="2"/>
        <v>3</v>
      </c>
      <c r="V84" s="4" t="str">
        <f t="shared" si="3"/>
        <v/>
      </c>
      <c r="W84" s="4" t="str">
        <f t="shared" si="4"/>
        <v/>
      </c>
      <c r="X84" s="4" t="str">
        <f t="shared" si="5"/>
        <v>202955.3075</v>
      </c>
      <c r="Y84" s="4" t="str">
        <f t="shared" si="6"/>
        <v/>
      </c>
      <c r="Z84" s="4" t="str">
        <f t="shared" si="7"/>
        <v/>
      </c>
      <c r="AA84" s="4" t="str">
        <f t="shared" si="8"/>
        <v/>
      </c>
      <c r="AB84" s="4" t="str">
        <f t="shared" si="9"/>
        <v>1097.930603</v>
      </c>
      <c r="AC84" s="4" t="str">
        <f t="shared" si="10"/>
        <v/>
      </c>
      <c r="AD84" s="4" t="str">
        <f t="shared" si="11"/>
        <v/>
      </c>
      <c r="AE84" s="4" t="str">
        <f t="shared" si="12"/>
        <v/>
      </c>
      <c r="AF84" s="4" t="str">
        <f t="shared" si="13"/>
        <v>10900</v>
      </c>
      <c r="AG84" s="4" t="str">
        <f t="shared" si="14"/>
        <v/>
      </c>
      <c r="AH84" s="4" t="str">
        <f t="shared" si="15"/>
        <v/>
      </c>
      <c r="AI84" s="4" t="str">
        <f t="shared" si="16"/>
        <v/>
      </c>
      <c r="AJ84" s="4" t="str">
        <f t="shared" si="17"/>
        <v>10071.7732</v>
      </c>
      <c r="AK84" s="4" t="str">
        <f t="shared" si="18"/>
        <v/>
      </c>
      <c r="AL84" s="4" t="str">
        <f t="shared" si="19"/>
        <v/>
      </c>
      <c r="AM84" s="4" t="str">
        <f t="shared" si="20"/>
        <v/>
      </c>
      <c r="AN84" s="4" t="str">
        <f t="shared" si="21"/>
        <v>201875</v>
      </c>
      <c r="AO84" s="4" t="str">
        <f t="shared" si="22"/>
        <v/>
      </c>
      <c r="AP84" s="4" t="str">
        <f t="shared" si="23"/>
        <v/>
      </c>
      <c r="AQ84" s="4" t="str">
        <f t="shared" si="24"/>
        <v/>
      </c>
      <c r="AR84" s="4" t="str">
        <f t="shared" si="25"/>
        <v>10062.0625</v>
      </c>
      <c r="AS84" s="4" t="str">
        <f t="shared" si="26"/>
        <v/>
      </c>
      <c r="AT84" s="4" t="str">
        <f t="shared" si="27"/>
        <v/>
      </c>
      <c r="AU84" s="4" t="str">
        <f t="shared" si="28"/>
        <v/>
      </c>
      <c r="AV84" s="4" t="str">
        <f t="shared" si="29"/>
        <v>837.9375</v>
      </c>
      <c r="AW84" s="4" t="str">
        <f t="shared" si="30"/>
        <v/>
      </c>
      <c r="AX84" s="4" t="str">
        <f t="shared" si="31"/>
        <v/>
      </c>
      <c r="AY84" s="4" t="str">
        <f t="shared" si="32"/>
        <v/>
      </c>
      <c r="AZ84" s="4" t="str">
        <f t="shared" si="33"/>
        <v>936.215</v>
      </c>
      <c r="BA84" s="4" t="str">
        <f t="shared" si="34"/>
        <v/>
      </c>
      <c r="BB84" s="4" t="str">
        <f t="shared" si="35"/>
        <v/>
      </c>
      <c r="BC84" s="4" t="str">
        <f t="shared" si="36"/>
        <v/>
      </c>
      <c r="BD84" s="4" t="str">
        <f t="shared" si="37"/>
        <v>144.0925</v>
      </c>
      <c r="BE84" s="4" t="str">
        <f t="shared" si="38"/>
        <v/>
      </c>
      <c r="BF84" s="4" t="str">
        <f t="shared" si="39"/>
        <v/>
      </c>
      <c r="BG84" s="4" t="str">
        <f t="shared" si="40"/>
        <v/>
      </c>
      <c r="BH84" s="4" t="str">
        <f t="shared" si="41"/>
        <v>12.033423</v>
      </c>
      <c r="BI84" s="4" t="str">
        <f t="shared" si="42"/>
        <v/>
      </c>
      <c r="BJ84" s="4" t="str">
        <f t="shared" si="43"/>
        <v/>
      </c>
      <c r="BK84" s="4" t="str">
        <f t="shared" si="44"/>
        <v/>
      </c>
      <c r="BL84" s="4" t="str">
        <f t="shared" si="45"/>
        <v>26</v>
      </c>
      <c r="BM84" s="4" t="str">
        <f t="shared" si="46"/>
        <v/>
      </c>
      <c r="BN84" s="4" t="str">
        <f t="shared" si="47"/>
        <v/>
      </c>
      <c r="BO84" s="4" t="str">
        <f t="shared" si="48"/>
        <v/>
      </c>
      <c r="BP84" s="4" t="str">
        <f t="shared" si="49"/>
        <v>154</v>
      </c>
      <c r="BQ84" s="4" t="str">
        <f t="shared" si="50"/>
        <v/>
      </c>
      <c r="BR84" s="4" t="str">
        <f t="shared" si="51"/>
        <v/>
      </c>
      <c r="BS84" s="4" t="str">
        <f t="shared" si="52"/>
        <v/>
      </c>
      <c r="BT84" s="4" t="str">
        <f t="shared" si="53"/>
        <v>131</v>
      </c>
      <c r="BU84" s="4" t="str">
        <f t="shared" si="54"/>
        <v/>
      </c>
      <c r="BV84" s="4" t="str">
        <f t="shared" si="55"/>
        <v/>
      </c>
      <c r="BW84" s="4" t="str">
        <f t="shared" si="56"/>
        <v/>
      </c>
      <c r="BX84" s="4" t="str">
        <f t="shared" si="57"/>
        <v/>
      </c>
      <c r="BY84" s="4" t="str">
        <f t="shared" si="58"/>
        <v/>
      </c>
      <c r="BZ84" s="4" t="str">
        <f t="shared" si="59"/>
        <v/>
      </c>
      <c r="CA84" s="4" t="str">
        <f t="shared" si="60"/>
        <v/>
      </c>
      <c r="CB84" s="4" t="str">
        <f t="shared" si="61"/>
        <v/>
      </c>
      <c r="CC84" s="4" t="str">
        <f t="shared" si="62"/>
        <v/>
      </c>
      <c r="CD84" s="4" t="str">
        <f t="shared" si="63"/>
        <v/>
      </c>
      <c r="CE84" s="4" t="str">
        <f t="shared" si="64"/>
        <v/>
      </c>
      <c r="CF84" s="4" t="str">
        <f t="shared" si="65"/>
        <v/>
      </c>
      <c r="CG84" s="4" t="str">
        <f t="shared" si="66"/>
        <v/>
      </c>
      <c r="CH84" s="4" t="str">
        <f t="shared" si="67"/>
        <v/>
      </c>
      <c r="CI84" s="4" t="str">
        <f t="shared" si="68"/>
        <v/>
      </c>
      <c r="CJ84" s="4" t="str">
        <f t="shared" si="69"/>
        <v/>
      </c>
      <c r="CK84" s="4" t="str">
        <f t="shared" si="70"/>
        <v/>
      </c>
      <c r="CL84" s="4" t="str">
        <f t="shared" si="71"/>
        <v/>
      </c>
      <c r="CM84" s="4" t="str">
        <f t="shared" si="72"/>
        <v/>
      </c>
      <c r="CN84" s="4" t="str">
        <f t="shared" si="73"/>
        <v/>
      </c>
      <c r="CO84" s="4" t="str">
        <f t="shared" si="74"/>
        <v/>
      </c>
    </row>
    <row r="85">
      <c r="A85" s="4">
        <v>0.00416185287501</v>
      </c>
      <c r="B85" s="4">
        <v>202169.0871875</v>
      </c>
      <c r="C85" s="7">
        <v>724.7073357160111</v>
      </c>
      <c r="D85" s="7">
        <v>2624.0</v>
      </c>
      <c r="E85" s="7">
        <v>2563.0660891904577</v>
      </c>
      <c r="F85" s="7">
        <v>201462.0</v>
      </c>
      <c r="G85" s="7">
        <v>2557.0</v>
      </c>
      <c r="H85" s="7">
        <v>67.0</v>
      </c>
      <c r="I85" s="4">
        <v>616.9340625</v>
      </c>
      <c r="J85" s="4">
        <v>90.153125</v>
      </c>
      <c r="K85">
        <v>12.257387842692651</v>
      </c>
      <c r="L85" s="7">
        <v>31.0</v>
      </c>
      <c r="M85" s="7">
        <v>70.0</v>
      </c>
      <c r="N85" s="4">
        <v>306.0</v>
      </c>
      <c r="O85" s="4"/>
      <c r="P85" s="4"/>
      <c r="Q85" s="4"/>
      <c r="R85" s="18"/>
      <c r="S85" s="18"/>
      <c r="T85" s="4"/>
      <c r="U85" s="11" t="str">
        <f t="shared" si="2"/>
        <v>2</v>
      </c>
      <c r="V85" s="4" t="str">
        <f t="shared" si="3"/>
        <v/>
      </c>
      <c r="W85" s="4" t="str">
        <f t="shared" si="4"/>
        <v>202169.0872</v>
      </c>
      <c r="X85" s="4" t="str">
        <f t="shared" si="5"/>
        <v/>
      </c>
      <c r="Y85" s="4" t="str">
        <f t="shared" si="6"/>
        <v/>
      </c>
      <c r="Z85" s="4" t="str">
        <f t="shared" si="7"/>
        <v/>
      </c>
      <c r="AA85" s="4" t="str">
        <f t="shared" si="8"/>
        <v>724.7073357</v>
      </c>
      <c r="AB85" s="4" t="str">
        <f t="shared" si="9"/>
        <v/>
      </c>
      <c r="AC85" s="4" t="str">
        <f t="shared" si="10"/>
        <v/>
      </c>
      <c r="AD85" s="4" t="str">
        <f t="shared" si="11"/>
        <v/>
      </c>
      <c r="AE85" s="4" t="str">
        <f t="shared" si="12"/>
        <v>2624</v>
      </c>
      <c r="AF85" s="4" t="str">
        <f t="shared" si="13"/>
        <v/>
      </c>
      <c r="AG85" s="4" t="str">
        <f t="shared" si="14"/>
        <v/>
      </c>
      <c r="AH85" s="4" t="str">
        <f t="shared" si="15"/>
        <v/>
      </c>
      <c r="AI85" s="4" t="str">
        <f t="shared" si="16"/>
        <v>2563.066089</v>
      </c>
      <c r="AJ85" s="4" t="str">
        <f t="shared" si="17"/>
        <v/>
      </c>
      <c r="AK85" s="4" t="str">
        <f t="shared" si="18"/>
        <v/>
      </c>
      <c r="AL85" s="4" t="str">
        <f t="shared" si="19"/>
        <v/>
      </c>
      <c r="AM85" s="4" t="str">
        <f t="shared" si="20"/>
        <v>201462</v>
      </c>
      <c r="AN85" s="4" t="str">
        <f t="shared" si="21"/>
        <v/>
      </c>
      <c r="AO85" s="4" t="str">
        <f t="shared" si="22"/>
        <v/>
      </c>
      <c r="AP85" s="4" t="str">
        <f t="shared" si="23"/>
        <v/>
      </c>
      <c r="AQ85" s="4" t="str">
        <f t="shared" si="24"/>
        <v>2557</v>
      </c>
      <c r="AR85" s="4" t="str">
        <f t="shared" si="25"/>
        <v/>
      </c>
      <c r="AS85" s="4" t="str">
        <f t="shared" si="26"/>
        <v/>
      </c>
      <c r="AT85" s="4" t="str">
        <f t="shared" si="27"/>
        <v/>
      </c>
      <c r="AU85" s="4" t="str">
        <f t="shared" si="28"/>
        <v>67</v>
      </c>
      <c r="AV85" s="4" t="str">
        <f t="shared" si="29"/>
        <v/>
      </c>
      <c r="AW85" s="4" t="str">
        <f t="shared" si="30"/>
        <v/>
      </c>
      <c r="AX85" s="4" t="str">
        <f t="shared" si="31"/>
        <v/>
      </c>
      <c r="AY85" s="4" t="str">
        <f t="shared" si="32"/>
        <v>616.9340625</v>
      </c>
      <c r="AZ85" s="4" t="str">
        <f t="shared" si="33"/>
        <v/>
      </c>
      <c r="BA85" s="4" t="str">
        <f t="shared" si="34"/>
        <v/>
      </c>
      <c r="BB85" s="4" t="str">
        <f t="shared" si="35"/>
        <v/>
      </c>
      <c r="BC85" s="4" t="str">
        <f t="shared" si="36"/>
        <v>90.153125</v>
      </c>
      <c r="BD85" s="4" t="str">
        <f t="shared" si="37"/>
        <v/>
      </c>
      <c r="BE85" s="4" t="str">
        <f t="shared" si="38"/>
        <v/>
      </c>
      <c r="BF85" s="4" t="str">
        <f t="shared" si="39"/>
        <v/>
      </c>
      <c r="BG85" s="4" t="str">
        <f t="shared" si="40"/>
        <v>12.25738784</v>
      </c>
      <c r="BH85" s="4" t="str">
        <f t="shared" si="41"/>
        <v/>
      </c>
      <c r="BI85" s="4" t="str">
        <f t="shared" si="42"/>
        <v/>
      </c>
      <c r="BJ85" s="4" t="str">
        <f t="shared" si="43"/>
        <v/>
      </c>
      <c r="BK85" s="4" t="str">
        <f t="shared" si="44"/>
        <v>31</v>
      </c>
      <c r="BL85" s="4" t="str">
        <f t="shared" si="45"/>
        <v/>
      </c>
      <c r="BM85" s="4" t="str">
        <f t="shared" si="46"/>
        <v/>
      </c>
      <c r="BN85" s="4" t="str">
        <f t="shared" si="47"/>
        <v/>
      </c>
      <c r="BO85" s="4" t="str">
        <f t="shared" si="48"/>
        <v>70</v>
      </c>
      <c r="BP85" s="4" t="str">
        <f t="shared" si="49"/>
        <v/>
      </c>
      <c r="BQ85" s="4" t="str">
        <f t="shared" si="50"/>
        <v/>
      </c>
      <c r="BR85" s="4" t="str">
        <f t="shared" si="51"/>
        <v/>
      </c>
      <c r="BS85" s="4" t="str">
        <f t="shared" si="52"/>
        <v>306</v>
      </c>
      <c r="BT85" s="4" t="str">
        <f t="shared" si="53"/>
        <v/>
      </c>
      <c r="BU85" s="4" t="str">
        <f t="shared" si="54"/>
        <v/>
      </c>
      <c r="BV85" s="4" t="str">
        <f t="shared" si="55"/>
        <v/>
      </c>
      <c r="BW85" s="4" t="str">
        <f t="shared" si="56"/>
        <v/>
      </c>
      <c r="BX85" s="4" t="str">
        <f t="shared" si="57"/>
        <v/>
      </c>
      <c r="BY85" s="4" t="str">
        <f t="shared" si="58"/>
        <v/>
      </c>
      <c r="BZ85" s="4" t="str">
        <f t="shared" si="59"/>
        <v/>
      </c>
      <c r="CA85" s="4" t="str">
        <f t="shared" si="60"/>
        <v/>
      </c>
      <c r="CB85" s="4" t="str">
        <f t="shared" si="61"/>
        <v/>
      </c>
      <c r="CC85" s="4" t="str">
        <f t="shared" si="62"/>
        <v/>
      </c>
      <c r="CD85" s="4" t="str">
        <f t="shared" si="63"/>
        <v/>
      </c>
      <c r="CE85" s="4" t="str">
        <f t="shared" si="64"/>
        <v/>
      </c>
      <c r="CF85" s="4" t="str">
        <f t="shared" si="65"/>
        <v/>
      </c>
      <c r="CG85" s="4" t="str">
        <f t="shared" si="66"/>
        <v/>
      </c>
      <c r="CH85" s="4" t="str">
        <f t="shared" si="67"/>
        <v/>
      </c>
      <c r="CI85" s="4" t="str">
        <f t="shared" si="68"/>
        <v/>
      </c>
      <c r="CJ85" s="4" t="str">
        <f t="shared" si="69"/>
        <v/>
      </c>
      <c r="CK85" s="4" t="str">
        <f t="shared" si="70"/>
        <v/>
      </c>
      <c r="CL85" s="4" t="str">
        <f t="shared" si="71"/>
        <v/>
      </c>
      <c r="CM85" s="4" t="str">
        <f t="shared" si="72"/>
        <v/>
      </c>
      <c r="CN85" s="4" t="str">
        <f t="shared" si="73"/>
        <v/>
      </c>
      <c r="CO85" s="4" t="str">
        <f t="shared" si="74"/>
        <v/>
      </c>
    </row>
    <row r="86">
      <c r="A86" s="4">
        <v>0.00816533740767</v>
      </c>
      <c r="B86" s="4">
        <v>197101.15375</v>
      </c>
      <c r="C86" s="7">
        <v>1333.7326607120312</v>
      </c>
      <c r="D86" s="7">
        <v>19300.0</v>
      </c>
      <c r="E86" s="7">
        <v>17109.697959691035</v>
      </c>
      <c r="F86" s="7">
        <v>195785.0</v>
      </c>
      <c r="G86" s="7">
        <v>17098.59375</v>
      </c>
      <c r="H86" s="7">
        <v>2201.40625</v>
      </c>
      <c r="I86" s="4">
        <v>1114.469375</v>
      </c>
      <c r="J86" s="4">
        <v>201.684375</v>
      </c>
      <c r="U86" s="11" t="str">
        <f t="shared" si="2"/>
        <v>4</v>
      </c>
      <c r="V86" s="4" t="str">
        <f t="shared" si="3"/>
        <v/>
      </c>
      <c r="W86" s="4" t="str">
        <f t="shared" si="4"/>
        <v/>
      </c>
      <c r="X86" s="4" t="str">
        <f t="shared" si="5"/>
        <v/>
      </c>
      <c r="Y86" s="4" t="str">
        <f t="shared" si="6"/>
        <v>197101.1538</v>
      </c>
      <c r="Z86" s="4" t="str">
        <f t="shared" si="7"/>
        <v/>
      </c>
      <c r="AA86" s="4" t="str">
        <f t="shared" si="8"/>
        <v/>
      </c>
      <c r="AB86" s="4" t="str">
        <f t="shared" si="9"/>
        <v/>
      </c>
      <c r="AC86" s="4" t="str">
        <f t="shared" si="10"/>
        <v>1333.732661</v>
      </c>
      <c r="AD86" s="4" t="str">
        <f t="shared" si="11"/>
        <v/>
      </c>
      <c r="AE86" s="4" t="str">
        <f t="shared" si="12"/>
        <v/>
      </c>
      <c r="AF86" s="4" t="str">
        <f t="shared" si="13"/>
        <v/>
      </c>
      <c r="AG86" s="4" t="str">
        <f t="shared" si="14"/>
        <v>19300</v>
      </c>
      <c r="AH86" s="4" t="str">
        <f t="shared" si="15"/>
        <v/>
      </c>
      <c r="AI86" s="4" t="str">
        <f t="shared" si="16"/>
        <v/>
      </c>
      <c r="AJ86" s="4" t="str">
        <f t="shared" si="17"/>
        <v/>
      </c>
      <c r="AK86" s="4" t="str">
        <f t="shared" si="18"/>
        <v>17109.69796</v>
      </c>
      <c r="AL86" s="4" t="str">
        <f t="shared" si="19"/>
        <v/>
      </c>
      <c r="AM86" s="4" t="str">
        <f t="shared" si="20"/>
        <v/>
      </c>
      <c r="AN86" s="4" t="str">
        <f t="shared" si="21"/>
        <v/>
      </c>
      <c r="AO86" s="4" t="str">
        <f t="shared" si="22"/>
        <v>195785</v>
      </c>
      <c r="AP86" s="4" t="str">
        <f t="shared" si="23"/>
        <v/>
      </c>
      <c r="AQ86" s="4" t="str">
        <f t="shared" si="24"/>
        <v/>
      </c>
      <c r="AR86" s="4" t="str">
        <f t="shared" si="25"/>
        <v/>
      </c>
      <c r="AS86" s="4" t="str">
        <f t="shared" si="26"/>
        <v>17098.59375</v>
      </c>
      <c r="AT86" s="4" t="str">
        <f t="shared" si="27"/>
        <v/>
      </c>
      <c r="AU86" s="4" t="str">
        <f t="shared" si="28"/>
        <v/>
      </c>
      <c r="AV86" s="4" t="str">
        <f t="shared" si="29"/>
        <v/>
      </c>
      <c r="AW86" s="4" t="str">
        <f t="shared" si="30"/>
        <v>2201.40625</v>
      </c>
      <c r="AX86" s="4" t="str">
        <f t="shared" si="31"/>
        <v/>
      </c>
      <c r="AY86" s="4" t="str">
        <f t="shared" si="32"/>
        <v/>
      </c>
      <c r="AZ86" s="4" t="str">
        <f t="shared" si="33"/>
        <v/>
      </c>
      <c r="BA86" s="4" t="str">
        <f t="shared" si="34"/>
        <v>1114.469375</v>
      </c>
      <c r="BB86" s="4" t="str">
        <f t="shared" si="35"/>
        <v/>
      </c>
      <c r="BC86" s="4" t="str">
        <f t="shared" si="36"/>
        <v/>
      </c>
      <c r="BD86" s="4" t="str">
        <f t="shared" si="37"/>
        <v/>
      </c>
      <c r="BE86" s="4" t="str">
        <f t="shared" si="38"/>
        <v>201.684375</v>
      </c>
      <c r="BF86" s="4" t="str">
        <f t="shared" si="39"/>
        <v/>
      </c>
      <c r="BG86" s="4" t="str">
        <f t="shared" si="40"/>
        <v/>
      </c>
      <c r="BH86" s="4" t="str">
        <f t="shared" si="41"/>
        <v/>
      </c>
      <c r="BI86" s="4" t="str">
        <f t="shared" si="42"/>
        <v/>
      </c>
      <c r="BJ86" s="4" t="str">
        <f t="shared" si="43"/>
        <v/>
      </c>
      <c r="BK86" s="4" t="str">
        <f t="shared" si="44"/>
        <v/>
      </c>
      <c r="BL86" s="4" t="str">
        <f t="shared" si="45"/>
        <v/>
      </c>
      <c r="BM86" s="4" t="str">
        <f t="shared" si="46"/>
        <v/>
      </c>
      <c r="BN86" s="4" t="str">
        <f t="shared" si="47"/>
        <v/>
      </c>
      <c r="BO86" s="4" t="str">
        <f t="shared" si="48"/>
        <v/>
      </c>
      <c r="BP86" s="4" t="str">
        <f t="shared" si="49"/>
        <v/>
      </c>
      <c r="BQ86" s="4" t="str">
        <f t="shared" si="50"/>
        <v/>
      </c>
      <c r="BR86" s="4" t="str">
        <f t="shared" si="51"/>
        <v/>
      </c>
      <c r="BS86" s="4" t="str">
        <f t="shared" si="52"/>
        <v/>
      </c>
      <c r="BT86" s="4" t="str">
        <f t="shared" si="53"/>
        <v/>
      </c>
      <c r="BU86" s="4" t="str">
        <f t="shared" si="54"/>
        <v/>
      </c>
      <c r="BV86" s="4" t="str">
        <f t="shared" si="55"/>
        <v/>
      </c>
      <c r="BW86" s="4" t="str">
        <f t="shared" si="56"/>
        <v/>
      </c>
      <c r="BX86" s="4" t="str">
        <f t="shared" si="57"/>
        <v/>
      </c>
      <c r="BY86" s="4" t="str">
        <f t="shared" si="58"/>
        <v/>
      </c>
      <c r="BZ86" s="4" t="str">
        <f t="shared" si="59"/>
        <v/>
      </c>
      <c r="CA86" s="4" t="str">
        <f t="shared" si="60"/>
        <v/>
      </c>
      <c r="CB86" s="4" t="str">
        <f t="shared" si="61"/>
        <v/>
      </c>
      <c r="CC86" s="4" t="str">
        <f t="shared" si="62"/>
        <v/>
      </c>
      <c r="CD86" s="4" t="str">
        <f t="shared" si="63"/>
        <v/>
      </c>
      <c r="CE86" s="4" t="str">
        <f t="shared" si="64"/>
        <v/>
      </c>
      <c r="CF86" s="4" t="str">
        <f t="shared" si="65"/>
        <v/>
      </c>
      <c r="CG86" s="4" t="str">
        <f t="shared" si="66"/>
        <v/>
      </c>
      <c r="CH86" s="4" t="str">
        <f t="shared" si="67"/>
        <v/>
      </c>
      <c r="CI86" s="4" t="str">
        <f t="shared" si="68"/>
        <v/>
      </c>
      <c r="CJ86" s="4" t="str">
        <f t="shared" si="69"/>
        <v/>
      </c>
      <c r="CK86" s="4" t="str">
        <f t="shared" si="70"/>
        <v/>
      </c>
      <c r="CL86" s="4" t="str">
        <f t="shared" si="71"/>
        <v/>
      </c>
      <c r="CM86" s="4" t="str">
        <f t="shared" si="72"/>
        <v/>
      </c>
      <c r="CN86" s="4" t="str">
        <f t="shared" si="73"/>
        <v/>
      </c>
      <c r="CO86" s="4" t="str">
        <f t="shared" si="74"/>
        <v/>
      </c>
    </row>
    <row r="87">
      <c r="A87" s="4">
        <v>0.00202743593158</v>
      </c>
      <c r="B87" s="4">
        <v>193600.0</v>
      </c>
      <c r="C87" s="7">
        <v>28.562637453411362</v>
      </c>
      <c r="D87" s="7">
        <v>13800.0</v>
      </c>
      <c r="E87" s="7">
        <v>13669.108524456778</v>
      </c>
      <c r="F87" s="7">
        <v>193589.0</v>
      </c>
      <c r="G87" s="7">
        <v>13662.0</v>
      </c>
      <c r="H87" s="7">
        <v>138.0</v>
      </c>
      <c r="I87" s="4">
        <v>10.0</v>
      </c>
      <c r="J87" s="4">
        <v>1.0</v>
      </c>
      <c r="U87" s="11" t="str">
        <f t="shared" si="2"/>
        <v>1</v>
      </c>
      <c r="V87" s="4" t="str">
        <f t="shared" si="3"/>
        <v>193600</v>
      </c>
      <c r="W87" s="4" t="str">
        <f t="shared" si="4"/>
        <v/>
      </c>
      <c r="X87" s="4" t="str">
        <f t="shared" si="5"/>
        <v/>
      </c>
      <c r="Y87" s="4" t="str">
        <f t="shared" si="6"/>
        <v/>
      </c>
      <c r="Z87" s="4" t="str">
        <f t="shared" si="7"/>
        <v>28.56263745</v>
      </c>
      <c r="AA87" s="4" t="str">
        <f t="shared" si="8"/>
        <v/>
      </c>
      <c r="AB87" s="4" t="str">
        <f t="shared" si="9"/>
        <v/>
      </c>
      <c r="AC87" s="4" t="str">
        <f t="shared" si="10"/>
        <v/>
      </c>
      <c r="AD87" s="4" t="str">
        <f t="shared" si="11"/>
        <v>13800</v>
      </c>
      <c r="AE87" s="4" t="str">
        <f t="shared" si="12"/>
        <v/>
      </c>
      <c r="AF87" s="4" t="str">
        <f t="shared" si="13"/>
        <v/>
      </c>
      <c r="AG87" s="4" t="str">
        <f t="shared" si="14"/>
        <v/>
      </c>
      <c r="AH87" s="4" t="str">
        <f t="shared" si="15"/>
        <v>13669.10852</v>
      </c>
      <c r="AI87" s="4" t="str">
        <f t="shared" si="16"/>
        <v/>
      </c>
      <c r="AJ87" s="4" t="str">
        <f t="shared" si="17"/>
        <v/>
      </c>
      <c r="AK87" s="4" t="str">
        <f t="shared" si="18"/>
        <v/>
      </c>
      <c r="AL87" s="4" t="str">
        <f t="shared" si="19"/>
        <v>193589</v>
      </c>
      <c r="AM87" s="4" t="str">
        <f t="shared" si="20"/>
        <v/>
      </c>
      <c r="AN87" s="4" t="str">
        <f t="shared" si="21"/>
        <v/>
      </c>
      <c r="AO87" s="4" t="str">
        <f t="shared" si="22"/>
        <v/>
      </c>
      <c r="AP87" s="4" t="str">
        <f t="shared" si="23"/>
        <v>13662</v>
      </c>
      <c r="AQ87" s="4" t="str">
        <f t="shared" si="24"/>
        <v/>
      </c>
      <c r="AR87" s="4" t="str">
        <f t="shared" si="25"/>
        <v/>
      </c>
      <c r="AS87" s="4" t="str">
        <f t="shared" si="26"/>
        <v/>
      </c>
      <c r="AT87" s="4" t="str">
        <f t="shared" si="27"/>
        <v>138</v>
      </c>
      <c r="AU87" s="4" t="str">
        <f t="shared" si="28"/>
        <v/>
      </c>
      <c r="AV87" s="4" t="str">
        <f t="shared" si="29"/>
        <v/>
      </c>
      <c r="AW87" s="4" t="str">
        <f t="shared" si="30"/>
        <v/>
      </c>
      <c r="AX87" s="4" t="str">
        <f t="shared" si="31"/>
        <v>10</v>
      </c>
      <c r="AY87" s="4" t="str">
        <f t="shared" si="32"/>
        <v/>
      </c>
      <c r="AZ87" s="4" t="str">
        <f t="shared" si="33"/>
        <v/>
      </c>
      <c r="BA87" s="4" t="str">
        <f t="shared" si="34"/>
        <v/>
      </c>
      <c r="BB87" s="4" t="str">
        <f t="shared" si="35"/>
        <v>1</v>
      </c>
      <c r="BC87" s="4" t="str">
        <f t="shared" si="36"/>
        <v/>
      </c>
      <c r="BD87" s="4" t="str">
        <f t="shared" si="37"/>
        <v/>
      </c>
      <c r="BE87" s="4" t="str">
        <f t="shared" si="38"/>
        <v/>
      </c>
      <c r="BF87" s="4" t="str">
        <f t="shared" si="39"/>
        <v/>
      </c>
      <c r="BG87" s="4" t="str">
        <f t="shared" si="40"/>
        <v/>
      </c>
      <c r="BH87" s="4" t="str">
        <f t="shared" si="41"/>
        <v/>
      </c>
      <c r="BI87" s="4" t="str">
        <f t="shared" si="42"/>
        <v/>
      </c>
      <c r="BJ87" s="4" t="str">
        <f t="shared" si="43"/>
        <v/>
      </c>
      <c r="BK87" s="4" t="str">
        <f t="shared" si="44"/>
        <v/>
      </c>
      <c r="BL87" s="4" t="str">
        <f t="shared" si="45"/>
        <v/>
      </c>
      <c r="BM87" s="4" t="str">
        <f t="shared" si="46"/>
        <v/>
      </c>
      <c r="BN87" s="4" t="str">
        <f t="shared" si="47"/>
        <v/>
      </c>
      <c r="BO87" s="4" t="str">
        <f t="shared" si="48"/>
        <v/>
      </c>
      <c r="BP87" s="4" t="str">
        <f t="shared" si="49"/>
        <v/>
      </c>
      <c r="BQ87" s="4" t="str">
        <f t="shared" si="50"/>
        <v/>
      </c>
      <c r="BR87" s="4" t="str">
        <f t="shared" si="51"/>
        <v/>
      </c>
      <c r="BS87" s="4" t="str">
        <f t="shared" si="52"/>
        <v/>
      </c>
      <c r="BT87" s="4" t="str">
        <f t="shared" si="53"/>
        <v/>
      </c>
      <c r="BU87" s="4" t="str">
        <f t="shared" si="54"/>
        <v/>
      </c>
      <c r="BV87" s="4" t="str">
        <f t="shared" si="55"/>
        <v/>
      </c>
      <c r="BW87" s="4" t="str">
        <f t="shared" si="56"/>
        <v/>
      </c>
      <c r="BX87" s="4" t="str">
        <f t="shared" si="57"/>
        <v/>
      </c>
      <c r="BY87" s="4" t="str">
        <f t="shared" si="58"/>
        <v/>
      </c>
      <c r="BZ87" s="4" t="str">
        <f t="shared" si="59"/>
        <v/>
      </c>
      <c r="CA87" s="4" t="str">
        <f t="shared" si="60"/>
        <v/>
      </c>
      <c r="CB87" s="4" t="str">
        <f t="shared" si="61"/>
        <v/>
      </c>
      <c r="CC87" s="4" t="str">
        <f t="shared" si="62"/>
        <v/>
      </c>
      <c r="CD87" s="4" t="str">
        <f t="shared" si="63"/>
        <v/>
      </c>
      <c r="CE87" s="4" t="str">
        <f t="shared" si="64"/>
        <v/>
      </c>
      <c r="CF87" s="4" t="str">
        <f t="shared" si="65"/>
        <v/>
      </c>
      <c r="CG87" s="4" t="str">
        <f t="shared" si="66"/>
        <v/>
      </c>
      <c r="CH87" s="4" t="str">
        <f t="shared" si="67"/>
        <v/>
      </c>
      <c r="CI87" s="4" t="str">
        <f t="shared" si="68"/>
        <v/>
      </c>
      <c r="CJ87" s="4" t="str">
        <f t="shared" si="69"/>
        <v/>
      </c>
      <c r="CK87" s="4" t="str">
        <f t="shared" si="70"/>
        <v/>
      </c>
      <c r="CL87" s="4" t="str">
        <f t="shared" si="71"/>
        <v/>
      </c>
      <c r="CM87" s="4" t="str">
        <f t="shared" si="72"/>
        <v/>
      </c>
      <c r="CN87" s="4" t="str">
        <f t="shared" si="73"/>
        <v/>
      </c>
      <c r="CO87" s="4" t="str">
        <f t="shared" si="74"/>
        <v/>
      </c>
    </row>
    <row r="88">
      <c r="A88" s="4">
        <v>0.00642525339536</v>
      </c>
      <c r="B88" s="4">
        <v>191339.02656250002</v>
      </c>
      <c r="C88" s="7">
        <v>455.5690276344927</v>
      </c>
      <c r="D88" s="7">
        <v>8759.0</v>
      </c>
      <c r="E88" s="7">
        <v>8561.392450454594</v>
      </c>
      <c r="F88" s="7">
        <v>190901.0</v>
      </c>
      <c r="G88" s="7">
        <v>8553.7109375</v>
      </c>
      <c r="H88" s="7">
        <v>205.2890625</v>
      </c>
      <c r="I88" s="4">
        <v>328.98125</v>
      </c>
      <c r="J88" s="4">
        <v>109.0453125</v>
      </c>
      <c r="K88">
        <v>231.24257868945136</v>
      </c>
      <c r="L88" s="7">
        <v>1377.0</v>
      </c>
      <c r="M88" s="7">
        <v>9961.0</v>
      </c>
      <c r="N88" s="4">
        <v>4846.0</v>
      </c>
      <c r="O88" s="4">
        <v>10.0</v>
      </c>
      <c r="P88" s="4">
        <v>3.0</v>
      </c>
      <c r="Q88" s="4">
        <v>14.995722993277415</v>
      </c>
      <c r="R88" s="4">
        <v>0.0</v>
      </c>
      <c r="S88" s="4">
        <v>10.0</v>
      </c>
      <c r="T88" s="4"/>
      <c r="U88" s="11" t="str">
        <f t="shared" si="2"/>
        <v>3</v>
      </c>
      <c r="V88" s="4" t="str">
        <f t="shared" si="3"/>
        <v/>
      </c>
      <c r="W88" s="4" t="str">
        <f t="shared" si="4"/>
        <v/>
      </c>
      <c r="X88" s="4" t="str">
        <f t="shared" si="5"/>
        <v>191339.0266</v>
      </c>
      <c r="Y88" s="4" t="str">
        <f t="shared" si="6"/>
        <v/>
      </c>
      <c r="Z88" s="4" t="str">
        <f t="shared" si="7"/>
        <v/>
      </c>
      <c r="AA88" s="4" t="str">
        <f t="shared" si="8"/>
        <v/>
      </c>
      <c r="AB88" s="4" t="str">
        <f t="shared" si="9"/>
        <v>455.5690276</v>
      </c>
      <c r="AC88" s="4" t="str">
        <f t="shared" si="10"/>
        <v/>
      </c>
      <c r="AD88" s="4" t="str">
        <f t="shared" si="11"/>
        <v/>
      </c>
      <c r="AE88" s="4" t="str">
        <f t="shared" si="12"/>
        <v/>
      </c>
      <c r="AF88" s="4" t="str">
        <f t="shared" si="13"/>
        <v>8759</v>
      </c>
      <c r="AG88" s="4" t="str">
        <f t="shared" si="14"/>
        <v/>
      </c>
      <c r="AH88" s="4" t="str">
        <f t="shared" si="15"/>
        <v/>
      </c>
      <c r="AI88" s="4" t="str">
        <f t="shared" si="16"/>
        <v/>
      </c>
      <c r="AJ88" s="4" t="str">
        <f t="shared" si="17"/>
        <v>8561.39245</v>
      </c>
      <c r="AK88" s="4" t="str">
        <f t="shared" si="18"/>
        <v/>
      </c>
      <c r="AL88" s="4" t="str">
        <f t="shared" si="19"/>
        <v/>
      </c>
      <c r="AM88" s="4" t="str">
        <f t="shared" si="20"/>
        <v/>
      </c>
      <c r="AN88" s="4" t="str">
        <f t="shared" si="21"/>
        <v>190901</v>
      </c>
      <c r="AO88" s="4" t="str">
        <f t="shared" si="22"/>
        <v/>
      </c>
      <c r="AP88" s="4" t="str">
        <f t="shared" si="23"/>
        <v/>
      </c>
      <c r="AQ88" s="4" t="str">
        <f t="shared" si="24"/>
        <v/>
      </c>
      <c r="AR88" s="4" t="str">
        <f t="shared" si="25"/>
        <v>8553.710938</v>
      </c>
      <c r="AS88" s="4" t="str">
        <f t="shared" si="26"/>
        <v/>
      </c>
      <c r="AT88" s="4" t="str">
        <f t="shared" si="27"/>
        <v/>
      </c>
      <c r="AU88" s="4" t="str">
        <f t="shared" si="28"/>
        <v/>
      </c>
      <c r="AV88" s="4" t="str">
        <f t="shared" si="29"/>
        <v>205.2890625</v>
      </c>
      <c r="AW88" s="4" t="str">
        <f t="shared" si="30"/>
        <v/>
      </c>
      <c r="AX88" s="4" t="str">
        <f t="shared" si="31"/>
        <v/>
      </c>
      <c r="AY88" s="4" t="str">
        <f t="shared" si="32"/>
        <v/>
      </c>
      <c r="AZ88" s="4" t="str">
        <f t="shared" si="33"/>
        <v>328.98125</v>
      </c>
      <c r="BA88" s="4" t="str">
        <f t="shared" si="34"/>
        <v/>
      </c>
      <c r="BB88" s="4" t="str">
        <f t="shared" si="35"/>
        <v/>
      </c>
      <c r="BC88" s="4" t="str">
        <f t="shared" si="36"/>
        <v/>
      </c>
      <c r="BD88" s="4" t="str">
        <f t="shared" si="37"/>
        <v>109.0453125</v>
      </c>
      <c r="BE88" s="4" t="str">
        <f t="shared" si="38"/>
        <v/>
      </c>
      <c r="BF88" s="4" t="str">
        <f t="shared" si="39"/>
        <v/>
      </c>
      <c r="BG88" s="4" t="str">
        <f t="shared" si="40"/>
        <v/>
      </c>
      <c r="BH88" s="4" t="str">
        <f t="shared" si="41"/>
        <v>231.2425787</v>
      </c>
      <c r="BI88" s="4" t="str">
        <f t="shared" si="42"/>
        <v/>
      </c>
      <c r="BJ88" s="4" t="str">
        <f t="shared" si="43"/>
        <v/>
      </c>
      <c r="BK88" s="4" t="str">
        <f t="shared" si="44"/>
        <v/>
      </c>
      <c r="BL88" s="4" t="str">
        <f t="shared" si="45"/>
        <v>1377</v>
      </c>
      <c r="BM88" s="4" t="str">
        <f t="shared" si="46"/>
        <v/>
      </c>
      <c r="BN88" s="4" t="str">
        <f t="shared" si="47"/>
        <v/>
      </c>
      <c r="BO88" s="4" t="str">
        <f t="shared" si="48"/>
        <v/>
      </c>
      <c r="BP88" s="4" t="str">
        <f t="shared" si="49"/>
        <v>9961</v>
      </c>
      <c r="BQ88" s="4" t="str">
        <f t="shared" si="50"/>
        <v/>
      </c>
      <c r="BR88" s="4" t="str">
        <f t="shared" si="51"/>
        <v/>
      </c>
      <c r="BS88" s="4" t="str">
        <f t="shared" si="52"/>
        <v/>
      </c>
      <c r="BT88" s="4" t="str">
        <f t="shared" si="53"/>
        <v>4846</v>
      </c>
      <c r="BU88" s="4" t="str">
        <f t="shared" si="54"/>
        <v/>
      </c>
      <c r="BV88" s="4" t="str">
        <f t="shared" si="55"/>
        <v/>
      </c>
      <c r="BW88" s="4" t="str">
        <f t="shared" si="56"/>
        <v/>
      </c>
      <c r="BX88" s="4" t="str">
        <f t="shared" si="57"/>
        <v>10</v>
      </c>
      <c r="BY88" s="4" t="str">
        <f t="shared" si="58"/>
        <v/>
      </c>
      <c r="BZ88" s="4" t="str">
        <f t="shared" si="59"/>
        <v/>
      </c>
      <c r="CA88" s="4" t="str">
        <f t="shared" si="60"/>
        <v/>
      </c>
      <c r="CB88" s="4" t="str">
        <f t="shared" si="61"/>
        <v>3</v>
      </c>
      <c r="CC88" s="4" t="str">
        <f t="shared" si="62"/>
        <v/>
      </c>
      <c r="CD88" s="4" t="str">
        <f t="shared" si="63"/>
        <v/>
      </c>
      <c r="CE88" s="4" t="str">
        <f t="shared" si="64"/>
        <v/>
      </c>
      <c r="CF88" s="4" t="str">
        <f t="shared" si="65"/>
        <v>14.99572299</v>
      </c>
      <c r="CG88" s="4" t="str">
        <f t="shared" si="66"/>
        <v/>
      </c>
      <c r="CH88" s="4" t="str">
        <f t="shared" si="67"/>
        <v/>
      </c>
      <c r="CI88" s="4" t="str">
        <f t="shared" si="68"/>
        <v/>
      </c>
      <c r="CJ88" s="4" t="str">
        <f t="shared" si="69"/>
        <v>0</v>
      </c>
      <c r="CK88" s="4" t="str">
        <f t="shared" si="70"/>
        <v/>
      </c>
      <c r="CL88" s="4" t="str">
        <f t="shared" si="71"/>
        <v/>
      </c>
      <c r="CM88" s="4" t="str">
        <f t="shared" si="72"/>
        <v/>
      </c>
      <c r="CN88" s="4" t="str">
        <f t="shared" si="73"/>
        <v>10</v>
      </c>
      <c r="CO88" s="4" t="str">
        <f t="shared" si="74"/>
        <v/>
      </c>
    </row>
    <row r="89">
      <c r="A89" s="4">
        <v>0.00489196085925</v>
      </c>
      <c r="B89" s="4">
        <v>190898.0125</v>
      </c>
      <c r="C89" s="7">
        <v>412.5519541915835</v>
      </c>
      <c r="D89" s="7">
        <v>2557.0</v>
      </c>
      <c r="E89" s="7">
        <v>2488.2288186904957</v>
      </c>
      <c r="F89" s="7">
        <v>190503.0</v>
      </c>
      <c r="G89" s="7">
        <v>2482.0</v>
      </c>
      <c r="H89" s="7">
        <v>75.0</v>
      </c>
      <c r="I89" s="4">
        <v>361.975</v>
      </c>
      <c r="J89" s="4">
        <v>33.0375</v>
      </c>
      <c r="U89" s="11" t="str">
        <f t="shared" si="2"/>
        <v>3</v>
      </c>
      <c r="V89" s="4" t="str">
        <f t="shared" si="3"/>
        <v/>
      </c>
      <c r="W89" s="4" t="str">
        <f t="shared" si="4"/>
        <v/>
      </c>
      <c r="X89" s="4" t="str">
        <f t="shared" si="5"/>
        <v>190898.0125</v>
      </c>
      <c r="Y89" s="4" t="str">
        <f t="shared" si="6"/>
        <v/>
      </c>
      <c r="Z89" s="4" t="str">
        <f t="shared" si="7"/>
        <v/>
      </c>
      <c r="AA89" s="4" t="str">
        <f t="shared" si="8"/>
        <v/>
      </c>
      <c r="AB89" s="4" t="str">
        <f t="shared" si="9"/>
        <v>412.5519542</v>
      </c>
      <c r="AC89" s="4" t="str">
        <f t="shared" si="10"/>
        <v/>
      </c>
      <c r="AD89" s="4" t="str">
        <f t="shared" si="11"/>
        <v/>
      </c>
      <c r="AE89" s="4" t="str">
        <f t="shared" si="12"/>
        <v/>
      </c>
      <c r="AF89" s="4" t="str">
        <f t="shared" si="13"/>
        <v>2557</v>
      </c>
      <c r="AG89" s="4" t="str">
        <f t="shared" si="14"/>
        <v/>
      </c>
      <c r="AH89" s="4" t="str">
        <f t="shared" si="15"/>
        <v/>
      </c>
      <c r="AI89" s="4" t="str">
        <f t="shared" si="16"/>
        <v/>
      </c>
      <c r="AJ89" s="4" t="str">
        <f t="shared" si="17"/>
        <v>2488.228819</v>
      </c>
      <c r="AK89" s="4" t="str">
        <f t="shared" si="18"/>
        <v/>
      </c>
      <c r="AL89" s="4" t="str">
        <f t="shared" si="19"/>
        <v/>
      </c>
      <c r="AM89" s="4" t="str">
        <f t="shared" si="20"/>
        <v/>
      </c>
      <c r="AN89" s="4" t="str">
        <f t="shared" si="21"/>
        <v>190503</v>
      </c>
      <c r="AO89" s="4" t="str">
        <f t="shared" si="22"/>
        <v/>
      </c>
      <c r="AP89" s="4" t="str">
        <f t="shared" si="23"/>
        <v/>
      </c>
      <c r="AQ89" s="4" t="str">
        <f t="shared" si="24"/>
        <v/>
      </c>
      <c r="AR89" s="4" t="str">
        <f t="shared" si="25"/>
        <v>2482</v>
      </c>
      <c r="AS89" s="4" t="str">
        <f t="shared" si="26"/>
        <v/>
      </c>
      <c r="AT89" s="4" t="str">
        <f t="shared" si="27"/>
        <v/>
      </c>
      <c r="AU89" s="4" t="str">
        <f t="shared" si="28"/>
        <v/>
      </c>
      <c r="AV89" s="4" t="str">
        <f t="shared" si="29"/>
        <v>75</v>
      </c>
      <c r="AW89" s="4" t="str">
        <f t="shared" si="30"/>
        <v/>
      </c>
      <c r="AX89" s="4" t="str">
        <f t="shared" si="31"/>
        <v/>
      </c>
      <c r="AY89" s="4" t="str">
        <f t="shared" si="32"/>
        <v/>
      </c>
      <c r="AZ89" s="4" t="str">
        <f t="shared" si="33"/>
        <v>361.975</v>
      </c>
      <c r="BA89" s="4" t="str">
        <f t="shared" si="34"/>
        <v/>
      </c>
      <c r="BB89" s="4" t="str">
        <f t="shared" si="35"/>
        <v/>
      </c>
      <c r="BC89" s="4" t="str">
        <f t="shared" si="36"/>
        <v/>
      </c>
      <c r="BD89" s="4" t="str">
        <f t="shared" si="37"/>
        <v>33.0375</v>
      </c>
      <c r="BE89" s="4" t="str">
        <f t="shared" si="38"/>
        <v/>
      </c>
      <c r="BF89" s="4" t="str">
        <f t="shared" si="39"/>
        <v/>
      </c>
      <c r="BG89" s="4" t="str">
        <f t="shared" si="40"/>
        <v/>
      </c>
      <c r="BH89" s="4" t="str">
        <f t="shared" si="41"/>
        <v/>
      </c>
      <c r="BI89" s="4" t="str">
        <f t="shared" si="42"/>
        <v/>
      </c>
      <c r="BJ89" s="4" t="str">
        <f t="shared" si="43"/>
        <v/>
      </c>
      <c r="BK89" s="4" t="str">
        <f t="shared" si="44"/>
        <v/>
      </c>
      <c r="BL89" s="4" t="str">
        <f t="shared" si="45"/>
        <v/>
      </c>
      <c r="BM89" s="4" t="str">
        <f t="shared" si="46"/>
        <v/>
      </c>
      <c r="BN89" s="4" t="str">
        <f t="shared" si="47"/>
        <v/>
      </c>
      <c r="BO89" s="4" t="str">
        <f t="shared" si="48"/>
        <v/>
      </c>
      <c r="BP89" s="4" t="str">
        <f t="shared" si="49"/>
        <v/>
      </c>
      <c r="BQ89" s="4" t="str">
        <f t="shared" si="50"/>
        <v/>
      </c>
      <c r="BR89" s="4" t="str">
        <f t="shared" si="51"/>
        <v/>
      </c>
      <c r="BS89" s="4" t="str">
        <f t="shared" si="52"/>
        <v/>
      </c>
      <c r="BT89" s="4" t="str">
        <f t="shared" si="53"/>
        <v/>
      </c>
      <c r="BU89" s="4" t="str">
        <f t="shared" si="54"/>
        <v/>
      </c>
      <c r="BV89" s="4" t="str">
        <f t="shared" si="55"/>
        <v/>
      </c>
      <c r="BW89" s="4" t="str">
        <f t="shared" si="56"/>
        <v/>
      </c>
      <c r="BX89" s="4" t="str">
        <f t="shared" si="57"/>
        <v/>
      </c>
      <c r="BY89" s="4" t="str">
        <f t="shared" si="58"/>
        <v/>
      </c>
      <c r="BZ89" s="4" t="str">
        <f t="shared" si="59"/>
        <v/>
      </c>
      <c r="CA89" s="4" t="str">
        <f t="shared" si="60"/>
        <v/>
      </c>
      <c r="CB89" s="4" t="str">
        <f t="shared" si="61"/>
        <v/>
      </c>
      <c r="CC89" s="4" t="str">
        <f t="shared" si="62"/>
        <v/>
      </c>
      <c r="CD89" s="4" t="str">
        <f t="shared" si="63"/>
        <v/>
      </c>
      <c r="CE89" s="4" t="str">
        <f t="shared" si="64"/>
        <v/>
      </c>
      <c r="CF89" s="4" t="str">
        <f t="shared" si="65"/>
        <v/>
      </c>
      <c r="CG89" s="4" t="str">
        <f t="shared" si="66"/>
        <v/>
      </c>
      <c r="CH89" s="4" t="str">
        <f t="shared" si="67"/>
        <v/>
      </c>
      <c r="CI89" s="4" t="str">
        <f t="shared" si="68"/>
        <v/>
      </c>
      <c r="CJ89" s="4" t="str">
        <f t="shared" si="69"/>
        <v/>
      </c>
      <c r="CK89" s="4" t="str">
        <f t="shared" si="70"/>
        <v/>
      </c>
      <c r="CL89" s="4" t="str">
        <f t="shared" si="71"/>
        <v/>
      </c>
      <c r="CM89" s="4" t="str">
        <f t="shared" si="72"/>
        <v/>
      </c>
      <c r="CN89" s="4" t="str">
        <f t="shared" si="73"/>
        <v/>
      </c>
      <c r="CO89" s="4" t="str">
        <f t="shared" si="74"/>
        <v/>
      </c>
    </row>
    <row r="90">
      <c r="A90" s="4">
        <v>0.003890860709</v>
      </c>
      <c r="B90" s="4">
        <v>183792.53625</v>
      </c>
      <c r="C90" s="7">
        <v>1192.0147194480332</v>
      </c>
      <c r="D90" s="7">
        <v>9349.0</v>
      </c>
      <c r="E90" s="7">
        <v>8654.36306698893</v>
      </c>
      <c r="F90" s="7">
        <v>182618.0</v>
      </c>
      <c r="G90" s="7">
        <v>8644.9034375</v>
      </c>
      <c r="H90" s="7">
        <v>704.0965625</v>
      </c>
      <c r="I90" s="4">
        <v>1126.769375</v>
      </c>
      <c r="J90" s="4">
        <v>47.766875</v>
      </c>
      <c r="K90">
        <v>8.672425341971495</v>
      </c>
      <c r="L90" s="7">
        <v>13.0</v>
      </c>
      <c r="M90" s="7">
        <v>471.0</v>
      </c>
      <c r="N90" s="4">
        <v>204.0</v>
      </c>
      <c r="O90" s="4"/>
      <c r="P90" s="4"/>
      <c r="Q90" s="4"/>
      <c r="R90" s="18"/>
      <c r="S90" s="18"/>
      <c r="T90" s="4"/>
      <c r="U90" s="11" t="str">
        <f t="shared" si="2"/>
        <v>2</v>
      </c>
      <c r="V90" s="4" t="str">
        <f t="shared" si="3"/>
        <v/>
      </c>
      <c r="W90" s="4" t="str">
        <f t="shared" si="4"/>
        <v>183792.5363</v>
      </c>
      <c r="X90" s="4" t="str">
        <f t="shared" si="5"/>
        <v/>
      </c>
      <c r="Y90" s="4" t="str">
        <f t="shared" si="6"/>
        <v/>
      </c>
      <c r="Z90" s="4" t="str">
        <f t="shared" si="7"/>
        <v/>
      </c>
      <c r="AA90" s="4" t="str">
        <f t="shared" si="8"/>
        <v>1192.014719</v>
      </c>
      <c r="AB90" s="4" t="str">
        <f t="shared" si="9"/>
        <v/>
      </c>
      <c r="AC90" s="4" t="str">
        <f t="shared" si="10"/>
        <v/>
      </c>
      <c r="AD90" s="4" t="str">
        <f t="shared" si="11"/>
        <v/>
      </c>
      <c r="AE90" s="4" t="str">
        <f t="shared" si="12"/>
        <v>9349</v>
      </c>
      <c r="AF90" s="4" t="str">
        <f t="shared" si="13"/>
        <v/>
      </c>
      <c r="AG90" s="4" t="str">
        <f t="shared" si="14"/>
        <v/>
      </c>
      <c r="AH90" s="4" t="str">
        <f t="shared" si="15"/>
        <v/>
      </c>
      <c r="AI90" s="4" t="str">
        <f t="shared" si="16"/>
        <v>8654.363067</v>
      </c>
      <c r="AJ90" s="4" t="str">
        <f t="shared" si="17"/>
        <v/>
      </c>
      <c r="AK90" s="4" t="str">
        <f t="shared" si="18"/>
        <v/>
      </c>
      <c r="AL90" s="4" t="str">
        <f t="shared" si="19"/>
        <v/>
      </c>
      <c r="AM90" s="4" t="str">
        <f t="shared" si="20"/>
        <v>182618</v>
      </c>
      <c r="AN90" s="4" t="str">
        <f t="shared" si="21"/>
        <v/>
      </c>
      <c r="AO90" s="4" t="str">
        <f t="shared" si="22"/>
        <v/>
      </c>
      <c r="AP90" s="4" t="str">
        <f t="shared" si="23"/>
        <v/>
      </c>
      <c r="AQ90" s="4" t="str">
        <f t="shared" si="24"/>
        <v>8644.903438</v>
      </c>
      <c r="AR90" s="4" t="str">
        <f t="shared" si="25"/>
        <v/>
      </c>
      <c r="AS90" s="4" t="str">
        <f t="shared" si="26"/>
        <v/>
      </c>
      <c r="AT90" s="4" t="str">
        <f t="shared" si="27"/>
        <v/>
      </c>
      <c r="AU90" s="4" t="str">
        <f t="shared" si="28"/>
        <v>704.0965625</v>
      </c>
      <c r="AV90" s="4" t="str">
        <f t="shared" si="29"/>
        <v/>
      </c>
      <c r="AW90" s="4" t="str">
        <f t="shared" si="30"/>
        <v/>
      </c>
      <c r="AX90" s="4" t="str">
        <f t="shared" si="31"/>
        <v/>
      </c>
      <c r="AY90" s="4" t="str">
        <f t="shared" si="32"/>
        <v>1126.769375</v>
      </c>
      <c r="AZ90" s="4" t="str">
        <f t="shared" si="33"/>
        <v/>
      </c>
      <c r="BA90" s="4" t="str">
        <f t="shared" si="34"/>
        <v/>
      </c>
      <c r="BB90" s="4" t="str">
        <f t="shared" si="35"/>
        <v/>
      </c>
      <c r="BC90" s="4" t="str">
        <f t="shared" si="36"/>
        <v>47.766875</v>
      </c>
      <c r="BD90" s="4" t="str">
        <f t="shared" si="37"/>
        <v/>
      </c>
      <c r="BE90" s="4" t="str">
        <f t="shared" si="38"/>
        <v/>
      </c>
      <c r="BF90" s="4" t="str">
        <f t="shared" si="39"/>
        <v/>
      </c>
      <c r="BG90" s="4" t="str">
        <f t="shared" si="40"/>
        <v>8.672425342</v>
      </c>
      <c r="BH90" s="4" t="str">
        <f t="shared" si="41"/>
        <v/>
      </c>
      <c r="BI90" s="4" t="str">
        <f t="shared" si="42"/>
        <v/>
      </c>
      <c r="BJ90" s="4" t="str">
        <f t="shared" si="43"/>
        <v/>
      </c>
      <c r="BK90" s="4" t="str">
        <f t="shared" si="44"/>
        <v>13</v>
      </c>
      <c r="BL90" s="4" t="str">
        <f t="shared" si="45"/>
        <v/>
      </c>
      <c r="BM90" s="4" t="str">
        <f t="shared" si="46"/>
        <v/>
      </c>
      <c r="BN90" s="4" t="str">
        <f t="shared" si="47"/>
        <v/>
      </c>
      <c r="BO90" s="4" t="str">
        <f t="shared" si="48"/>
        <v>471</v>
      </c>
      <c r="BP90" s="4" t="str">
        <f t="shared" si="49"/>
        <v/>
      </c>
      <c r="BQ90" s="4" t="str">
        <f t="shared" si="50"/>
        <v/>
      </c>
      <c r="BR90" s="4" t="str">
        <f t="shared" si="51"/>
        <v/>
      </c>
      <c r="BS90" s="4" t="str">
        <f t="shared" si="52"/>
        <v>204</v>
      </c>
      <c r="BT90" s="4" t="str">
        <f t="shared" si="53"/>
        <v/>
      </c>
      <c r="BU90" s="4" t="str">
        <f t="shared" si="54"/>
        <v/>
      </c>
      <c r="BV90" s="4" t="str">
        <f t="shared" si="55"/>
        <v/>
      </c>
      <c r="BW90" s="4" t="str">
        <f t="shared" si="56"/>
        <v/>
      </c>
      <c r="BX90" s="4" t="str">
        <f t="shared" si="57"/>
        <v/>
      </c>
      <c r="BY90" s="4" t="str">
        <f t="shared" si="58"/>
        <v/>
      </c>
      <c r="BZ90" s="4" t="str">
        <f t="shared" si="59"/>
        <v/>
      </c>
      <c r="CA90" s="4" t="str">
        <f t="shared" si="60"/>
        <v/>
      </c>
      <c r="CB90" s="4" t="str">
        <f t="shared" si="61"/>
        <v/>
      </c>
      <c r="CC90" s="4" t="str">
        <f t="shared" si="62"/>
        <v/>
      </c>
      <c r="CD90" s="4" t="str">
        <f t="shared" si="63"/>
        <v/>
      </c>
      <c r="CE90" s="4" t="str">
        <f t="shared" si="64"/>
        <v/>
      </c>
      <c r="CF90" s="4" t="str">
        <f t="shared" si="65"/>
        <v/>
      </c>
      <c r="CG90" s="4" t="str">
        <f t="shared" si="66"/>
        <v/>
      </c>
      <c r="CH90" s="4" t="str">
        <f t="shared" si="67"/>
        <v/>
      </c>
      <c r="CI90" s="4" t="str">
        <f t="shared" si="68"/>
        <v/>
      </c>
      <c r="CJ90" s="4" t="str">
        <f t="shared" si="69"/>
        <v/>
      </c>
      <c r="CK90" s="4" t="str">
        <f t="shared" si="70"/>
        <v/>
      </c>
      <c r="CL90" s="4" t="str">
        <f t="shared" si="71"/>
        <v/>
      </c>
      <c r="CM90" s="4" t="str">
        <f t="shared" si="72"/>
        <v/>
      </c>
      <c r="CN90" s="4" t="str">
        <f t="shared" si="73"/>
        <v/>
      </c>
      <c r="CO90" s="4" t="str">
        <f t="shared" si="74"/>
        <v/>
      </c>
    </row>
    <row r="91">
      <c r="A91" s="4">
        <v>0.00441445680162</v>
      </c>
      <c r="B91" s="4">
        <v>179580.19875</v>
      </c>
      <c r="C91" s="7">
        <v>294.65079010123156</v>
      </c>
      <c r="D91" s="7">
        <v>2387.0</v>
      </c>
      <c r="E91" s="7">
        <v>2177.7615512324446</v>
      </c>
      <c r="F91" s="7">
        <v>179303.0</v>
      </c>
      <c r="G91" s="7">
        <v>2170.0</v>
      </c>
      <c r="H91" s="7">
        <v>217.0</v>
      </c>
      <c r="I91" s="4">
        <v>226.495625</v>
      </c>
      <c r="J91" s="4">
        <v>50.703125</v>
      </c>
      <c r="K91">
        <v>2.584962500721156</v>
      </c>
      <c r="L91" s="7">
        <v>0.0</v>
      </c>
      <c r="M91" s="7">
        <v>27.0</v>
      </c>
      <c r="N91" s="4">
        <v>6.0</v>
      </c>
      <c r="O91" s="4"/>
      <c r="P91" s="4"/>
      <c r="Q91" s="4"/>
      <c r="R91" s="18"/>
      <c r="S91" s="18"/>
      <c r="T91" s="4"/>
      <c r="U91" s="11" t="str">
        <f t="shared" si="2"/>
        <v>3</v>
      </c>
      <c r="V91" s="4" t="str">
        <f t="shared" si="3"/>
        <v/>
      </c>
      <c r="W91" s="4" t="str">
        <f t="shared" si="4"/>
        <v/>
      </c>
      <c r="X91" s="4" t="str">
        <f t="shared" si="5"/>
        <v>179580.1988</v>
      </c>
      <c r="Y91" s="4" t="str">
        <f t="shared" si="6"/>
        <v/>
      </c>
      <c r="Z91" s="4" t="str">
        <f t="shared" si="7"/>
        <v/>
      </c>
      <c r="AA91" s="4" t="str">
        <f t="shared" si="8"/>
        <v/>
      </c>
      <c r="AB91" s="4" t="str">
        <f t="shared" si="9"/>
        <v>294.6507901</v>
      </c>
      <c r="AC91" s="4" t="str">
        <f t="shared" si="10"/>
        <v/>
      </c>
      <c r="AD91" s="4" t="str">
        <f t="shared" si="11"/>
        <v/>
      </c>
      <c r="AE91" s="4" t="str">
        <f t="shared" si="12"/>
        <v/>
      </c>
      <c r="AF91" s="4" t="str">
        <f t="shared" si="13"/>
        <v>2387</v>
      </c>
      <c r="AG91" s="4" t="str">
        <f t="shared" si="14"/>
        <v/>
      </c>
      <c r="AH91" s="4" t="str">
        <f t="shared" si="15"/>
        <v/>
      </c>
      <c r="AI91" s="4" t="str">
        <f t="shared" si="16"/>
        <v/>
      </c>
      <c r="AJ91" s="4" t="str">
        <f t="shared" si="17"/>
        <v>2177.761551</v>
      </c>
      <c r="AK91" s="4" t="str">
        <f t="shared" si="18"/>
        <v/>
      </c>
      <c r="AL91" s="4" t="str">
        <f t="shared" si="19"/>
        <v/>
      </c>
      <c r="AM91" s="4" t="str">
        <f t="shared" si="20"/>
        <v/>
      </c>
      <c r="AN91" s="4" t="str">
        <f t="shared" si="21"/>
        <v>179303</v>
      </c>
      <c r="AO91" s="4" t="str">
        <f t="shared" si="22"/>
        <v/>
      </c>
      <c r="AP91" s="4" t="str">
        <f t="shared" si="23"/>
        <v/>
      </c>
      <c r="AQ91" s="4" t="str">
        <f t="shared" si="24"/>
        <v/>
      </c>
      <c r="AR91" s="4" t="str">
        <f t="shared" si="25"/>
        <v>2170</v>
      </c>
      <c r="AS91" s="4" t="str">
        <f t="shared" si="26"/>
        <v/>
      </c>
      <c r="AT91" s="4" t="str">
        <f t="shared" si="27"/>
        <v/>
      </c>
      <c r="AU91" s="4" t="str">
        <f t="shared" si="28"/>
        <v/>
      </c>
      <c r="AV91" s="4" t="str">
        <f t="shared" si="29"/>
        <v>217</v>
      </c>
      <c r="AW91" s="4" t="str">
        <f t="shared" si="30"/>
        <v/>
      </c>
      <c r="AX91" s="4" t="str">
        <f t="shared" si="31"/>
        <v/>
      </c>
      <c r="AY91" s="4" t="str">
        <f t="shared" si="32"/>
        <v/>
      </c>
      <c r="AZ91" s="4" t="str">
        <f t="shared" si="33"/>
        <v>226.495625</v>
      </c>
      <c r="BA91" s="4" t="str">
        <f t="shared" si="34"/>
        <v/>
      </c>
      <c r="BB91" s="4" t="str">
        <f t="shared" si="35"/>
        <v/>
      </c>
      <c r="BC91" s="4" t="str">
        <f t="shared" si="36"/>
        <v/>
      </c>
      <c r="BD91" s="4" t="str">
        <f t="shared" si="37"/>
        <v>50.703125</v>
      </c>
      <c r="BE91" s="4" t="str">
        <f t="shared" si="38"/>
        <v/>
      </c>
      <c r="BF91" s="4" t="str">
        <f t="shared" si="39"/>
        <v/>
      </c>
      <c r="BG91" s="4" t="str">
        <f t="shared" si="40"/>
        <v/>
      </c>
      <c r="BH91" s="4" t="str">
        <f t="shared" si="41"/>
        <v>2.584962501</v>
      </c>
      <c r="BI91" s="4" t="str">
        <f t="shared" si="42"/>
        <v/>
      </c>
      <c r="BJ91" s="4" t="str">
        <f t="shared" si="43"/>
        <v/>
      </c>
      <c r="BK91" s="4" t="str">
        <f t="shared" si="44"/>
        <v/>
      </c>
      <c r="BL91" s="4" t="str">
        <f t="shared" si="45"/>
        <v>0</v>
      </c>
      <c r="BM91" s="4" t="str">
        <f t="shared" si="46"/>
        <v/>
      </c>
      <c r="BN91" s="4" t="str">
        <f t="shared" si="47"/>
        <v/>
      </c>
      <c r="BO91" s="4" t="str">
        <f t="shared" si="48"/>
        <v/>
      </c>
      <c r="BP91" s="4" t="str">
        <f t="shared" si="49"/>
        <v>27</v>
      </c>
      <c r="BQ91" s="4" t="str">
        <f t="shared" si="50"/>
        <v/>
      </c>
      <c r="BR91" s="4" t="str">
        <f t="shared" si="51"/>
        <v/>
      </c>
      <c r="BS91" s="4" t="str">
        <f t="shared" si="52"/>
        <v/>
      </c>
      <c r="BT91" s="4" t="str">
        <f t="shared" si="53"/>
        <v>6</v>
      </c>
      <c r="BU91" s="4" t="str">
        <f t="shared" si="54"/>
        <v/>
      </c>
      <c r="BV91" s="4" t="str">
        <f t="shared" si="55"/>
        <v/>
      </c>
      <c r="BW91" s="4" t="str">
        <f t="shared" si="56"/>
        <v/>
      </c>
      <c r="BX91" s="4" t="str">
        <f t="shared" si="57"/>
        <v/>
      </c>
      <c r="BY91" s="4" t="str">
        <f t="shared" si="58"/>
        <v/>
      </c>
      <c r="BZ91" s="4" t="str">
        <f t="shared" si="59"/>
        <v/>
      </c>
      <c r="CA91" s="4" t="str">
        <f t="shared" si="60"/>
        <v/>
      </c>
      <c r="CB91" s="4" t="str">
        <f t="shared" si="61"/>
        <v/>
      </c>
      <c r="CC91" s="4" t="str">
        <f t="shared" si="62"/>
        <v/>
      </c>
      <c r="CD91" s="4" t="str">
        <f t="shared" si="63"/>
        <v/>
      </c>
      <c r="CE91" s="4" t="str">
        <f t="shared" si="64"/>
        <v/>
      </c>
      <c r="CF91" s="4" t="str">
        <f t="shared" si="65"/>
        <v/>
      </c>
      <c r="CG91" s="4" t="str">
        <f t="shared" si="66"/>
        <v/>
      </c>
      <c r="CH91" s="4" t="str">
        <f t="shared" si="67"/>
        <v/>
      </c>
      <c r="CI91" s="4" t="str">
        <f t="shared" si="68"/>
        <v/>
      </c>
      <c r="CJ91" s="4" t="str">
        <f t="shared" si="69"/>
        <v/>
      </c>
      <c r="CK91" s="4" t="str">
        <f t="shared" si="70"/>
        <v/>
      </c>
      <c r="CL91" s="4" t="str">
        <f t="shared" si="71"/>
        <v/>
      </c>
      <c r="CM91" s="4" t="str">
        <f t="shared" si="72"/>
        <v/>
      </c>
      <c r="CN91" s="4" t="str">
        <f t="shared" si="73"/>
        <v/>
      </c>
      <c r="CO91" s="4" t="str">
        <f t="shared" si="74"/>
        <v/>
      </c>
    </row>
    <row r="92">
      <c r="A92" s="4">
        <v>0.00681966427643</v>
      </c>
      <c r="B92" s="4">
        <v>179969.7734375</v>
      </c>
      <c r="C92" s="7">
        <v>1255.2208759306309</v>
      </c>
      <c r="D92" s="7">
        <v>3063.0</v>
      </c>
      <c r="E92" s="7">
        <v>1819.292321632802</v>
      </c>
      <c r="F92" s="7">
        <v>178732.0</v>
      </c>
      <c r="G92" s="7">
        <v>1809.0</v>
      </c>
      <c r="H92" s="7">
        <v>1254.0</v>
      </c>
      <c r="I92" s="4">
        <v>1130.8046875</v>
      </c>
      <c r="J92" s="4">
        <v>106.96875</v>
      </c>
      <c r="K92">
        <v>4.0</v>
      </c>
      <c r="L92" s="7">
        <v>12.0</v>
      </c>
      <c r="M92" s="7">
        <v>1.0</v>
      </c>
      <c r="N92" s="4">
        <v>8.0</v>
      </c>
      <c r="O92" s="4"/>
      <c r="P92" s="4"/>
      <c r="Q92" s="4"/>
      <c r="R92" s="18"/>
      <c r="S92" s="18"/>
      <c r="T92" s="4"/>
      <c r="U92" s="11" t="str">
        <f t="shared" si="2"/>
        <v>3</v>
      </c>
      <c r="V92" s="4" t="str">
        <f t="shared" si="3"/>
        <v/>
      </c>
      <c r="W92" s="4" t="str">
        <f t="shared" si="4"/>
        <v/>
      </c>
      <c r="X92" s="4" t="str">
        <f t="shared" si="5"/>
        <v>179969.7734</v>
      </c>
      <c r="Y92" s="4" t="str">
        <f t="shared" si="6"/>
        <v/>
      </c>
      <c r="Z92" s="4" t="str">
        <f t="shared" si="7"/>
        <v/>
      </c>
      <c r="AA92" s="4" t="str">
        <f t="shared" si="8"/>
        <v/>
      </c>
      <c r="AB92" s="4" t="str">
        <f t="shared" si="9"/>
        <v>1255.220876</v>
      </c>
      <c r="AC92" s="4" t="str">
        <f t="shared" si="10"/>
        <v/>
      </c>
      <c r="AD92" s="4" t="str">
        <f t="shared" si="11"/>
        <v/>
      </c>
      <c r="AE92" s="4" t="str">
        <f t="shared" si="12"/>
        <v/>
      </c>
      <c r="AF92" s="4" t="str">
        <f t="shared" si="13"/>
        <v>3063</v>
      </c>
      <c r="AG92" s="4" t="str">
        <f t="shared" si="14"/>
        <v/>
      </c>
      <c r="AH92" s="4" t="str">
        <f t="shared" si="15"/>
        <v/>
      </c>
      <c r="AI92" s="4" t="str">
        <f t="shared" si="16"/>
        <v/>
      </c>
      <c r="AJ92" s="4" t="str">
        <f t="shared" si="17"/>
        <v>1819.292322</v>
      </c>
      <c r="AK92" s="4" t="str">
        <f t="shared" si="18"/>
        <v/>
      </c>
      <c r="AL92" s="4" t="str">
        <f t="shared" si="19"/>
        <v/>
      </c>
      <c r="AM92" s="4" t="str">
        <f t="shared" si="20"/>
        <v/>
      </c>
      <c r="AN92" s="4" t="str">
        <f t="shared" si="21"/>
        <v>178732</v>
      </c>
      <c r="AO92" s="4" t="str">
        <f t="shared" si="22"/>
        <v/>
      </c>
      <c r="AP92" s="4" t="str">
        <f t="shared" si="23"/>
        <v/>
      </c>
      <c r="AQ92" s="4" t="str">
        <f t="shared" si="24"/>
        <v/>
      </c>
      <c r="AR92" s="4" t="str">
        <f t="shared" si="25"/>
        <v>1809</v>
      </c>
      <c r="AS92" s="4" t="str">
        <f t="shared" si="26"/>
        <v/>
      </c>
      <c r="AT92" s="4" t="str">
        <f t="shared" si="27"/>
        <v/>
      </c>
      <c r="AU92" s="4" t="str">
        <f t="shared" si="28"/>
        <v/>
      </c>
      <c r="AV92" s="4" t="str">
        <f t="shared" si="29"/>
        <v>1254</v>
      </c>
      <c r="AW92" s="4" t="str">
        <f t="shared" si="30"/>
        <v/>
      </c>
      <c r="AX92" s="4" t="str">
        <f t="shared" si="31"/>
        <v/>
      </c>
      <c r="AY92" s="4" t="str">
        <f t="shared" si="32"/>
        <v/>
      </c>
      <c r="AZ92" s="4" t="str">
        <f t="shared" si="33"/>
        <v>1130.804688</v>
      </c>
      <c r="BA92" s="4" t="str">
        <f t="shared" si="34"/>
        <v/>
      </c>
      <c r="BB92" s="4" t="str">
        <f t="shared" si="35"/>
        <v/>
      </c>
      <c r="BC92" s="4" t="str">
        <f t="shared" si="36"/>
        <v/>
      </c>
      <c r="BD92" s="4" t="str">
        <f t="shared" si="37"/>
        <v>106.96875</v>
      </c>
      <c r="BE92" s="4" t="str">
        <f t="shared" si="38"/>
        <v/>
      </c>
      <c r="BF92" s="4" t="str">
        <f t="shared" si="39"/>
        <v/>
      </c>
      <c r="BG92" s="4" t="str">
        <f t="shared" si="40"/>
        <v/>
      </c>
      <c r="BH92" s="4" t="str">
        <f t="shared" si="41"/>
        <v>4</v>
      </c>
      <c r="BI92" s="4" t="str">
        <f t="shared" si="42"/>
        <v/>
      </c>
      <c r="BJ92" s="4" t="str">
        <f t="shared" si="43"/>
        <v/>
      </c>
      <c r="BK92" s="4" t="str">
        <f t="shared" si="44"/>
        <v/>
      </c>
      <c r="BL92" s="4" t="str">
        <f t="shared" si="45"/>
        <v>12</v>
      </c>
      <c r="BM92" s="4" t="str">
        <f t="shared" si="46"/>
        <v/>
      </c>
      <c r="BN92" s="4" t="str">
        <f t="shared" si="47"/>
        <v/>
      </c>
      <c r="BO92" s="4" t="str">
        <f t="shared" si="48"/>
        <v/>
      </c>
      <c r="BP92" s="4" t="str">
        <f t="shared" si="49"/>
        <v>1</v>
      </c>
      <c r="BQ92" s="4" t="str">
        <f t="shared" si="50"/>
        <v/>
      </c>
      <c r="BR92" s="4" t="str">
        <f t="shared" si="51"/>
        <v/>
      </c>
      <c r="BS92" s="4" t="str">
        <f t="shared" si="52"/>
        <v/>
      </c>
      <c r="BT92" s="4" t="str">
        <f t="shared" si="53"/>
        <v>8</v>
      </c>
      <c r="BU92" s="4" t="str">
        <f t="shared" si="54"/>
        <v/>
      </c>
      <c r="BV92" s="4" t="str">
        <f t="shared" si="55"/>
        <v/>
      </c>
      <c r="BW92" s="4" t="str">
        <f t="shared" si="56"/>
        <v/>
      </c>
      <c r="BX92" s="4" t="str">
        <f t="shared" si="57"/>
        <v/>
      </c>
      <c r="BY92" s="4" t="str">
        <f t="shared" si="58"/>
        <v/>
      </c>
      <c r="BZ92" s="4" t="str">
        <f t="shared" si="59"/>
        <v/>
      </c>
      <c r="CA92" s="4" t="str">
        <f t="shared" si="60"/>
        <v/>
      </c>
      <c r="CB92" s="4" t="str">
        <f t="shared" si="61"/>
        <v/>
      </c>
      <c r="CC92" s="4" t="str">
        <f t="shared" si="62"/>
        <v/>
      </c>
      <c r="CD92" s="4" t="str">
        <f t="shared" si="63"/>
        <v/>
      </c>
      <c r="CE92" s="4" t="str">
        <f t="shared" si="64"/>
        <v/>
      </c>
      <c r="CF92" s="4" t="str">
        <f t="shared" si="65"/>
        <v/>
      </c>
      <c r="CG92" s="4" t="str">
        <f t="shared" si="66"/>
        <v/>
      </c>
      <c r="CH92" s="4" t="str">
        <f t="shared" si="67"/>
        <v/>
      </c>
      <c r="CI92" s="4" t="str">
        <f t="shared" si="68"/>
        <v/>
      </c>
      <c r="CJ92" s="4" t="str">
        <f t="shared" si="69"/>
        <v/>
      </c>
      <c r="CK92" s="4" t="str">
        <f t="shared" si="70"/>
        <v/>
      </c>
      <c r="CL92" s="4" t="str">
        <f t="shared" si="71"/>
        <v/>
      </c>
      <c r="CM92" s="4" t="str">
        <f t="shared" si="72"/>
        <v/>
      </c>
      <c r="CN92" s="4" t="str">
        <f t="shared" si="73"/>
        <v/>
      </c>
      <c r="CO92" s="4" t="str">
        <f t="shared" si="74"/>
        <v/>
      </c>
    </row>
    <row r="93">
      <c r="A93" s="4">
        <v>0.00115399745097</v>
      </c>
      <c r="B93" s="4">
        <v>185402.481875</v>
      </c>
      <c r="C93" s="7">
        <v>7196.925199005712</v>
      </c>
      <c r="D93" s="7">
        <v>13200.0</v>
      </c>
      <c r="E93" s="7">
        <v>10620.83901486825</v>
      </c>
      <c r="F93" s="7">
        <v>178223.0</v>
      </c>
      <c r="G93" s="7">
        <v>10609.5</v>
      </c>
      <c r="H93" s="7">
        <v>2590.5</v>
      </c>
      <c r="I93" s="4">
        <v>7175.356875</v>
      </c>
      <c r="J93" s="4">
        <v>4.125</v>
      </c>
      <c r="U93" s="11" t="str">
        <f t="shared" si="2"/>
        <v>1</v>
      </c>
      <c r="V93" s="4" t="str">
        <f t="shared" si="3"/>
        <v>185402.4819</v>
      </c>
      <c r="W93" s="4" t="str">
        <f t="shared" si="4"/>
        <v/>
      </c>
      <c r="X93" s="4" t="str">
        <f t="shared" si="5"/>
        <v/>
      </c>
      <c r="Y93" s="4" t="str">
        <f t="shared" si="6"/>
        <v/>
      </c>
      <c r="Z93" s="4" t="str">
        <f t="shared" si="7"/>
        <v>7196.925199</v>
      </c>
      <c r="AA93" s="4" t="str">
        <f t="shared" si="8"/>
        <v/>
      </c>
      <c r="AB93" s="4" t="str">
        <f t="shared" si="9"/>
        <v/>
      </c>
      <c r="AC93" s="4" t="str">
        <f t="shared" si="10"/>
        <v/>
      </c>
      <c r="AD93" s="4" t="str">
        <f t="shared" si="11"/>
        <v>13200</v>
      </c>
      <c r="AE93" s="4" t="str">
        <f t="shared" si="12"/>
        <v/>
      </c>
      <c r="AF93" s="4" t="str">
        <f t="shared" si="13"/>
        <v/>
      </c>
      <c r="AG93" s="4" t="str">
        <f t="shared" si="14"/>
        <v/>
      </c>
      <c r="AH93" s="4" t="str">
        <f t="shared" si="15"/>
        <v>10620.83901</v>
      </c>
      <c r="AI93" s="4" t="str">
        <f t="shared" si="16"/>
        <v/>
      </c>
      <c r="AJ93" s="4" t="str">
        <f t="shared" si="17"/>
        <v/>
      </c>
      <c r="AK93" s="4" t="str">
        <f t="shared" si="18"/>
        <v/>
      </c>
      <c r="AL93" s="4" t="str">
        <f t="shared" si="19"/>
        <v>178223</v>
      </c>
      <c r="AM93" s="4" t="str">
        <f t="shared" si="20"/>
        <v/>
      </c>
      <c r="AN93" s="4" t="str">
        <f t="shared" si="21"/>
        <v/>
      </c>
      <c r="AO93" s="4" t="str">
        <f t="shared" si="22"/>
        <v/>
      </c>
      <c r="AP93" s="4" t="str">
        <f t="shared" si="23"/>
        <v>10609.5</v>
      </c>
      <c r="AQ93" s="4" t="str">
        <f t="shared" si="24"/>
        <v/>
      </c>
      <c r="AR93" s="4" t="str">
        <f t="shared" si="25"/>
        <v/>
      </c>
      <c r="AS93" s="4" t="str">
        <f t="shared" si="26"/>
        <v/>
      </c>
      <c r="AT93" s="4" t="str">
        <f t="shared" si="27"/>
        <v>2590.5</v>
      </c>
      <c r="AU93" s="4" t="str">
        <f t="shared" si="28"/>
        <v/>
      </c>
      <c r="AV93" s="4" t="str">
        <f t="shared" si="29"/>
        <v/>
      </c>
      <c r="AW93" s="4" t="str">
        <f t="shared" si="30"/>
        <v/>
      </c>
      <c r="AX93" s="4" t="str">
        <f t="shared" si="31"/>
        <v>7175.356875</v>
      </c>
      <c r="AY93" s="4" t="str">
        <f t="shared" si="32"/>
        <v/>
      </c>
      <c r="AZ93" s="4" t="str">
        <f t="shared" si="33"/>
        <v/>
      </c>
      <c r="BA93" s="4" t="str">
        <f t="shared" si="34"/>
        <v/>
      </c>
      <c r="BB93" s="4" t="str">
        <f t="shared" si="35"/>
        <v>4.125</v>
      </c>
      <c r="BC93" s="4" t="str">
        <f t="shared" si="36"/>
        <v/>
      </c>
      <c r="BD93" s="4" t="str">
        <f t="shared" si="37"/>
        <v/>
      </c>
      <c r="BE93" s="4" t="str">
        <f t="shared" si="38"/>
        <v/>
      </c>
      <c r="BF93" s="4" t="str">
        <f t="shared" si="39"/>
        <v/>
      </c>
      <c r="BG93" s="4" t="str">
        <f t="shared" si="40"/>
        <v/>
      </c>
      <c r="BH93" s="4" t="str">
        <f t="shared" si="41"/>
        <v/>
      </c>
      <c r="BI93" s="4" t="str">
        <f t="shared" si="42"/>
        <v/>
      </c>
      <c r="BJ93" s="4" t="str">
        <f t="shared" si="43"/>
        <v/>
      </c>
      <c r="BK93" s="4" t="str">
        <f t="shared" si="44"/>
        <v/>
      </c>
      <c r="BL93" s="4" t="str">
        <f t="shared" si="45"/>
        <v/>
      </c>
      <c r="BM93" s="4" t="str">
        <f t="shared" si="46"/>
        <v/>
      </c>
      <c r="BN93" s="4" t="str">
        <f t="shared" si="47"/>
        <v/>
      </c>
      <c r="BO93" s="4" t="str">
        <f t="shared" si="48"/>
        <v/>
      </c>
      <c r="BP93" s="4" t="str">
        <f t="shared" si="49"/>
        <v/>
      </c>
      <c r="BQ93" s="4" t="str">
        <f t="shared" si="50"/>
        <v/>
      </c>
      <c r="BR93" s="4" t="str">
        <f t="shared" si="51"/>
        <v/>
      </c>
      <c r="BS93" s="4" t="str">
        <f t="shared" si="52"/>
        <v/>
      </c>
      <c r="BT93" s="4" t="str">
        <f t="shared" si="53"/>
        <v/>
      </c>
      <c r="BU93" s="4" t="str">
        <f t="shared" si="54"/>
        <v/>
      </c>
      <c r="BV93" s="4" t="str">
        <f t="shared" si="55"/>
        <v/>
      </c>
      <c r="BW93" s="4" t="str">
        <f t="shared" si="56"/>
        <v/>
      </c>
      <c r="BX93" s="4" t="str">
        <f t="shared" si="57"/>
        <v/>
      </c>
      <c r="BY93" s="4" t="str">
        <f t="shared" si="58"/>
        <v/>
      </c>
      <c r="BZ93" s="4" t="str">
        <f t="shared" si="59"/>
        <v/>
      </c>
      <c r="CA93" s="4" t="str">
        <f t="shared" si="60"/>
        <v/>
      </c>
      <c r="CB93" s="4" t="str">
        <f t="shared" si="61"/>
        <v/>
      </c>
      <c r="CC93" s="4" t="str">
        <f t="shared" si="62"/>
        <v/>
      </c>
      <c r="CD93" s="4" t="str">
        <f t="shared" si="63"/>
        <v/>
      </c>
      <c r="CE93" s="4" t="str">
        <f t="shared" si="64"/>
        <v/>
      </c>
      <c r="CF93" s="4" t="str">
        <f t="shared" si="65"/>
        <v/>
      </c>
      <c r="CG93" s="4" t="str">
        <f t="shared" si="66"/>
        <v/>
      </c>
      <c r="CH93" s="4" t="str">
        <f t="shared" si="67"/>
        <v/>
      </c>
      <c r="CI93" s="4" t="str">
        <f t="shared" si="68"/>
        <v/>
      </c>
      <c r="CJ93" s="4" t="str">
        <f t="shared" si="69"/>
        <v/>
      </c>
      <c r="CK93" s="4" t="str">
        <f t="shared" si="70"/>
        <v/>
      </c>
      <c r="CL93" s="4" t="str">
        <f t="shared" si="71"/>
        <v/>
      </c>
      <c r="CM93" s="4" t="str">
        <f t="shared" si="72"/>
        <v/>
      </c>
      <c r="CN93" s="4" t="str">
        <f t="shared" si="73"/>
        <v/>
      </c>
      <c r="CO93" s="4" t="str">
        <f t="shared" si="74"/>
        <v/>
      </c>
    </row>
    <row r="94">
      <c r="A94" s="4">
        <v>0.00515718673031</v>
      </c>
      <c r="B94" s="4">
        <v>191114.393125</v>
      </c>
      <c r="C94" s="7">
        <v>2269.9200979277434</v>
      </c>
      <c r="D94" s="7">
        <v>9834.0</v>
      </c>
      <c r="E94" s="7">
        <v>5629.714271216219</v>
      </c>
      <c r="F94" s="7">
        <v>188862.0</v>
      </c>
      <c r="G94" s="7">
        <v>5617.6725</v>
      </c>
      <c r="H94" s="7">
        <v>4216.3275</v>
      </c>
      <c r="I94" s="4">
        <v>2240.35125</v>
      </c>
      <c r="J94" s="4">
        <v>12.041875</v>
      </c>
      <c r="U94" s="11" t="str">
        <f t="shared" si="2"/>
        <v>3</v>
      </c>
      <c r="V94" s="4" t="str">
        <f t="shared" si="3"/>
        <v/>
      </c>
      <c r="W94" s="4" t="str">
        <f t="shared" si="4"/>
        <v/>
      </c>
      <c r="X94" s="4" t="str">
        <f t="shared" si="5"/>
        <v>191114.3931</v>
      </c>
      <c r="Y94" s="4" t="str">
        <f t="shared" si="6"/>
        <v/>
      </c>
      <c r="Z94" s="4" t="str">
        <f t="shared" si="7"/>
        <v/>
      </c>
      <c r="AA94" s="4" t="str">
        <f t="shared" si="8"/>
        <v/>
      </c>
      <c r="AB94" s="4" t="str">
        <f t="shared" si="9"/>
        <v>2269.920098</v>
      </c>
      <c r="AC94" s="4" t="str">
        <f t="shared" si="10"/>
        <v/>
      </c>
      <c r="AD94" s="4" t="str">
        <f t="shared" si="11"/>
        <v/>
      </c>
      <c r="AE94" s="4" t="str">
        <f t="shared" si="12"/>
        <v/>
      </c>
      <c r="AF94" s="4" t="str">
        <f t="shared" si="13"/>
        <v>9834</v>
      </c>
      <c r="AG94" s="4" t="str">
        <f t="shared" si="14"/>
        <v/>
      </c>
      <c r="AH94" s="4" t="str">
        <f t="shared" si="15"/>
        <v/>
      </c>
      <c r="AI94" s="4" t="str">
        <f t="shared" si="16"/>
        <v/>
      </c>
      <c r="AJ94" s="4" t="str">
        <f t="shared" si="17"/>
        <v>5629.714271</v>
      </c>
      <c r="AK94" s="4" t="str">
        <f t="shared" si="18"/>
        <v/>
      </c>
      <c r="AL94" s="4" t="str">
        <f t="shared" si="19"/>
        <v/>
      </c>
      <c r="AM94" s="4" t="str">
        <f t="shared" si="20"/>
        <v/>
      </c>
      <c r="AN94" s="4" t="str">
        <f t="shared" si="21"/>
        <v>188862</v>
      </c>
      <c r="AO94" s="4" t="str">
        <f t="shared" si="22"/>
        <v/>
      </c>
      <c r="AP94" s="4" t="str">
        <f t="shared" si="23"/>
        <v/>
      </c>
      <c r="AQ94" s="4" t="str">
        <f t="shared" si="24"/>
        <v/>
      </c>
      <c r="AR94" s="4" t="str">
        <f t="shared" si="25"/>
        <v>5617.6725</v>
      </c>
      <c r="AS94" s="4" t="str">
        <f t="shared" si="26"/>
        <v/>
      </c>
      <c r="AT94" s="4" t="str">
        <f t="shared" si="27"/>
        <v/>
      </c>
      <c r="AU94" s="4" t="str">
        <f t="shared" si="28"/>
        <v/>
      </c>
      <c r="AV94" s="4" t="str">
        <f t="shared" si="29"/>
        <v>4216.3275</v>
      </c>
      <c r="AW94" s="4" t="str">
        <f t="shared" si="30"/>
        <v/>
      </c>
      <c r="AX94" s="4" t="str">
        <f t="shared" si="31"/>
        <v/>
      </c>
      <c r="AY94" s="4" t="str">
        <f t="shared" si="32"/>
        <v/>
      </c>
      <c r="AZ94" s="4" t="str">
        <f t="shared" si="33"/>
        <v>2240.35125</v>
      </c>
      <c r="BA94" s="4" t="str">
        <f t="shared" si="34"/>
        <v/>
      </c>
      <c r="BB94" s="4" t="str">
        <f t="shared" si="35"/>
        <v/>
      </c>
      <c r="BC94" s="4" t="str">
        <f t="shared" si="36"/>
        <v/>
      </c>
      <c r="BD94" s="4" t="str">
        <f t="shared" si="37"/>
        <v>12.041875</v>
      </c>
      <c r="BE94" s="4" t="str">
        <f t="shared" si="38"/>
        <v/>
      </c>
      <c r="BF94" s="4" t="str">
        <f t="shared" si="39"/>
        <v/>
      </c>
      <c r="BG94" s="4" t="str">
        <f t="shared" si="40"/>
        <v/>
      </c>
      <c r="BH94" s="4" t="str">
        <f t="shared" si="41"/>
        <v/>
      </c>
      <c r="BI94" s="4" t="str">
        <f t="shared" si="42"/>
        <v/>
      </c>
      <c r="BJ94" s="4" t="str">
        <f t="shared" si="43"/>
        <v/>
      </c>
      <c r="BK94" s="4" t="str">
        <f t="shared" si="44"/>
        <v/>
      </c>
      <c r="BL94" s="4" t="str">
        <f t="shared" si="45"/>
        <v/>
      </c>
      <c r="BM94" s="4" t="str">
        <f t="shared" si="46"/>
        <v/>
      </c>
      <c r="BN94" s="4" t="str">
        <f t="shared" si="47"/>
        <v/>
      </c>
      <c r="BO94" s="4" t="str">
        <f t="shared" si="48"/>
        <v/>
      </c>
      <c r="BP94" s="4" t="str">
        <f t="shared" si="49"/>
        <v/>
      </c>
      <c r="BQ94" s="4" t="str">
        <f t="shared" si="50"/>
        <v/>
      </c>
      <c r="BR94" s="4" t="str">
        <f t="shared" si="51"/>
        <v/>
      </c>
      <c r="BS94" s="4" t="str">
        <f t="shared" si="52"/>
        <v/>
      </c>
      <c r="BT94" s="4" t="str">
        <f t="shared" si="53"/>
        <v/>
      </c>
      <c r="BU94" s="4" t="str">
        <f t="shared" si="54"/>
        <v/>
      </c>
      <c r="BV94" s="4" t="str">
        <f t="shared" si="55"/>
        <v/>
      </c>
      <c r="BW94" s="4" t="str">
        <f t="shared" si="56"/>
        <v/>
      </c>
      <c r="BX94" s="4" t="str">
        <f t="shared" si="57"/>
        <v/>
      </c>
      <c r="BY94" s="4" t="str">
        <f t="shared" si="58"/>
        <v/>
      </c>
      <c r="BZ94" s="4" t="str">
        <f t="shared" si="59"/>
        <v/>
      </c>
      <c r="CA94" s="4" t="str">
        <f t="shared" si="60"/>
        <v/>
      </c>
      <c r="CB94" s="4" t="str">
        <f t="shared" si="61"/>
        <v/>
      </c>
      <c r="CC94" s="4" t="str">
        <f t="shared" si="62"/>
        <v/>
      </c>
      <c r="CD94" s="4" t="str">
        <f t="shared" si="63"/>
        <v/>
      </c>
      <c r="CE94" s="4" t="str">
        <f t="shared" si="64"/>
        <v/>
      </c>
      <c r="CF94" s="4" t="str">
        <f t="shared" si="65"/>
        <v/>
      </c>
      <c r="CG94" s="4" t="str">
        <f t="shared" si="66"/>
        <v/>
      </c>
      <c r="CH94" s="4" t="str">
        <f t="shared" si="67"/>
        <v/>
      </c>
      <c r="CI94" s="4" t="str">
        <f t="shared" si="68"/>
        <v/>
      </c>
      <c r="CJ94" s="4" t="str">
        <f t="shared" si="69"/>
        <v/>
      </c>
      <c r="CK94" s="4" t="str">
        <f t="shared" si="70"/>
        <v/>
      </c>
      <c r="CL94" s="4" t="str">
        <f t="shared" si="71"/>
        <v/>
      </c>
      <c r="CM94" s="4" t="str">
        <f t="shared" si="72"/>
        <v/>
      </c>
      <c r="CN94" s="4" t="str">
        <f t="shared" si="73"/>
        <v/>
      </c>
      <c r="CO94" s="4" t="str">
        <f t="shared" si="74"/>
        <v/>
      </c>
    </row>
    <row r="95">
      <c r="A95" s="4">
        <v>0.0127443738476</v>
      </c>
      <c r="B95" s="4">
        <v>181936.00125</v>
      </c>
      <c r="C95" s="7">
        <v>4477.43851441724</v>
      </c>
      <c r="D95" s="7">
        <v>20300.0</v>
      </c>
      <c r="E95" s="7">
        <v>14818.736059131912</v>
      </c>
      <c r="F95" s="7">
        <v>177476.0</v>
      </c>
      <c r="G95" s="7">
        <v>14806.3125</v>
      </c>
      <c r="H95" s="7">
        <v>5493.6875</v>
      </c>
      <c r="I95" s="4">
        <v>3017.433125</v>
      </c>
      <c r="J95" s="4">
        <v>1442.568125</v>
      </c>
      <c r="L95" s="7">
        <v>0.0</v>
      </c>
      <c r="M95" s="7">
        <v>6.0</v>
      </c>
      <c r="N95" s="4">
        <v>0.0</v>
      </c>
      <c r="O95" s="4"/>
      <c r="P95" s="4"/>
      <c r="Q95" s="4"/>
      <c r="R95" s="18"/>
      <c r="S95" s="18"/>
      <c r="T95" s="4"/>
      <c r="U95" s="11" t="str">
        <f t="shared" si="2"/>
        <v>4</v>
      </c>
      <c r="V95" s="4" t="str">
        <f t="shared" si="3"/>
        <v/>
      </c>
      <c r="W95" s="4" t="str">
        <f t="shared" si="4"/>
        <v/>
      </c>
      <c r="X95" s="4" t="str">
        <f t="shared" si="5"/>
        <v/>
      </c>
      <c r="Y95" s="4" t="str">
        <f t="shared" si="6"/>
        <v>181936.0013</v>
      </c>
      <c r="Z95" s="4" t="str">
        <f t="shared" si="7"/>
        <v/>
      </c>
      <c r="AA95" s="4" t="str">
        <f t="shared" si="8"/>
        <v/>
      </c>
      <c r="AB95" s="4" t="str">
        <f t="shared" si="9"/>
        <v/>
      </c>
      <c r="AC95" s="4" t="str">
        <f t="shared" si="10"/>
        <v>4477.438514</v>
      </c>
      <c r="AD95" s="4" t="str">
        <f t="shared" si="11"/>
        <v/>
      </c>
      <c r="AE95" s="4" t="str">
        <f t="shared" si="12"/>
        <v/>
      </c>
      <c r="AF95" s="4" t="str">
        <f t="shared" si="13"/>
        <v/>
      </c>
      <c r="AG95" s="4" t="str">
        <f t="shared" si="14"/>
        <v>20300</v>
      </c>
      <c r="AH95" s="4" t="str">
        <f t="shared" si="15"/>
        <v/>
      </c>
      <c r="AI95" s="4" t="str">
        <f t="shared" si="16"/>
        <v/>
      </c>
      <c r="AJ95" s="4" t="str">
        <f t="shared" si="17"/>
        <v/>
      </c>
      <c r="AK95" s="4" t="str">
        <f t="shared" si="18"/>
        <v>14818.73606</v>
      </c>
      <c r="AL95" s="4" t="str">
        <f t="shared" si="19"/>
        <v/>
      </c>
      <c r="AM95" s="4" t="str">
        <f t="shared" si="20"/>
        <v/>
      </c>
      <c r="AN95" s="4" t="str">
        <f t="shared" si="21"/>
        <v/>
      </c>
      <c r="AO95" s="4" t="str">
        <f t="shared" si="22"/>
        <v>177476</v>
      </c>
      <c r="AP95" s="4" t="str">
        <f t="shared" si="23"/>
        <v/>
      </c>
      <c r="AQ95" s="4" t="str">
        <f t="shared" si="24"/>
        <v/>
      </c>
      <c r="AR95" s="4" t="str">
        <f t="shared" si="25"/>
        <v/>
      </c>
      <c r="AS95" s="4" t="str">
        <f t="shared" si="26"/>
        <v>14806.3125</v>
      </c>
      <c r="AT95" s="4" t="str">
        <f t="shared" si="27"/>
        <v/>
      </c>
      <c r="AU95" s="4" t="str">
        <f t="shared" si="28"/>
        <v/>
      </c>
      <c r="AV95" s="4" t="str">
        <f t="shared" si="29"/>
        <v/>
      </c>
      <c r="AW95" s="4" t="str">
        <f t="shared" si="30"/>
        <v>5493.6875</v>
      </c>
      <c r="AX95" s="4" t="str">
        <f t="shared" si="31"/>
        <v/>
      </c>
      <c r="AY95" s="4" t="str">
        <f t="shared" si="32"/>
        <v/>
      </c>
      <c r="AZ95" s="4" t="str">
        <f t="shared" si="33"/>
        <v/>
      </c>
      <c r="BA95" s="4" t="str">
        <f t="shared" si="34"/>
        <v>3017.433125</v>
      </c>
      <c r="BB95" s="4" t="str">
        <f t="shared" si="35"/>
        <v/>
      </c>
      <c r="BC95" s="4" t="str">
        <f t="shared" si="36"/>
        <v/>
      </c>
      <c r="BD95" s="4" t="str">
        <f t="shared" si="37"/>
        <v/>
      </c>
      <c r="BE95" s="4" t="str">
        <f t="shared" si="38"/>
        <v>1442.568125</v>
      </c>
      <c r="BF95" s="4" t="str">
        <f t="shared" si="39"/>
        <v/>
      </c>
      <c r="BG95" s="4" t="str">
        <f t="shared" si="40"/>
        <v/>
      </c>
      <c r="BH95" s="4" t="str">
        <f t="shared" si="41"/>
        <v/>
      </c>
      <c r="BI95" s="4" t="str">
        <f t="shared" si="42"/>
        <v/>
      </c>
      <c r="BJ95" s="4" t="str">
        <f t="shared" si="43"/>
        <v/>
      </c>
      <c r="BK95" s="4" t="str">
        <f t="shared" si="44"/>
        <v/>
      </c>
      <c r="BL95" s="4" t="str">
        <f t="shared" si="45"/>
        <v/>
      </c>
      <c r="BM95" s="4" t="str">
        <f t="shared" si="46"/>
        <v>0</v>
      </c>
      <c r="BN95" s="4" t="str">
        <f t="shared" si="47"/>
        <v/>
      </c>
      <c r="BO95" s="4" t="str">
        <f t="shared" si="48"/>
        <v/>
      </c>
      <c r="BP95" s="4" t="str">
        <f t="shared" si="49"/>
        <v/>
      </c>
      <c r="BQ95" s="4" t="str">
        <f t="shared" si="50"/>
        <v>6</v>
      </c>
      <c r="BR95" s="4" t="str">
        <f t="shared" si="51"/>
        <v/>
      </c>
      <c r="BS95" s="4" t="str">
        <f t="shared" si="52"/>
        <v/>
      </c>
      <c r="BT95" s="4" t="str">
        <f t="shared" si="53"/>
        <v/>
      </c>
      <c r="BU95" s="4" t="str">
        <f t="shared" si="54"/>
        <v>0</v>
      </c>
      <c r="BV95" s="4" t="str">
        <f t="shared" si="55"/>
        <v/>
      </c>
      <c r="BW95" s="4" t="str">
        <f t="shared" si="56"/>
        <v/>
      </c>
      <c r="BX95" s="4" t="str">
        <f t="shared" si="57"/>
        <v/>
      </c>
      <c r="BY95" s="4" t="str">
        <f t="shared" si="58"/>
        <v/>
      </c>
      <c r="BZ95" s="4" t="str">
        <f t="shared" si="59"/>
        <v/>
      </c>
      <c r="CA95" s="4" t="str">
        <f t="shared" si="60"/>
        <v/>
      </c>
      <c r="CB95" s="4" t="str">
        <f t="shared" si="61"/>
        <v/>
      </c>
      <c r="CC95" s="4" t="str">
        <f t="shared" si="62"/>
        <v/>
      </c>
      <c r="CD95" s="4" t="str">
        <f t="shared" si="63"/>
        <v/>
      </c>
      <c r="CE95" s="4" t="str">
        <f t="shared" si="64"/>
        <v/>
      </c>
      <c r="CF95" s="4" t="str">
        <f t="shared" si="65"/>
        <v/>
      </c>
      <c r="CG95" s="4" t="str">
        <f t="shared" si="66"/>
        <v/>
      </c>
      <c r="CH95" s="4" t="str">
        <f t="shared" si="67"/>
        <v/>
      </c>
      <c r="CI95" s="4" t="str">
        <f t="shared" si="68"/>
        <v/>
      </c>
      <c r="CJ95" s="4" t="str">
        <f t="shared" si="69"/>
        <v/>
      </c>
      <c r="CK95" s="4" t="str">
        <f t="shared" si="70"/>
        <v/>
      </c>
      <c r="CL95" s="4" t="str">
        <f t="shared" si="71"/>
        <v/>
      </c>
      <c r="CM95" s="4" t="str">
        <f t="shared" si="72"/>
        <v/>
      </c>
      <c r="CN95" s="4" t="str">
        <f t="shared" si="73"/>
        <v/>
      </c>
      <c r="CO95" s="4" t="str">
        <f t="shared" si="74"/>
        <v/>
      </c>
    </row>
    <row r="96">
      <c r="A96" s="4">
        <v>0.00719182692151</v>
      </c>
      <c r="B96" s="4">
        <v>169712.63875</v>
      </c>
      <c r="C96" s="7">
        <v>2062.9939892419247</v>
      </c>
      <c r="D96" s="7">
        <v>6703.0</v>
      </c>
      <c r="E96" s="7">
        <v>2477.4962031332902</v>
      </c>
      <c r="F96" s="7">
        <v>167667.0</v>
      </c>
      <c r="G96" s="7">
        <v>2465.4471875</v>
      </c>
      <c r="H96" s="7">
        <v>4237.5528125</v>
      </c>
      <c r="I96" s="4">
        <v>1839.8528125</v>
      </c>
      <c r="J96" s="4">
        <v>205.7859375</v>
      </c>
      <c r="U96" s="11" t="str">
        <f t="shared" si="2"/>
        <v>3</v>
      </c>
      <c r="V96" s="4" t="str">
        <f t="shared" si="3"/>
        <v/>
      </c>
      <c r="W96" s="4" t="str">
        <f t="shared" si="4"/>
        <v/>
      </c>
      <c r="X96" s="4" t="str">
        <f t="shared" si="5"/>
        <v>169712.6388</v>
      </c>
      <c r="Y96" s="4" t="str">
        <f t="shared" si="6"/>
        <v/>
      </c>
      <c r="Z96" s="4" t="str">
        <f t="shared" si="7"/>
        <v/>
      </c>
      <c r="AA96" s="4" t="str">
        <f t="shared" si="8"/>
        <v/>
      </c>
      <c r="AB96" s="4" t="str">
        <f t="shared" si="9"/>
        <v>2062.993989</v>
      </c>
      <c r="AC96" s="4" t="str">
        <f t="shared" si="10"/>
        <v/>
      </c>
      <c r="AD96" s="4" t="str">
        <f t="shared" si="11"/>
        <v/>
      </c>
      <c r="AE96" s="4" t="str">
        <f t="shared" si="12"/>
        <v/>
      </c>
      <c r="AF96" s="4" t="str">
        <f t="shared" si="13"/>
        <v>6703</v>
      </c>
      <c r="AG96" s="4" t="str">
        <f t="shared" si="14"/>
        <v/>
      </c>
      <c r="AH96" s="4" t="str">
        <f t="shared" si="15"/>
        <v/>
      </c>
      <c r="AI96" s="4" t="str">
        <f t="shared" si="16"/>
        <v/>
      </c>
      <c r="AJ96" s="4" t="str">
        <f t="shared" si="17"/>
        <v>2477.496203</v>
      </c>
      <c r="AK96" s="4" t="str">
        <f t="shared" si="18"/>
        <v/>
      </c>
      <c r="AL96" s="4" t="str">
        <f t="shared" si="19"/>
        <v/>
      </c>
      <c r="AM96" s="4" t="str">
        <f t="shared" si="20"/>
        <v/>
      </c>
      <c r="AN96" s="4" t="str">
        <f t="shared" si="21"/>
        <v>167667</v>
      </c>
      <c r="AO96" s="4" t="str">
        <f t="shared" si="22"/>
        <v/>
      </c>
      <c r="AP96" s="4" t="str">
        <f t="shared" si="23"/>
        <v/>
      </c>
      <c r="AQ96" s="4" t="str">
        <f t="shared" si="24"/>
        <v/>
      </c>
      <c r="AR96" s="4" t="str">
        <f t="shared" si="25"/>
        <v>2465.447188</v>
      </c>
      <c r="AS96" s="4" t="str">
        <f t="shared" si="26"/>
        <v/>
      </c>
      <c r="AT96" s="4" t="str">
        <f t="shared" si="27"/>
        <v/>
      </c>
      <c r="AU96" s="4" t="str">
        <f t="shared" si="28"/>
        <v/>
      </c>
      <c r="AV96" s="4" t="str">
        <f t="shared" si="29"/>
        <v>4237.552813</v>
      </c>
      <c r="AW96" s="4" t="str">
        <f t="shared" si="30"/>
        <v/>
      </c>
      <c r="AX96" s="4" t="str">
        <f t="shared" si="31"/>
        <v/>
      </c>
      <c r="AY96" s="4" t="str">
        <f t="shared" si="32"/>
        <v/>
      </c>
      <c r="AZ96" s="4" t="str">
        <f t="shared" si="33"/>
        <v>1839.852813</v>
      </c>
      <c r="BA96" s="4" t="str">
        <f t="shared" si="34"/>
        <v/>
      </c>
      <c r="BB96" s="4" t="str">
        <f t="shared" si="35"/>
        <v/>
      </c>
      <c r="BC96" s="4" t="str">
        <f t="shared" si="36"/>
        <v/>
      </c>
      <c r="BD96" s="4" t="str">
        <f t="shared" si="37"/>
        <v>205.7859375</v>
      </c>
      <c r="BE96" s="4" t="str">
        <f t="shared" si="38"/>
        <v/>
      </c>
      <c r="BF96" s="4" t="str">
        <f t="shared" si="39"/>
        <v/>
      </c>
      <c r="BG96" s="4" t="str">
        <f t="shared" si="40"/>
        <v/>
      </c>
      <c r="BH96" s="4" t="str">
        <f t="shared" si="41"/>
        <v/>
      </c>
      <c r="BI96" s="4" t="str">
        <f t="shared" si="42"/>
        <v/>
      </c>
      <c r="BJ96" s="4" t="str">
        <f t="shared" si="43"/>
        <v/>
      </c>
      <c r="BK96" s="4" t="str">
        <f t="shared" si="44"/>
        <v/>
      </c>
      <c r="BL96" s="4" t="str">
        <f t="shared" si="45"/>
        <v/>
      </c>
      <c r="BM96" s="4" t="str">
        <f t="shared" si="46"/>
        <v/>
      </c>
      <c r="BN96" s="4" t="str">
        <f t="shared" si="47"/>
        <v/>
      </c>
      <c r="BO96" s="4" t="str">
        <f t="shared" si="48"/>
        <v/>
      </c>
      <c r="BP96" s="4" t="str">
        <f t="shared" si="49"/>
        <v/>
      </c>
      <c r="BQ96" s="4" t="str">
        <f t="shared" si="50"/>
        <v/>
      </c>
      <c r="BR96" s="4" t="str">
        <f t="shared" si="51"/>
        <v/>
      </c>
      <c r="BS96" s="4" t="str">
        <f t="shared" si="52"/>
        <v/>
      </c>
      <c r="BT96" s="4" t="str">
        <f t="shared" si="53"/>
        <v/>
      </c>
      <c r="BU96" s="4" t="str">
        <f t="shared" si="54"/>
        <v/>
      </c>
      <c r="BV96" s="4" t="str">
        <f t="shared" si="55"/>
        <v/>
      </c>
      <c r="BW96" s="4" t="str">
        <f t="shared" si="56"/>
        <v/>
      </c>
      <c r="BX96" s="4" t="str">
        <f t="shared" si="57"/>
        <v/>
      </c>
      <c r="BY96" s="4" t="str">
        <f t="shared" si="58"/>
        <v/>
      </c>
      <c r="BZ96" s="4" t="str">
        <f t="shared" si="59"/>
        <v/>
      </c>
      <c r="CA96" s="4" t="str">
        <f t="shared" si="60"/>
        <v/>
      </c>
      <c r="CB96" s="4" t="str">
        <f t="shared" si="61"/>
        <v/>
      </c>
      <c r="CC96" s="4" t="str">
        <f t="shared" si="62"/>
        <v/>
      </c>
      <c r="CD96" s="4" t="str">
        <f t="shared" si="63"/>
        <v/>
      </c>
      <c r="CE96" s="4" t="str">
        <f t="shared" si="64"/>
        <v/>
      </c>
      <c r="CF96" s="4" t="str">
        <f t="shared" si="65"/>
        <v/>
      </c>
      <c r="CG96" s="4" t="str">
        <f t="shared" si="66"/>
        <v/>
      </c>
      <c r="CH96" s="4" t="str">
        <f t="shared" si="67"/>
        <v/>
      </c>
      <c r="CI96" s="4" t="str">
        <f t="shared" si="68"/>
        <v/>
      </c>
      <c r="CJ96" s="4" t="str">
        <f t="shared" si="69"/>
        <v/>
      </c>
      <c r="CK96" s="4" t="str">
        <f t="shared" si="70"/>
        <v/>
      </c>
      <c r="CL96" s="4" t="str">
        <f t="shared" si="71"/>
        <v/>
      </c>
      <c r="CM96" s="4" t="str">
        <f t="shared" si="72"/>
        <v/>
      </c>
      <c r="CN96" s="4" t="str">
        <f t="shared" si="73"/>
        <v/>
      </c>
      <c r="CO96" s="4" t="str">
        <f t="shared" si="74"/>
        <v/>
      </c>
    </row>
    <row r="97">
      <c r="A97" s="4">
        <v>0.00347234619996</v>
      </c>
      <c r="B97" s="4">
        <v>168085.083125</v>
      </c>
      <c r="C97" s="7">
        <v>4469.403229201539</v>
      </c>
      <c r="D97" s="7">
        <v>10500.0</v>
      </c>
      <c r="E97" s="7">
        <v>4888.394896911778</v>
      </c>
      <c r="F97" s="7">
        <v>163633.0</v>
      </c>
      <c r="G97" s="7">
        <v>4875.9375</v>
      </c>
      <c r="H97" s="7">
        <v>5624.0625</v>
      </c>
      <c r="I97" s="4">
        <v>4435.676875</v>
      </c>
      <c r="J97" s="4">
        <v>16.40625</v>
      </c>
      <c r="U97" s="11" t="str">
        <f t="shared" si="2"/>
        <v>2</v>
      </c>
      <c r="V97" s="4" t="str">
        <f t="shared" si="3"/>
        <v/>
      </c>
      <c r="W97" s="4" t="str">
        <f t="shared" si="4"/>
        <v>168085.0831</v>
      </c>
      <c r="X97" s="4" t="str">
        <f t="shared" si="5"/>
        <v/>
      </c>
      <c r="Y97" s="4" t="str">
        <f t="shared" si="6"/>
        <v/>
      </c>
      <c r="Z97" s="4" t="str">
        <f t="shared" si="7"/>
        <v/>
      </c>
      <c r="AA97" s="4" t="str">
        <f t="shared" si="8"/>
        <v>4469.403229</v>
      </c>
      <c r="AB97" s="4" t="str">
        <f t="shared" si="9"/>
        <v/>
      </c>
      <c r="AC97" s="4" t="str">
        <f t="shared" si="10"/>
        <v/>
      </c>
      <c r="AD97" s="4" t="str">
        <f t="shared" si="11"/>
        <v/>
      </c>
      <c r="AE97" s="4" t="str">
        <f t="shared" si="12"/>
        <v>10500</v>
      </c>
      <c r="AF97" s="4" t="str">
        <f t="shared" si="13"/>
        <v/>
      </c>
      <c r="AG97" s="4" t="str">
        <f t="shared" si="14"/>
        <v/>
      </c>
      <c r="AH97" s="4" t="str">
        <f t="shared" si="15"/>
        <v/>
      </c>
      <c r="AI97" s="4" t="str">
        <f t="shared" si="16"/>
        <v>4888.394897</v>
      </c>
      <c r="AJ97" s="4" t="str">
        <f t="shared" si="17"/>
        <v/>
      </c>
      <c r="AK97" s="4" t="str">
        <f t="shared" si="18"/>
        <v/>
      </c>
      <c r="AL97" s="4" t="str">
        <f t="shared" si="19"/>
        <v/>
      </c>
      <c r="AM97" s="4" t="str">
        <f t="shared" si="20"/>
        <v>163633</v>
      </c>
      <c r="AN97" s="4" t="str">
        <f t="shared" si="21"/>
        <v/>
      </c>
      <c r="AO97" s="4" t="str">
        <f t="shared" si="22"/>
        <v/>
      </c>
      <c r="AP97" s="4" t="str">
        <f t="shared" si="23"/>
        <v/>
      </c>
      <c r="AQ97" s="4" t="str">
        <f t="shared" si="24"/>
        <v>4875.9375</v>
      </c>
      <c r="AR97" s="4" t="str">
        <f t="shared" si="25"/>
        <v/>
      </c>
      <c r="AS97" s="4" t="str">
        <f t="shared" si="26"/>
        <v/>
      </c>
      <c r="AT97" s="4" t="str">
        <f t="shared" si="27"/>
        <v/>
      </c>
      <c r="AU97" s="4" t="str">
        <f t="shared" si="28"/>
        <v>5624.0625</v>
      </c>
      <c r="AV97" s="4" t="str">
        <f t="shared" si="29"/>
        <v/>
      </c>
      <c r="AW97" s="4" t="str">
        <f t="shared" si="30"/>
        <v/>
      </c>
      <c r="AX97" s="4" t="str">
        <f t="shared" si="31"/>
        <v/>
      </c>
      <c r="AY97" s="4" t="str">
        <f t="shared" si="32"/>
        <v>4435.676875</v>
      </c>
      <c r="AZ97" s="4" t="str">
        <f t="shared" si="33"/>
        <v/>
      </c>
      <c r="BA97" s="4" t="str">
        <f t="shared" si="34"/>
        <v/>
      </c>
      <c r="BB97" s="4" t="str">
        <f t="shared" si="35"/>
        <v/>
      </c>
      <c r="BC97" s="4" t="str">
        <f t="shared" si="36"/>
        <v>16.40625</v>
      </c>
      <c r="BD97" s="4" t="str">
        <f t="shared" si="37"/>
        <v/>
      </c>
      <c r="BE97" s="4" t="str">
        <f t="shared" si="38"/>
        <v/>
      </c>
      <c r="BF97" s="4" t="str">
        <f t="shared" si="39"/>
        <v/>
      </c>
      <c r="BG97" s="4" t="str">
        <f t="shared" si="40"/>
        <v/>
      </c>
      <c r="BH97" s="4" t="str">
        <f t="shared" si="41"/>
        <v/>
      </c>
      <c r="BI97" s="4" t="str">
        <f t="shared" si="42"/>
        <v/>
      </c>
      <c r="BJ97" s="4" t="str">
        <f t="shared" si="43"/>
        <v/>
      </c>
      <c r="BK97" s="4" t="str">
        <f t="shared" si="44"/>
        <v/>
      </c>
      <c r="BL97" s="4" t="str">
        <f t="shared" si="45"/>
        <v/>
      </c>
      <c r="BM97" s="4" t="str">
        <f t="shared" si="46"/>
        <v/>
      </c>
      <c r="BN97" s="4" t="str">
        <f t="shared" si="47"/>
        <v/>
      </c>
      <c r="BO97" s="4" t="str">
        <f t="shared" si="48"/>
        <v/>
      </c>
      <c r="BP97" s="4" t="str">
        <f t="shared" si="49"/>
        <v/>
      </c>
      <c r="BQ97" s="4" t="str">
        <f t="shared" si="50"/>
        <v/>
      </c>
      <c r="BR97" s="4" t="str">
        <f t="shared" si="51"/>
        <v/>
      </c>
      <c r="BS97" s="4" t="str">
        <f t="shared" si="52"/>
        <v/>
      </c>
      <c r="BT97" s="4" t="str">
        <f t="shared" si="53"/>
        <v/>
      </c>
      <c r="BU97" s="4" t="str">
        <f t="shared" si="54"/>
        <v/>
      </c>
      <c r="BV97" s="4" t="str">
        <f t="shared" si="55"/>
        <v/>
      </c>
      <c r="BW97" s="4" t="str">
        <f t="shared" si="56"/>
        <v/>
      </c>
      <c r="BX97" s="4" t="str">
        <f t="shared" si="57"/>
        <v/>
      </c>
      <c r="BY97" s="4" t="str">
        <f t="shared" si="58"/>
        <v/>
      </c>
      <c r="BZ97" s="4" t="str">
        <f t="shared" si="59"/>
        <v/>
      </c>
      <c r="CA97" s="4" t="str">
        <f t="shared" si="60"/>
        <v/>
      </c>
      <c r="CB97" s="4" t="str">
        <f t="shared" si="61"/>
        <v/>
      </c>
      <c r="CC97" s="4" t="str">
        <f t="shared" si="62"/>
        <v/>
      </c>
      <c r="CD97" s="4" t="str">
        <f t="shared" si="63"/>
        <v/>
      </c>
      <c r="CE97" s="4" t="str">
        <f t="shared" si="64"/>
        <v/>
      </c>
      <c r="CF97" s="4" t="str">
        <f t="shared" si="65"/>
        <v/>
      </c>
      <c r="CG97" s="4" t="str">
        <f t="shared" si="66"/>
        <v/>
      </c>
      <c r="CH97" s="4" t="str">
        <f t="shared" si="67"/>
        <v/>
      </c>
      <c r="CI97" s="4" t="str">
        <f t="shared" si="68"/>
        <v/>
      </c>
      <c r="CJ97" s="4" t="str">
        <f t="shared" si="69"/>
        <v/>
      </c>
      <c r="CK97" s="4" t="str">
        <f t="shared" si="70"/>
        <v/>
      </c>
      <c r="CL97" s="4" t="str">
        <f t="shared" si="71"/>
        <v/>
      </c>
      <c r="CM97" s="4" t="str">
        <f t="shared" si="72"/>
        <v/>
      </c>
      <c r="CN97" s="4" t="str">
        <f t="shared" si="73"/>
        <v/>
      </c>
      <c r="CO97" s="4" t="str">
        <f t="shared" si="74"/>
        <v/>
      </c>
    </row>
    <row r="98">
      <c r="A98" s="4">
        <v>0.00297724785231</v>
      </c>
      <c r="B98" s="4">
        <v>164164.1725</v>
      </c>
      <c r="C98" s="7">
        <v>1087.4878441827314</v>
      </c>
      <c r="D98" s="7">
        <v>23500.0</v>
      </c>
      <c r="E98" s="7">
        <v>21520.80241598792</v>
      </c>
      <c r="F98" s="7">
        <v>163094.0</v>
      </c>
      <c r="G98" s="7">
        <v>21509.84375</v>
      </c>
      <c r="H98" s="7">
        <v>1990.15625</v>
      </c>
      <c r="I98" s="4">
        <v>947.795625</v>
      </c>
      <c r="J98" s="4">
        <v>122.376875</v>
      </c>
      <c r="K98">
        <v>1375.230320715661</v>
      </c>
      <c r="L98" s="7">
        <v>10309.0</v>
      </c>
      <c r="M98" s="7">
        <v>15895.0</v>
      </c>
      <c r="N98" s="4">
        <v>4805.0</v>
      </c>
      <c r="O98" s="4">
        <v>119.0</v>
      </c>
      <c r="P98" s="4">
        <v>204.0</v>
      </c>
      <c r="Q98" s="4">
        <v>341911.4869606864</v>
      </c>
      <c r="R98" s="4">
        <v>11.0</v>
      </c>
      <c r="S98" s="4">
        <v>108.0</v>
      </c>
      <c r="T98" s="4"/>
      <c r="U98" s="11" t="str">
        <f t="shared" si="2"/>
        <v>2</v>
      </c>
      <c r="V98" s="4" t="str">
        <f t="shared" si="3"/>
        <v/>
      </c>
      <c r="W98" s="4" t="str">
        <f t="shared" si="4"/>
        <v>164164.1725</v>
      </c>
      <c r="X98" s="4" t="str">
        <f t="shared" si="5"/>
        <v/>
      </c>
      <c r="Y98" s="4" t="str">
        <f t="shared" si="6"/>
        <v/>
      </c>
      <c r="Z98" s="4" t="str">
        <f t="shared" si="7"/>
        <v/>
      </c>
      <c r="AA98" s="4" t="str">
        <f t="shared" si="8"/>
        <v>1087.487844</v>
      </c>
      <c r="AB98" s="4" t="str">
        <f t="shared" si="9"/>
        <v/>
      </c>
      <c r="AC98" s="4" t="str">
        <f t="shared" si="10"/>
        <v/>
      </c>
      <c r="AD98" s="4" t="str">
        <f t="shared" si="11"/>
        <v/>
      </c>
      <c r="AE98" s="4" t="str">
        <f t="shared" si="12"/>
        <v>23500</v>
      </c>
      <c r="AF98" s="4" t="str">
        <f t="shared" si="13"/>
        <v/>
      </c>
      <c r="AG98" s="4" t="str">
        <f t="shared" si="14"/>
        <v/>
      </c>
      <c r="AH98" s="4" t="str">
        <f t="shared" si="15"/>
        <v/>
      </c>
      <c r="AI98" s="4" t="str">
        <f t="shared" si="16"/>
        <v>21520.80242</v>
      </c>
      <c r="AJ98" s="4" t="str">
        <f t="shared" si="17"/>
        <v/>
      </c>
      <c r="AK98" s="4" t="str">
        <f t="shared" si="18"/>
        <v/>
      </c>
      <c r="AL98" s="4" t="str">
        <f t="shared" si="19"/>
        <v/>
      </c>
      <c r="AM98" s="4" t="str">
        <f t="shared" si="20"/>
        <v>163094</v>
      </c>
      <c r="AN98" s="4" t="str">
        <f t="shared" si="21"/>
        <v/>
      </c>
      <c r="AO98" s="4" t="str">
        <f t="shared" si="22"/>
        <v/>
      </c>
      <c r="AP98" s="4" t="str">
        <f t="shared" si="23"/>
        <v/>
      </c>
      <c r="AQ98" s="4" t="str">
        <f t="shared" si="24"/>
        <v>21509.84375</v>
      </c>
      <c r="AR98" s="4" t="str">
        <f t="shared" si="25"/>
        <v/>
      </c>
      <c r="AS98" s="4" t="str">
        <f t="shared" si="26"/>
        <v/>
      </c>
      <c r="AT98" s="4" t="str">
        <f t="shared" si="27"/>
        <v/>
      </c>
      <c r="AU98" s="4" t="str">
        <f t="shared" si="28"/>
        <v>1990.15625</v>
      </c>
      <c r="AV98" s="4" t="str">
        <f t="shared" si="29"/>
        <v/>
      </c>
      <c r="AW98" s="4" t="str">
        <f t="shared" si="30"/>
        <v/>
      </c>
      <c r="AX98" s="4" t="str">
        <f t="shared" si="31"/>
        <v/>
      </c>
      <c r="AY98" s="4" t="str">
        <f t="shared" si="32"/>
        <v>947.795625</v>
      </c>
      <c r="AZ98" s="4" t="str">
        <f t="shared" si="33"/>
        <v/>
      </c>
      <c r="BA98" s="4" t="str">
        <f t="shared" si="34"/>
        <v/>
      </c>
      <c r="BB98" s="4" t="str">
        <f t="shared" si="35"/>
        <v/>
      </c>
      <c r="BC98" s="4" t="str">
        <f t="shared" si="36"/>
        <v>122.376875</v>
      </c>
      <c r="BD98" s="4" t="str">
        <f t="shared" si="37"/>
        <v/>
      </c>
      <c r="BE98" s="4" t="str">
        <f t="shared" si="38"/>
        <v/>
      </c>
      <c r="BF98" s="4" t="str">
        <f t="shared" si="39"/>
        <v/>
      </c>
      <c r="BG98" s="4" t="str">
        <f t="shared" si="40"/>
        <v>1375.230321</v>
      </c>
      <c r="BH98" s="4" t="str">
        <f t="shared" si="41"/>
        <v/>
      </c>
      <c r="BI98" s="4" t="str">
        <f t="shared" si="42"/>
        <v/>
      </c>
      <c r="BJ98" s="4" t="str">
        <f t="shared" si="43"/>
        <v/>
      </c>
      <c r="BK98" s="4" t="str">
        <f t="shared" si="44"/>
        <v>10309</v>
      </c>
      <c r="BL98" s="4" t="str">
        <f t="shared" si="45"/>
        <v/>
      </c>
      <c r="BM98" s="4" t="str">
        <f t="shared" si="46"/>
        <v/>
      </c>
      <c r="BN98" s="4" t="str">
        <f t="shared" si="47"/>
        <v/>
      </c>
      <c r="BO98" s="4" t="str">
        <f t="shared" si="48"/>
        <v>15895</v>
      </c>
      <c r="BP98" s="4" t="str">
        <f t="shared" si="49"/>
        <v/>
      </c>
      <c r="BQ98" s="4" t="str">
        <f t="shared" si="50"/>
        <v/>
      </c>
      <c r="BR98" s="4" t="str">
        <f t="shared" si="51"/>
        <v/>
      </c>
      <c r="BS98" s="4" t="str">
        <f t="shared" si="52"/>
        <v>4805</v>
      </c>
      <c r="BT98" s="4" t="str">
        <f t="shared" si="53"/>
        <v/>
      </c>
      <c r="BU98" s="4" t="str">
        <f t="shared" si="54"/>
        <v/>
      </c>
      <c r="BV98" s="4" t="str">
        <f t="shared" si="55"/>
        <v/>
      </c>
      <c r="BW98" s="4" t="str">
        <f t="shared" si="56"/>
        <v>119</v>
      </c>
      <c r="BX98" s="4" t="str">
        <f t="shared" si="57"/>
        <v/>
      </c>
      <c r="BY98" s="4" t="str">
        <f t="shared" si="58"/>
        <v/>
      </c>
      <c r="BZ98" s="4" t="str">
        <f t="shared" si="59"/>
        <v/>
      </c>
      <c r="CA98" s="4" t="str">
        <f t="shared" si="60"/>
        <v>204</v>
      </c>
      <c r="CB98" s="4" t="str">
        <f t="shared" si="61"/>
        <v/>
      </c>
      <c r="CC98" s="4" t="str">
        <f t="shared" si="62"/>
        <v/>
      </c>
      <c r="CD98" s="4" t="str">
        <f t="shared" si="63"/>
        <v/>
      </c>
      <c r="CE98" s="4" t="str">
        <f t="shared" si="64"/>
        <v>341911.487</v>
      </c>
      <c r="CF98" s="4" t="str">
        <f t="shared" si="65"/>
        <v/>
      </c>
      <c r="CG98" s="4" t="str">
        <f t="shared" si="66"/>
        <v/>
      </c>
      <c r="CH98" s="4" t="str">
        <f t="shared" si="67"/>
        <v/>
      </c>
      <c r="CI98" s="4" t="str">
        <f t="shared" si="68"/>
        <v>11</v>
      </c>
      <c r="CJ98" s="4" t="str">
        <f t="shared" si="69"/>
        <v/>
      </c>
      <c r="CK98" s="4" t="str">
        <f t="shared" si="70"/>
        <v/>
      </c>
      <c r="CL98" s="4" t="str">
        <f t="shared" si="71"/>
        <v/>
      </c>
      <c r="CM98" s="4" t="str">
        <f t="shared" si="72"/>
        <v>108</v>
      </c>
      <c r="CN98" s="4" t="str">
        <f t="shared" si="73"/>
        <v/>
      </c>
      <c r="CO98" s="4" t="str">
        <f t="shared" si="74"/>
        <v/>
      </c>
    </row>
    <row r="99">
      <c r="A99" s="4">
        <v>0.00161265203295</v>
      </c>
      <c r="B99" s="4">
        <v>163758.78125</v>
      </c>
      <c r="C99" s="7">
        <v>1445.0898290089845</v>
      </c>
      <c r="D99" s="7">
        <v>10700.0</v>
      </c>
      <c r="E99" s="7">
        <v>6983.583044981209</v>
      </c>
      <c r="F99" s="7">
        <v>162331.0</v>
      </c>
      <c r="G99" s="7">
        <v>6971.71875</v>
      </c>
      <c r="H99" s="7">
        <v>3728.28125</v>
      </c>
      <c r="I99" s="4">
        <v>1391.0</v>
      </c>
      <c r="J99" s="4">
        <v>36.78125</v>
      </c>
      <c r="U99" s="11" t="str">
        <f t="shared" si="2"/>
        <v>1</v>
      </c>
      <c r="V99" s="4" t="str">
        <f t="shared" si="3"/>
        <v>163758.7813</v>
      </c>
      <c r="W99" s="4" t="str">
        <f t="shared" si="4"/>
        <v/>
      </c>
      <c r="X99" s="4" t="str">
        <f t="shared" si="5"/>
        <v/>
      </c>
      <c r="Y99" s="4" t="str">
        <f t="shared" si="6"/>
        <v/>
      </c>
      <c r="Z99" s="4" t="str">
        <f t="shared" si="7"/>
        <v>1445.089829</v>
      </c>
      <c r="AA99" s="4" t="str">
        <f t="shared" si="8"/>
        <v/>
      </c>
      <c r="AB99" s="4" t="str">
        <f t="shared" si="9"/>
        <v/>
      </c>
      <c r="AC99" s="4" t="str">
        <f t="shared" si="10"/>
        <v/>
      </c>
      <c r="AD99" s="4" t="str">
        <f t="shared" si="11"/>
        <v>10700</v>
      </c>
      <c r="AE99" s="4" t="str">
        <f t="shared" si="12"/>
        <v/>
      </c>
      <c r="AF99" s="4" t="str">
        <f t="shared" si="13"/>
        <v/>
      </c>
      <c r="AG99" s="4" t="str">
        <f t="shared" si="14"/>
        <v/>
      </c>
      <c r="AH99" s="4" t="str">
        <f t="shared" si="15"/>
        <v>6983.583045</v>
      </c>
      <c r="AI99" s="4" t="str">
        <f t="shared" si="16"/>
        <v/>
      </c>
      <c r="AJ99" s="4" t="str">
        <f t="shared" si="17"/>
        <v/>
      </c>
      <c r="AK99" s="4" t="str">
        <f t="shared" si="18"/>
        <v/>
      </c>
      <c r="AL99" s="4" t="str">
        <f t="shared" si="19"/>
        <v>162331</v>
      </c>
      <c r="AM99" s="4" t="str">
        <f t="shared" si="20"/>
        <v/>
      </c>
      <c r="AN99" s="4" t="str">
        <f t="shared" si="21"/>
        <v/>
      </c>
      <c r="AO99" s="4" t="str">
        <f t="shared" si="22"/>
        <v/>
      </c>
      <c r="AP99" s="4" t="str">
        <f t="shared" si="23"/>
        <v>6971.71875</v>
      </c>
      <c r="AQ99" s="4" t="str">
        <f t="shared" si="24"/>
        <v/>
      </c>
      <c r="AR99" s="4" t="str">
        <f t="shared" si="25"/>
        <v/>
      </c>
      <c r="AS99" s="4" t="str">
        <f t="shared" si="26"/>
        <v/>
      </c>
      <c r="AT99" s="4" t="str">
        <f t="shared" si="27"/>
        <v>3728.28125</v>
      </c>
      <c r="AU99" s="4" t="str">
        <f t="shared" si="28"/>
        <v/>
      </c>
      <c r="AV99" s="4" t="str">
        <f t="shared" si="29"/>
        <v/>
      </c>
      <c r="AW99" s="4" t="str">
        <f t="shared" si="30"/>
        <v/>
      </c>
      <c r="AX99" s="4" t="str">
        <f t="shared" si="31"/>
        <v>1391</v>
      </c>
      <c r="AY99" s="4" t="str">
        <f t="shared" si="32"/>
        <v/>
      </c>
      <c r="AZ99" s="4" t="str">
        <f t="shared" si="33"/>
        <v/>
      </c>
      <c r="BA99" s="4" t="str">
        <f t="shared" si="34"/>
        <v/>
      </c>
      <c r="BB99" s="4" t="str">
        <f t="shared" si="35"/>
        <v>36.78125</v>
      </c>
      <c r="BC99" s="4" t="str">
        <f t="shared" si="36"/>
        <v/>
      </c>
      <c r="BD99" s="4" t="str">
        <f t="shared" si="37"/>
        <v/>
      </c>
      <c r="BE99" s="4" t="str">
        <f t="shared" si="38"/>
        <v/>
      </c>
      <c r="BF99" s="4" t="str">
        <f t="shared" si="39"/>
        <v/>
      </c>
      <c r="BG99" s="4" t="str">
        <f t="shared" si="40"/>
        <v/>
      </c>
      <c r="BH99" s="4" t="str">
        <f t="shared" si="41"/>
        <v/>
      </c>
      <c r="BI99" s="4" t="str">
        <f t="shared" si="42"/>
        <v/>
      </c>
      <c r="BJ99" s="4" t="str">
        <f t="shared" si="43"/>
        <v/>
      </c>
      <c r="BK99" s="4" t="str">
        <f t="shared" si="44"/>
        <v/>
      </c>
      <c r="BL99" s="4" t="str">
        <f t="shared" si="45"/>
        <v/>
      </c>
      <c r="BM99" s="4" t="str">
        <f t="shared" si="46"/>
        <v/>
      </c>
      <c r="BN99" s="4" t="str">
        <f t="shared" si="47"/>
        <v/>
      </c>
      <c r="BO99" s="4" t="str">
        <f t="shared" si="48"/>
        <v/>
      </c>
      <c r="BP99" s="4" t="str">
        <f t="shared" si="49"/>
        <v/>
      </c>
      <c r="BQ99" s="4" t="str">
        <f t="shared" si="50"/>
        <v/>
      </c>
      <c r="BR99" s="4" t="str">
        <f t="shared" si="51"/>
        <v/>
      </c>
      <c r="BS99" s="4" t="str">
        <f t="shared" si="52"/>
        <v/>
      </c>
      <c r="BT99" s="4" t="str">
        <f t="shared" si="53"/>
        <v/>
      </c>
      <c r="BU99" s="4" t="str">
        <f t="shared" si="54"/>
        <v/>
      </c>
      <c r="BV99" s="4" t="str">
        <f t="shared" si="55"/>
        <v/>
      </c>
      <c r="BW99" s="4" t="str">
        <f t="shared" si="56"/>
        <v/>
      </c>
      <c r="BX99" s="4" t="str">
        <f t="shared" si="57"/>
        <v/>
      </c>
      <c r="BY99" s="4" t="str">
        <f t="shared" si="58"/>
        <v/>
      </c>
      <c r="BZ99" s="4" t="str">
        <f t="shared" si="59"/>
        <v/>
      </c>
      <c r="CA99" s="4" t="str">
        <f t="shared" si="60"/>
        <v/>
      </c>
      <c r="CB99" s="4" t="str">
        <f t="shared" si="61"/>
        <v/>
      </c>
      <c r="CC99" s="4" t="str">
        <f t="shared" si="62"/>
        <v/>
      </c>
      <c r="CD99" s="4" t="str">
        <f t="shared" si="63"/>
        <v/>
      </c>
      <c r="CE99" s="4" t="str">
        <f t="shared" si="64"/>
        <v/>
      </c>
      <c r="CF99" s="4" t="str">
        <f t="shared" si="65"/>
        <v/>
      </c>
      <c r="CG99" s="4" t="str">
        <f t="shared" si="66"/>
        <v/>
      </c>
      <c r="CH99" s="4" t="str">
        <f t="shared" si="67"/>
        <v/>
      </c>
      <c r="CI99" s="4" t="str">
        <f t="shared" si="68"/>
        <v/>
      </c>
      <c r="CJ99" s="4" t="str">
        <f t="shared" si="69"/>
        <v/>
      </c>
      <c r="CK99" s="4" t="str">
        <f t="shared" si="70"/>
        <v/>
      </c>
      <c r="CL99" s="4" t="str">
        <f t="shared" si="71"/>
        <v/>
      </c>
      <c r="CM99" s="4" t="str">
        <f t="shared" si="72"/>
        <v/>
      </c>
      <c r="CN99" s="4" t="str">
        <f t="shared" si="73"/>
        <v/>
      </c>
      <c r="CO99" s="4" t="str">
        <f t="shared" si="74"/>
        <v/>
      </c>
    </row>
    <row r="100">
      <c r="A100" s="4">
        <v>0.00177337484402</v>
      </c>
      <c r="B100" s="4">
        <v>160492.55656250002</v>
      </c>
      <c r="C100" s="7">
        <v>147.8475352901292</v>
      </c>
      <c r="D100" s="7">
        <v>4591.0</v>
      </c>
      <c r="E100" s="7">
        <v>3451.981707459346</v>
      </c>
      <c r="F100" s="7">
        <v>160362.0</v>
      </c>
      <c r="G100" s="7">
        <v>3441.8153125</v>
      </c>
      <c r="H100" s="7">
        <v>1149.1846875</v>
      </c>
      <c r="I100" s="4">
        <v>127.6871875</v>
      </c>
      <c r="J100" s="4">
        <v>2.869375</v>
      </c>
      <c r="K100">
        <v>4.807354922057604</v>
      </c>
      <c r="L100" s="7">
        <v>0.0</v>
      </c>
      <c r="M100" s="7">
        <v>3.0</v>
      </c>
      <c r="N100" s="4">
        <v>28.0</v>
      </c>
      <c r="O100" s="18"/>
      <c r="P100" s="18"/>
      <c r="Q100" s="18"/>
      <c r="R100" s="18"/>
      <c r="S100" s="18"/>
      <c r="T100" s="4"/>
      <c r="U100" s="11" t="str">
        <f t="shared" si="2"/>
        <v>1</v>
      </c>
      <c r="V100" s="4" t="str">
        <f t="shared" si="3"/>
        <v>160492.5566</v>
      </c>
      <c r="W100" s="4" t="str">
        <f t="shared" si="4"/>
        <v/>
      </c>
      <c r="X100" s="4" t="str">
        <f t="shared" si="5"/>
        <v/>
      </c>
      <c r="Y100" s="4" t="str">
        <f t="shared" si="6"/>
        <v/>
      </c>
      <c r="Z100" s="4" t="str">
        <f t="shared" si="7"/>
        <v>147.8475353</v>
      </c>
      <c r="AA100" s="4" t="str">
        <f t="shared" si="8"/>
        <v/>
      </c>
      <c r="AB100" s="4" t="str">
        <f t="shared" si="9"/>
        <v/>
      </c>
      <c r="AC100" s="4" t="str">
        <f t="shared" si="10"/>
        <v/>
      </c>
      <c r="AD100" s="4" t="str">
        <f t="shared" si="11"/>
        <v>4591</v>
      </c>
      <c r="AE100" s="4" t="str">
        <f t="shared" si="12"/>
        <v/>
      </c>
      <c r="AF100" s="4" t="str">
        <f t="shared" si="13"/>
        <v/>
      </c>
      <c r="AG100" s="4" t="str">
        <f t="shared" si="14"/>
        <v/>
      </c>
      <c r="AH100" s="4" t="str">
        <f t="shared" si="15"/>
        <v>3451.981707</v>
      </c>
      <c r="AI100" s="4" t="str">
        <f t="shared" si="16"/>
        <v/>
      </c>
      <c r="AJ100" s="4" t="str">
        <f t="shared" si="17"/>
        <v/>
      </c>
      <c r="AK100" s="4" t="str">
        <f t="shared" si="18"/>
        <v/>
      </c>
      <c r="AL100" s="4" t="str">
        <f t="shared" si="19"/>
        <v>160362</v>
      </c>
      <c r="AM100" s="4" t="str">
        <f t="shared" si="20"/>
        <v/>
      </c>
      <c r="AN100" s="4" t="str">
        <f t="shared" si="21"/>
        <v/>
      </c>
      <c r="AO100" s="4" t="str">
        <f t="shared" si="22"/>
        <v/>
      </c>
      <c r="AP100" s="4" t="str">
        <f t="shared" si="23"/>
        <v>3441.815313</v>
      </c>
      <c r="AQ100" s="4" t="str">
        <f t="shared" si="24"/>
        <v/>
      </c>
      <c r="AR100" s="4" t="str">
        <f t="shared" si="25"/>
        <v/>
      </c>
      <c r="AS100" s="4" t="str">
        <f t="shared" si="26"/>
        <v/>
      </c>
      <c r="AT100" s="4" t="str">
        <f t="shared" si="27"/>
        <v>1149.184688</v>
      </c>
      <c r="AU100" s="4" t="str">
        <f t="shared" si="28"/>
        <v/>
      </c>
      <c r="AV100" s="4" t="str">
        <f t="shared" si="29"/>
        <v/>
      </c>
      <c r="AW100" s="4" t="str">
        <f t="shared" si="30"/>
        <v/>
      </c>
      <c r="AX100" s="4" t="str">
        <f t="shared" si="31"/>
        <v>127.6871875</v>
      </c>
      <c r="AY100" s="4" t="str">
        <f t="shared" si="32"/>
        <v/>
      </c>
      <c r="AZ100" s="4" t="str">
        <f t="shared" si="33"/>
        <v/>
      </c>
      <c r="BA100" s="4" t="str">
        <f t="shared" si="34"/>
        <v/>
      </c>
      <c r="BB100" s="4" t="str">
        <f t="shared" si="35"/>
        <v>2.869375</v>
      </c>
      <c r="BC100" s="4" t="str">
        <f t="shared" si="36"/>
        <v/>
      </c>
      <c r="BD100" s="4" t="str">
        <f t="shared" si="37"/>
        <v/>
      </c>
      <c r="BE100" s="4" t="str">
        <f t="shared" si="38"/>
        <v/>
      </c>
      <c r="BF100" s="4" t="str">
        <f t="shared" si="39"/>
        <v>4.807354922</v>
      </c>
      <c r="BG100" s="4" t="str">
        <f t="shared" si="40"/>
        <v/>
      </c>
      <c r="BH100" s="4" t="str">
        <f t="shared" si="41"/>
        <v/>
      </c>
      <c r="BI100" s="4" t="str">
        <f t="shared" si="42"/>
        <v/>
      </c>
      <c r="BJ100" s="4" t="str">
        <f t="shared" si="43"/>
        <v>0</v>
      </c>
      <c r="BK100" s="4" t="str">
        <f t="shared" si="44"/>
        <v/>
      </c>
      <c r="BL100" s="4" t="str">
        <f t="shared" si="45"/>
        <v/>
      </c>
      <c r="BM100" s="4" t="str">
        <f t="shared" si="46"/>
        <v/>
      </c>
      <c r="BN100" s="4" t="str">
        <f t="shared" si="47"/>
        <v>3</v>
      </c>
      <c r="BO100" s="4" t="str">
        <f t="shared" si="48"/>
        <v/>
      </c>
      <c r="BP100" s="4" t="str">
        <f t="shared" si="49"/>
        <v/>
      </c>
      <c r="BQ100" s="4" t="str">
        <f t="shared" si="50"/>
        <v/>
      </c>
      <c r="BR100" s="4" t="str">
        <f t="shared" si="51"/>
        <v>28</v>
      </c>
      <c r="BS100" s="4" t="str">
        <f t="shared" si="52"/>
        <v/>
      </c>
      <c r="BT100" s="4" t="str">
        <f t="shared" si="53"/>
        <v/>
      </c>
      <c r="BU100" s="4" t="str">
        <f t="shared" si="54"/>
        <v/>
      </c>
      <c r="BV100" s="4" t="str">
        <f t="shared" si="55"/>
        <v/>
      </c>
      <c r="BW100" s="4" t="str">
        <f t="shared" si="56"/>
        <v/>
      </c>
      <c r="BX100" s="4" t="str">
        <f t="shared" si="57"/>
        <v/>
      </c>
      <c r="BY100" s="4" t="str">
        <f t="shared" si="58"/>
        <v/>
      </c>
      <c r="BZ100" s="4" t="str">
        <f t="shared" si="59"/>
        <v/>
      </c>
      <c r="CA100" s="4" t="str">
        <f t="shared" si="60"/>
        <v/>
      </c>
      <c r="CB100" s="4" t="str">
        <f t="shared" si="61"/>
        <v/>
      </c>
      <c r="CC100" s="4" t="str">
        <f t="shared" si="62"/>
        <v/>
      </c>
      <c r="CD100" s="4" t="str">
        <f t="shared" si="63"/>
        <v/>
      </c>
      <c r="CE100" s="4" t="str">
        <f t="shared" si="64"/>
        <v/>
      </c>
      <c r="CF100" s="4" t="str">
        <f t="shared" si="65"/>
        <v/>
      </c>
      <c r="CG100" s="4" t="str">
        <f t="shared" si="66"/>
        <v/>
      </c>
      <c r="CH100" s="4" t="str">
        <f t="shared" si="67"/>
        <v/>
      </c>
      <c r="CI100" s="4" t="str">
        <f t="shared" si="68"/>
        <v/>
      </c>
      <c r="CJ100" s="4" t="str">
        <f t="shared" si="69"/>
        <v/>
      </c>
      <c r="CK100" s="4" t="str">
        <f t="shared" si="70"/>
        <v/>
      </c>
      <c r="CL100" s="4" t="str">
        <f t="shared" si="71"/>
        <v/>
      </c>
      <c r="CM100" s="4" t="str">
        <f t="shared" si="72"/>
        <v/>
      </c>
      <c r="CN100" s="4" t="str">
        <f t="shared" si="73"/>
        <v/>
      </c>
      <c r="CO100" s="4" t="str">
        <f t="shared" si="74"/>
        <v/>
      </c>
    </row>
    <row r="101">
      <c r="A101" s="4">
        <v>0.00447239869821</v>
      </c>
      <c r="B101" s="4">
        <v>159265.0859375</v>
      </c>
      <c r="C101" s="7">
        <v>103.36622799251536</v>
      </c>
      <c r="D101" s="7">
        <v>351.0</v>
      </c>
      <c r="E101" s="7">
        <v>346.0</v>
      </c>
      <c r="F101" s="7">
        <v>159179.0</v>
      </c>
      <c r="G101" s="7">
        <v>343.0</v>
      </c>
      <c r="H101" s="7">
        <v>8.0</v>
      </c>
      <c r="I101" s="4">
        <v>54.875</v>
      </c>
      <c r="J101" s="4">
        <v>31.2109375</v>
      </c>
      <c r="M101" s="7"/>
      <c r="U101" s="11" t="str">
        <f t="shared" si="2"/>
        <v>3</v>
      </c>
      <c r="V101" s="4" t="str">
        <f t="shared" si="3"/>
        <v/>
      </c>
      <c r="W101" s="4" t="str">
        <f t="shared" si="4"/>
        <v/>
      </c>
      <c r="X101" s="4" t="str">
        <f t="shared" si="5"/>
        <v>159265.0859</v>
      </c>
      <c r="Y101" s="4" t="str">
        <f t="shared" si="6"/>
        <v/>
      </c>
      <c r="Z101" s="4" t="str">
        <f t="shared" si="7"/>
        <v/>
      </c>
      <c r="AA101" s="4" t="str">
        <f t="shared" si="8"/>
        <v/>
      </c>
      <c r="AB101" s="4" t="str">
        <f t="shared" si="9"/>
        <v>103.366228</v>
      </c>
      <c r="AC101" s="4" t="str">
        <f t="shared" si="10"/>
        <v/>
      </c>
      <c r="AD101" s="4" t="str">
        <f t="shared" si="11"/>
        <v/>
      </c>
      <c r="AE101" s="4" t="str">
        <f t="shared" si="12"/>
        <v/>
      </c>
      <c r="AF101" s="4" t="str">
        <f t="shared" si="13"/>
        <v>351</v>
      </c>
      <c r="AG101" s="4" t="str">
        <f t="shared" si="14"/>
        <v/>
      </c>
      <c r="AH101" s="4" t="str">
        <f t="shared" si="15"/>
        <v/>
      </c>
      <c r="AI101" s="4" t="str">
        <f t="shared" si="16"/>
        <v/>
      </c>
      <c r="AJ101" s="4" t="str">
        <f t="shared" si="17"/>
        <v>346</v>
      </c>
      <c r="AK101" s="4" t="str">
        <f t="shared" si="18"/>
        <v/>
      </c>
      <c r="AL101" s="4" t="str">
        <f t="shared" si="19"/>
        <v/>
      </c>
      <c r="AM101" s="4" t="str">
        <f t="shared" si="20"/>
        <v/>
      </c>
      <c r="AN101" s="4" t="str">
        <f t="shared" si="21"/>
        <v>159179</v>
      </c>
      <c r="AO101" s="4" t="str">
        <f t="shared" si="22"/>
        <v/>
      </c>
      <c r="AP101" s="4" t="str">
        <f t="shared" si="23"/>
        <v/>
      </c>
      <c r="AQ101" s="4" t="str">
        <f t="shared" si="24"/>
        <v/>
      </c>
      <c r="AR101" s="4" t="str">
        <f t="shared" si="25"/>
        <v>343</v>
      </c>
      <c r="AS101" s="4" t="str">
        <f t="shared" si="26"/>
        <v/>
      </c>
      <c r="AT101" s="4" t="str">
        <f t="shared" si="27"/>
        <v/>
      </c>
      <c r="AU101" s="4" t="str">
        <f t="shared" si="28"/>
        <v/>
      </c>
      <c r="AV101" s="4" t="str">
        <f t="shared" si="29"/>
        <v>8</v>
      </c>
      <c r="AW101" s="4" t="str">
        <f t="shared" si="30"/>
        <v/>
      </c>
      <c r="AX101" s="4" t="str">
        <f t="shared" si="31"/>
        <v/>
      </c>
      <c r="AY101" s="4" t="str">
        <f t="shared" si="32"/>
        <v/>
      </c>
      <c r="AZ101" s="4" t="str">
        <f t="shared" si="33"/>
        <v>54.875</v>
      </c>
      <c r="BA101" s="4" t="str">
        <f t="shared" si="34"/>
        <v/>
      </c>
      <c r="BB101" s="4" t="str">
        <f t="shared" si="35"/>
        <v/>
      </c>
      <c r="BC101" s="4" t="str">
        <f t="shared" si="36"/>
        <v/>
      </c>
      <c r="BD101" s="4" t="str">
        <f t="shared" si="37"/>
        <v>31.2109375</v>
      </c>
      <c r="BE101" s="4" t="str">
        <f t="shared" si="38"/>
        <v/>
      </c>
      <c r="BF101" s="4" t="str">
        <f t="shared" si="39"/>
        <v/>
      </c>
      <c r="BG101" s="4" t="str">
        <f t="shared" si="40"/>
        <v/>
      </c>
      <c r="BH101" s="4" t="str">
        <f t="shared" si="41"/>
        <v/>
      </c>
      <c r="BI101" s="4" t="str">
        <f t="shared" si="42"/>
        <v/>
      </c>
      <c r="BJ101" s="4" t="str">
        <f t="shared" si="43"/>
        <v/>
      </c>
      <c r="BK101" s="4" t="str">
        <f t="shared" si="44"/>
        <v/>
      </c>
      <c r="BL101" s="4" t="str">
        <f t="shared" si="45"/>
        <v/>
      </c>
      <c r="BM101" s="4" t="str">
        <f t="shared" si="46"/>
        <v/>
      </c>
      <c r="BN101" s="4" t="str">
        <f t="shared" si="47"/>
        <v/>
      </c>
      <c r="BO101" s="4" t="str">
        <f t="shared" si="48"/>
        <v/>
      </c>
      <c r="BP101" s="4" t="str">
        <f t="shared" si="49"/>
        <v/>
      </c>
      <c r="BQ101" s="4" t="str">
        <f t="shared" si="50"/>
        <v/>
      </c>
      <c r="BR101" s="4" t="str">
        <f t="shared" si="51"/>
        <v/>
      </c>
      <c r="BS101" s="4" t="str">
        <f t="shared" si="52"/>
        <v/>
      </c>
      <c r="BT101" s="4" t="str">
        <f t="shared" si="53"/>
        <v/>
      </c>
      <c r="BU101" s="4" t="str">
        <f t="shared" si="54"/>
        <v/>
      </c>
      <c r="BV101" s="4" t="str">
        <f t="shared" si="55"/>
        <v/>
      </c>
      <c r="BW101" s="4" t="str">
        <f t="shared" si="56"/>
        <v/>
      </c>
      <c r="BX101" s="4" t="str">
        <f t="shared" si="57"/>
        <v/>
      </c>
      <c r="BY101" s="4" t="str">
        <f t="shared" si="58"/>
        <v/>
      </c>
      <c r="BZ101" s="4" t="str">
        <f t="shared" si="59"/>
        <v/>
      </c>
      <c r="CA101" s="4" t="str">
        <f t="shared" si="60"/>
        <v/>
      </c>
      <c r="CB101" s="4" t="str">
        <f t="shared" si="61"/>
        <v/>
      </c>
      <c r="CC101" s="4" t="str">
        <f t="shared" si="62"/>
        <v/>
      </c>
      <c r="CD101" s="4" t="str">
        <f t="shared" si="63"/>
        <v/>
      </c>
      <c r="CE101" s="4" t="str">
        <f t="shared" si="64"/>
        <v/>
      </c>
      <c r="CF101" s="4" t="str">
        <f t="shared" si="65"/>
        <v/>
      </c>
      <c r="CG101" s="4" t="str">
        <f t="shared" si="66"/>
        <v/>
      </c>
      <c r="CH101" s="4" t="str">
        <f t="shared" si="67"/>
        <v/>
      </c>
      <c r="CI101" s="4" t="str">
        <f t="shared" si="68"/>
        <v/>
      </c>
      <c r="CJ101" s="4" t="str">
        <f t="shared" si="69"/>
        <v/>
      </c>
      <c r="CK101" s="4" t="str">
        <f t="shared" si="70"/>
        <v/>
      </c>
      <c r="CL101" s="4" t="str">
        <f t="shared" si="71"/>
        <v/>
      </c>
      <c r="CM101" s="4" t="str">
        <f t="shared" si="72"/>
        <v/>
      </c>
      <c r="CN101" s="4" t="str">
        <f t="shared" si="73"/>
        <v/>
      </c>
      <c r="CO101" s="4" t="str">
        <f t="shared" si="74"/>
        <v/>
      </c>
    </row>
    <row r="102">
      <c r="A102" s="4">
        <v>0.00587580632865</v>
      </c>
      <c r="B102" s="4">
        <v>159490.22343749998</v>
      </c>
      <c r="C102" s="7">
        <v>366.5033835440873</v>
      </c>
      <c r="D102" s="7">
        <v>5011.0</v>
      </c>
      <c r="E102" s="7">
        <v>3890.536006659542</v>
      </c>
      <c r="F102" s="7">
        <v>159141.0</v>
      </c>
      <c r="G102" s="7">
        <v>3880.393125</v>
      </c>
      <c r="H102" s="7">
        <v>1130.606875</v>
      </c>
      <c r="I102" s="4">
        <v>309.5796875</v>
      </c>
      <c r="J102" s="4">
        <v>39.64375</v>
      </c>
      <c r="M102" s="7"/>
      <c r="U102" s="11" t="str">
        <f t="shared" si="2"/>
        <v>3</v>
      </c>
      <c r="V102" s="4" t="str">
        <f t="shared" si="3"/>
        <v/>
      </c>
      <c r="W102" s="4" t="str">
        <f t="shared" si="4"/>
        <v/>
      </c>
      <c r="X102" s="4" t="str">
        <f t="shared" si="5"/>
        <v>159490.2234</v>
      </c>
      <c r="Y102" s="4" t="str">
        <f t="shared" si="6"/>
        <v/>
      </c>
      <c r="Z102" s="4" t="str">
        <f t="shared" si="7"/>
        <v/>
      </c>
      <c r="AA102" s="4" t="str">
        <f t="shared" si="8"/>
        <v/>
      </c>
      <c r="AB102" s="4" t="str">
        <f t="shared" si="9"/>
        <v>366.5033835</v>
      </c>
      <c r="AC102" s="4" t="str">
        <f t="shared" si="10"/>
        <v/>
      </c>
      <c r="AD102" s="4" t="str">
        <f t="shared" si="11"/>
        <v/>
      </c>
      <c r="AE102" s="4" t="str">
        <f t="shared" si="12"/>
        <v/>
      </c>
      <c r="AF102" s="4" t="str">
        <f t="shared" si="13"/>
        <v>5011</v>
      </c>
      <c r="AG102" s="4" t="str">
        <f t="shared" si="14"/>
        <v/>
      </c>
      <c r="AH102" s="4" t="str">
        <f t="shared" si="15"/>
        <v/>
      </c>
      <c r="AI102" s="4" t="str">
        <f t="shared" si="16"/>
        <v/>
      </c>
      <c r="AJ102" s="4" t="str">
        <f t="shared" si="17"/>
        <v>3890.536007</v>
      </c>
      <c r="AK102" s="4" t="str">
        <f t="shared" si="18"/>
        <v/>
      </c>
      <c r="AL102" s="4" t="str">
        <f t="shared" si="19"/>
        <v/>
      </c>
      <c r="AM102" s="4" t="str">
        <f t="shared" si="20"/>
        <v/>
      </c>
      <c r="AN102" s="4" t="str">
        <f t="shared" si="21"/>
        <v>159141</v>
      </c>
      <c r="AO102" s="4" t="str">
        <f t="shared" si="22"/>
        <v/>
      </c>
      <c r="AP102" s="4" t="str">
        <f t="shared" si="23"/>
        <v/>
      </c>
      <c r="AQ102" s="4" t="str">
        <f t="shared" si="24"/>
        <v/>
      </c>
      <c r="AR102" s="4" t="str">
        <f t="shared" si="25"/>
        <v>3880.393125</v>
      </c>
      <c r="AS102" s="4" t="str">
        <f t="shared" si="26"/>
        <v/>
      </c>
      <c r="AT102" s="4" t="str">
        <f t="shared" si="27"/>
        <v/>
      </c>
      <c r="AU102" s="4" t="str">
        <f t="shared" si="28"/>
        <v/>
      </c>
      <c r="AV102" s="4" t="str">
        <f t="shared" si="29"/>
        <v>1130.606875</v>
      </c>
      <c r="AW102" s="4" t="str">
        <f t="shared" si="30"/>
        <v/>
      </c>
      <c r="AX102" s="4" t="str">
        <f t="shared" si="31"/>
        <v/>
      </c>
      <c r="AY102" s="4" t="str">
        <f t="shared" si="32"/>
        <v/>
      </c>
      <c r="AZ102" s="4" t="str">
        <f t="shared" si="33"/>
        <v>309.5796875</v>
      </c>
      <c r="BA102" s="4" t="str">
        <f t="shared" si="34"/>
        <v/>
      </c>
      <c r="BB102" s="4" t="str">
        <f t="shared" si="35"/>
        <v/>
      </c>
      <c r="BC102" s="4" t="str">
        <f t="shared" si="36"/>
        <v/>
      </c>
      <c r="BD102" s="4" t="str">
        <f t="shared" si="37"/>
        <v>39.64375</v>
      </c>
      <c r="BE102" s="4" t="str">
        <f t="shared" si="38"/>
        <v/>
      </c>
      <c r="BF102" s="4" t="str">
        <f t="shared" si="39"/>
        <v/>
      </c>
      <c r="BG102" s="4" t="str">
        <f t="shared" si="40"/>
        <v/>
      </c>
      <c r="BH102" s="4" t="str">
        <f t="shared" si="41"/>
        <v/>
      </c>
      <c r="BI102" s="4" t="str">
        <f t="shared" si="42"/>
        <v/>
      </c>
      <c r="BJ102" s="4" t="str">
        <f t="shared" si="43"/>
        <v/>
      </c>
      <c r="BK102" s="4" t="str">
        <f t="shared" si="44"/>
        <v/>
      </c>
      <c r="BL102" s="4" t="str">
        <f t="shared" si="45"/>
        <v/>
      </c>
      <c r="BM102" s="4" t="str">
        <f t="shared" si="46"/>
        <v/>
      </c>
      <c r="BN102" s="4" t="str">
        <f t="shared" si="47"/>
        <v/>
      </c>
      <c r="BO102" s="4" t="str">
        <f t="shared" si="48"/>
        <v/>
      </c>
      <c r="BP102" s="4" t="str">
        <f t="shared" si="49"/>
        <v/>
      </c>
      <c r="BQ102" s="4" t="str">
        <f t="shared" si="50"/>
        <v/>
      </c>
      <c r="BR102" s="4" t="str">
        <f t="shared" si="51"/>
        <v/>
      </c>
      <c r="BS102" s="4" t="str">
        <f t="shared" si="52"/>
        <v/>
      </c>
      <c r="BT102" s="4" t="str">
        <f t="shared" si="53"/>
        <v/>
      </c>
      <c r="BU102" s="4" t="str">
        <f t="shared" si="54"/>
        <v/>
      </c>
      <c r="BV102" s="4" t="str">
        <f t="shared" si="55"/>
        <v/>
      </c>
      <c r="BW102" s="4" t="str">
        <f t="shared" si="56"/>
        <v/>
      </c>
      <c r="BX102" s="4" t="str">
        <f t="shared" si="57"/>
        <v/>
      </c>
      <c r="BY102" s="4" t="str">
        <f t="shared" si="58"/>
        <v/>
      </c>
      <c r="BZ102" s="4" t="str">
        <f t="shared" si="59"/>
        <v/>
      </c>
      <c r="CA102" s="4" t="str">
        <f t="shared" si="60"/>
        <v/>
      </c>
      <c r="CB102" s="4" t="str">
        <f t="shared" si="61"/>
        <v/>
      </c>
      <c r="CC102" s="4" t="str">
        <f t="shared" si="62"/>
        <v/>
      </c>
      <c r="CD102" s="4" t="str">
        <f t="shared" si="63"/>
        <v/>
      </c>
      <c r="CE102" s="4" t="str">
        <f t="shared" si="64"/>
        <v/>
      </c>
      <c r="CF102" s="4" t="str">
        <f t="shared" si="65"/>
        <v/>
      </c>
      <c r="CG102" s="4" t="str">
        <f t="shared" si="66"/>
        <v/>
      </c>
      <c r="CH102" s="4" t="str">
        <f t="shared" si="67"/>
        <v/>
      </c>
      <c r="CI102" s="4" t="str">
        <f t="shared" si="68"/>
        <v/>
      </c>
      <c r="CJ102" s="4" t="str">
        <f t="shared" si="69"/>
        <v/>
      </c>
      <c r="CK102" s="4" t="str">
        <f t="shared" si="70"/>
        <v/>
      </c>
      <c r="CL102" s="4" t="str">
        <f t="shared" si="71"/>
        <v/>
      </c>
      <c r="CM102" s="4" t="str">
        <f t="shared" si="72"/>
        <v/>
      </c>
      <c r="CN102" s="4" t="str">
        <f t="shared" si="73"/>
        <v/>
      </c>
      <c r="CO102" s="4" t="str">
        <f t="shared" si="74"/>
        <v/>
      </c>
    </row>
    <row r="103">
      <c r="A103" s="4">
        <v>0.00495303097992</v>
      </c>
      <c r="B103" s="4">
        <v>156256.04125</v>
      </c>
      <c r="C103" s="7">
        <v>309.29210353547865</v>
      </c>
      <c r="D103" s="7">
        <v>2062.0</v>
      </c>
      <c r="E103" s="7">
        <v>1804.055282435501</v>
      </c>
      <c r="F103" s="7">
        <v>155964.0</v>
      </c>
      <c r="G103" s="7">
        <v>1796.0</v>
      </c>
      <c r="H103" s="7">
        <v>266.0</v>
      </c>
      <c r="I103" s="4">
        <v>227.424375</v>
      </c>
      <c r="J103" s="4">
        <v>64.616875</v>
      </c>
      <c r="K103" s="7">
        <v>0.0</v>
      </c>
      <c r="L103" s="7">
        <v>5.0</v>
      </c>
      <c r="M103" s="7">
        <v>1.0</v>
      </c>
      <c r="N103" s="4">
        <v>0.0</v>
      </c>
      <c r="O103" s="4"/>
      <c r="P103" s="4"/>
      <c r="Q103" s="4"/>
      <c r="R103" s="18"/>
      <c r="S103" s="18"/>
      <c r="T103" s="4"/>
      <c r="U103" s="11" t="str">
        <f t="shared" si="2"/>
        <v>3</v>
      </c>
      <c r="V103" s="4" t="str">
        <f t="shared" si="3"/>
        <v/>
      </c>
      <c r="W103" s="4" t="str">
        <f t="shared" si="4"/>
        <v/>
      </c>
      <c r="X103" s="4" t="str">
        <f t="shared" si="5"/>
        <v>156256.0413</v>
      </c>
      <c r="Y103" s="4" t="str">
        <f t="shared" si="6"/>
        <v/>
      </c>
      <c r="Z103" s="4" t="str">
        <f t="shared" si="7"/>
        <v/>
      </c>
      <c r="AA103" s="4" t="str">
        <f t="shared" si="8"/>
        <v/>
      </c>
      <c r="AB103" s="4" t="str">
        <f t="shared" si="9"/>
        <v>309.2921035</v>
      </c>
      <c r="AC103" s="4" t="str">
        <f t="shared" si="10"/>
        <v/>
      </c>
      <c r="AD103" s="4" t="str">
        <f t="shared" si="11"/>
        <v/>
      </c>
      <c r="AE103" s="4" t="str">
        <f t="shared" si="12"/>
        <v/>
      </c>
      <c r="AF103" s="4" t="str">
        <f t="shared" si="13"/>
        <v>2062</v>
      </c>
      <c r="AG103" s="4" t="str">
        <f t="shared" si="14"/>
        <v/>
      </c>
      <c r="AH103" s="4" t="str">
        <f t="shared" si="15"/>
        <v/>
      </c>
      <c r="AI103" s="4" t="str">
        <f t="shared" si="16"/>
        <v/>
      </c>
      <c r="AJ103" s="4" t="str">
        <f t="shared" si="17"/>
        <v>1804.055282</v>
      </c>
      <c r="AK103" s="4" t="str">
        <f t="shared" si="18"/>
        <v/>
      </c>
      <c r="AL103" s="4" t="str">
        <f t="shared" si="19"/>
        <v/>
      </c>
      <c r="AM103" s="4" t="str">
        <f t="shared" si="20"/>
        <v/>
      </c>
      <c r="AN103" s="4" t="str">
        <f t="shared" si="21"/>
        <v>155964</v>
      </c>
      <c r="AO103" s="4" t="str">
        <f t="shared" si="22"/>
        <v/>
      </c>
      <c r="AP103" s="4" t="str">
        <f t="shared" si="23"/>
        <v/>
      </c>
      <c r="AQ103" s="4" t="str">
        <f t="shared" si="24"/>
        <v/>
      </c>
      <c r="AR103" s="4" t="str">
        <f t="shared" si="25"/>
        <v>1796</v>
      </c>
      <c r="AS103" s="4" t="str">
        <f t="shared" si="26"/>
        <v/>
      </c>
      <c r="AT103" s="4" t="str">
        <f t="shared" si="27"/>
        <v/>
      </c>
      <c r="AU103" s="4" t="str">
        <f t="shared" si="28"/>
        <v/>
      </c>
      <c r="AV103" s="4" t="str">
        <f t="shared" si="29"/>
        <v>266</v>
      </c>
      <c r="AW103" s="4" t="str">
        <f t="shared" si="30"/>
        <v/>
      </c>
      <c r="AX103" s="4" t="str">
        <f t="shared" si="31"/>
        <v/>
      </c>
      <c r="AY103" s="4" t="str">
        <f t="shared" si="32"/>
        <v/>
      </c>
      <c r="AZ103" s="4" t="str">
        <f t="shared" si="33"/>
        <v>227.424375</v>
      </c>
      <c r="BA103" s="4" t="str">
        <f t="shared" si="34"/>
        <v/>
      </c>
      <c r="BB103" s="4" t="str">
        <f t="shared" si="35"/>
        <v/>
      </c>
      <c r="BC103" s="4" t="str">
        <f t="shared" si="36"/>
        <v/>
      </c>
      <c r="BD103" s="4" t="str">
        <f t="shared" si="37"/>
        <v>64.616875</v>
      </c>
      <c r="BE103" s="4" t="str">
        <f t="shared" si="38"/>
        <v/>
      </c>
      <c r="BF103" s="4" t="str">
        <f t="shared" si="39"/>
        <v/>
      </c>
      <c r="BG103" s="4" t="str">
        <f t="shared" si="40"/>
        <v/>
      </c>
      <c r="BH103" s="4" t="str">
        <f t="shared" si="41"/>
        <v>0</v>
      </c>
      <c r="BI103" s="4" t="str">
        <f t="shared" si="42"/>
        <v/>
      </c>
      <c r="BJ103" s="4" t="str">
        <f t="shared" si="43"/>
        <v/>
      </c>
      <c r="BK103" s="4" t="str">
        <f t="shared" si="44"/>
        <v/>
      </c>
      <c r="BL103" s="4" t="str">
        <f t="shared" si="45"/>
        <v>5</v>
      </c>
      <c r="BM103" s="4" t="str">
        <f t="shared" si="46"/>
        <v/>
      </c>
      <c r="BN103" s="4" t="str">
        <f t="shared" si="47"/>
        <v/>
      </c>
      <c r="BO103" s="4" t="str">
        <f t="shared" si="48"/>
        <v/>
      </c>
      <c r="BP103" s="4" t="str">
        <f t="shared" si="49"/>
        <v>1</v>
      </c>
      <c r="BQ103" s="4" t="str">
        <f t="shared" si="50"/>
        <v/>
      </c>
      <c r="BR103" s="4" t="str">
        <f t="shared" si="51"/>
        <v/>
      </c>
      <c r="BS103" s="4" t="str">
        <f t="shared" si="52"/>
        <v/>
      </c>
      <c r="BT103" s="4" t="str">
        <f t="shared" si="53"/>
        <v>0</v>
      </c>
      <c r="BU103" s="4" t="str">
        <f t="shared" si="54"/>
        <v/>
      </c>
      <c r="BV103" s="4" t="str">
        <f t="shared" si="55"/>
        <v/>
      </c>
      <c r="BW103" s="4" t="str">
        <f t="shared" si="56"/>
        <v/>
      </c>
      <c r="BX103" s="4" t="str">
        <f t="shared" si="57"/>
        <v/>
      </c>
      <c r="BY103" s="4" t="str">
        <f t="shared" si="58"/>
        <v/>
      </c>
      <c r="BZ103" s="4" t="str">
        <f t="shared" si="59"/>
        <v/>
      </c>
      <c r="CA103" s="4" t="str">
        <f t="shared" si="60"/>
        <v/>
      </c>
      <c r="CB103" s="4" t="str">
        <f t="shared" si="61"/>
        <v/>
      </c>
      <c r="CC103" s="4" t="str">
        <f t="shared" si="62"/>
        <v/>
      </c>
      <c r="CD103" s="4" t="str">
        <f t="shared" si="63"/>
        <v/>
      </c>
      <c r="CE103" s="4" t="str">
        <f t="shared" si="64"/>
        <v/>
      </c>
      <c r="CF103" s="4" t="str">
        <f t="shared" si="65"/>
        <v/>
      </c>
      <c r="CG103" s="4" t="str">
        <f t="shared" si="66"/>
        <v/>
      </c>
      <c r="CH103" s="4" t="str">
        <f t="shared" si="67"/>
        <v/>
      </c>
      <c r="CI103" s="4" t="str">
        <f t="shared" si="68"/>
        <v/>
      </c>
      <c r="CJ103" s="4" t="str">
        <f t="shared" si="69"/>
        <v/>
      </c>
      <c r="CK103" s="4" t="str">
        <f t="shared" si="70"/>
        <v/>
      </c>
      <c r="CL103" s="4" t="str">
        <f t="shared" si="71"/>
        <v/>
      </c>
      <c r="CM103" s="4" t="str">
        <f t="shared" si="72"/>
        <v/>
      </c>
      <c r="CN103" s="4" t="str">
        <f t="shared" si="73"/>
        <v/>
      </c>
      <c r="CO103" s="4" t="str">
        <f t="shared" si="74"/>
        <v/>
      </c>
    </row>
    <row r="104">
      <c r="A104" s="4">
        <v>0.00364616416291</v>
      </c>
      <c r="B104" s="4">
        <v>161704.2734375</v>
      </c>
      <c r="C104" s="7">
        <v>71.57595148190082</v>
      </c>
      <c r="D104" s="7">
        <v>4505.0</v>
      </c>
      <c r="E104" s="7">
        <v>3797.908414547002</v>
      </c>
      <c r="F104" s="7">
        <v>161650.0</v>
      </c>
      <c r="G104" s="7">
        <v>3788.4234375</v>
      </c>
      <c r="H104" s="7">
        <v>716.5765625</v>
      </c>
      <c r="I104" s="4">
        <v>49.2734375</v>
      </c>
      <c r="J104" s="4">
        <v>5.0</v>
      </c>
      <c r="K104">
        <v>397.7557221536423</v>
      </c>
      <c r="L104" s="7">
        <v>1060.0</v>
      </c>
      <c r="M104" s="7">
        <v>107.0</v>
      </c>
      <c r="N104" s="4">
        <v>1729.0</v>
      </c>
      <c r="O104" s="4">
        <v>0.0</v>
      </c>
      <c r="P104" s="4">
        <v>0.0</v>
      </c>
      <c r="Q104" s="4">
        <v>1.0</v>
      </c>
      <c r="R104" s="4">
        <v>0.0</v>
      </c>
      <c r="S104" s="4">
        <v>0.0</v>
      </c>
      <c r="T104" s="4"/>
      <c r="U104" s="11" t="str">
        <f t="shared" si="2"/>
        <v>2</v>
      </c>
      <c r="V104" s="4" t="str">
        <f t="shared" si="3"/>
        <v/>
      </c>
      <c r="W104" s="4" t="str">
        <f t="shared" si="4"/>
        <v>161704.2734</v>
      </c>
      <c r="X104" s="4" t="str">
        <f t="shared" si="5"/>
        <v/>
      </c>
      <c r="Y104" s="4" t="str">
        <f t="shared" si="6"/>
        <v/>
      </c>
      <c r="Z104" s="4" t="str">
        <f t="shared" si="7"/>
        <v/>
      </c>
      <c r="AA104" s="4" t="str">
        <f t="shared" si="8"/>
        <v>71.57595148</v>
      </c>
      <c r="AB104" s="4" t="str">
        <f t="shared" si="9"/>
        <v/>
      </c>
      <c r="AC104" s="4" t="str">
        <f t="shared" si="10"/>
        <v/>
      </c>
      <c r="AD104" s="4" t="str">
        <f t="shared" si="11"/>
        <v/>
      </c>
      <c r="AE104" s="4" t="str">
        <f t="shared" si="12"/>
        <v>4505</v>
      </c>
      <c r="AF104" s="4" t="str">
        <f t="shared" si="13"/>
        <v/>
      </c>
      <c r="AG104" s="4" t="str">
        <f t="shared" si="14"/>
        <v/>
      </c>
      <c r="AH104" s="4" t="str">
        <f t="shared" si="15"/>
        <v/>
      </c>
      <c r="AI104" s="4" t="str">
        <f t="shared" si="16"/>
        <v>3797.908415</v>
      </c>
      <c r="AJ104" s="4" t="str">
        <f t="shared" si="17"/>
        <v/>
      </c>
      <c r="AK104" s="4" t="str">
        <f t="shared" si="18"/>
        <v/>
      </c>
      <c r="AL104" s="4" t="str">
        <f t="shared" si="19"/>
        <v/>
      </c>
      <c r="AM104" s="4" t="str">
        <f t="shared" si="20"/>
        <v>161650</v>
      </c>
      <c r="AN104" s="4" t="str">
        <f t="shared" si="21"/>
        <v/>
      </c>
      <c r="AO104" s="4" t="str">
        <f t="shared" si="22"/>
        <v/>
      </c>
      <c r="AP104" s="4" t="str">
        <f t="shared" si="23"/>
        <v/>
      </c>
      <c r="AQ104" s="4" t="str">
        <f t="shared" si="24"/>
        <v>3788.423438</v>
      </c>
      <c r="AR104" s="4" t="str">
        <f t="shared" si="25"/>
        <v/>
      </c>
      <c r="AS104" s="4" t="str">
        <f t="shared" si="26"/>
        <v/>
      </c>
      <c r="AT104" s="4" t="str">
        <f t="shared" si="27"/>
        <v/>
      </c>
      <c r="AU104" s="4" t="str">
        <f t="shared" si="28"/>
        <v>716.5765625</v>
      </c>
      <c r="AV104" s="4" t="str">
        <f t="shared" si="29"/>
        <v/>
      </c>
      <c r="AW104" s="4" t="str">
        <f t="shared" si="30"/>
        <v/>
      </c>
      <c r="AX104" s="4" t="str">
        <f t="shared" si="31"/>
        <v/>
      </c>
      <c r="AY104" s="4" t="str">
        <f t="shared" si="32"/>
        <v>49.2734375</v>
      </c>
      <c r="AZ104" s="4" t="str">
        <f t="shared" si="33"/>
        <v/>
      </c>
      <c r="BA104" s="4" t="str">
        <f t="shared" si="34"/>
        <v/>
      </c>
      <c r="BB104" s="4" t="str">
        <f t="shared" si="35"/>
        <v/>
      </c>
      <c r="BC104" s="4" t="str">
        <f t="shared" si="36"/>
        <v>5</v>
      </c>
      <c r="BD104" s="4" t="str">
        <f t="shared" si="37"/>
        <v/>
      </c>
      <c r="BE104" s="4" t="str">
        <f t="shared" si="38"/>
        <v/>
      </c>
      <c r="BF104" s="4" t="str">
        <f t="shared" si="39"/>
        <v/>
      </c>
      <c r="BG104" s="4" t="str">
        <f t="shared" si="40"/>
        <v>397.7557222</v>
      </c>
      <c r="BH104" s="4" t="str">
        <f t="shared" si="41"/>
        <v/>
      </c>
      <c r="BI104" s="4" t="str">
        <f t="shared" si="42"/>
        <v/>
      </c>
      <c r="BJ104" s="4" t="str">
        <f t="shared" si="43"/>
        <v/>
      </c>
      <c r="BK104" s="4" t="str">
        <f t="shared" si="44"/>
        <v>1060</v>
      </c>
      <c r="BL104" s="4" t="str">
        <f t="shared" si="45"/>
        <v/>
      </c>
      <c r="BM104" s="4" t="str">
        <f t="shared" si="46"/>
        <v/>
      </c>
      <c r="BN104" s="4" t="str">
        <f t="shared" si="47"/>
        <v/>
      </c>
      <c r="BO104" s="4" t="str">
        <f t="shared" si="48"/>
        <v>107</v>
      </c>
      <c r="BP104" s="4" t="str">
        <f t="shared" si="49"/>
        <v/>
      </c>
      <c r="BQ104" s="4" t="str">
        <f t="shared" si="50"/>
        <v/>
      </c>
      <c r="BR104" s="4" t="str">
        <f t="shared" si="51"/>
        <v/>
      </c>
      <c r="BS104" s="4" t="str">
        <f t="shared" si="52"/>
        <v>1729</v>
      </c>
      <c r="BT104" s="4" t="str">
        <f t="shared" si="53"/>
        <v/>
      </c>
      <c r="BU104" s="4" t="str">
        <f t="shared" si="54"/>
        <v/>
      </c>
      <c r="BV104" s="4" t="str">
        <f t="shared" si="55"/>
        <v/>
      </c>
      <c r="BW104" s="4" t="str">
        <f t="shared" si="56"/>
        <v>0</v>
      </c>
      <c r="BX104" s="4" t="str">
        <f t="shared" si="57"/>
        <v/>
      </c>
      <c r="BY104" s="4" t="str">
        <f t="shared" si="58"/>
        <v/>
      </c>
      <c r="BZ104" s="4" t="str">
        <f t="shared" si="59"/>
        <v/>
      </c>
      <c r="CA104" s="4" t="str">
        <f t="shared" si="60"/>
        <v>0</v>
      </c>
      <c r="CB104" s="4" t="str">
        <f t="shared" si="61"/>
        <v/>
      </c>
      <c r="CC104" s="4" t="str">
        <f t="shared" si="62"/>
        <v/>
      </c>
      <c r="CD104" s="4" t="str">
        <f t="shared" si="63"/>
        <v/>
      </c>
      <c r="CE104" s="4" t="str">
        <f t="shared" si="64"/>
        <v>1</v>
      </c>
      <c r="CF104" s="4" t="str">
        <f t="shared" si="65"/>
        <v/>
      </c>
      <c r="CG104" s="4" t="str">
        <f t="shared" si="66"/>
        <v/>
      </c>
      <c r="CH104" s="4" t="str">
        <f t="shared" si="67"/>
        <v/>
      </c>
      <c r="CI104" s="4" t="str">
        <f t="shared" si="68"/>
        <v>0</v>
      </c>
      <c r="CJ104" s="4" t="str">
        <f t="shared" si="69"/>
        <v/>
      </c>
      <c r="CK104" s="4" t="str">
        <f t="shared" si="70"/>
        <v/>
      </c>
      <c r="CL104" s="4" t="str">
        <f t="shared" si="71"/>
        <v/>
      </c>
      <c r="CM104" s="4" t="str">
        <f t="shared" si="72"/>
        <v>0</v>
      </c>
      <c r="CN104" s="4" t="str">
        <f t="shared" si="73"/>
        <v/>
      </c>
      <c r="CO104" s="4" t="str">
        <f t="shared" si="74"/>
        <v/>
      </c>
    </row>
    <row r="105">
      <c r="A105" s="4">
        <v>0.00233489709734</v>
      </c>
      <c r="B105" s="4">
        <v>155732.446875</v>
      </c>
      <c r="C105" s="7">
        <v>319.69278046385864</v>
      </c>
      <c r="D105" s="7">
        <v>7934.0</v>
      </c>
      <c r="E105" s="7">
        <v>5745.897141786672</v>
      </c>
      <c r="F105" s="7">
        <v>155430.0</v>
      </c>
      <c r="G105" s="7">
        <v>5734.794375</v>
      </c>
      <c r="H105" s="7">
        <v>2199.205625</v>
      </c>
      <c r="I105" s="4">
        <v>290.05</v>
      </c>
      <c r="J105" s="4">
        <v>12.396875</v>
      </c>
      <c r="M105" s="7"/>
      <c r="U105" s="11" t="str">
        <f t="shared" si="2"/>
        <v>1</v>
      </c>
      <c r="V105" s="4" t="str">
        <f t="shared" si="3"/>
        <v>155732.4469</v>
      </c>
      <c r="W105" s="4" t="str">
        <f t="shared" si="4"/>
        <v/>
      </c>
      <c r="X105" s="4" t="str">
        <f t="shared" si="5"/>
        <v/>
      </c>
      <c r="Y105" s="4" t="str">
        <f t="shared" si="6"/>
        <v/>
      </c>
      <c r="Z105" s="4" t="str">
        <f t="shared" si="7"/>
        <v>319.6927805</v>
      </c>
      <c r="AA105" s="4" t="str">
        <f t="shared" si="8"/>
        <v/>
      </c>
      <c r="AB105" s="4" t="str">
        <f t="shared" si="9"/>
        <v/>
      </c>
      <c r="AC105" s="4" t="str">
        <f t="shared" si="10"/>
        <v/>
      </c>
      <c r="AD105" s="4" t="str">
        <f t="shared" si="11"/>
        <v>7934</v>
      </c>
      <c r="AE105" s="4" t="str">
        <f t="shared" si="12"/>
        <v/>
      </c>
      <c r="AF105" s="4" t="str">
        <f t="shared" si="13"/>
        <v/>
      </c>
      <c r="AG105" s="4" t="str">
        <f t="shared" si="14"/>
        <v/>
      </c>
      <c r="AH105" s="4" t="str">
        <f t="shared" si="15"/>
        <v>5745.897142</v>
      </c>
      <c r="AI105" s="4" t="str">
        <f t="shared" si="16"/>
        <v/>
      </c>
      <c r="AJ105" s="4" t="str">
        <f t="shared" si="17"/>
        <v/>
      </c>
      <c r="AK105" s="4" t="str">
        <f t="shared" si="18"/>
        <v/>
      </c>
      <c r="AL105" s="4" t="str">
        <f t="shared" si="19"/>
        <v>155430</v>
      </c>
      <c r="AM105" s="4" t="str">
        <f t="shared" si="20"/>
        <v/>
      </c>
      <c r="AN105" s="4" t="str">
        <f t="shared" si="21"/>
        <v/>
      </c>
      <c r="AO105" s="4" t="str">
        <f t="shared" si="22"/>
        <v/>
      </c>
      <c r="AP105" s="4" t="str">
        <f t="shared" si="23"/>
        <v>5734.794375</v>
      </c>
      <c r="AQ105" s="4" t="str">
        <f t="shared" si="24"/>
        <v/>
      </c>
      <c r="AR105" s="4" t="str">
        <f t="shared" si="25"/>
        <v/>
      </c>
      <c r="AS105" s="4" t="str">
        <f t="shared" si="26"/>
        <v/>
      </c>
      <c r="AT105" s="4" t="str">
        <f t="shared" si="27"/>
        <v>2199.205625</v>
      </c>
      <c r="AU105" s="4" t="str">
        <f t="shared" si="28"/>
        <v/>
      </c>
      <c r="AV105" s="4" t="str">
        <f t="shared" si="29"/>
        <v/>
      </c>
      <c r="AW105" s="4" t="str">
        <f t="shared" si="30"/>
        <v/>
      </c>
      <c r="AX105" s="4" t="str">
        <f t="shared" si="31"/>
        <v>290.05</v>
      </c>
      <c r="AY105" s="4" t="str">
        <f t="shared" si="32"/>
        <v/>
      </c>
      <c r="AZ105" s="4" t="str">
        <f t="shared" si="33"/>
        <v/>
      </c>
      <c r="BA105" s="4" t="str">
        <f t="shared" si="34"/>
        <v/>
      </c>
      <c r="BB105" s="4" t="str">
        <f t="shared" si="35"/>
        <v>12.396875</v>
      </c>
      <c r="BC105" s="4" t="str">
        <f t="shared" si="36"/>
        <v/>
      </c>
      <c r="BD105" s="4" t="str">
        <f t="shared" si="37"/>
        <v/>
      </c>
      <c r="BE105" s="4" t="str">
        <f t="shared" si="38"/>
        <v/>
      </c>
      <c r="BF105" s="4" t="str">
        <f t="shared" si="39"/>
        <v/>
      </c>
      <c r="BG105" s="4" t="str">
        <f t="shared" si="40"/>
        <v/>
      </c>
      <c r="BH105" s="4" t="str">
        <f t="shared" si="41"/>
        <v/>
      </c>
      <c r="BI105" s="4" t="str">
        <f t="shared" si="42"/>
        <v/>
      </c>
      <c r="BJ105" s="4" t="str">
        <f t="shared" si="43"/>
        <v/>
      </c>
      <c r="BK105" s="4" t="str">
        <f t="shared" si="44"/>
        <v/>
      </c>
      <c r="BL105" s="4" t="str">
        <f t="shared" si="45"/>
        <v/>
      </c>
      <c r="BM105" s="4" t="str">
        <f t="shared" si="46"/>
        <v/>
      </c>
      <c r="BN105" s="4" t="str">
        <f t="shared" si="47"/>
        <v/>
      </c>
      <c r="BO105" s="4" t="str">
        <f t="shared" si="48"/>
        <v/>
      </c>
      <c r="BP105" s="4" t="str">
        <f t="shared" si="49"/>
        <v/>
      </c>
      <c r="BQ105" s="4" t="str">
        <f t="shared" si="50"/>
        <v/>
      </c>
      <c r="BR105" s="4" t="str">
        <f t="shared" si="51"/>
        <v/>
      </c>
      <c r="BS105" s="4" t="str">
        <f t="shared" si="52"/>
        <v/>
      </c>
      <c r="BT105" s="4" t="str">
        <f t="shared" si="53"/>
        <v/>
      </c>
      <c r="BU105" s="4" t="str">
        <f t="shared" si="54"/>
        <v/>
      </c>
      <c r="BV105" s="4" t="str">
        <f t="shared" si="55"/>
        <v/>
      </c>
      <c r="BW105" s="4" t="str">
        <f t="shared" si="56"/>
        <v/>
      </c>
      <c r="BX105" s="4" t="str">
        <f t="shared" si="57"/>
        <v/>
      </c>
      <c r="BY105" s="4" t="str">
        <f t="shared" si="58"/>
        <v/>
      </c>
      <c r="BZ105" s="4" t="str">
        <f t="shared" si="59"/>
        <v/>
      </c>
      <c r="CA105" s="4" t="str">
        <f t="shared" si="60"/>
        <v/>
      </c>
      <c r="CB105" s="4" t="str">
        <f t="shared" si="61"/>
        <v/>
      </c>
      <c r="CC105" s="4" t="str">
        <f t="shared" si="62"/>
        <v/>
      </c>
      <c r="CD105" s="4" t="str">
        <f t="shared" si="63"/>
        <v/>
      </c>
      <c r="CE105" s="4" t="str">
        <f t="shared" si="64"/>
        <v/>
      </c>
      <c r="CF105" s="4" t="str">
        <f t="shared" si="65"/>
        <v/>
      </c>
      <c r="CG105" s="4" t="str">
        <f t="shared" si="66"/>
        <v/>
      </c>
      <c r="CH105" s="4" t="str">
        <f t="shared" si="67"/>
        <v/>
      </c>
      <c r="CI105" s="4" t="str">
        <f t="shared" si="68"/>
        <v/>
      </c>
      <c r="CJ105" s="4" t="str">
        <f t="shared" si="69"/>
        <v/>
      </c>
      <c r="CK105" s="4" t="str">
        <f t="shared" si="70"/>
        <v/>
      </c>
      <c r="CL105" s="4" t="str">
        <f t="shared" si="71"/>
        <v/>
      </c>
      <c r="CM105" s="4" t="str">
        <f t="shared" si="72"/>
        <v/>
      </c>
      <c r="CN105" s="4" t="str">
        <f t="shared" si="73"/>
        <v/>
      </c>
      <c r="CO105" s="4" t="str">
        <f t="shared" si="74"/>
        <v/>
      </c>
    </row>
    <row r="106">
      <c r="A106" s="4">
        <v>0.00104862362578</v>
      </c>
      <c r="B106" s="4">
        <v>150917.3825</v>
      </c>
      <c r="C106" s="7">
        <v>373.5824885897775</v>
      </c>
      <c r="D106" s="7">
        <v>19500.0</v>
      </c>
      <c r="E106" s="7">
        <v>19227.818392269808</v>
      </c>
      <c r="F106" s="7">
        <v>150561.0</v>
      </c>
      <c r="G106" s="7">
        <v>19219.6875</v>
      </c>
      <c r="H106" s="7">
        <v>280.3125</v>
      </c>
      <c r="I106" s="4">
        <v>346.1325</v>
      </c>
      <c r="J106" s="4">
        <v>10.25</v>
      </c>
      <c r="M106" s="7"/>
      <c r="U106" s="11" t="str">
        <f t="shared" si="2"/>
        <v>1</v>
      </c>
      <c r="V106" s="4" t="str">
        <f t="shared" si="3"/>
        <v>150917.3825</v>
      </c>
      <c r="W106" s="4" t="str">
        <f t="shared" si="4"/>
        <v/>
      </c>
      <c r="X106" s="4" t="str">
        <f t="shared" si="5"/>
        <v/>
      </c>
      <c r="Y106" s="4" t="str">
        <f t="shared" si="6"/>
        <v/>
      </c>
      <c r="Z106" s="4" t="str">
        <f t="shared" si="7"/>
        <v>373.5824886</v>
      </c>
      <c r="AA106" s="4" t="str">
        <f t="shared" si="8"/>
        <v/>
      </c>
      <c r="AB106" s="4" t="str">
        <f t="shared" si="9"/>
        <v/>
      </c>
      <c r="AC106" s="4" t="str">
        <f t="shared" si="10"/>
        <v/>
      </c>
      <c r="AD106" s="4" t="str">
        <f t="shared" si="11"/>
        <v>19500</v>
      </c>
      <c r="AE106" s="4" t="str">
        <f t="shared" si="12"/>
        <v/>
      </c>
      <c r="AF106" s="4" t="str">
        <f t="shared" si="13"/>
        <v/>
      </c>
      <c r="AG106" s="4" t="str">
        <f t="shared" si="14"/>
        <v/>
      </c>
      <c r="AH106" s="4" t="str">
        <f t="shared" si="15"/>
        <v>19227.81839</v>
      </c>
      <c r="AI106" s="4" t="str">
        <f t="shared" si="16"/>
        <v/>
      </c>
      <c r="AJ106" s="4" t="str">
        <f t="shared" si="17"/>
        <v/>
      </c>
      <c r="AK106" s="4" t="str">
        <f t="shared" si="18"/>
        <v/>
      </c>
      <c r="AL106" s="4" t="str">
        <f t="shared" si="19"/>
        <v>150561</v>
      </c>
      <c r="AM106" s="4" t="str">
        <f t="shared" si="20"/>
        <v/>
      </c>
      <c r="AN106" s="4" t="str">
        <f t="shared" si="21"/>
        <v/>
      </c>
      <c r="AO106" s="4" t="str">
        <f t="shared" si="22"/>
        <v/>
      </c>
      <c r="AP106" s="4" t="str">
        <f t="shared" si="23"/>
        <v>19219.6875</v>
      </c>
      <c r="AQ106" s="4" t="str">
        <f t="shared" si="24"/>
        <v/>
      </c>
      <c r="AR106" s="4" t="str">
        <f t="shared" si="25"/>
        <v/>
      </c>
      <c r="AS106" s="4" t="str">
        <f t="shared" si="26"/>
        <v/>
      </c>
      <c r="AT106" s="4" t="str">
        <f t="shared" si="27"/>
        <v>280.3125</v>
      </c>
      <c r="AU106" s="4" t="str">
        <f t="shared" si="28"/>
        <v/>
      </c>
      <c r="AV106" s="4" t="str">
        <f t="shared" si="29"/>
        <v/>
      </c>
      <c r="AW106" s="4" t="str">
        <f t="shared" si="30"/>
        <v/>
      </c>
      <c r="AX106" s="4" t="str">
        <f t="shared" si="31"/>
        <v>346.1325</v>
      </c>
      <c r="AY106" s="4" t="str">
        <f t="shared" si="32"/>
        <v/>
      </c>
      <c r="AZ106" s="4" t="str">
        <f t="shared" si="33"/>
        <v/>
      </c>
      <c r="BA106" s="4" t="str">
        <f t="shared" si="34"/>
        <v/>
      </c>
      <c r="BB106" s="4" t="str">
        <f t="shared" si="35"/>
        <v>10.25</v>
      </c>
      <c r="BC106" s="4" t="str">
        <f t="shared" si="36"/>
        <v/>
      </c>
      <c r="BD106" s="4" t="str">
        <f t="shared" si="37"/>
        <v/>
      </c>
      <c r="BE106" s="4" t="str">
        <f t="shared" si="38"/>
        <v/>
      </c>
      <c r="BF106" s="4" t="str">
        <f t="shared" si="39"/>
        <v/>
      </c>
      <c r="BG106" s="4" t="str">
        <f t="shared" si="40"/>
        <v/>
      </c>
      <c r="BH106" s="4" t="str">
        <f t="shared" si="41"/>
        <v/>
      </c>
      <c r="BI106" s="4" t="str">
        <f t="shared" si="42"/>
        <v/>
      </c>
      <c r="BJ106" s="4" t="str">
        <f t="shared" si="43"/>
        <v/>
      </c>
      <c r="BK106" s="4" t="str">
        <f t="shared" si="44"/>
        <v/>
      </c>
      <c r="BL106" s="4" t="str">
        <f t="shared" si="45"/>
        <v/>
      </c>
      <c r="BM106" s="4" t="str">
        <f t="shared" si="46"/>
        <v/>
      </c>
      <c r="BN106" s="4" t="str">
        <f t="shared" si="47"/>
        <v/>
      </c>
      <c r="BO106" s="4" t="str">
        <f t="shared" si="48"/>
        <v/>
      </c>
      <c r="BP106" s="4" t="str">
        <f t="shared" si="49"/>
        <v/>
      </c>
      <c r="BQ106" s="4" t="str">
        <f t="shared" si="50"/>
        <v/>
      </c>
      <c r="BR106" s="4" t="str">
        <f t="shared" si="51"/>
        <v/>
      </c>
      <c r="BS106" s="4" t="str">
        <f t="shared" si="52"/>
        <v/>
      </c>
      <c r="BT106" s="4" t="str">
        <f t="shared" si="53"/>
        <v/>
      </c>
      <c r="BU106" s="4" t="str">
        <f t="shared" si="54"/>
        <v/>
      </c>
      <c r="BV106" s="4" t="str">
        <f t="shared" si="55"/>
        <v/>
      </c>
      <c r="BW106" s="4" t="str">
        <f t="shared" si="56"/>
        <v/>
      </c>
      <c r="BX106" s="4" t="str">
        <f t="shared" si="57"/>
        <v/>
      </c>
      <c r="BY106" s="4" t="str">
        <f t="shared" si="58"/>
        <v/>
      </c>
      <c r="BZ106" s="4" t="str">
        <f t="shared" si="59"/>
        <v/>
      </c>
      <c r="CA106" s="4" t="str">
        <f t="shared" si="60"/>
        <v/>
      </c>
      <c r="CB106" s="4" t="str">
        <f t="shared" si="61"/>
        <v/>
      </c>
      <c r="CC106" s="4" t="str">
        <f t="shared" si="62"/>
        <v/>
      </c>
      <c r="CD106" s="4" t="str">
        <f t="shared" si="63"/>
        <v/>
      </c>
      <c r="CE106" s="4" t="str">
        <f t="shared" si="64"/>
        <v/>
      </c>
      <c r="CF106" s="4" t="str">
        <f t="shared" si="65"/>
        <v/>
      </c>
      <c r="CG106" s="4" t="str">
        <f t="shared" si="66"/>
        <v/>
      </c>
      <c r="CH106" s="4" t="str">
        <f t="shared" si="67"/>
        <v/>
      </c>
      <c r="CI106" s="4" t="str">
        <f t="shared" si="68"/>
        <v/>
      </c>
      <c r="CJ106" s="4" t="str">
        <f t="shared" si="69"/>
        <v/>
      </c>
      <c r="CK106" s="4" t="str">
        <f t="shared" si="70"/>
        <v/>
      </c>
      <c r="CL106" s="4" t="str">
        <f t="shared" si="71"/>
        <v/>
      </c>
      <c r="CM106" s="4" t="str">
        <f t="shared" si="72"/>
        <v/>
      </c>
      <c r="CN106" s="4" t="str">
        <f t="shared" si="73"/>
        <v/>
      </c>
      <c r="CO106" s="4" t="str">
        <f t="shared" si="74"/>
        <v/>
      </c>
    </row>
    <row r="107">
      <c r="A107" s="4">
        <v>0.00888551456121</v>
      </c>
      <c r="B107" s="4">
        <v>150767.3484375</v>
      </c>
      <c r="C107" s="7">
        <v>1388.5372194956735</v>
      </c>
      <c r="D107" s="7">
        <v>3096.0</v>
      </c>
      <c r="E107" s="7">
        <v>3061.3219280948874</v>
      </c>
      <c r="F107" s="7">
        <v>149396.0</v>
      </c>
      <c r="G107" s="7">
        <v>3056.0</v>
      </c>
      <c r="H107" s="7">
        <v>40.0</v>
      </c>
      <c r="I107" s="4">
        <v>756.3575</v>
      </c>
      <c r="J107" s="4">
        <v>614.9909375</v>
      </c>
      <c r="U107" s="11" t="str">
        <f t="shared" si="2"/>
        <v>4</v>
      </c>
      <c r="V107" s="4" t="str">
        <f t="shared" si="3"/>
        <v/>
      </c>
      <c r="W107" s="4" t="str">
        <f t="shared" si="4"/>
        <v/>
      </c>
      <c r="X107" s="4" t="str">
        <f t="shared" si="5"/>
        <v/>
      </c>
      <c r="Y107" s="4" t="str">
        <f t="shared" si="6"/>
        <v>150767.3484</v>
      </c>
      <c r="Z107" s="4" t="str">
        <f t="shared" si="7"/>
        <v/>
      </c>
      <c r="AA107" s="4" t="str">
        <f t="shared" si="8"/>
        <v/>
      </c>
      <c r="AB107" s="4" t="str">
        <f t="shared" si="9"/>
        <v/>
      </c>
      <c r="AC107" s="4" t="str">
        <f t="shared" si="10"/>
        <v>1388.537219</v>
      </c>
      <c r="AD107" s="4" t="str">
        <f t="shared" si="11"/>
        <v/>
      </c>
      <c r="AE107" s="4" t="str">
        <f t="shared" si="12"/>
        <v/>
      </c>
      <c r="AF107" s="4" t="str">
        <f t="shared" si="13"/>
        <v/>
      </c>
      <c r="AG107" s="4" t="str">
        <f t="shared" si="14"/>
        <v>3096</v>
      </c>
      <c r="AH107" s="4" t="str">
        <f t="shared" si="15"/>
        <v/>
      </c>
      <c r="AI107" s="4" t="str">
        <f t="shared" si="16"/>
        <v/>
      </c>
      <c r="AJ107" s="4" t="str">
        <f t="shared" si="17"/>
        <v/>
      </c>
      <c r="AK107" s="4" t="str">
        <f t="shared" si="18"/>
        <v>3061.321928</v>
      </c>
      <c r="AL107" s="4" t="str">
        <f t="shared" si="19"/>
        <v/>
      </c>
      <c r="AM107" s="4" t="str">
        <f t="shared" si="20"/>
        <v/>
      </c>
      <c r="AN107" s="4" t="str">
        <f t="shared" si="21"/>
        <v/>
      </c>
      <c r="AO107" s="4" t="str">
        <f t="shared" si="22"/>
        <v>149396</v>
      </c>
      <c r="AP107" s="4" t="str">
        <f t="shared" si="23"/>
        <v/>
      </c>
      <c r="AQ107" s="4" t="str">
        <f t="shared" si="24"/>
        <v/>
      </c>
      <c r="AR107" s="4" t="str">
        <f t="shared" si="25"/>
        <v/>
      </c>
      <c r="AS107" s="4" t="str">
        <f t="shared" si="26"/>
        <v>3056</v>
      </c>
      <c r="AT107" s="4" t="str">
        <f t="shared" si="27"/>
        <v/>
      </c>
      <c r="AU107" s="4" t="str">
        <f t="shared" si="28"/>
        <v/>
      </c>
      <c r="AV107" s="4" t="str">
        <f t="shared" si="29"/>
        <v/>
      </c>
      <c r="AW107" s="4" t="str">
        <f t="shared" si="30"/>
        <v>40</v>
      </c>
      <c r="AX107" s="4" t="str">
        <f t="shared" si="31"/>
        <v/>
      </c>
      <c r="AY107" s="4" t="str">
        <f t="shared" si="32"/>
        <v/>
      </c>
      <c r="AZ107" s="4" t="str">
        <f t="shared" si="33"/>
        <v/>
      </c>
      <c r="BA107" s="4" t="str">
        <f t="shared" si="34"/>
        <v>756.3575</v>
      </c>
      <c r="BB107" s="4" t="str">
        <f t="shared" si="35"/>
        <v/>
      </c>
      <c r="BC107" s="4" t="str">
        <f t="shared" si="36"/>
        <v/>
      </c>
      <c r="BD107" s="4" t="str">
        <f t="shared" si="37"/>
        <v/>
      </c>
      <c r="BE107" s="4" t="str">
        <f t="shared" si="38"/>
        <v>614.9909375</v>
      </c>
      <c r="BF107" s="4" t="str">
        <f t="shared" si="39"/>
        <v/>
      </c>
      <c r="BG107" s="4" t="str">
        <f t="shared" si="40"/>
        <v/>
      </c>
      <c r="BH107" s="4" t="str">
        <f t="shared" si="41"/>
        <v/>
      </c>
      <c r="BI107" s="4" t="str">
        <f t="shared" si="42"/>
        <v/>
      </c>
      <c r="BJ107" s="4" t="str">
        <f t="shared" si="43"/>
        <v/>
      </c>
      <c r="BK107" s="4" t="str">
        <f t="shared" si="44"/>
        <v/>
      </c>
      <c r="BL107" s="4" t="str">
        <f t="shared" si="45"/>
        <v/>
      </c>
      <c r="BM107" s="4" t="str">
        <f t="shared" si="46"/>
        <v/>
      </c>
      <c r="BN107" s="4" t="str">
        <f t="shared" si="47"/>
        <v/>
      </c>
      <c r="BO107" s="4" t="str">
        <f t="shared" si="48"/>
        <v/>
      </c>
      <c r="BP107" s="4" t="str">
        <f t="shared" si="49"/>
        <v/>
      </c>
      <c r="BQ107" s="4" t="str">
        <f t="shared" si="50"/>
        <v/>
      </c>
      <c r="BR107" s="4" t="str">
        <f t="shared" si="51"/>
        <v/>
      </c>
      <c r="BS107" s="4" t="str">
        <f t="shared" si="52"/>
        <v/>
      </c>
      <c r="BT107" s="4" t="str">
        <f t="shared" si="53"/>
        <v/>
      </c>
      <c r="BU107" s="4" t="str">
        <f t="shared" si="54"/>
        <v/>
      </c>
      <c r="BV107" s="4" t="str">
        <f t="shared" si="55"/>
        <v/>
      </c>
      <c r="BW107" s="4" t="str">
        <f t="shared" si="56"/>
        <v/>
      </c>
      <c r="BX107" s="4" t="str">
        <f t="shared" si="57"/>
        <v/>
      </c>
      <c r="BY107" s="4" t="str">
        <f t="shared" si="58"/>
        <v/>
      </c>
      <c r="BZ107" s="4" t="str">
        <f t="shared" si="59"/>
        <v/>
      </c>
      <c r="CA107" s="4" t="str">
        <f t="shared" si="60"/>
        <v/>
      </c>
      <c r="CB107" s="4" t="str">
        <f t="shared" si="61"/>
        <v/>
      </c>
      <c r="CC107" s="4" t="str">
        <f t="shared" si="62"/>
        <v/>
      </c>
      <c r="CD107" s="4" t="str">
        <f t="shared" si="63"/>
        <v/>
      </c>
      <c r="CE107" s="4" t="str">
        <f t="shared" si="64"/>
        <v/>
      </c>
      <c r="CF107" s="4" t="str">
        <f t="shared" si="65"/>
        <v/>
      </c>
      <c r="CG107" s="4" t="str">
        <f t="shared" si="66"/>
        <v/>
      </c>
      <c r="CH107" s="4" t="str">
        <f t="shared" si="67"/>
        <v/>
      </c>
      <c r="CI107" s="4" t="str">
        <f t="shared" si="68"/>
        <v/>
      </c>
      <c r="CJ107" s="4" t="str">
        <f t="shared" si="69"/>
        <v/>
      </c>
      <c r="CK107" s="4" t="str">
        <f t="shared" si="70"/>
        <v/>
      </c>
      <c r="CL107" s="4" t="str">
        <f t="shared" si="71"/>
        <v/>
      </c>
      <c r="CM107" s="4" t="str">
        <f t="shared" si="72"/>
        <v/>
      </c>
      <c r="CN107" s="4" t="str">
        <f t="shared" si="73"/>
        <v/>
      </c>
      <c r="CO107" s="4" t="str">
        <f t="shared" si="74"/>
        <v/>
      </c>
    </row>
    <row r="108">
      <c r="A108" s="4">
        <v>0.0034800242204</v>
      </c>
      <c r="B108" s="4">
        <v>145980.2778125</v>
      </c>
      <c r="C108" s="7">
        <v>146.4319482522745</v>
      </c>
      <c r="D108" s="7">
        <v>1043.0</v>
      </c>
      <c r="E108" s="7">
        <v>867.515699838284</v>
      </c>
      <c r="F108" s="7">
        <v>145851.0</v>
      </c>
      <c r="G108" s="7">
        <v>860.0</v>
      </c>
      <c r="H108" s="7">
        <v>183.0</v>
      </c>
      <c r="I108" s="4">
        <v>126.0278125</v>
      </c>
      <c r="J108" s="4">
        <v>3.25</v>
      </c>
      <c r="M108" s="7"/>
      <c r="U108" s="11" t="str">
        <f t="shared" si="2"/>
        <v>2</v>
      </c>
      <c r="V108" s="4" t="str">
        <f t="shared" si="3"/>
        <v/>
      </c>
      <c r="W108" s="4" t="str">
        <f t="shared" si="4"/>
        <v>145980.2778</v>
      </c>
      <c r="X108" s="4" t="str">
        <f t="shared" si="5"/>
        <v/>
      </c>
      <c r="Y108" s="4" t="str">
        <f t="shared" si="6"/>
        <v/>
      </c>
      <c r="Z108" s="4" t="str">
        <f t="shared" si="7"/>
        <v/>
      </c>
      <c r="AA108" s="4" t="str">
        <f t="shared" si="8"/>
        <v>146.4319483</v>
      </c>
      <c r="AB108" s="4" t="str">
        <f t="shared" si="9"/>
        <v/>
      </c>
      <c r="AC108" s="4" t="str">
        <f t="shared" si="10"/>
        <v/>
      </c>
      <c r="AD108" s="4" t="str">
        <f t="shared" si="11"/>
        <v/>
      </c>
      <c r="AE108" s="4" t="str">
        <f t="shared" si="12"/>
        <v>1043</v>
      </c>
      <c r="AF108" s="4" t="str">
        <f t="shared" si="13"/>
        <v/>
      </c>
      <c r="AG108" s="4" t="str">
        <f t="shared" si="14"/>
        <v/>
      </c>
      <c r="AH108" s="4" t="str">
        <f t="shared" si="15"/>
        <v/>
      </c>
      <c r="AI108" s="4" t="str">
        <f t="shared" si="16"/>
        <v>867.5156998</v>
      </c>
      <c r="AJ108" s="4" t="str">
        <f t="shared" si="17"/>
        <v/>
      </c>
      <c r="AK108" s="4" t="str">
        <f t="shared" si="18"/>
        <v/>
      </c>
      <c r="AL108" s="4" t="str">
        <f t="shared" si="19"/>
        <v/>
      </c>
      <c r="AM108" s="4" t="str">
        <f t="shared" si="20"/>
        <v>145851</v>
      </c>
      <c r="AN108" s="4" t="str">
        <f t="shared" si="21"/>
        <v/>
      </c>
      <c r="AO108" s="4" t="str">
        <f t="shared" si="22"/>
        <v/>
      </c>
      <c r="AP108" s="4" t="str">
        <f t="shared" si="23"/>
        <v/>
      </c>
      <c r="AQ108" s="4" t="str">
        <f t="shared" si="24"/>
        <v>860</v>
      </c>
      <c r="AR108" s="4" t="str">
        <f t="shared" si="25"/>
        <v/>
      </c>
      <c r="AS108" s="4" t="str">
        <f t="shared" si="26"/>
        <v/>
      </c>
      <c r="AT108" s="4" t="str">
        <f t="shared" si="27"/>
        <v/>
      </c>
      <c r="AU108" s="4" t="str">
        <f t="shared" si="28"/>
        <v>183</v>
      </c>
      <c r="AV108" s="4" t="str">
        <f t="shared" si="29"/>
        <v/>
      </c>
      <c r="AW108" s="4" t="str">
        <f t="shared" si="30"/>
        <v/>
      </c>
      <c r="AX108" s="4" t="str">
        <f t="shared" si="31"/>
        <v/>
      </c>
      <c r="AY108" s="4" t="str">
        <f t="shared" si="32"/>
        <v>126.0278125</v>
      </c>
      <c r="AZ108" s="4" t="str">
        <f t="shared" si="33"/>
        <v/>
      </c>
      <c r="BA108" s="4" t="str">
        <f t="shared" si="34"/>
        <v/>
      </c>
      <c r="BB108" s="4" t="str">
        <f t="shared" si="35"/>
        <v/>
      </c>
      <c r="BC108" s="4" t="str">
        <f t="shared" si="36"/>
        <v>3.25</v>
      </c>
      <c r="BD108" s="4" t="str">
        <f t="shared" si="37"/>
        <v/>
      </c>
      <c r="BE108" s="4" t="str">
        <f t="shared" si="38"/>
        <v/>
      </c>
      <c r="BF108" s="4" t="str">
        <f t="shared" si="39"/>
        <v/>
      </c>
      <c r="BG108" s="4" t="str">
        <f t="shared" si="40"/>
        <v/>
      </c>
      <c r="BH108" s="4" t="str">
        <f t="shared" si="41"/>
        <v/>
      </c>
      <c r="BI108" s="4" t="str">
        <f t="shared" si="42"/>
        <v/>
      </c>
      <c r="BJ108" s="4" t="str">
        <f t="shared" si="43"/>
        <v/>
      </c>
      <c r="BK108" s="4" t="str">
        <f t="shared" si="44"/>
        <v/>
      </c>
      <c r="BL108" s="4" t="str">
        <f t="shared" si="45"/>
        <v/>
      </c>
      <c r="BM108" s="4" t="str">
        <f t="shared" si="46"/>
        <v/>
      </c>
      <c r="BN108" s="4" t="str">
        <f t="shared" si="47"/>
        <v/>
      </c>
      <c r="BO108" s="4" t="str">
        <f t="shared" si="48"/>
        <v/>
      </c>
      <c r="BP108" s="4" t="str">
        <f t="shared" si="49"/>
        <v/>
      </c>
      <c r="BQ108" s="4" t="str">
        <f t="shared" si="50"/>
        <v/>
      </c>
      <c r="BR108" s="4" t="str">
        <f t="shared" si="51"/>
        <v/>
      </c>
      <c r="BS108" s="4" t="str">
        <f t="shared" si="52"/>
        <v/>
      </c>
      <c r="BT108" s="4" t="str">
        <f t="shared" si="53"/>
        <v/>
      </c>
      <c r="BU108" s="4" t="str">
        <f t="shared" si="54"/>
        <v/>
      </c>
      <c r="BV108" s="4" t="str">
        <f t="shared" si="55"/>
        <v/>
      </c>
      <c r="BW108" s="4" t="str">
        <f t="shared" si="56"/>
        <v/>
      </c>
      <c r="BX108" s="4" t="str">
        <f t="shared" si="57"/>
        <v/>
      </c>
      <c r="BY108" s="4" t="str">
        <f t="shared" si="58"/>
        <v/>
      </c>
      <c r="BZ108" s="4" t="str">
        <f t="shared" si="59"/>
        <v/>
      </c>
      <c r="CA108" s="4" t="str">
        <f t="shared" si="60"/>
        <v/>
      </c>
      <c r="CB108" s="4" t="str">
        <f t="shared" si="61"/>
        <v/>
      </c>
      <c r="CC108" s="4" t="str">
        <f t="shared" si="62"/>
        <v/>
      </c>
      <c r="CD108" s="4" t="str">
        <f t="shared" si="63"/>
        <v/>
      </c>
      <c r="CE108" s="4" t="str">
        <f t="shared" si="64"/>
        <v/>
      </c>
      <c r="CF108" s="4" t="str">
        <f t="shared" si="65"/>
        <v/>
      </c>
      <c r="CG108" s="4" t="str">
        <f t="shared" si="66"/>
        <v/>
      </c>
      <c r="CH108" s="4" t="str">
        <f t="shared" si="67"/>
        <v/>
      </c>
      <c r="CI108" s="4" t="str">
        <f t="shared" si="68"/>
        <v/>
      </c>
      <c r="CJ108" s="4" t="str">
        <f t="shared" si="69"/>
        <v/>
      </c>
      <c r="CK108" s="4" t="str">
        <f t="shared" si="70"/>
        <v/>
      </c>
      <c r="CL108" s="4" t="str">
        <f t="shared" si="71"/>
        <v/>
      </c>
      <c r="CM108" s="4" t="str">
        <f t="shared" si="72"/>
        <v/>
      </c>
      <c r="CN108" s="4" t="str">
        <f t="shared" si="73"/>
        <v/>
      </c>
      <c r="CO108" s="4" t="str">
        <f t="shared" si="74"/>
        <v/>
      </c>
    </row>
    <row r="109">
      <c r="A109" s="4">
        <v>0.0043636649349</v>
      </c>
      <c r="B109" s="4">
        <v>144572.5125</v>
      </c>
      <c r="C109" s="7">
        <v>282.6512817577749</v>
      </c>
      <c r="D109" s="7">
        <v>1583.0</v>
      </c>
      <c r="E109" s="7">
        <v>1502.4429434958488</v>
      </c>
      <c r="F109" s="7">
        <v>144307.0</v>
      </c>
      <c r="G109" s="7">
        <v>1496.0</v>
      </c>
      <c r="H109" s="7">
        <v>87.0</v>
      </c>
      <c r="I109" s="4">
        <v>241.45</v>
      </c>
      <c r="J109" s="4">
        <v>24.0625</v>
      </c>
      <c r="K109">
        <v>84.80251636512122</v>
      </c>
      <c r="L109" s="7">
        <v>252.0</v>
      </c>
      <c r="M109" s="7">
        <v>238.0</v>
      </c>
      <c r="N109" s="4">
        <v>893.0</v>
      </c>
      <c r="O109" s="4"/>
      <c r="P109" s="4"/>
      <c r="Q109" s="4"/>
      <c r="R109" s="18"/>
      <c r="S109" s="18"/>
      <c r="T109" s="4"/>
      <c r="U109" s="11" t="str">
        <f t="shared" si="2"/>
        <v>3</v>
      </c>
      <c r="V109" s="4" t="str">
        <f t="shared" si="3"/>
        <v/>
      </c>
      <c r="W109" s="4" t="str">
        <f t="shared" si="4"/>
        <v/>
      </c>
      <c r="X109" s="4" t="str">
        <f t="shared" si="5"/>
        <v>144572.5125</v>
      </c>
      <c r="Y109" s="4" t="str">
        <f t="shared" si="6"/>
        <v/>
      </c>
      <c r="Z109" s="4" t="str">
        <f t="shared" si="7"/>
        <v/>
      </c>
      <c r="AA109" s="4" t="str">
        <f t="shared" si="8"/>
        <v/>
      </c>
      <c r="AB109" s="4" t="str">
        <f t="shared" si="9"/>
        <v>282.6512818</v>
      </c>
      <c r="AC109" s="4" t="str">
        <f t="shared" si="10"/>
        <v/>
      </c>
      <c r="AD109" s="4" t="str">
        <f t="shared" si="11"/>
        <v/>
      </c>
      <c r="AE109" s="4" t="str">
        <f t="shared" si="12"/>
        <v/>
      </c>
      <c r="AF109" s="4" t="str">
        <f t="shared" si="13"/>
        <v>1583</v>
      </c>
      <c r="AG109" s="4" t="str">
        <f t="shared" si="14"/>
        <v/>
      </c>
      <c r="AH109" s="4" t="str">
        <f t="shared" si="15"/>
        <v/>
      </c>
      <c r="AI109" s="4" t="str">
        <f t="shared" si="16"/>
        <v/>
      </c>
      <c r="AJ109" s="4" t="str">
        <f t="shared" si="17"/>
        <v>1502.442943</v>
      </c>
      <c r="AK109" s="4" t="str">
        <f t="shared" si="18"/>
        <v/>
      </c>
      <c r="AL109" s="4" t="str">
        <f t="shared" si="19"/>
        <v/>
      </c>
      <c r="AM109" s="4" t="str">
        <f t="shared" si="20"/>
        <v/>
      </c>
      <c r="AN109" s="4" t="str">
        <f t="shared" si="21"/>
        <v>144307</v>
      </c>
      <c r="AO109" s="4" t="str">
        <f t="shared" si="22"/>
        <v/>
      </c>
      <c r="AP109" s="4" t="str">
        <f t="shared" si="23"/>
        <v/>
      </c>
      <c r="AQ109" s="4" t="str">
        <f t="shared" si="24"/>
        <v/>
      </c>
      <c r="AR109" s="4" t="str">
        <f t="shared" si="25"/>
        <v>1496</v>
      </c>
      <c r="AS109" s="4" t="str">
        <f t="shared" si="26"/>
        <v/>
      </c>
      <c r="AT109" s="4" t="str">
        <f t="shared" si="27"/>
        <v/>
      </c>
      <c r="AU109" s="4" t="str">
        <f t="shared" si="28"/>
        <v/>
      </c>
      <c r="AV109" s="4" t="str">
        <f t="shared" si="29"/>
        <v>87</v>
      </c>
      <c r="AW109" s="4" t="str">
        <f t="shared" si="30"/>
        <v/>
      </c>
      <c r="AX109" s="4" t="str">
        <f t="shared" si="31"/>
        <v/>
      </c>
      <c r="AY109" s="4" t="str">
        <f t="shared" si="32"/>
        <v/>
      </c>
      <c r="AZ109" s="4" t="str">
        <f t="shared" si="33"/>
        <v>241.45</v>
      </c>
      <c r="BA109" s="4" t="str">
        <f t="shared" si="34"/>
        <v/>
      </c>
      <c r="BB109" s="4" t="str">
        <f t="shared" si="35"/>
        <v/>
      </c>
      <c r="BC109" s="4" t="str">
        <f t="shared" si="36"/>
        <v/>
      </c>
      <c r="BD109" s="4" t="str">
        <f t="shared" si="37"/>
        <v>24.0625</v>
      </c>
      <c r="BE109" s="4" t="str">
        <f t="shared" si="38"/>
        <v/>
      </c>
      <c r="BF109" s="4" t="str">
        <f t="shared" si="39"/>
        <v/>
      </c>
      <c r="BG109" s="4" t="str">
        <f t="shared" si="40"/>
        <v/>
      </c>
      <c r="BH109" s="4" t="str">
        <f t="shared" si="41"/>
        <v>84.80251637</v>
      </c>
      <c r="BI109" s="4" t="str">
        <f t="shared" si="42"/>
        <v/>
      </c>
      <c r="BJ109" s="4" t="str">
        <f t="shared" si="43"/>
        <v/>
      </c>
      <c r="BK109" s="4" t="str">
        <f t="shared" si="44"/>
        <v/>
      </c>
      <c r="BL109" s="4" t="str">
        <f t="shared" si="45"/>
        <v>252</v>
      </c>
      <c r="BM109" s="4" t="str">
        <f t="shared" si="46"/>
        <v/>
      </c>
      <c r="BN109" s="4" t="str">
        <f t="shared" si="47"/>
        <v/>
      </c>
      <c r="BO109" s="4" t="str">
        <f t="shared" si="48"/>
        <v/>
      </c>
      <c r="BP109" s="4" t="str">
        <f t="shared" si="49"/>
        <v>238</v>
      </c>
      <c r="BQ109" s="4" t="str">
        <f t="shared" si="50"/>
        <v/>
      </c>
      <c r="BR109" s="4" t="str">
        <f t="shared" si="51"/>
        <v/>
      </c>
      <c r="BS109" s="4" t="str">
        <f t="shared" si="52"/>
        <v/>
      </c>
      <c r="BT109" s="4" t="str">
        <f t="shared" si="53"/>
        <v>893</v>
      </c>
      <c r="BU109" s="4" t="str">
        <f t="shared" si="54"/>
        <v/>
      </c>
      <c r="BV109" s="4" t="str">
        <f t="shared" si="55"/>
        <v/>
      </c>
      <c r="BW109" s="4" t="str">
        <f t="shared" si="56"/>
        <v/>
      </c>
      <c r="BX109" s="4" t="str">
        <f t="shared" si="57"/>
        <v/>
      </c>
      <c r="BY109" s="4" t="str">
        <f t="shared" si="58"/>
        <v/>
      </c>
      <c r="BZ109" s="4" t="str">
        <f t="shared" si="59"/>
        <v/>
      </c>
      <c r="CA109" s="4" t="str">
        <f t="shared" si="60"/>
        <v/>
      </c>
      <c r="CB109" s="4" t="str">
        <f t="shared" si="61"/>
        <v/>
      </c>
      <c r="CC109" s="4" t="str">
        <f t="shared" si="62"/>
        <v/>
      </c>
      <c r="CD109" s="4" t="str">
        <f t="shared" si="63"/>
        <v/>
      </c>
      <c r="CE109" s="4" t="str">
        <f t="shared" si="64"/>
        <v/>
      </c>
      <c r="CF109" s="4" t="str">
        <f t="shared" si="65"/>
        <v/>
      </c>
      <c r="CG109" s="4" t="str">
        <f t="shared" si="66"/>
        <v/>
      </c>
      <c r="CH109" s="4" t="str">
        <f t="shared" si="67"/>
        <v/>
      </c>
      <c r="CI109" s="4" t="str">
        <f t="shared" si="68"/>
        <v/>
      </c>
      <c r="CJ109" s="4" t="str">
        <f t="shared" si="69"/>
        <v/>
      </c>
      <c r="CK109" s="4" t="str">
        <f t="shared" si="70"/>
        <v/>
      </c>
      <c r="CL109" s="4" t="str">
        <f t="shared" si="71"/>
        <v/>
      </c>
      <c r="CM109" s="4" t="str">
        <f t="shared" si="72"/>
        <v/>
      </c>
      <c r="CN109" s="4" t="str">
        <f t="shared" si="73"/>
        <v/>
      </c>
      <c r="CO109" s="4" t="str">
        <f t="shared" si="74"/>
        <v/>
      </c>
    </row>
    <row r="110">
      <c r="A110" s="4">
        <v>0.00288411950709</v>
      </c>
      <c r="B110" s="4">
        <v>142804.15593749998</v>
      </c>
      <c r="C110" s="7">
        <v>337.2763778978079</v>
      </c>
      <c r="D110" s="7">
        <v>17600.0</v>
      </c>
      <c r="E110" s="7">
        <v>17229.067956075414</v>
      </c>
      <c r="F110" s="7">
        <v>142484.0</v>
      </c>
      <c r="G110" s="7">
        <v>17220.5</v>
      </c>
      <c r="H110" s="7">
        <v>379.5</v>
      </c>
      <c r="I110" s="4">
        <v>315.130625</v>
      </c>
      <c r="J110" s="4">
        <v>5.0253125</v>
      </c>
      <c r="K110">
        <v>157.44914864537543</v>
      </c>
      <c r="L110" s="7">
        <v>252.0</v>
      </c>
      <c r="M110" s="7">
        <v>237.0</v>
      </c>
      <c r="N110" s="4">
        <v>699.0</v>
      </c>
      <c r="O110" s="4"/>
      <c r="P110" s="4"/>
      <c r="Q110" s="4"/>
      <c r="R110" s="18"/>
      <c r="S110" s="18"/>
      <c r="T110" s="4"/>
      <c r="U110" s="11" t="str">
        <f t="shared" si="2"/>
        <v>2</v>
      </c>
      <c r="V110" s="4" t="str">
        <f t="shared" si="3"/>
        <v/>
      </c>
      <c r="W110" s="4" t="str">
        <f t="shared" si="4"/>
        <v>142804.1559</v>
      </c>
      <c r="X110" s="4" t="str">
        <f t="shared" si="5"/>
        <v/>
      </c>
      <c r="Y110" s="4" t="str">
        <f t="shared" si="6"/>
        <v/>
      </c>
      <c r="Z110" s="4" t="str">
        <f t="shared" si="7"/>
        <v/>
      </c>
      <c r="AA110" s="4" t="str">
        <f t="shared" si="8"/>
        <v>337.2763779</v>
      </c>
      <c r="AB110" s="4" t="str">
        <f t="shared" si="9"/>
        <v/>
      </c>
      <c r="AC110" s="4" t="str">
        <f t="shared" si="10"/>
        <v/>
      </c>
      <c r="AD110" s="4" t="str">
        <f t="shared" si="11"/>
        <v/>
      </c>
      <c r="AE110" s="4" t="str">
        <f t="shared" si="12"/>
        <v>17600</v>
      </c>
      <c r="AF110" s="4" t="str">
        <f t="shared" si="13"/>
        <v/>
      </c>
      <c r="AG110" s="4" t="str">
        <f t="shared" si="14"/>
        <v/>
      </c>
      <c r="AH110" s="4" t="str">
        <f t="shared" si="15"/>
        <v/>
      </c>
      <c r="AI110" s="4" t="str">
        <f t="shared" si="16"/>
        <v>17229.06796</v>
      </c>
      <c r="AJ110" s="4" t="str">
        <f t="shared" si="17"/>
        <v/>
      </c>
      <c r="AK110" s="4" t="str">
        <f t="shared" si="18"/>
        <v/>
      </c>
      <c r="AL110" s="4" t="str">
        <f t="shared" si="19"/>
        <v/>
      </c>
      <c r="AM110" s="4" t="str">
        <f t="shared" si="20"/>
        <v>142484</v>
      </c>
      <c r="AN110" s="4" t="str">
        <f t="shared" si="21"/>
        <v/>
      </c>
      <c r="AO110" s="4" t="str">
        <f t="shared" si="22"/>
        <v/>
      </c>
      <c r="AP110" s="4" t="str">
        <f t="shared" si="23"/>
        <v/>
      </c>
      <c r="AQ110" s="4" t="str">
        <f t="shared" si="24"/>
        <v>17220.5</v>
      </c>
      <c r="AR110" s="4" t="str">
        <f t="shared" si="25"/>
        <v/>
      </c>
      <c r="AS110" s="4" t="str">
        <f t="shared" si="26"/>
        <v/>
      </c>
      <c r="AT110" s="4" t="str">
        <f t="shared" si="27"/>
        <v/>
      </c>
      <c r="AU110" s="4" t="str">
        <f t="shared" si="28"/>
        <v>379.5</v>
      </c>
      <c r="AV110" s="4" t="str">
        <f t="shared" si="29"/>
        <v/>
      </c>
      <c r="AW110" s="4" t="str">
        <f t="shared" si="30"/>
        <v/>
      </c>
      <c r="AX110" s="4" t="str">
        <f t="shared" si="31"/>
        <v/>
      </c>
      <c r="AY110" s="4" t="str">
        <f t="shared" si="32"/>
        <v>315.130625</v>
      </c>
      <c r="AZ110" s="4" t="str">
        <f t="shared" si="33"/>
        <v/>
      </c>
      <c r="BA110" s="4" t="str">
        <f t="shared" si="34"/>
        <v/>
      </c>
      <c r="BB110" s="4" t="str">
        <f t="shared" si="35"/>
        <v/>
      </c>
      <c r="BC110" s="4" t="str">
        <f t="shared" si="36"/>
        <v>5.0253125</v>
      </c>
      <c r="BD110" s="4" t="str">
        <f t="shared" si="37"/>
        <v/>
      </c>
      <c r="BE110" s="4" t="str">
        <f t="shared" si="38"/>
        <v/>
      </c>
      <c r="BF110" s="4" t="str">
        <f t="shared" si="39"/>
        <v/>
      </c>
      <c r="BG110" s="4" t="str">
        <f t="shared" si="40"/>
        <v>157.4491486</v>
      </c>
      <c r="BH110" s="4" t="str">
        <f t="shared" si="41"/>
        <v/>
      </c>
      <c r="BI110" s="4" t="str">
        <f t="shared" si="42"/>
        <v/>
      </c>
      <c r="BJ110" s="4" t="str">
        <f t="shared" si="43"/>
        <v/>
      </c>
      <c r="BK110" s="4" t="str">
        <f t="shared" si="44"/>
        <v>252</v>
      </c>
      <c r="BL110" s="4" t="str">
        <f t="shared" si="45"/>
        <v/>
      </c>
      <c r="BM110" s="4" t="str">
        <f t="shared" si="46"/>
        <v/>
      </c>
      <c r="BN110" s="4" t="str">
        <f t="shared" si="47"/>
        <v/>
      </c>
      <c r="BO110" s="4" t="str">
        <f t="shared" si="48"/>
        <v>237</v>
      </c>
      <c r="BP110" s="4" t="str">
        <f t="shared" si="49"/>
        <v/>
      </c>
      <c r="BQ110" s="4" t="str">
        <f t="shared" si="50"/>
        <v/>
      </c>
      <c r="BR110" s="4" t="str">
        <f t="shared" si="51"/>
        <v/>
      </c>
      <c r="BS110" s="4" t="str">
        <f t="shared" si="52"/>
        <v>699</v>
      </c>
      <c r="BT110" s="4" t="str">
        <f t="shared" si="53"/>
        <v/>
      </c>
      <c r="BU110" s="4" t="str">
        <f t="shared" si="54"/>
        <v/>
      </c>
      <c r="BV110" s="4" t="str">
        <f t="shared" si="55"/>
        <v/>
      </c>
      <c r="BW110" s="4" t="str">
        <f t="shared" si="56"/>
        <v/>
      </c>
      <c r="BX110" s="4" t="str">
        <f t="shared" si="57"/>
        <v/>
      </c>
      <c r="BY110" s="4" t="str">
        <f t="shared" si="58"/>
        <v/>
      </c>
      <c r="BZ110" s="4" t="str">
        <f t="shared" si="59"/>
        <v/>
      </c>
      <c r="CA110" s="4" t="str">
        <f t="shared" si="60"/>
        <v/>
      </c>
      <c r="CB110" s="4" t="str">
        <f t="shared" si="61"/>
        <v/>
      </c>
      <c r="CC110" s="4" t="str">
        <f t="shared" si="62"/>
        <v/>
      </c>
      <c r="CD110" s="4" t="str">
        <f t="shared" si="63"/>
        <v/>
      </c>
      <c r="CE110" s="4" t="str">
        <f t="shared" si="64"/>
        <v/>
      </c>
      <c r="CF110" s="4" t="str">
        <f t="shared" si="65"/>
        <v/>
      </c>
      <c r="CG110" s="4" t="str">
        <f t="shared" si="66"/>
        <v/>
      </c>
      <c r="CH110" s="4" t="str">
        <f t="shared" si="67"/>
        <v/>
      </c>
      <c r="CI110" s="4" t="str">
        <f t="shared" si="68"/>
        <v/>
      </c>
      <c r="CJ110" s="4" t="str">
        <f t="shared" si="69"/>
        <v/>
      </c>
      <c r="CK110" s="4" t="str">
        <f t="shared" si="70"/>
        <v/>
      </c>
      <c r="CL110" s="4" t="str">
        <f t="shared" si="71"/>
        <v/>
      </c>
      <c r="CM110" s="4" t="str">
        <f t="shared" si="72"/>
        <v/>
      </c>
      <c r="CN110" s="4" t="str">
        <f t="shared" si="73"/>
        <v/>
      </c>
      <c r="CO110" s="4" t="str">
        <f t="shared" si="74"/>
        <v/>
      </c>
    </row>
    <row r="111">
      <c r="A111" s="4">
        <v>0.00124878883526</v>
      </c>
      <c r="B111" s="4">
        <v>139743.875</v>
      </c>
      <c r="C111" s="7">
        <v>112.96643538632361</v>
      </c>
      <c r="D111" s="7">
        <v>13700.0</v>
      </c>
      <c r="E111" s="7">
        <v>12639.751316367623</v>
      </c>
      <c r="F111" s="7">
        <v>139648.0</v>
      </c>
      <c r="G111" s="7">
        <v>12629.6875</v>
      </c>
      <c r="H111" s="7">
        <v>1070.3125</v>
      </c>
      <c r="I111" s="4">
        <v>95.875</v>
      </c>
      <c r="J111" s="4">
        <v>0.0</v>
      </c>
      <c r="K111">
        <v>65.89481776330794</v>
      </c>
      <c r="L111" s="7">
        <v>45.0</v>
      </c>
      <c r="M111" s="7">
        <v>193.0</v>
      </c>
      <c r="N111" s="4">
        <v>119.0</v>
      </c>
      <c r="O111" s="4"/>
      <c r="P111" s="4"/>
      <c r="Q111" s="4"/>
      <c r="R111" s="18"/>
      <c r="S111" s="18"/>
      <c r="T111" s="4"/>
      <c r="U111" s="11" t="str">
        <f t="shared" si="2"/>
        <v>1</v>
      </c>
      <c r="V111" s="4" t="str">
        <f t="shared" si="3"/>
        <v>139743.875</v>
      </c>
      <c r="W111" s="4" t="str">
        <f t="shared" si="4"/>
        <v/>
      </c>
      <c r="X111" s="4" t="str">
        <f t="shared" si="5"/>
        <v/>
      </c>
      <c r="Y111" s="4" t="str">
        <f t="shared" si="6"/>
        <v/>
      </c>
      <c r="Z111" s="4" t="str">
        <f t="shared" si="7"/>
        <v>112.9664354</v>
      </c>
      <c r="AA111" s="4" t="str">
        <f t="shared" si="8"/>
        <v/>
      </c>
      <c r="AB111" s="4" t="str">
        <f t="shared" si="9"/>
        <v/>
      </c>
      <c r="AC111" s="4" t="str">
        <f t="shared" si="10"/>
        <v/>
      </c>
      <c r="AD111" s="4" t="str">
        <f t="shared" si="11"/>
        <v>13700</v>
      </c>
      <c r="AE111" s="4" t="str">
        <f t="shared" si="12"/>
        <v/>
      </c>
      <c r="AF111" s="4" t="str">
        <f t="shared" si="13"/>
        <v/>
      </c>
      <c r="AG111" s="4" t="str">
        <f t="shared" si="14"/>
        <v/>
      </c>
      <c r="AH111" s="4" t="str">
        <f t="shared" si="15"/>
        <v>12639.75132</v>
      </c>
      <c r="AI111" s="4" t="str">
        <f t="shared" si="16"/>
        <v/>
      </c>
      <c r="AJ111" s="4" t="str">
        <f t="shared" si="17"/>
        <v/>
      </c>
      <c r="AK111" s="4" t="str">
        <f t="shared" si="18"/>
        <v/>
      </c>
      <c r="AL111" s="4" t="str">
        <f t="shared" si="19"/>
        <v>139648</v>
      </c>
      <c r="AM111" s="4" t="str">
        <f t="shared" si="20"/>
        <v/>
      </c>
      <c r="AN111" s="4" t="str">
        <f t="shared" si="21"/>
        <v/>
      </c>
      <c r="AO111" s="4" t="str">
        <f t="shared" si="22"/>
        <v/>
      </c>
      <c r="AP111" s="4" t="str">
        <f t="shared" si="23"/>
        <v>12629.6875</v>
      </c>
      <c r="AQ111" s="4" t="str">
        <f t="shared" si="24"/>
        <v/>
      </c>
      <c r="AR111" s="4" t="str">
        <f t="shared" si="25"/>
        <v/>
      </c>
      <c r="AS111" s="4" t="str">
        <f t="shared" si="26"/>
        <v/>
      </c>
      <c r="AT111" s="4" t="str">
        <f t="shared" si="27"/>
        <v>1070.3125</v>
      </c>
      <c r="AU111" s="4" t="str">
        <f t="shared" si="28"/>
        <v/>
      </c>
      <c r="AV111" s="4" t="str">
        <f t="shared" si="29"/>
        <v/>
      </c>
      <c r="AW111" s="4" t="str">
        <f t="shared" si="30"/>
        <v/>
      </c>
      <c r="AX111" s="4" t="str">
        <f t="shared" si="31"/>
        <v>95.875</v>
      </c>
      <c r="AY111" s="4" t="str">
        <f t="shared" si="32"/>
        <v/>
      </c>
      <c r="AZ111" s="4" t="str">
        <f t="shared" si="33"/>
        <v/>
      </c>
      <c r="BA111" s="4" t="str">
        <f t="shared" si="34"/>
        <v/>
      </c>
      <c r="BB111" s="4" t="str">
        <f t="shared" si="35"/>
        <v>0</v>
      </c>
      <c r="BC111" s="4" t="str">
        <f t="shared" si="36"/>
        <v/>
      </c>
      <c r="BD111" s="4" t="str">
        <f t="shared" si="37"/>
        <v/>
      </c>
      <c r="BE111" s="4" t="str">
        <f t="shared" si="38"/>
        <v/>
      </c>
      <c r="BF111" s="4" t="str">
        <f t="shared" si="39"/>
        <v>65.89481776</v>
      </c>
      <c r="BG111" s="4" t="str">
        <f t="shared" si="40"/>
        <v/>
      </c>
      <c r="BH111" s="4" t="str">
        <f t="shared" si="41"/>
        <v/>
      </c>
      <c r="BI111" s="4" t="str">
        <f t="shared" si="42"/>
        <v/>
      </c>
      <c r="BJ111" s="4" t="str">
        <f t="shared" si="43"/>
        <v>45</v>
      </c>
      <c r="BK111" s="4" t="str">
        <f t="shared" si="44"/>
        <v/>
      </c>
      <c r="BL111" s="4" t="str">
        <f t="shared" si="45"/>
        <v/>
      </c>
      <c r="BM111" s="4" t="str">
        <f t="shared" si="46"/>
        <v/>
      </c>
      <c r="BN111" s="4" t="str">
        <f t="shared" si="47"/>
        <v>193</v>
      </c>
      <c r="BO111" s="4" t="str">
        <f t="shared" si="48"/>
        <v/>
      </c>
      <c r="BP111" s="4" t="str">
        <f t="shared" si="49"/>
        <v/>
      </c>
      <c r="BQ111" s="4" t="str">
        <f t="shared" si="50"/>
        <v/>
      </c>
      <c r="BR111" s="4" t="str">
        <f t="shared" si="51"/>
        <v>119</v>
      </c>
      <c r="BS111" s="4" t="str">
        <f t="shared" si="52"/>
        <v/>
      </c>
      <c r="BT111" s="4" t="str">
        <f t="shared" si="53"/>
        <v/>
      </c>
      <c r="BU111" s="4" t="str">
        <f t="shared" si="54"/>
        <v/>
      </c>
      <c r="BV111" s="4" t="str">
        <f t="shared" si="55"/>
        <v/>
      </c>
      <c r="BW111" s="4" t="str">
        <f t="shared" si="56"/>
        <v/>
      </c>
      <c r="BX111" s="4" t="str">
        <f t="shared" si="57"/>
        <v/>
      </c>
      <c r="BY111" s="4" t="str">
        <f t="shared" si="58"/>
        <v/>
      </c>
      <c r="BZ111" s="4" t="str">
        <f t="shared" si="59"/>
        <v/>
      </c>
      <c r="CA111" s="4" t="str">
        <f t="shared" si="60"/>
        <v/>
      </c>
      <c r="CB111" s="4" t="str">
        <f t="shared" si="61"/>
        <v/>
      </c>
      <c r="CC111" s="4" t="str">
        <f t="shared" si="62"/>
        <v/>
      </c>
      <c r="CD111" s="4" t="str">
        <f t="shared" si="63"/>
        <v/>
      </c>
      <c r="CE111" s="4" t="str">
        <f t="shared" si="64"/>
        <v/>
      </c>
      <c r="CF111" s="4" t="str">
        <f t="shared" si="65"/>
        <v/>
      </c>
      <c r="CG111" s="4" t="str">
        <f t="shared" si="66"/>
        <v/>
      </c>
      <c r="CH111" s="4" t="str">
        <f t="shared" si="67"/>
        <v/>
      </c>
      <c r="CI111" s="4" t="str">
        <f t="shared" si="68"/>
        <v/>
      </c>
      <c r="CJ111" s="4" t="str">
        <f t="shared" si="69"/>
        <v/>
      </c>
      <c r="CK111" s="4" t="str">
        <f t="shared" si="70"/>
        <v/>
      </c>
      <c r="CL111" s="4" t="str">
        <f t="shared" si="71"/>
        <v/>
      </c>
      <c r="CM111" s="4" t="str">
        <f t="shared" si="72"/>
        <v/>
      </c>
      <c r="CN111" s="4" t="str">
        <f t="shared" si="73"/>
        <v/>
      </c>
      <c r="CO111" s="4" t="str">
        <f t="shared" si="74"/>
        <v/>
      </c>
    </row>
    <row r="112">
      <c r="A112" s="4">
        <v>0.0042748117204</v>
      </c>
      <c r="B112" s="4">
        <v>141154.27625</v>
      </c>
      <c r="C112" s="7">
        <v>2314.3594903819558</v>
      </c>
      <c r="D112" s="7">
        <v>25600.0</v>
      </c>
      <c r="E112" s="7">
        <v>20332.366322214246</v>
      </c>
      <c r="F112" s="7">
        <v>138857.0</v>
      </c>
      <c r="G112" s="7">
        <v>20320.0</v>
      </c>
      <c r="H112" s="7">
        <v>5280.0</v>
      </c>
      <c r="I112" s="4">
        <v>2164.4475</v>
      </c>
      <c r="J112" s="4">
        <v>132.82875</v>
      </c>
      <c r="K112">
        <v>519.158294103604</v>
      </c>
      <c r="L112" s="7">
        <v>3240.0</v>
      </c>
      <c r="M112" s="7">
        <v>6720.0</v>
      </c>
      <c r="N112" s="4">
        <v>4571.0</v>
      </c>
      <c r="O112" s="4"/>
      <c r="P112" s="4"/>
      <c r="Q112" s="4"/>
      <c r="R112" s="18"/>
      <c r="S112" s="18"/>
      <c r="T112" s="4"/>
      <c r="U112" s="11" t="str">
        <f t="shared" si="2"/>
        <v>2</v>
      </c>
      <c r="V112" s="4" t="str">
        <f t="shared" si="3"/>
        <v/>
      </c>
      <c r="W112" s="4" t="str">
        <f t="shared" si="4"/>
        <v>141154.2763</v>
      </c>
      <c r="X112" s="4" t="str">
        <f t="shared" si="5"/>
        <v/>
      </c>
      <c r="Y112" s="4" t="str">
        <f t="shared" si="6"/>
        <v/>
      </c>
      <c r="Z112" s="4" t="str">
        <f t="shared" si="7"/>
        <v/>
      </c>
      <c r="AA112" s="4" t="str">
        <f t="shared" si="8"/>
        <v>2314.35949</v>
      </c>
      <c r="AB112" s="4" t="str">
        <f t="shared" si="9"/>
        <v/>
      </c>
      <c r="AC112" s="4" t="str">
        <f t="shared" si="10"/>
        <v/>
      </c>
      <c r="AD112" s="4" t="str">
        <f t="shared" si="11"/>
        <v/>
      </c>
      <c r="AE112" s="4" t="str">
        <f t="shared" si="12"/>
        <v>25600</v>
      </c>
      <c r="AF112" s="4" t="str">
        <f t="shared" si="13"/>
        <v/>
      </c>
      <c r="AG112" s="4" t="str">
        <f t="shared" si="14"/>
        <v/>
      </c>
      <c r="AH112" s="4" t="str">
        <f t="shared" si="15"/>
        <v/>
      </c>
      <c r="AI112" s="4" t="str">
        <f t="shared" si="16"/>
        <v>20332.36632</v>
      </c>
      <c r="AJ112" s="4" t="str">
        <f t="shared" si="17"/>
        <v/>
      </c>
      <c r="AK112" s="4" t="str">
        <f t="shared" si="18"/>
        <v/>
      </c>
      <c r="AL112" s="4" t="str">
        <f t="shared" si="19"/>
        <v/>
      </c>
      <c r="AM112" s="4" t="str">
        <f t="shared" si="20"/>
        <v>138857</v>
      </c>
      <c r="AN112" s="4" t="str">
        <f t="shared" si="21"/>
        <v/>
      </c>
      <c r="AO112" s="4" t="str">
        <f t="shared" si="22"/>
        <v/>
      </c>
      <c r="AP112" s="4" t="str">
        <f t="shared" si="23"/>
        <v/>
      </c>
      <c r="AQ112" s="4" t="str">
        <f t="shared" si="24"/>
        <v>20320</v>
      </c>
      <c r="AR112" s="4" t="str">
        <f t="shared" si="25"/>
        <v/>
      </c>
      <c r="AS112" s="4" t="str">
        <f t="shared" si="26"/>
        <v/>
      </c>
      <c r="AT112" s="4" t="str">
        <f t="shared" si="27"/>
        <v/>
      </c>
      <c r="AU112" s="4" t="str">
        <f t="shared" si="28"/>
        <v>5280</v>
      </c>
      <c r="AV112" s="4" t="str">
        <f t="shared" si="29"/>
        <v/>
      </c>
      <c r="AW112" s="4" t="str">
        <f t="shared" si="30"/>
        <v/>
      </c>
      <c r="AX112" s="4" t="str">
        <f t="shared" si="31"/>
        <v/>
      </c>
      <c r="AY112" s="4" t="str">
        <f t="shared" si="32"/>
        <v>2164.4475</v>
      </c>
      <c r="AZ112" s="4" t="str">
        <f t="shared" si="33"/>
        <v/>
      </c>
      <c r="BA112" s="4" t="str">
        <f t="shared" si="34"/>
        <v/>
      </c>
      <c r="BB112" s="4" t="str">
        <f t="shared" si="35"/>
        <v/>
      </c>
      <c r="BC112" s="4" t="str">
        <f t="shared" si="36"/>
        <v>132.82875</v>
      </c>
      <c r="BD112" s="4" t="str">
        <f t="shared" si="37"/>
        <v/>
      </c>
      <c r="BE112" s="4" t="str">
        <f t="shared" si="38"/>
        <v/>
      </c>
      <c r="BF112" s="4" t="str">
        <f t="shared" si="39"/>
        <v/>
      </c>
      <c r="BG112" s="4" t="str">
        <f t="shared" si="40"/>
        <v>519.1582941</v>
      </c>
      <c r="BH112" s="4" t="str">
        <f t="shared" si="41"/>
        <v/>
      </c>
      <c r="BI112" s="4" t="str">
        <f t="shared" si="42"/>
        <v/>
      </c>
      <c r="BJ112" s="4" t="str">
        <f t="shared" si="43"/>
        <v/>
      </c>
      <c r="BK112" s="4" t="str">
        <f t="shared" si="44"/>
        <v>3240</v>
      </c>
      <c r="BL112" s="4" t="str">
        <f t="shared" si="45"/>
        <v/>
      </c>
      <c r="BM112" s="4" t="str">
        <f t="shared" si="46"/>
        <v/>
      </c>
      <c r="BN112" s="4" t="str">
        <f t="shared" si="47"/>
        <v/>
      </c>
      <c r="BO112" s="4" t="str">
        <f t="shared" si="48"/>
        <v>6720</v>
      </c>
      <c r="BP112" s="4" t="str">
        <f t="shared" si="49"/>
        <v/>
      </c>
      <c r="BQ112" s="4" t="str">
        <f t="shared" si="50"/>
        <v/>
      </c>
      <c r="BR112" s="4" t="str">
        <f t="shared" si="51"/>
        <v/>
      </c>
      <c r="BS112" s="4" t="str">
        <f t="shared" si="52"/>
        <v>4571</v>
      </c>
      <c r="BT112" s="4" t="str">
        <f t="shared" si="53"/>
        <v/>
      </c>
      <c r="BU112" s="4" t="str">
        <f t="shared" si="54"/>
        <v/>
      </c>
      <c r="BV112" s="4" t="str">
        <f t="shared" si="55"/>
        <v/>
      </c>
      <c r="BW112" s="4" t="str">
        <f t="shared" si="56"/>
        <v/>
      </c>
      <c r="BX112" s="4" t="str">
        <f t="shared" si="57"/>
        <v/>
      </c>
      <c r="BY112" s="4" t="str">
        <f t="shared" si="58"/>
        <v/>
      </c>
      <c r="BZ112" s="4" t="str">
        <f t="shared" si="59"/>
        <v/>
      </c>
      <c r="CA112" s="4" t="str">
        <f t="shared" si="60"/>
        <v/>
      </c>
      <c r="CB112" s="4" t="str">
        <f t="shared" si="61"/>
        <v/>
      </c>
      <c r="CC112" s="4" t="str">
        <f t="shared" si="62"/>
        <v/>
      </c>
      <c r="CD112" s="4" t="str">
        <f t="shared" si="63"/>
        <v/>
      </c>
      <c r="CE112" s="4" t="str">
        <f t="shared" si="64"/>
        <v/>
      </c>
      <c r="CF112" s="4" t="str">
        <f t="shared" si="65"/>
        <v/>
      </c>
      <c r="CG112" s="4" t="str">
        <f t="shared" si="66"/>
        <v/>
      </c>
      <c r="CH112" s="4" t="str">
        <f t="shared" si="67"/>
        <v/>
      </c>
      <c r="CI112" s="4" t="str">
        <f t="shared" si="68"/>
        <v/>
      </c>
      <c r="CJ112" s="4" t="str">
        <f t="shared" si="69"/>
        <v/>
      </c>
      <c r="CK112" s="4" t="str">
        <f t="shared" si="70"/>
        <v/>
      </c>
      <c r="CL112" s="4" t="str">
        <f t="shared" si="71"/>
        <v/>
      </c>
      <c r="CM112" s="4" t="str">
        <f t="shared" si="72"/>
        <v/>
      </c>
      <c r="CN112" s="4" t="str">
        <f t="shared" si="73"/>
        <v/>
      </c>
      <c r="CO112" s="4" t="str">
        <f t="shared" si="74"/>
        <v/>
      </c>
    </row>
    <row r="113">
      <c r="A113" s="4">
        <v>0.00306173258016</v>
      </c>
      <c r="B113" s="4">
        <v>138430.4978125</v>
      </c>
      <c r="C113" s="7">
        <v>321.5734378837541</v>
      </c>
      <c r="D113" s="7">
        <v>17500.0</v>
      </c>
      <c r="E113" s="7">
        <v>16618.393689266064</v>
      </c>
      <c r="F113" s="7">
        <v>138126.0</v>
      </c>
      <c r="G113" s="7">
        <v>16608.59375</v>
      </c>
      <c r="H113" s="7">
        <v>891.40625</v>
      </c>
      <c r="I113" s="4">
        <v>283.5865625</v>
      </c>
      <c r="J113" s="4">
        <v>20.91125</v>
      </c>
      <c r="U113" s="11" t="str">
        <f t="shared" si="2"/>
        <v>2</v>
      </c>
      <c r="V113" s="4" t="str">
        <f t="shared" si="3"/>
        <v/>
      </c>
      <c r="W113" s="4" t="str">
        <f t="shared" si="4"/>
        <v>138430.4978</v>
      </c>
      <c r="X113" s="4" t="str">
        <f t="shared" si="5"/>
        <v/>
      </c>
      <c r="Y113" s="4" t="str">
        <f t="shared" si="6"/>
        <v/>
      </c>
      <c r="Z113" s="4" t="str">
        <f t="shared" si="7"/>
        <v/>
      </c>
      <c r="AA113" s="4" t="str">
        <f t="shared" si="8"/>
        <v>321.5734379</v>
      </c>
      <c r="AB113" s="4" t="str">
        <f t="shared" si="9"/>
        <v/>
      </c>
      <c r="AC113" s="4" t="str">
        <f t="shared" si="10"/>
        <v/>
      </c>
      <c r="AD113" s="4" t="str">
        <f t="shared" si="11"/>
        <v/>
      </c>
      <c r="AE113" s="4" t="str">
        <f t="shared" si="12"/>
        <v>17500</v>
      </c>
      <c r="AF113" s="4" t="str">
        <f t="shared" si="13"/>
        <v/>
      </c>
      <c r="AG113" s="4" t="str">
        <f t="shared" si="14"/>
        <v/>
      </c>
      <c r="AH113" s="4" t="str">
        <f t="shared" si="15"/>
        <v/>
      </c>
      <c r="AI113" s="4" t="str">
        <f t="shared" si="16"/>
        <v>16618.39369</v>
      </c>
      <c r="AJ113" s="4" t="str">
        <f t="shared" si="17"/>
        <v/>
      </c>
      <c r="AK113" s="4" t="str">
        <f t="shared" si="18"/>
        <v/>
      </c>
      <c r="AL113" s="4" t="str">
        <f t="shared" si="19"/>
        <v/>
      </c>
      <c r="AM113" s="4" t="str">
        <f t="shared" si="20"/>
        <v>138126</v>
      </c>
      <c r="AN113" s="4" t="str">
        <f t="shared" si="21"/>
        <v/>
      </c>
      <c r="AO113" s="4" t="str">
        <f t="shared" si="22"/>
        <v/>
      </c>
      <c r="AP113" s="4" t="str">
        <f t="shared" si="23"/>
        <v/>
      </c>
      <c r="AQ113" s="4" t="str">
        <f t="shared" si="24"/>
        <v>16608.59375</v>
      </c>
      <c r="AR113" s="4" t="str">
        <f t="shared" si="25"/>
        <v/>
      </c>
      <c r="AS113" s="4" t="str">
        <f t="shared" si="26"/>
        <v/>
      </c>
      <c r="AT113" s="4" t="str">
        <f t="shared" si="27"/>
        <v/>
      </c>
      <c r="AU113" s="4" t="str">
        <f t="shared" si="28"/>
        <v>891.40625</v>
      </c>
      <c r="AV113" s="4" t="str">
        <f t="shared" si="29"/>
        <v/>
      </c>
      <c r="AW113" s="4" t="str">
        <f t="shared" si="30"/>
        <v/>
      </c>
      <c r="AX113" s="4" t="str">
        <f t="shared" si="31"/>
        <v/>
      </c>
      <c r="AY113" s="4" t="str">
        <f t="shared" si="32"/>
        <v>283.5865625</v>
      </c>
      <c r="AZ113" s="4" t="str">
        <f t="shared" si="33"/>
        <v/>
      </c>
      <c r="BA113" s="4" t="str">
        <f t="shared" si="34"/>
        <v/>
      </c>
      <c r="BB113" s="4" t="str">
        <f t="shared" si="35"/>
        <v/>
      </c>
      <c r="BC113" s="4" t="str">
        <f t="shared" si="36"/>
        <v>20.91125</v>
      </c>
      <c r="BD113" s="4" t="str">
        <f t="shared" si="37"/>
        <v/>
      </c>
      <c r="BE113" s="4" t="str">
        <f t="shared" si="38"/>
        <v/>
      </c>
      <c r="BF113" s="4" t="str">
        <f t="shared" si="39"/>
        <v/>
      </c>
      <c r="BG113" s="4" t="str">
        <f t="shared" si="40"/>
        <v/>
      </c>
      <c r="BH113" s="4" t="str">
        <f t="shared" si="41"/>
        <v/>
      </c>
      <c r="BI113" s="4" t="str">
        <f t="shared" si="42"/>
        <v/>
      </c>
      <c r="BJ113" s="4" t="str">
        <f t="shared" si="43"/>
        <v/>
      </c>
      <c r="BK113" s="4" t="str">
        <f t="shared" si="44"/>
        <v/>
      </c>
      <c r="BL113" s="4" t="str">
        <f t="shared" si="45"/>
        <v/>
      </c>
      <c r="BM113" s="4" t="str">
        <f t="shared" si="46"/>
        <v/>
      </c>
      <c r="BN113" s="4" t="str">
        <f t="shared" si="47"/>
        <v/>
      </c>
      <c r="BO113" s="4" t="str">
        <f t="shared" si="48"/>
        <v/>
      </c>
      <c r="BP113" s="4" t="str">
        <f t="shared" si="49"/>
        <v/>
      </c>
      <c r="BQ113" s="4" t="str">
        <f t="shared" si="50"/>
        <v/>
      </c>
      <c r="BR113" s="4" t="str">
        <f t="shared" si="51"/>
        <v/>
      </c>
      <c r="BS113" s="4" t="str">
        <f t="shared" si="52"/>
        <v/>
      </c>
      <c r="BT113" s="4" t="str">
        <f t="shared" si="53"/>
        <v/>
      </c>
      <c r="BU113" s="4" t="str">
        <f t="shared" si="54"/>
        <v/>
      </c>
      <c r="BV113" s="4" t="str">
        <f t="shared" si="55"/>
        <v/>
      </c>
      <c r="BW113" s="4" t="str">
        <f t="shared" si="56"/>
        <v/>
      </c>
      <c r="BX113" s="4" t="str">
        <f t="shared" si="57"/>
        <v/>
      </c>
      <c r="BY113" s="4" t="str">
        <f t="shared" si="58"/>
        <v/>
      </c>
      <c r="BZ113" s="4" t="str">
        <f t="shared" si="59"/>
        <v/>
      </c>
      <c r="CA113" s="4" t="str">
        <f t="shared" si="60"/>
        <v/>
      </c>
      <c r="CB113" s="4" t="str">
        <f t="shared" si="61"/>
        <v/>
      </c>
      <c r="CC113" s="4" t="str">
        <f t="shared" si="62"/>
        <v/>
      </c>
      <c r="CD113" s="4" t="str">
        <f t="shared" si="63"/>
        <v/>
      </c>
      <c r="CE113" s="4" t="str">
        <f t="shared" si="64"/>
        <v/>
      </c>
      <c r="CF113" s="4" t="str">
        <f t="shared" si="65"/>
        <v/>
      </c>
      <c r="CG113" s="4" t="str">
        <f t="shared" si="66"/>
        <v/>
      </c>
      <c r="CH113" s="4" t="str">
        <f t="shared" si="67"/>
        <v/>
      </c>
      <c r="CI113" s="4" t="str">
        <f t="shared" si="68"/>
        <v/>
      </c>
      <c r="CJ113" s="4" t="str">
        <f t="shared" si="69"/>
        <v/>
      </c>
      <c r="CK113" s="4" t="str">
        <f t="shared" si="70"/>
        <v/>
      </c>
      <c r="CL113" s="4" t="str">
        <f t="shared" si="71"/>
        <v/>
      </c>
      <c r="CM113" s="4" t="str">
        <f t="shared" si="72"/>
        <v/>
      </c>
      <c r="CN113" s="4" t="str">
        <f t="shared" si="73"/>
        <v/>
      </c>
      <c r="CO113" s="4" t="str">
        <f t="shared" si="74"/>
        <v/>
      </c>
    </row>
    <row r="114">
      <c r="A114" s="4">
        <v>0.00278236536612</v>
      </c>
      <c r="B114" s="4">
        <v>136839.0</v>
      </c>
      <c r="C114" s="7">
        <v>236.05980917174514</v>
      </c>
      <c r="D114" s="7">
        <v>16000.0</v>
      </c>
      <c r="E114" s="7">
        <v>11857.020632761658</v>
      </c>
      <c r="F114" s="7">
        <v>136620.0</v>
      </c>
      <c r="G114" s="7">
        <v>11845.0</v>
      </c>
      <c r="H114" s="7">
        <v>4155.0</v>
      </c>
      <c r="I114" s="4">
        <v>177.0</v>
      </c>
      <c r="J114" s="4">
        <v>42.0</v>
      </c>
      <c r="U114" s="11" t="str">
        <f t="shared" si="2"/>
        <v>2</v>
      </c>
      <c r="V114" s="4" t="str">
        <f t="shared" si="3"/>
        <v/>
      </c>
      <c r="W114" s="4" t="str">
        <f t="shared" si="4"/>
        <v>136839</v>
      </c>
      <c r="X114" s="4" t="str">
        <f t="shared" si="5"/>
        <v/>
      </c>
      <c r="Y114" s="4" t="str">
        <f t="shared" si="6"/>
        <v/>
      </c>
      <c r="Z114" s="4" t="str">
        <f t="shared" si="7"/>
        <v/>
      </c>
      <c r="AA114" s="4" t="str">
        <f t="shared" si="8"/>
        <v>236.0598092</v>
      </c>
      <c r="AB114" s="4" t="str">
        <f t="shared" si="9"/>
        <v/>
      </c>
      <c r="AC114" s="4" t="str">
        <f t="shared" si="10"/>
        <v/>
      </c>
      <c r="AD114" s="4" t="str">
        <f t="shared" si="11"/>
        <v/>
      </c>
      <c r="AE114" s="4" t="str">
        <f t="shared" si="12"/>
        <v>16000</v>
      </c>
      <c r="AF114" s="4" t="str">
        <f t="shared" si="13"/>
        <v/>
      </c>
      <c r="AG114" s="4" t="str">
        <f t="shared" si="14"/>
        <v/>
      </c>
      <c r="AH114" s="4" t="str">
        <f t="shared" si="15"/>
        <v/>
      </c>
      <c r="AI114" s="4" t="str">
        <f t="shared" si="16"/>
        <v>11857.02063</v>
      </c>
      <c r="AJ114" s="4" t="str">
        <f t="shared" si="17"/>
        <v/>
      </c>
      <c r="AK114" s="4" t="str">
        <f t="shared" si="18"/>
        <v/>
      </c>
      <c r="AL114" s="4" t="str">
        <f t="shared" si="19"/>
        <v/>
      </c>
      <c r="AM114" s="4" t="str">
        <f t="shared" si="20"/>
        <v>136620</v>
      </c>
      <c r="AN114" s="4" t="str">
        <f t="shared" si="21"/>
        <v/>
      </c>
      <c r="AO114" s="4" t="str">
        <f t="shared" si="22"/>
        <v/>
      </c>
      <c r="AP114" s="4" t="str">
        <f t="shared" si="23"/>
        <v/>
      </c>
      <c r="AQ114" s="4" t="str">
        <f t="shared" si="24"/>
        <v>11845</v>
      </c>
      <c r="AR114" s="4" t="str">
        <f t="shared" si="25"/>
        <v/>
      </c>
      <c r="AS114" s="4" t="str">
        <f t="shared" si="26"/>
        <v/>
      </c>
      <c r="AT114" s="4" t="str">
        <f t="shared" si="27"/>
        <v/>
      </c>
      <c r="AU114" s="4" t="str">
        <f t="shared" si="28"/>
        <v>4155</v>
      </c>
      <c r="AV114" s="4" t="str">
        <f t="shared" si="29"/>
        <v/>
      </c>
      <c r="AW114" s="4" t="str">
        <f t="shared" si="30"/>
        <v/>
      </c>
      <c r="AX114" s="4" t="str">
        <f t="shared" si="31"/>
        <v/>
      </c>
      <c r="AY114" s="4" t="str">
        <f t="shared" si="32"/>
        <v>177</v>
      </c>
      <c r="AZ114" s="4" t="str">
        <f t="shared" si="33"/>
        <v/>
      </c>
      <c r="BA114" s="4" t="str">
        <f t="shared" si="34"/>
        <v/>
      </c>
      <c r="BB114" s="4" t="str">
        <f t="shared" si="35"/>
        <v/>
      </c>
      <c r="BC114" s="4" t="str">
        <f t="shared" si="36"/>
        <v>42</v>
      </c>
      <c r="BD114" s="4" t="str">
        <f t="shared" si="37"/>
        <v/>
      </c>
      <c r="BE114" s="4" t="str">
        <f t="shared" si="38"/>
        <v/>
      </c>
      <c r="BF114" s="4" t="str">
        <f t="shared" si="39"/>
        <v/>
      </c>
      <c r="BG114" s="4" t="str">
        <f t="shared" si="40"/>
        <v/>
      </c>
      <c r="BH114" s="4" t="str">
        <f t="shared" si="41"/>
        <v/>
      </c>
      <c r="BI114" s="4" t="str">
        <f t="shared" si="42"/>
        <v/>
      </c>
      <c r="BJ114" s="4" t="str">
        <f t="shared" si="43"/>
        <v/>
      </c>
      <c r="BK114" s="4" t="str">
        <f t="shared" si="44"/>
        <v/>
      </c>
      <c r="BL114" s="4" t="str">
        <f t="shared" si="45"/>
        <v/>
      </c>
      <c r="BM114" s="4" t="str">
        <f t="shared" si="46"/>
        <v/>
      </c>
      <c r="BN114" s="4" t="str">
        <f t="shared" si="47"/>
        <v/>
      </c>
      <c r="BO114" s="4" t="str">
        <f t="shared" si="48"/>
        <v/>
      </c>
      <c r="BP114" s="4" t="str">
        <f t="shared" si="49"/>
        <v/>
      </c>
      <c r="BQ114" s="4" t="str">
        <f t="shared" si="50"/>
        <v/>
      </c>
      <c r="BR114" s="4" t="str">
        <f t="shared" si="51"/>
        <v/>
      </c>
      <c r="BS114" s="4" t="str">
        <f t="shared" si="52"/>
        <v/>
      </c>
      <c r="BT114" s="4" t="str">
        <f t="shared" si="53"/>
        <v/>
      </c>
      <c r="BU114" s="4" t="str">
        <f t="shared" si="54"/>
        <v/>
      </c>
      <c r="BV114" s="4" t="str">
        <f t="shared" si="55"/>
        <v/>
      </c>
      <c r="BW114" s="4" t="str">
        <f t="shared" si="56"/>
        <v/>
      </c>
      <c r="BX114" s="4" t="str">
        <f t="shared" si="57"/>
        <v/>
      </c>
      <c r="BY114" s="4" t="str">
        <f t="shared" si="58"/>
        <v/>
      </c>
      <c r="BZ114" s="4" t="str">
        <f t="shared" si="59"/>
        <v/>
      </c>
      <c r="CA114" s="4" t="str">
        <f t="shared" si="60"/>
        <v/>
      </c>
      <c r="CB114" s="4" t="str">
        <f t="shared" si="61"/>
        <v/>
      </c>
      <c r="CC114" s="4" t="str">
        <f t="shared" si="62"/>
        <v/>
      </c>
      <c r="CD114" s="4" t="str">
        <f t="shared" si="63"/>
        <v/>
      </c>
      <c r="CE114" s="4" t="str">
        <f t="shared" si="64"/>
        <v/>
      </c>
      <c r="CF114" s="4" t="str">
        <f t="shared" si="65"/>
        <v/>
      </c>
      <c r="CG114" s="4" t="str">
        <f t="shared" si="66"/>
        <v/>
      </c>
      <c r="CH114" s="4" t="str">
        <f t="shared" si="67"/>
        <v/>
      </c>
      <c r="CI114" s="4" t="str">
        <f t="shared" si="68"/>
        <v/>
      </c>
      <c r="CJ114" s="4" t="str">
        <f t="shared" si="69"/>
        <v/>
      </c>
      <c r="CK114" s="4" t="str">
        <f t="shared" si="70"/>
        <v/>
      </c>
      <c r="CL114" s="4" t="str">
        <f t="shared" si="71"/>
        <v/>
      </c>
      <c r="CM114" s="4" t="str">
        <f t="shared" si="72"/>
        <v/>
      </c>
      <c r="CN114" s="4" t="str">
        <f t="shared" si="73"/>
        <v/>
      </c>
      <c r="CO114" s="4" t="str">
        <f t="shared" si="74"/>
        <v/>
      </c>
    </row>
    <row r="115">
      <c r="A115" s="4">
        <v>0.00162475490917</v>
      </c>
      <c r="B115" s="4">
        <v>136396.38875</v>
      </c>
      <c r="C115" s="7">
        <v>55.4457898187806</v>
      </c>
      <c r="D115" s="7">
        <v>4236.0</v>
      </c>
      <c r="E115" s="7">
        <v>3731.389543526405</v>
      </c>
      <c r="F115" s="7">
        <v>136358.0</v>
      </c>
      <c r="G115" s="7">
        <v>3722.385</v>
      </c>
      <c r="H115" s="7">
        <v>513.615</v>
      </c>
      <c r="I115" s="4">
        <v>38.38875</v>
      </c>
      <c r="J115" s="4">
        <v>0.0</v>
      </c>
      <c r="U115" s="11" t="str">
        <f t="shared" si="2"/>
        <v>1</v>
      </c>
      <c r="V115" s="4" t="str">
        <f t="shared" si="3"/>
        <v>136396.3888</v>
      </c>
      <c r="W115" s="4" t="str">
        <f t="shared" si="4"/>
        <v/>
      </c>
      <c r="X115" s="4" t="str">
        <f t="shared" si="5"/>
        <v/>
      </c>
      <c r="Y115" s="4" t="str">
        <f t="shared" si="6"/>
        <v/>
      </c>
      <c r="Z115" s="4" t="str">
        <f t="shared" si="7"/>
        <v>55.44578982</v>
      </c>
      <c r="AA115" s="4" t="str">
        <f t="shared" si="8"/>
        <v/>
      </c>
      <c r="AB115" s="4" t="str">
        <f t="shared" si="9"/>
        <v/>
      </c>
      <c r="AC115" s="4" t="str">
        <f t="shared" si="10"/>
        <v/>
      </c>
      <c r="AD115" s="4" t="str">
        <f t="shared" si="11"/>
        <v>4236</v>
      </c>
      <c r="AE115" s="4" t="str">
        <f t="shared" si="12"/>
        <v/>
      </c>
      <c r="AF115" s="4" t="str">
        <f t="shared" si="13"/>
        <v/>
      </c>
      <c r="AG115" s="4" t="str">
        <f t="shared" si="14"/>
        <v/>
      </c>
      <c r="AH115" s="4" t="str">
        <f t="shared" si="15"/>
        <v>3731.389544</v>
      </c>
      <c r="AI115" s="4" t="str">
        <f t="shared" si="16"/>
        <v/>
      </c>
      <c r="AJ115" s="4" t="str">
        <f t="shared" si="17"/>
        <v/>
      </c>
      <c r="AK115" s="4" t="str">
        <f t="shared" si="18"/>
        <v/>
      </c>
      <c r="AL115" s="4" t="str">
        <f t="shared" si="19"/>
        <v>136358</v>
      </c>
      <c r="AM115" s="4" t="str">
        <f t="shared" si="20"/>
        <v/>
      </c>
      <c r="AN115" s="4" t="str">
        <f t="shared" si="21"/>
        <v/>
      </c>
      <c r="AO115" s="4" t="str">
        <f t="shared" si="22"/>
        <v/>
      </c>
      <c r="AP115" s="4" t="str">
        <f t="shared" si="23"/>
        <v>3722.385</v>
      </c>
      <c r="AQ115" s="4" t="str">
        <f t="shared" si="24"/>
        <v/>
      </c>
      <c r="AR115" s="4" t="str">
        <f t="shared" si="25"/>
        <v/>
      </c>
      <c r="AS115" s="4" t="str">
        <f t="shared" si="26"/>
        <v/>
      </c>
      <c r="AT115" s="4" t="str">
        <f t="shared" si="27"/>
        <v>513.615</v>
      </c>
      <c r="AU115" s="4" t="str">
        <f t="shared" si="28"/>
        <v/>
      </c>
      <c r="AV115" s="4" t="str">
        <f t="shared" si="29"/>
        <v/>
      </c>
      <c r="AW115" s="4" t="str">
        <f t="shared" si="30"/>
        <v/>
      </c>
      <c r="AX115" s="4" t="str">
        <f t="shared" si="31"/>
        <v>38.38875</v>
      </c>
      <c r="AY115" s="4" t="str">
        <f t="shared" si="32"/>
        <v/>
      </c>
      <c r="AZ115" s="4" t="str">
        <f t="shared" si="33"/>
        <v/>
      </c>
      <c r="BA115" s="4" t="str">
        <f t="shared" si="34"/>
        <v/>
      </c>
      <c r="BB115" s="4" t="str">
        <f t="shared" si="35"/>
        <v>0</v>
      </c>
      <c r="BC115" s="4" t="str">
        <f t="shared" si="36"/>
        <v/>
      </c>
      <c r="BD115" s="4" t="str">
        <f t="shared" si="37"/>
        <v/>
      </c>
      <c r="BE115" s="4" t="str">
        <f t="shared" si="38"/>
        <v/>
      </c>
      <c r="BF115" s="4" t="str">
        <f t="shared" si="39"/>
        <v/>
      </c>
      <c r="BG115" s="4" t="str">
        <f t="shared" si="40"/>
        <v/>
      </c>
      <c r="BH115" s="4" t="str">
        <f t="shared" si="41"/>
        <v/>
      </c>
      <c r="BI115" s="4" t="str">
        <f t="shared" si="42"/>
        <v/>
      </c>
      <c r="BJ115" s="4" t="str">
        <f t="shared" si="43"/>
        <v/>
      </c>
      <c r="BK115" s="4" t="str">
        <f t="shared" si="44"/>
        <v/>
      </c>
      <c r="BL115" s="4" t="str">
        <f t="shared" si="45"/>
        <v/>
      </c>
      <c r="BM115" s="4" t="str">
        <f t="shared" si="46"/>
        <v/>
      </c>
      <c r="BN115" s="4" t="str">
        <f t="shared" si="47"/>
        <v/>
      </c>
      <c r="BO115" s="4" t="str">
        <f t="shared" si="48"/>
        <v/>
      </c>
      <c r="BP115" s="4" t="str">
        <f t="shared" si="49"/>
        <v/>
      </c>
      <c r="BQ115" s="4" t="str">
        <f t="shared" si="50"/>
        <v/>
      </c>
      <c r="BR115" s="4" t="str">
        <f t="shared" si="51"/>
        <v/>
      </c>
      <c r="BS115" s="4" t="str">
        <f t="shared" si="52"/>
        <v/>
      </c>
      <c r="BT115" s="4" t="str">
        <f t="shared" si="53"/>
        <v/>
      </c>
      <c r="BU115" s="4" t="str">
        <f t="shared" si="54"/>
        <v/>
      </c>
      <c r="BV115" s="4" t="str">
        <f t="shared" si="55"/>
        <v/>
      </c>
      <c r="BW115" s="4" t="str">
        <f t="shared" si="56"/>
        <v/>
      </c>
      <c r="BX115" s="4" t="str">
        <f t="shared" si="57"/>
        <v/>
      </c>
      <c r="BY115" s="4" t="str">
        <f t="shared" si="58"/>
        <v/>
      </c>
      <c r="BZ115" s="4" t="str">
        <f t="shared" si="59"/>
        <v/>
      </c>
      <c r="CA115" s="4" t="str">
        <f t="shared" si="60"/>
        <v/>
      </c>
      <c r="CB115" s="4" t="str">
        <f t="shared" si="61"/>
        <v/>
      </c>
      <c r="CC115" s="4" t="str">
        <f t="shared" si="62"/>
        <v/>
      </c>
      <c r="CD115" s="4" t="str">
        <f t="shared" si="63"/>
        <v/>
      </c>
      <c r="CE115" s="4" t="str">
        <f t="shared" si="64"/>
        <v/>
      </c>
      <c r="CF115" s="4" t="str">
        <f t="shared" si="65"/>
        <v/>
      </c>
      <c r="CG115" s="4" t="str">
        <f t="shared" si="66"/>
        <v/>
      </c>
      <c r="CH115" s="4" t="str">
        <f t="shared" si="67"/>
        <v/>
      </c>
      <c r="CI115" s="4" t="str">
        <f t="shared" si="68"/>
        <v/>
      </c>
      <c r="CJ115" s="4" t="str">
        <f t="shared" si="69"/>
        <v/>
      </c>
      <c r="CK115" s="4" t="str">
        <f t="shared" si="70"/>
        <v/>
      </c>
      <c r="CL115" s="4" t="str">
        <f t="shared" si="71"/>
        <v/>
      </c>
      <c r="CM115" s="4" t="str">
        <f t="shared" si="72"/>
        <v/>
      </c>
      <c r="CN115" s="4" t="str">
        <f t="shared" si="73"/>
        <v/>
      </c>
      <c r="CO115" s="4" t="str">
        <f t="shared" si="74"/>
        <v/>
      </c>
    </row>
    <row r="116">
      <c r="A116" s="4">
        <v>0.00307176474182</v>
      </c>
      <c r="B116" s="4">
        <v>136499.40625</v>
      </c>
      <c r="C116" s="7">
        <v>208.46276071172028</v>
      </c>
      <c r="D116" s="7">
        <v>1575.0</v>
      </c>
      <c r="E116" s="7">
        <v>1229.467605550083</v>
      </c>
      <c r="F116" s="7">
        <v>136308.0</v>
      </c>
      <c r="G116" s="7">
        <v>1221.0</v>
      </c>
      <c r="H116" s="7">
        <v>354.0</v>
      </c>
      <c r="I116" s="4">
        <v>178.4375</v>
      </c>
      <c r="J116" s="4">
        <v>12.96875</v>
      </c>
      <c r="U116" s="11" t="str">
        <f t="shared" si="2"/>
        <v>2</v>
      </c>
      <c r="V116" s="4" t="str">
        <f t="shared" si="3"/>
        <v/>
      </c>
      <c r="W116" s="4" t="str">
        <f t="shared" si="4"/>
        <v>136499.4063</v>
      </c>
      <c r="X116" s="4" t="str">
        <f t="shared" si="5"/>
        <v/>
      </c>
      <c r="Y116" s="4" t="str">
        <f t="shared" si="6"/>
        <v/>
      </c>
      <c r="Z116" s="4" t="str">
        <f t="shared" si="7"/>
        <v/>
      </c>
      <c r="AA116" s="4" t="str">
        <f t="shared" si="8"/>
        <v>208.4627607</v>
      </c>
      <c r="AB116" s="4" t="str">
        <f t="shared" si="9"/>
        <v/>
      </c>
      <c r="AC116" s="4" t="str">
        <f t="shared" si="10"/>
        <v/>
      </c>
      <c r="AD116" s="4" t="str">
        <f t="shared" si="11"/>
        <v/>
      </c>
      <c r="AE116" s="4" t="str">
        <f t="shared" si="12"/>
        <v>1575</v>
      </c>
      <c r="AF116" s="4" t="str">
        <f t="shared" si="13"/>
        <v/>
      </c>
      <c r="AG116" s="4" t="str">
        <f t="shared" si="14"/>
        <v/>
      </c>
      <c r="AH116" s="4" t="str">
        <f t="shared" si="15"/>
        <v/>
      </c>
      <c r="AI116" s="4" t="str">
        <f t="shared" si="16"/>
        <v>1229.467606</v>
      </c>
      <c r="AJ116" s="4" t="str">
        <f t="shared" si="17"/>
        <v/>
      </c>
      <c r="AK116" s="4" t="str">
        <f t="shared" si="18"/>
        <v/>
      </c>
      <c r="AL116" s="4" t="str">
        <f t="shared" si="19"/>
        <v/>
      </c>
      <c r="AM116" s="4" t="str">
        <f t="shared" si="20"/>
        <v>136308</v>
      </c>
      <c r="AN116" s="4" t="str">
        <f t="shared" si="21"/>
        <v/>
      </c>
      <c r="AO116" s="4" t="str">
        <f t="shared" si="22"/>
        <v/>
      </c>
      <c r="AP116" s="4" t="str">
        <f t="shared" si="23"/>
        <v/>
      </c>
      <c r="AQ116" s="4" t="str">
        <f t="shared" si="24"/>
        <v>1221</v>
      </c>
      <c r="AR116" s="4" t="str">
        <f t="shared" si="25"/>
        <v/>
      </c>
      <c r="AS116" s="4" t="str">
        <f t="shared" si="26"/>
        <v/>
      </c>
      <c r="AT116" s="4" t="str">
        <f t="shared" si="27"/>
        <v/>
      </c>
      <c r="AU116" s="4" t="str">
        <f t="shared" si="28"/>
        <v>354</v>
      </c>
      <c r="AV116" s="4" t="str">
        <f t="shared" si="29"/>
        <v/>
      </c>
      <c r="AW116" s="4" t="str">
        <f t="shared" si="30"/>
        <v/>
      </c>
      <c r="AX116" s="4" t="str">
        <f t="shared" si="31"/>
        <v/>
      </c>
      <c r="AY116" s="4" t="str">
        <f t="shared" si="32"/>
        <v>178.4375</v>
      </c>
      <c r="AZ116" s="4" t="str">
        <f t="shared" si="33"/>
        <v/>
      </c>
      <c r="BA116" s="4" t="str">
        <f t="shared" si="34"/>
        <v/>
      </c>
      <c r="BB116" s="4" t="str">
        <f t="shared" si="35"/>
        <v/>
      </c>
      <c r="BC116" s="4" t="str">
        <f t="shared" si="36"/>
        <v>12.96875</v>
      </c>
      <c r="BD116" s="4" t="str">
        <f t="shared" si="37"/>
        <v/>
      </c>
      <c r="BE116" s="4" t="str">
        <f t="shared" si="38"/>
        <v/>
      </c>
      <c r="BF116" s="4" t="str">
        <f t="shared" si="39"/>
        <v/>
      </c>
      <c r="BG116" s="4" t="str">
        <f t="shared" si="40"/>
        <v/>
      </c>
      <c r="BH116" s="4" t="str">
        <f t="shared" si="41"/>
        <v/>
      </c>
      <c r="BI116" s="4" t="str">
        <f t="shared" si="42"/>
        <v/>
      </c>
      <c r="BJ116" s="4" t="str">
        <f t="shared" si="43"/>
        <v/>
      </c>
      <c r="BK116" s="4" t="str">
        <f t="shared" si="44"/>
        <v/>
      </c>
      <c r="BL116" s="4" t="str">
        <f t="shared" si="45"/>
        <v/>
      </c>
      <c r="BM116" s="4" t="str">
        <f t="shared" si="46"/>
        <v/>
      </c>
      <c r="BN116" s="4" t="str">
        <f t="shared" si="47"/>
        <v/>
      </c>
      <c r="BO116" s="4" t="str">
        <f t="shared" si="48"/>
        <v/>
      </c>
      <c r="BP116" s="4" t="str">
        <f t="shared" si="49"/>
        <v/>
      </c>
      <c r="BQ116" s="4" t="str">
        <f t="shared" si="50"/>
        <v/>
      </c>
      <c r="BR116" s="4" t="str">
        <f t="shared" si="51"/>
        <v/>
      </c>
      <c r="BS116" s="4" t="str">
        <f t="shared" si="52"/>
        <v/>
      </c>
      <c r="BT116" s="4" t="str">
        <f t="shared" si="53"/>
        <v/>
      </c>
      <c r="BU116" s="4" t="str">
        <f t="shared" si="54"/>
        <v/>
      </c>
      <c r="BV116" s="4" t="str">
        <f t="shared" si="55"/>
        <v/>
      </c>
      <c r="BW116" s="4" t="str">
        <f t="shared" si="56"/>
        <v/>
      </c>
      <c r="BX116" s="4" t="str">
        <f t="shared" si="57"/>
        <v/>
      </c>
      <c r="BY116" s="4" t="str">
        <f t="shared" si="58"/>
        <v/>
      </c>
      <c r="BZ116" s="4" t="str">
        <f t="shared" si="59"/>
        <v/>
      </c>
      <c r="CA116" s="4" t="str">
        <f t="shared" si="60"/>
        <v/>
      </c>
      <c r="CB116" s="4" t="str">
        <f t="shared" si="61"/>
        <v/>
      </c>
      <c r="CC116" s="4" t="str">
        <f t="shared" si="62"/>
        <v/>
      </c>
      <c r="CD116" s="4" t="str">
        <f t="shared" si="63"/>
        <v/>
      </c>
      <c r="CE116" s="4" t="str">
        <f t="shared" si="64"/>
        <v/>
      </c>
      <c r="CF116" s="4" t="str">
        <f t="shared" si="65"/>
        <v/>
      </c>
      <c r="CG116" s="4" t="str">
        <f t="shared" si="66"/>
        <v/>
      </c>
      <c r="CH116" s="4" t="str">
        <f t="shared" si="67"/>
        <v/>
      </c>
      <c r="CI116" s="4" t="str">
        <f t="shared" si="68"/>
        <v/>
      </c>
      <c r="CJ116" s="4" t="str">
        <f t="shared" si="69"/>
        <v/>
      </c>
      <c r="CK116" s="4" t="str">
        <f t="shared" si="70"/>
        <v/>
      </c>
      <c r="CL116" s="4" t="str">
        <f t="shared" si="71"/>
        <v/>
      </c>
      <c r="CM116" s="4" t="str">
        <f t="shared" si="72"/>
        <v/>
      </c>
      <c r="CN116" s="4" t="str">
        <f t="shared" si="73"/>
        <v/>
      </c>
      <c r="CO116" s="4" t="str">
        <f t="shared" si="74"/>
        <v/>
      </c>
    </row>
    <row r="117">
      <c r="A117" s="4">
        <v>0.00186106524727</v>
      </c>
      <c r="B117" s="4">
        <v>138260.26625</v>
      </c>
      <c r="C117" s="7">
        <v>2140.320949697502</v>
      </c>
      <c r="D117" s="7">
        <v>29200.0</v>
      </c>
      <c r="E117" s="7">
        <v>25087.510003521296</v>
      </c>
      <c r="F117" s="7">
        <v>136137.0</v>
      </c>
      <c r="G117" s="7">
        <v>25075.5</v>
      </c>
      <c r="H117" s="7">
        <v>4124.5</v>
      </c>
      <c r="I117" s="4">
        <v>1892.5534375</v>
      </c>
      <c r="J117" s="4">
        <v>230.7128125</v>
      </c>
      <c r="K117">
        <v>13.523561956057012</v>
      </c>
      <c r="L117" s="7">
        <v>100.0</v>
      </c>
      <c r="M117" s="7">
        <v>428.0</v>
      </c>
      <c r="N117" s="4">
        <v>46.0</v>
      </c>
      <c r="O117" s="4"/>
      <c r="P117" s="4"/>
      <c r="Q117" s="4"/>
      <c r="R117" s="18"/>
      <c r="S117" s="18"/>
      <c r="T117" s="4"/>
      <c r="U117" s="11" t="str">
        <f t="shared" si="2"/>
        <v>1</v>
      </c>
      <c r="V117" s="4" t="str">
        <f t="shared" si="3"/>
        <v>138260.2663</v>
      </c>
      <c r="W117" s="4" t="str">
        <f t="shared" si="4"/>
        <v/>
      </c>
      <c r="X117" s="4" t="str">
        <f t="shared" si="5"/>
        <v/>
      </c>
      <c r="Y117" s="4" t="str">
        <f t="shared" si="6"/>
        <v/>
      </c>
      <c r="Z117" s="4" t="str">
        <f t="shared" si="7"/>
        <v>2140.32095</v>
      </c>
      <c r="AA117" s="4" t="str">
        <f t="shared" si="8"/>
        <v/>
      </c>
      <c r="AB117" s="4" t="str">
        <f t="shared" si="9"/>
        <v/>
      </c>
      <c r="AC117" s="4" t="str">
        <f t="shared" si="10"/>
        <v/>
      </c>
      <c r="AD117" s="4" t="str">
        <f t="shared" si="11"/>
        <v>29200</v>
      </c>
      <c r="AE117" s="4" t="str">
        <f t="shared" si="12"/>
        <v/>
      </c>
      <c r="AF117" s="4" t="str">
        <f t="shared" si="13"/>
        <v/>
      </c>
      <c r="AG117" s="4" t="str">
        <f t="shared" si="14"/>
        <v/>
      </c>
      <c r="AH117" s="4" t="str">
        <f t="shared" si="15"/>
        <v>25087.51</v>
      </c>
      <c r="AI117" s="4" t="str">
        <f t="shared" si="16"/>
        <v/>
      </c>
      <c r="AJ117" s="4" t="str">
        <f t="shared" si="17"/>
        <v/>
      </c>
      <c r="AK117" s="4" t="str">
        <f t="shared" si="18"/>
        <v/>
      </c>
      <c r="AL117" s="4" t="str">
        <f t="shared" si="19"/>
        <v>136137</v>
      </c>
      <c r="AM117" s="4" t="str">
        <f t="shared" si="20"/>
        <v/>
      </c>
      <c r="AN117" s="4" t="str">
        <f t="shared" si="21"/>
        <v/>
      </c>
      <c r="AO117" s="4" t="str">
        <f t="shared" si="22"/>
        <v/>
      </c>
      <c r="AP117" s="4" t="str">
        <f t="shared" si="23"/>
        <v>25075.5</v>
      </c>
      <c r="AQ117" s="4" t="str">
        <f t="shared" si="24"/>
        <v/>
      </c>
      <c r="AR117" s="4" t="str">
        <f t="shared" si="25"/>
        <v/>
      </c>
      <c r="AS117" s="4" t="str">
        <f t="shared" si="26"/>
        <v/>
      </c>
      <c r="AT117" s="4" t="str">
        <f t="shared" si="27"/>
        <v>4124.5</v>
      </c>
      <c r="AU117" s="4" t="str">
        <f t="shared" si="28"/>
        <v/>
      </c>
      <c r="AV117" s="4" t="str">
        <f t="shared" si="29"/>
        <v/>
      </c>
      <c r="AW117" s="4" t="str">
        <f t="shared" si="30"/>
        <v/>
      </c>
      <c r="AX117" s="4" t="str">
        <f t="shared" si="31"/>
        <v>1892.553438</v>
      </c>
      <c r="AY117" s="4" t="str">
        <f t="shared" si="32"/>
        <v/>
      </c>
      <c r="AZ117" s="4" t="str">
        <f t="shared" si="33"/>
        <v/>
      </c>
      <c r="BA117" s="4" t="str">
        <f t="shared" si="34"/>
        <v/>
      </c>
      <c r="BB117" s="4" t="str">
        <f t="shared" si="35"/>
        <v>230.7128125</v>
      </c>
      <c r="BC117" s="4" t="str">
        <f t="shared" si="36"/>
        <v/>
      </c>
      <c r="BD117" s="4" t="str">
        <f t="shared" si="37"/>
        <v/>
      </c>
      <c r="BE117" s="4" t="str">
        <f t="shared" si="38"/>
        <v/>
      </c>
      <c r="BF117" s="4" t="str">
        <f t="shared" si="39"/>
        <v>13.52356196</v>
      </c>
      <c r="BG117" s="4" t="str">
        <f t="shared" si="40"/>
        <v/>
      </c>
      <c r="BH117" s="4" t="str">
        <f t="shared" si="41"/>
        <v/>
      </c>
      <c r="BI117" s="4" t="str">
        <f t="shared" si="42"/>
        <v/>
      </c>
      <c r="BJ117" s="4" t="str">
        <f t="shared" si="43"/>
        <v>100</v>
      </c>
      <c r="BK117" s="4" t="str">
        <f t="shared" si="44"/>
        <v/>
      </c>
      <c r="BL117" s="4" t="str">
        <f t="shared" si="45"/>
        <v/>
      </c>
      <c r="BM117" s="4" t="str">
        <f t="shared" si="46"/>
        <v/>
      </c>
      <c r="BN117" s="4" t="str">
        <f t="shared" si="47"/>
        <v>428</v>
      </c>
      <c r="BO117" s="4" t="str">
        <f t="shared" si="48"/>
        <v/>
      </c>
      <c r="BP117" s="4" t="str">
        <f t="shared" si="49"/>
        <v/>
      </c>
      <c r="BQ117" s="4" t="str">
        <f t="shared" si="50"/>
        <v/>
      </c>
      <c r="BR117" s="4" t="str">
        <f t="shared" si="51"/>
        <v>46</v>
      </c>
      <c r="BS117" s="4" t="str">
        <f t="shared" si="52"/>
        <v/>
      </c>
      <c r="BT117" s="4" t="str">
        <f t="shared" si="53"/>
        <v/>
      </c>
      <c r="BU117" s="4" t="str">
        <f t="shared" si="54"/>
        <v/>
      </c>
      <c r="BV117" s="4" t="str">
        <f t="shared" si="55"/>
        <v/>
      </c>
      <c r="BW117" s="4" t="str">
        <f t="shared" si="56"/>
        <v/>
      </c>
      <c r="BX117" s="4" t="str">
        <f t="shared" si="57"/>
        <v/>
      </c>
      <c r="BY117" s="4" t="str">
        <f t="shared" si="58"/>
        <v/>
      </c>
      <c r="BZ117" s="4" t="str">
        <f t="shared" si="59"/>
        <v/>
      </c>
      <c r="CA117" s="4" t="str">
        <f t="shared" si="60"/>
        <v/>
      </c>
      <c r="CB117" s="4" t="str">
        <f t="shared" si="61"/>
        <v/>
      </c>
      <c r="CC117" s="4" t="str">
        <f t="shared" si="62"/>
        <v/>
      </c>
      <c r="CD117" s="4" t="str">
        <f t="shared" si="63"/>
        <v/>
      </c>
      <c r="CE117" s="4" t="str">
        <f t="shared" si="64"/>
        <v/>
      </c>
      <c r="CF117" s="4" t="str">
        <f t="shared" si="65"/>
        <v/>
      </c>
      <c r="CG117" s="4" t="str">
        <f t="shared" si="66"/>
        <v/>
      </c>
      <c r="CH117" s="4" t="str">
        <f t="shared" si="67"/>
        <v/>
      </c>
      <c r="CI117" s="4" t="str">
        <f t="shared" si="68"/>
        <v/>
      </c>
      <c r="CJ117" s="4" t="str">
        <f t="shared" si="69"/>
        <v/>
      </c>
      <c r="CK117" s="4" t="str">
        <f t="shared" si="70"/>
        <v/>
      </c>
      <c r="CL117" s="4" t="str">
        <f t="shared" si="71"/>
        <v/>
      </c>
      <c r="CM117" s="4" t="str">
        <f t="shared" si="72"/>
        <v/>
      </c>
      <c r="CN117" s="4" t="str">
        <f t="shared" si="73"/>
        <v/>
      </c>
      <c r="CO117" s="4" t="str">
        <f t="shared" si="74"/>
        <v/>
      </c>
    </row>
    <row r="118">
      <c r="A118" s="4">
        <v>0.00467649151023</v>
      </c>
      <c r="B118" s="4">
        <v>137067.72937500002</v>
      </c>
      <c r="C118" s="7">
        <v>1163.781783846328</v>
      </c>
      <c r="D118" s="7">
        <v>4060.0</v>
      </c>
      <c r="E118" s="7">
        <v>3663.929570436063</v>
      </c>
      <c r="F118" s="7">
        <v>135921.0</v>
      </c>
      <c r="G118" s="7">
        <v>3655.26875</v>
      </c>
      <c r="H118" s="7">
        <v>404.73125</v>
      </c>
      <c r="I118" s="4">
        <v>873.810625</v>
      </c>
      <c r="J118" s="4">
        <v>272.91875</v>
      </c>
      <c r="K118">
        <v>4.08746284125034</v>
      </c>
      <c r="L118" s="7">
        <v>8.0</v>
      </c>
      <c r="M118" s="7">
        <v>62.0</v>
      </c>
      <c r="N118" s="4">
        <v>17.0</v>
      </c>
      <c r="O118" s="4"/>
      <c r="P118" s="4"/>
      <c r="Q118" s="4"/>
      <c r="R118" s="18"/>
      <c r="S118" s="18"/>
      <c r="T118" s="4"/>
      <c r="U118" s="11" t="str">
        <f t="shared" si="2"/>
        <v>3</v>
      </c>
      <c r="V118" s="4" t="str">
        <f t="shared" si="3"/>
        <v/>
      </c>
      <c r="W118" s="4" t="str">
        <f t="shared" si="4"/>
        <v/>
      </c>
      <c r="X118" s="4" t="str">
        <f t="shared" si="5"/>
        <v>137067.7294</v>
      </c>
      <c r="Y118" s="4" t="str">
        <f t="shared" si="6"/>
        <v/>
      </c>
      <c r="Z118" s="4" t="str">
        <f t="shared" si="7"/>
        <v/>
      </c>
      <c r="AA118" s="4" t="str">
        <f t="shared" si="8"/>
        <v/>
      </c>
      <c r="AB118" s="4" t="str">
        <f t="shared" si="9"/>
        <v>1163.781784</v>
      </c>
      <c r="AC118" s="4" t="str">
        <f t="shared" si="10"/>
        <v/>
      </c>
      <c r="AD118" s="4" t="str">
        <f t="shared" si="11"/>
        <v/>
      </c>
      <c r="AE118" s="4" t="str">
        <f t="shared" si="12"/>
        <v/>
      </c>
      <c r="AF118" s="4" t="str">
        <f t="shared" si="13"/>
        <v>4060</v>
      </c>
      <c r="AG118" s="4" t="str">
        <f t="shared" si="14"/>
        <v/>
      </c>
      <c r="AH118" s="4" t="str">
        <f t="shared" si="15"/>
        <v/>
      </c>
      <c r="AI118" s="4" t="str">
        <f t="shared" si="16"/>
        <v/>
      </c>
      <c r="AJ118" s="4" t="str">
        <f t="shared" si="17"/>
        <v>3663.92957</v>
      </c>
      <c r="AK118" s="4" t="str">
        <f t="shared" si="18"/>
        <v/>
      </c>
      <c r="AL118" s="4" t="str">
        <f t="shared" si="19"/>
        <v/>
      </c>
      <c r="AM118" s="4" t="str">
        <f t="shared" si="20"/>
        <v/>
      </c>
      <c r="AN118" s="4" t="str">
        <f t="shared" si="21"/>
        <v>135921</v>
      </c>
      <c r="AO118" s="4" t="str">
        <f t="shared" si="22"/>
        <v/>
      </c>
      <c r="AP118" s="4" t="str">
        <f t="shared" si="23"/>
        <v/>
      </c>
      <c r="AQ118" s="4" t="str">
        <f t="shared" si="24"/>
        <v/>
      </c>
      <c r="AR118" s="4" t="str">
        <f t="shared" si="25"/>
        <v>3655.26875</v>
      </c>
      <c r="AS118" s="4" t="str">
        <f t="shared" si="26"/>
        <v/>
      </c>
      <c r="AT118" s="4" t="str">
        <f t="shared" si="27"/>
        <v/>
      </c>
      <c r="AU118" s="4" t="str">
        <f t="shared" si="28"/>
        <v/>
      </c>
      <c r="AV118" s="4" t="str">
        <f t="shared" si="29"/>
        <v>404.73125</v>
      </c>
      <c r="AW118" s="4" t="str">
        <f t="shared" si="30"/>
        <v/>
      </c>
      <c r="AX118" s="4" t="str">
        <f t="shared" si="31"/>
        <v/>
      </c>
      <c r="AY118" s="4" t="str">
        <f t="shared" si="32"/>
        <v/>
      </c>
      <c r="AZ118" s="4" t="str">
        <f t="shared" si="33"/>
        <v>873.810625</v>
      </c>
      <c r="BA118" s="4" t="str">
        <f t="shared" si="34"/>
        <v/>
      </c>
      <c r="BB118" s="4" t="str">
        <f t="shared" si="35"/>
        <v/>
      </c>
      <c r="BC118" s="4" t="str">
        <f t="shared" si="36"/>
        <v/>
      </c>
      <c r="BD118" s="4" t="str">
        <f t="shared" si="37"/>
        <v>272.91875</v>
      </c>
      <c r="BE118" s="4" t="str">
        <f t="shared" si="38"/>
        <v/>
      </c>
      <c r="BF118" s="4" t="str">
        <f t="shared" si="39"/>
        <v/>
      </c>
      <c r="BG118" s="4" t="str">
        <f t="shared" si="40"/>
        <v/>
      </c>
      <c r="BH118" s="4" t="str">
        <f t="shared" si="41"/>
        <v>4.087462841</v>
      </c>
      <c r="BI118" s="4" t="str">
        <f t="shared" si="42"/>
        <v/>
      </c>
      <c r="BJ118" s="4" t="str">
        <f t="shared" si="43"/>
        <v/>
      </c>
      <c r="BK118" s="4" t="str">
        <f t="shared" si="44"/>
        <v/>
      </c>
      <c r="BL118" s="4" t="str">
        <f t="shared" si="45"/>
        <v>8</v>
      </c>
      <c r="BM118" s="4" t="str">
        <f t="shared" si="46"/>
        <v/>
      </c>
      <c r="BN118" s="4" t="str">
        <f t="shared" si="47"/>
        <v/>
      </c>
      <c r="BO118" s="4" t="str">
        <f t="shared" si="48"/>
        <v/>
      </c>
      <c r="BP118" s="4" t="str">
        <f t="shared" si="49"/>
        <v>62</v>
      </c>
      <c r="BQ118" s="4" t="str">
        <f t="shared" si="50"/>
        <v/>
      </c>
      <c r="BR118" s="4" t="str">
        <f t="shared" si="51"/>
        <v/>
      </c>
      <c r="BS118" s="4" t="str">
        <f t="shared" si="52"/>
        <v/>
      </c>
      <c r="BT118" s="4" t="str">
        <f t="shared" si="53"/>
        <v>17</v>
      </c>
      <c r="BU118" s="4" t="str">
        <f t="shared" si="54"/>
        <v/>
      </c>
      <c r="BV118" s="4" t="str">
        <f t="shared" si="55"/>
        <v/>
      </c>
      <c r="BW118" s="4" t="str">
        <f t="shared" si="56"/>
        <v/>
      </c>
      <c r="BX118" s="4" t="str">
        <f t="shared" si="57"/>
        <v/>
      </c>
      <c r="BY118" s="4" t="str">
        <f t="shared" si="58"/>
        <v/>
      </c>
      <c r="BZ118" s="4" t="str">
        <f t="shared" si="59"/>
        <v/>
      </c>
      <c r="CA118" s="4" t="str">
        <f t="shared" si="60"/>
        <v/>
      </c>
      <c r="CB118" s="4" t="str">
        <f t="shared" si="61"/>
        <v/>
      </c>
      <c r="CC118" s="4" t="str">
        <f t="shared" si="62"/>
        <v/>
      </c>
      <c r="CD118" s="4" t="str">
        <f t="shared" si="63"/>
        <v/>
      </c>
      <c r="CE118" s="4" t="str">
        <f t="shared" si="64"/>
        <v/>
      </c>
      <c r="CF118" s="4" t="str">
        <f t="shared" si="65"/>
        <v/>
      </c>
      <c r="CG118" s="4" t="str">
        <f t="shared" si="66"/>
        <v/>
      </c>
      <c r="CH118" s="4" t="str">
        <f t="shared" si="67"/>
        <v/>
      </c>
      <c r="CI118" s="4" t="str">
        <f t="shared" si="68"/>
        <v/>
      </c>
      <c r="CJ118" s="4" t="str">
        <f t="shared" si="69"/>
        <v/>
      </c>
      <c r="CK118" s="4" t="str">
        <f t="shared" si="70"/>
        <v/>
      </c>
      <c r="CL118" s="4" t="str">
        <f t="shared" si="71"/>
        <v/>
      </c>
      <c r="CM118" s="4" t="str">
        <f t="shared" si="72"/>
        <v/>
      </c>
      <c r="CN118" s="4" t="str">
        <f t="shared" si="73"/>
        <v/>
      </c>
      <c r="CO118" s="4" t="str">
        <f t="shared" si="74"/>
        <v/>
      </c>
    </row>
    <row r="119">
      <c r="A119" s="4">
        <v>0.00370958227977</v>
      </c>
      <c r="B119" s="4">
        <v>137038.16749999998</v>
      </c>
      <c r="C119" s="7">
        <v>2234.2081857056464</v>
      </c>
      <c r="D119" s="7">
        <v>27100.0</v>
      </c>
      <c r="E119" s="7">
        <v>23233.23385282945</v>
      </c>
      <c r="F119" s="7">
        <v>134821.0</v>
      </c>
      <c r="G119" s="7">
        <v>23221.3125</v>
      </c>
      <c r="H119" s="7">
        <v>3878.6875</v>
      </c>
      <c r="I119" s="4">
        <v>2075.5240625</v>
      </c>
      <c r="J119" s="4">
        <v>141.6434375</v>
      </c>
      <c r="K119">
        <v>243.08480838780434</v>
      </c>
      <c r="L119" s="7">
        <v>691.0</v>
      </c>
      <c r="M119" s="7">
        <v>4237.0</v>
      </c>
      <c r="N119" s="4">
        <v>543.0</v>
      </c>
      <c r="O119" s="4">
        <v>11.0</v>
      </c>
      <c r="P119" s="4">
        <v>26.0</v>
      </c>
      <c r="Q119" s="4">
        <v>2879.0927571409197</v>
      </c>
      <c r="R119" s="4">
        <v>1.0</v>
      </c>
      <c r="S119" s="4">
        <v>10.0</v>
      </c>
      <c r="T119" s="4"/>
      <c r="U119" s="11" t="str">
        <f t="shared" si="2"/>
        <v>2</v>
      </c>
      <c r="V119" s="4" t="str">
        <f t="shared" si="3"/>
        <v/>
      </c>
      <c r="W119" s="4" t="str">
        <f t="shared" si="4"/>
        <v>137038.1675</v>
      </c>
      <c r="X119" s="4" t="str">
        <f t="shared" si="5"/>
        <v/>
      </c>
      <c r="Y119" s="4" t="str">
        <f t="shared" si="6"/>
        <v/>
      </c>
      <c r="Z119" s="4" t="str">
        <f t="shared" si="7"/>
        <v/>
      </c>
      <c r="AA119" s="4" t="str">
        <f t="shared" si="8"/>
        <v>2234.208186</v>
      </c>
      <c r="AB119" s="4" t="str">
        <f t="shared" si="9"/>
        <v/>
      </c>
      <c r="AC119" s="4" t="str">
        <f t="shared" si="10"/>
        <v/>
      </c>
      <c r="AD119" s="4" t="str">
        <f t="shared" si="11"/>
        <v/>
      </c>
      <c r="AE119" s="4" t="str">
        <f t="shared" si="12"/>
        <v>27100</v>
      </c>
      <c r="AF119" s="4" t="str">
        <f t="shared" si="13"/>
        <v/>
      </c>
      <c r="AG119" s="4" t="str">
        <f t="shared" si="14"/>
        <v/>
      </c>
      <c r="AH119" s="4" t="str">
        <f t="shared" si="15"/>
        <v/>
      </c>
      <c r="AI119" s="4" t="str">
        <f t="shared" si="16"/>
        <v>23233.23385</v>
      </c>
      <c r="AJ119" s="4" t="str">
        <f t="shared" si="17"/>
        <v/>
      </c>
      <c r="AK119" s="4" t="str">
        <f t="shared" si="18"/>
        <v/>
      </c>
      <c r="AL119" s="4" t="str">
        <f t="shared" si="19"/>
        <v/>
      </c>
      <c r="AM119" s="4" t="str">
        <f t="shared" si="20"/>
        <v>134821</v>
      </c>
      <c r="AN119" s="4" t="str">
        <f t="shared" si="21"/>
        <v/>
      </c>
      <c r="AO119" s="4" t="str">
        <f t="shared" si="22"/>
        <v/>
      </c>
      <c r="AP119" s="4" t="str">
        <f t="shared" si="23"/>
        <v/>
      </c>
      <c r="AQ119" s="4" t="str">
        <f t="shared" si="24"/>
        <v>23221.3125</v>
      </c>
      <c r="AR119" s="4" t="str">
        <f t="shared" si="25"/>
        <v/>
      </c>
      <c r="AS119" s="4" t="str">
        <f t="shared" si="26"/>
        <v/>
      </c>
      <c r="AT119" s="4" t="str">
        <f t="shared" si="27"/>
        <v/>
      </c>
      <c r="AU119" s="4" t="str">
        <f t="shared" si="28"/>
        <v>3878.6875</v>
      </c>
      <c r="AV119" s="4" t="str">
        <f t="shared" si="29"/>
        <v/>
      </c>
      <c r="AW119" s="4" t="str">
        <f t="shared" si="30"/>
        <v/>
      </c>
      <c r="AX119" s="4" t="str">
        <f t="shared" si="31"/>
        <v/>
      </c>
      <c r="AY119" s="4" t="str">
        <f t="shared" si="32"/>
        <v>2075.524063</v>
      </c>
      <c r="AZ119" s="4" t="str">
        <f t="shared" si="33"/>
        <v/>
      </c>
      <c r="BA119" s="4" t="str">
        <f t="shared" si="34"/>
        <v/>
      </c>
      <c r="BB119" s="4" t="str">
        <f t="shared" si="35"/>
        <v/>
      </c>
      <c r="BC119" s="4" t="str">
        <f t="shared" si="36"/>
        <v>141.6434375</v>
      </c>
      <c r="BD119" s="4" t="str">
        <f t="shared" si="37"/>
        <v/>
      </c>
      <c r="BE119" s="4" t="str">
        <f t="shared" si="38"/>
        <v/>
      </c>
      <c r="BF119" s="4" t="str">
        <f t="shared" si="39"/>
        <v/>
      </c>
      <c r="BG119" s="4" t="str">
        <f t="shared" si="40"/>
        <v>243.0848084</v>
      </c>
      <c r="BH119" s="4" t="str">
        <f t="shared" si="41"/>
        <v/>
      </c>
      <c r="BI119" s="4" t="str">
        <f t="shared" si="42"/>
        <v/>
      </c>
      <c r="BJ119" s="4" t="str">
        <f t="shared" si="43"/>
        <v/>
      </c>
      <c r="BK119" s="4" t="str">
        <f t="shared" si="44"/>
        <v>691</v>
      </c>
      <c r="BL119" s="4" t="str">
        <f t="shared" si="45"/>
        <v/>
      </c>
      <c r="BM119" s="4" t="str">
        <f t="shared" si="46"/>
        <v/>
      </c>
      <c r="BN119" s="4" t="str">
        <f t="shared" si="47"/>
        <v/>
      </c>
      <c r="BO119" s="4" t="str">
        <f t="shared" si="48"/>
        <v>4237</v>
      </c>
      <c r="BP119" s="4" t="str">
        <f t="shared" si="49"/>
        <v/>
      </c>
      <c r="BQ119" s="4" t="str">
        <f t="shared" si="50"/>
        <v/>
      </c>
      <c r="BR119" s="4" t="str">
        <f t="shared" si="51"/>
        <v/>
      </c>
      <c r="BS119" s="4" t="str">
        <f t="shared" si="52"/>
        <v>543</v>
      </c>
      <c r="BT119" s="4" t="str">
        <f t="shared" si="53"/>
        <v/>
      </c>
      <c r="BU119" s="4" t="str">
        <f t="shared" si="54"/>
        <v/>
      </c>
      <c r="BV119" s="4" t="str">
        <f t="shared" si="55"/>
        <v/>
      </c>
      <c r="BW119" s="4" t="str">
        <f t="shared" si="56"/>
        <v>11</v>
      </c>
      <c r="BX119" s="4" t="str">
        <f t="shared" si="57"/>
        <v/>
      </c>
      <c r="BY119" s="4" t="str">
        <f t="shared" si="58"/>
        <v/>
      </c>
      <c r="BZ119" s="4" t="str">
        <f t="shared" si="59"/>
        <v/>
      </c>
      <c r="CA119" s="4" t="str">
        <f t="shared" si="60"/>
        <v>26</v>
      </c>
      <c r="CB119" s="4" t="str">
        <f t="shared" si="61"/>
        <v/>
      </c>
      <c r="CC119" s="4" t="str">
        <f t="shared" si="62"/>
        <v/>
      </c>
      <c r="CD119" s="4" t="str">
        <f t="shared" si="63"/>
        <v/>
      </c>
      <c r="CE119" s="4" t="str">
        <f t="shared" si="64"/>
        <v>2879.092757</v>
      </c>
      <c r="CF119" s="4" t="str">
        <f t="shared" si="65"/>
        <v/>
      </c>
      <c r="CG119" s="4" t="str">
        <f t="shared" si="66"/>
        <v/>
      </c>
      <c r="CH119" s="4" t="str">
        <f t="shared" si="67"/>
        <v/>
      </c>
      <c r="CI119" s="4" t="str">
        <f t="shared" si="68"/>
        <v>1</v>
      </c>
      <c r="CJ119" s="4" t="str">
        <f t="shared" si="69"/>
        <v/>
      </c>
      <c r="CK119" s="4" t="str">
        <f t="shared" si="70"/>
        <v/>
      </c>
      <c r="CL119" s="4" t="str">
        <f t="shared" si="71"/>
        <v/>
      </c>
      <c r="CM119" s="4" t="str">
        <f t="shared" si="72"/>
        <v>10</v>
      </c>
      <c r="CN119" s="4" t="str">
        <f t="shared" si="73"/>
        <v/>
      </c>
      <c r="CO119" s="4" t="str">
        <f t="shared" si="74"/>
        <v/>
      </c>
    </row>
    <row r="120">
      <c r="A120" s="4">
        <v>0.00623683386607</v>
      </c>
      <c r="B120" s="4">
        <v>133844.848125</v>
      </c>
      <c r="C120" s="7">
        <v>169.87667861297476</v>
      </c>
      <c r="D120" s="7">
        <v>594.0</v>
      </c>
      <c r="E120" s="7">
        <v>284.31288295528435</v>
      </c>
      <c r="F120" s="7">
        <v>133692.0</v>
      </c>
      <c r="G120" s="7">
        <v>276.0</v>
      </c>
      <c r="H120" s="7">
        <v>318.0</v>
      </c>
      <c r="I120" s="4">
        <v>128.3125</v>
      </c>
      <c r="J120" s="4">
        <v>24.535625</v>
      </c>
      <c r="U120" s="11" t="str">
        <f t="shared" si="2"/>
        <v>3</v>
      </c>
      <c r="V120" s="4" t="str">
        <f t="shared" si="3"/>
        <v/>
      </c>
      <c r="W120" s="4" t="str">
        <f t="shared" si="4"/>
        <v/>
      </c>
      <c r="X120" s="4" t="str">
        <f t="shared" si="5"/>
        <v>133844.8481</v>
      </c>
      <c r="Y120" s="4" t="str">
        <f t="shared" si="6"/>
        <v/>
      </c>
      <c r="Z120" s="4" t="str">
        <f t="shared" si="7"/>
        <v/>
      </c>
      <c r="AA120" s="4" t="str">
        <f t="shared" si="8"/>
        <v/>
      </c>
      <c r="AB120" s="4" t="str">
        <f t="shared" si="9"/>
        <v>169.8766786</v>
      </c>
      <c r="AC120" s="4" t="str">
        <f t="shared" si="10"/>
        <v/>
      </c>
      <c r="AD120" s="4" t="str">
        <f t="shared" si="11"/>
        <v/>
      </c>
      <c r="AE120" s="4" t="str">
        <f t="shared" si="12"/>
        <v/>
      </c>
      <c r="AF120" s="4" t="str">
        <f t="shared" si="13"/>
        <v>594</v>
      </c>
      <c r="AG120" s="4" t="str">
        <f t="shared" si="14"/>
        <v/>
      </c>
      <c r="AH120" s="4" t="str">
        <f t="shared" si="15"/>
        <v/>
      </c>
      <c r="AI120" s="4" t="str">
        <f t="shared" si="16"/>
        <v/>
      </c>
      <c r="AJ120" s="4" t="str">
        <f t="shared" si="17"/>
        <v>284.312883</v>
      </c>
      <c r="AK120" s="4" t="str">
        <f t="shared" si="18"/>
        <v/>
      </c>
      <c r="AL120" s="4" t="str">
        <f t="shared" si="19"/>
        <v/>
      </c>
      <c r="AM120" s="4" t="str">
        <f t="shared" si="20"/>
        <v/>
      </c>
      <c r="AN120" s="4" t="str">
        <f t="shared" si="21"/>
        <v>133692</v>
      </c>
      <c r="AO120" s="4" t="str">
        <f t="shared" si="22"/>
        <v/>
      </c>
      <c r="AP120" s="4" t="str">
        <f t="shared" si="23"/>
        <v/>
      </c>
      <c r="AQ120" s="4" t="str">
        <f t="shared" si="24"/>
        <v/>
      </c>
      <c r="AR120" s="4" t="str">
        <f t="shared" si="25"/>
        <v>276</v>
      </c>
      <c r="AS120" s="4" t="str">
        <f t="shared" si="26"/>
        <v/>
      </c>
      <c r="AT120" s="4" t="str">
        <f t="shared" si="27"/>
        <v/>
      </c>
      <c r="AU120" s="4" t="str">
        <f t="shared" si="28"/>
        <v/>
      </c>
      <c r="AV120" s="4" t="str">
        <f t="shared" si="29"/>
        <v>318</v>
      </c>
      <c r="AW120" s="4" t="str">
        <f t="shared" si="30"/>
        <v/>
      </c>
      <c r="AX120" s="4" t="str">
        <f t="shared" si="31"/>
        <v/>
      </c>
      <c r="AY120" s="4" t="str">
        <f t="shared" si="32"/>
        <v/>
      </c>
      <c r="AZ120" s="4" t="str">
        <f t="shared" si="33"/>
        <v>128.3125</v>
      </c>
      <c r="BA120" s="4" t="str">
        <f t="shared" si="34"/>
        <v/>
      </c>
      <c r="BB120" s="4" t="str">
        <f t="shared" si="35"/>
        <v/>
      </c>
      <c r="BC120" s="4" t="str">
        <f t="shared" si="36"/>
        <v/>
      </c>
      <c r="BD120" s="4" t="str">
        <f t="shared" si="37"/>
        <v>24.535625</v>
      </c>
      <c r="BE120" s="4" t="str">
        <f t="shared" si="38"/>
        <v/>
      </c>
      <c r="BF120" s="4" t="str">
        <f t="shared" si="39"/>
        <v/>
      </c>
      <c r="BG120" s="4" t="str">
        <f t="shared" si="40"/>
        <v/>
      </c>
      <c r="BH120" s="4" t="str">
        <f t="shared" si="41"/>
        <v/>
      </c>
      <c r="BI120" s="4" t="str">
        <f t="shared" si="42"/>
        <v/>
      </c>
      <c r="BJ120" s="4" t="str">
        <f t="shared" si="43"/>
        <v/>
      </c>
      <c r="BK120" s="4" t="str">
        <f t="shared" si="44"/>
        <v/>
      </c>
      <c r="BL120" s="4" t="str">
        <f t="shared" si="45"/>
        <v/>
      </c>
      <c r="BM120" s="4" t="str">
        <f t="shared" si="46"/>
        <v/>
      </c>
      <c r="BN120" s="4" t="str">
        <f t="shared" si="47"/>
        <v/>
      </c>
      <c r="BO120" s="4" t="str">
        <f t="shared" si="48"/>
        <v/>
      </c>
      <c r="BP120" s="4" t="str">
        <f t="shared" si="49"/>
        <v/>
      </c>
      <c r="BQ120" s="4" t="str">
        <f t="shared" si="50"/>
        <v/>
      </c>
      <c r="BR120" s="4" t="str">
        <f t="shared" si="51"/>
        <v/>
      </c>
      <c r="BS120" s="4" t="str">
        <f t="shared" si="52"/>
        <v/>
      </c>
      <c r="BT120" s="4" t="str">
        <f t="shared" si="53"/>
        <v/>
      </c>
      <c r="BU120" s="4" t="str">
        <f t="shared" si="54"/>
        <v/>
      </c>
      <c r="BV120" s="4" t="str">
        <f t="shared" si="55"/>
        <v/>
      </c>
      <c r="BW120" s="4" t="str">
        <f t="shared" si="56"/>
        <v/>
      </c>
      <c r="BX120" s="4" t="str">
        <f t="shared" si="57"/>
        <v/>
      </c>
      <c r="BY120" s="4" t="str">
        <f t="shared" si="58"/>
        <v/>
      </c>
      <c r="BZ120" s="4" t="str">
        <f t="shared" si="59"/>
        <v/>
      </c>
      <c r="CA120" s="4" t="str">
        <f t="shared" si="60"/>
        <v/>
      </c>
      <c r="CB120" s="4" t="str">
        <f t="shared" si="61"/>
        <v/>
      </c>
      <c r="CC120" s="4" t="str">
        <f t="shared" si="62"/>
        <v/>
      </c>
      <c r="CD120" s="4" t="str">
        <f t="shared" si="63"/>
        <v/>
      </c>
      <c r="CE120" s="4" t="str">
        <f t="shared" si="64"/>
        <v/>
      </c>
      <c r="CF120" s="4" t="str">
        <f t="shared" si="65"/>
        <v/>
      </c>
      <c r="CG120" s="4" t="str">
        <f t="shared" si="66"/>
        <v/>
      </c>
      <c r="CH120" s="4" t="str">
        <f t="shared" si="67"/>
        <v/>
      </c>
      <c r="CI120" s="4" t="str">
        <f t="shared" si="68"/>
        <v/>
      </c>
      <c r="CJ120" s="4" t="str">
        <f t="shared" si="69"/>
        <v/>
      </c>
      <c r="CK120" s="4" t="str">
        <f t="shared" si="70"/>
        <v/>
      </c>
      <c r="CL120" s="4" t="str">
        <f t="shared" si="71"/>
        <v/>
      </c>
      <c r="CM120" s="4" t="str">
        <f t="shared" si="72"/>
        <v/>
      </c>
      <c r="CN120" s="4" t="str">
        <f t="shared" si="73"/>
        <v/>
      </c>
      <c r="CO120" s="4" t="str">
        <f t="shared" si="74"/>
        <v/>
      </c>
    </row>
    <row r="121">
      <c r="A121" s="4">
        <v>0.00447656669152</v>
      </c>
      <c r="B121" s="4">
        <v>132593.22187500002</v>
      </c>
      <c r="C121" s="7">
        <v>718.2308725340198</v>
      </c>
      <c r="D121" s="7">
        <v>11900.0</v>
      </c>
      <c r="E121" s="7">
        <v>10541.918379719365</v>
      </c>
      <c r="F121" s="7">
        <v>131892.0</v>
      </c>
      <c r="G121" s="7">
        <v>10531.5</v>
      </c>
      <c r="H121" s="7">
        <v>1368.5</v>
      </c>
      <c r="I121" s="4">
        <v>639.873125</v>
      </c>
      <c r="J121" s="4">
        <v>61.34875</v>
      </c>
      <c r="K121">
        <v>16.022367813028453</v>
      </c>
      <c r="L121" s="7">
        <v>71.0</v>
      </c>
      <c r="M121" s="7">
        <v>88.0</v>
      </c>
      <c r="N121" s="4">
        <v>65.0</v>
      </c>
      <c r="O121" s="4">
        <v>16.0</v>
      </c>
      <c r="P121" s="4">
        <v>51.0</v>
      </c>
      <c r="Q121" s="4">
        <v>6.285402218862249</v>
      </c>
      <c r="R121" s="4">
        <v>0.0</v>
      </c>
      <c r="S121" s="4">
        <v>16.0</v>
      </c>
      <c r="T121" s="4"/>
      <c r="U121" s="11" t="str">
        <f t="shared" si="2"/>
        <v>3</v>
      </c>
      <c r="V121" s="4" t="str">
        <f t="shared" si="3"/>
        <v/>
      </c>
      <c r="W121" s="4" t="str">
        <f t="shared" si="4"/>
        <v/>
      </c>
      <c r="X121" s="4" t="str">
        <f t="shared" si="5"/>
        <v>132593.2219</v>
      </c>
      <c r="Y121" s="4" t="str">
        <f t="shared" si="6"/>
        <v/>
      </c>
      <c r="Z121" s="4" t="str">
        <f t="shared" si="7"/>
        <v/>
      </c>
      <c r="AA121" s="4" t="str">
        <f t="shared" si="8"/>
        <v/>
      </c>
      <c r="AB121" s="4" t="str">
        <f t="shared" si="9"/>
        <v>718.2308725</v>
      </c>
      <c r="AC121" s="4" t="str">
        <f t="shared" si="10"/>
        <v/>
      </c>
      <c r="AD121" s="4" t="str">
        <f t="shared" si="11"/>
        <v/>
      </c>
      <c r="AE121" s="4" t="str">
        <f t="shared" si="12"/>
        <v/>
      </c>
      <c r="AF121" s="4" t="str">
        <f t="shared" si="13"/>
        <v>11900</v>
      </c>
      <c r="AG121" s="4" t="str">
        <f t="shared" si="14"/>
        <v/>
      </c>
      <c r="AH121" s="4" t="str">
        <f t="shared" si="15"/>
        <v/>
      </c>
      <c r="AI121" s="4" t="str">
        <f t="shared" si="16"/>
        <v/>
      </c>
      <c r="AJ121" s="4" t="str">
        <f t="shared" si="17"/>
        <v>10541.91838</v>
      </c>
      <c r="AK121" s="4" t="str">
        <f t="shared" si="18"/>
        <v/>
      </c>
      <c r="AL121" s="4" t="str">
        <f t="shared" si="19"/>
        <v/>
      </c>
      <c r="AM121" s="4" t="str">
        <f t="shared" si="20"/>
        <v/>
      </c>
      <c r="AN121" s="4" t="str">
        <f t="shared" si="21"/>
        <v>131892</v>
      </c>
      <c r="AO121" s="4" t="str">
        <f t="shared" si="22"/>
        <v/>
      </c>
      <c r="AP121" s="4" t="str">
        <f t="shared" si="23"/>
        <v/>
      </c>
      <c r="AQ121" s="4" t="str">
        <f t="shared" si="24"/>
        <v/>
      </c>
      <c r="AR121" s="4" t="str">
        <f t="shared" si="25"/>
        <v>10531.5</v>
      </c>
      <c r="AS121" s="4" t="str">
        <f t="shared" si="26"/>
        <v/>
      </c>
      <c r="AT121" s="4" t="str">
        <f t="shared" si="27"/>
        <v/>
      </c>
      <c r="AU121" s="4" t="str">
        <f t="shared" si="28"/>
        <v/>
      </c>
      <c r="AV121" s="4" t="str">
        <f t="shared" si="29"/>
        <v>1368.5</v>
      </c>
      <c r="AW121" s="4" t="str">
        <f t="shared" si="30"/>
        <v/>
      </c>
      <c r="AX121" s="4" t="str">
        <f t="shared" si="31"/>
        <v/>
      </c>
      <c r="AY121" s="4" t="str">
        <f t="shared" si="32"/>
        <v/>
      </c>
      <c r="AZ121" s="4" t="str">
        <f t="shared" si="33"/>
        <v>639.873125</v>
      </c>
      <c r="BA121" s="4" t="str">
        <f t="shared" si="34"/>
        <v/>
      </c>
      <c r="BB121" s="4" t="str">
        <f t="shared" si="35"/>
        <v/>
      </c>
      <c r="BC121" s="4" t="str">
        <f t="shared" si="36"/>
        <v/>
      </c>
      <c r="BD121" s="4" t="str">
        <f t="shared" si="37"/>
        <v>61.34875</v>
      </c>
      <c r="BE121" s="4" t="str">
        <f t="shared" si="38"/>
        <v/>
      </c>
      <c r="BF121" s="4" t="str">
        <f t="shared" si="39"/>
        <v/>
      </c>
      <c r="BG121" s="4" t="str">
        <f t="shared" si="40"/>
        <v/>
      </c>
      <c r="BH121" s="4" t="str">
        <f t="shared" si="41"/>
        <v>16.02236781</v>
      </c>
      <c r="BI121" s="4" t="str">
        <f t="shared" si="42"/>
        <v/>
      </c>
      <c r="BJ121" s="4" t="str">
        <f t="shared" si="43"/>
        <v/>
      </c>
      <c r="BK121" s="4" t="str">
        <f t="shared" si="44"/>
        <v/>
      </c>
      <c r="BL121" s="4" t="str">
        <f t="shared" si="45"/>
        <v>71</v>
      </c>
      <c r="BM121" s="4" t="str">
        <f t="shared" si="46"/>
        <v/>
      </c>
      <c r="BN121" s="4" t="str">
        <f t="shared" si="47"/>
        <v/>
      </c>
      <c r="BO121" s="4" t="str">
        <f t="shared" si="48"/>
        <v/>
      </c>
      <c r="BP121" s="4" t="str">
        <f t="shared" si="49"/>
        <v>88</v>
      </c>
      <c r="BQ121" s="4" t="str">
        <f t="shared" si="50"/>
        <v/>
      </c>
      <c r="BR121" s="4" t="str">
        <f t="shared" si="51"/>
        <v/>
      </c>
      <c r="BS121" s="4" t="str">
        <f t="shared" si="52"/>
        <v/>
      </c>
      <c r="BT121" s="4" t="str">
        <f t="shared" si="53"/>
        <v>65</v>
      </c>
      <c r="BU121" s="4" t="str">
        <f t="shared" si="54"/>
        <v/>
      </c>
      <c r="BV121" s="4" t="str">
        <f t="shared" si="55"/>
        <v/>
      </c>
      <c r="BW121" s="4" t="str">
        <f t="shared" si="56"/>
        <v/>
      </c>
      <c r="BX121" s="4" t="str">
        <f t="shared" si="57"/>
        <v>16</v>
      </c>
      <c r="BY121" s="4" t="str">
        <f t="shared" si="58"/>
        <v/>
      </c>
      <c r="BZ121" s="4" t="str">
        <f t="shared" si="59"/>
        <v/>
      </c>
      <c r="CA121" s="4" t="str">
        <f t="shared" si="60"/>
        <v/>
      </c>
      <c r="CB121" s="4" t="str">
        <f t="shared" si="61"/>
        <v>51</v>
      </c>
      <c r="CC121" s="4" t="str">
        <f t="shared" si="62"/>
        <v/>
      </c>
      <c r="CD121" s="4" t="str">
        <f t="shared" si="63"/>
        <v/>
      </c>
      <c r="CE121" s="4" t="str">
        <f t="shared" si="64"/>
        <v/>
      </c>
      <c r="CF121" s="4" t="str">
        <f t="shared" si="65"/>
        <v>6.285402219</v>
      </c>
      <c r="CG121" s="4" t="str">
        <f t="shared" si="66"/>
        <v/>
      </c>
      <c r="CH121" s="4" t="str">
        <f t="shared" si="67"/>
        <v/>
      </c>
      <c r="CI121" s="4" t="str">
        <f t="shared" si="68"/>
        <v/>
      </c>
      <c r="CJ121" s="4" t="str">
        <f t="shared" si="69"/>
        <v>0</v>
      </c>
      <c r="CK121" s="4" t="str">
        <f t="shared" si="70"/>
        <v/>
      </c>
      <c r="CL121" s="4" t="str">
        <f t="shared" si="71"/>
        <v/>
      </c>
      <c r="CM121" s="4" t="str">
        <f t="shared" si="72"/>
        <v/>
      </c>
      <c r="CN121" s="4" t="str">
        <f t="shared" si="73"/>
        <v>16</v>
      </c>
      <c r="CO121" s="4" t="str">
        <f t="shared" si="74"/>
        <v/>
      </c>
    </row>
    <row r="122">
      <c r="A122" s="4">
        <v>0.00546313092245</v>
      </c>
      <c r="B122" s="4">
        <v>132657.46875</v>
      </c>
      <c r="C122" s="7">
        <v>1104.4742210441696</v>
      </c>
      <c r="D122" s="7">
        <v>28000.0</v>
      </c>
      <c r="E122" s="7">
        <v>18545.70876780077</v>
      </c>
      <c r="F122" s="7">
        <v>131570.0</v>
      </c>
      <c r="G122" s="7">
        <v>18532.5</v>
      </c>
      <c r="H122" s="7">
        <v>9467.5</v>
      </c>
      <c r="I122" s="4">
        <v>1066.625</v>
      </c>
      <c r="J122" s="4">
        <v>20.84375</v>
      </c>
      <c r="U122" s="11" t="str">
        <f t="shared" si="2"/>
        <v>3</v>
      </c>
      <c r="V122" s="4" t="str">
        <f t="shared" si="3"/>
        <v/>
      </c>
      <c r="W122" s="4" t="str">
        <f t="shared" si="4"/>
        <v/>
      </c>
      <c r="X122" s="4" t="str">
        <f t="shared" si="5"/>
        <v>132657.4688</v>
      </c>
      <c r="Y122" s="4" t="str">
        <f t="shared" si="6"/>
        <v/>
      </c>
      <c r="Z122" s="4" t="str">
        <f t="shared" si="7"/>
        <v/>
      </c>
      <c r="AA122" s="4" t="str">
        <f t="shared" si="8"/>
        <v/>
      </c>
      <c r="AB122" s="4" t="str">
        <f t="shared" si="9"/>
        <v>1104.474221</v>
      </c>
      <c r="AC122" s="4" t="str">
        <f t="shared" si="10"/>
        <v/>
      </c>
      <c r="AD122" s="4" t="str">
        <f t="shared" si="11"/>
        <v/>
      </c>
      <c r="AE122" s="4" t="str">
        <f t="shared" si="12"/>
        <v/>
      </c>
      <c r="AF122" s="4" t="str">
        <f t="shared" si="13"/>
        <v>28000</v>
      </c>
      <c r="AG122" s="4" t="str">
        <f t="shared" si="14"/>
        <v/>
      </c>
      <c r="AH122" s="4" t="str">
        <f t="shared" si="15"/>
        <v/>
      </c>
      <c r="AI122" s="4" t="str">
        <f t="shared" si="16"/>
        <v/>
      </c>
      <c r="AJ122" s="4" t="str">
        <f t="shared" si="17"/>
        <v>18545.70877</v>
      </c>
      <c r="AK122" s="4" t="str">
        <f t="shared" si="18"/>
        <v/>
      </c>
      <c r="AL122" s="4" t="str">
        <f t="shared" si="19"/>
        <v/>
      </c>
      <c r="AM122" s="4" t="str">
        <f t="shared" si="20"/>
        <v/>
      </c>
      <c r="AN122" s="4" t="str">
        <f t="shared" si="21"/>
        <v>131570</v>
      </c>
      <c r="AO122" s="4" t="str">
        <f t="shared" si="22"/>
        <v/>
      </c>
      <c r="AP122" s="4" t="str">
        <f t="shared" si="23"/>
        <v/>
      </c>
      <c r="AQ122" s="4" t="str">
        <f t="shared" si="24"/>
        <v/>
      </c>
      <c r="AR122" s="4" t="str">
        <f t="shared" si="25"/>
        <v>18532.5</v>
      </c>
      <c r="AS122" s="4" t="str">
        <f t="shared" si="26"/>
        <v/>
      </c>
      <c r="AT122" s="4" t="str">
        <f t="shared" si="27"/>
        <v/>
      </c>
      <c r="AU122" s="4" t="str">
        <f t="shared" si="28"/>
        <v/>
      </c>
      <c r="AV122" s="4" t="str">
        <f t="shared" si="29"/>
        <v>9467.5</v>
      </c>
      <c r="AW122" s="4" t="str">
        <f t="shared" si="30"/>
        <v/>
      </c>
      <c r="AX122" s="4" t="str">
        <f t="shared" si="31"/>
        <v/>
      </c>
      <c r="AY122" s="4" t="str">
        <f t="shared" si="32"/>
        <v/>
      </c>
      <c r="AZ122" s="4" t="str">
        <f t="shared" si="33"/>
        <v>1066.625</v>
      </c>
      <c r="BA122" s="4" t="str">
        <f t="shared" si="34"/>
        <v/>
      </c>
      <c r="BB122" s="4" t="str">
        <f t="shared" si="35"/>
        <v/>
      </c>
      <c r="BC122" s="4" t="str">
        <f t="shared" si="36"/>
        <v/>
      </c>
      <c r="BD122" s="4" t="str">
        <f t="shared" si="37"/>
        <v>20.84375</v>
      </c>
      <c r="BE122" s="4" t="str">
        <f t="shared" si="38"/>
        <v/>
      </c>
      <c r="BF122" s="4" t="str">
        <f t="shared" si="39"/>
        <v/>
      </c>
      <c r="BG122" s="4" t="str">
        <f t="shared" si="40"/>
        <v/>
      </c>
      <c r="BH122" s="4" t="str">
        <f t="shared" si="41"/>
        <v/>
      </c>
      <c r="BI122" s="4" t="str">
        <f t="shared" si="42"/>
        <v/>
      </c>
      <c r="BJ122" s="4" t="str">
        <f t="shared" si="43"/>
        <v/>
      </c>
      <c r="BK122" s="4" t="str">
        <f t="shared" si="44"/>
        <v/>
      </c>
      <c r="BL122" s="4" t="str">
        <f t="shared" si="45"/>
        <v/>
      </c>
      <c r="BM122" s="4" t="str">
        <f t="shared" si="46"/>
        <v/>
      </c>
      <c r="BN122" s="4" t="str">
        <f t="shared" si="47"/>
        <v/>
      </c>
      <c r="BO122" s="4" t="str">
        <f t="shared" si="48"/>
        <v/>
      </c>
      <c r="BP122" s="4" t="str">
        <f t="shared" si="49"/>
        <v/>
      </c>
      <c r="BQ122" s="4" t="str">
        <f t="shared" si="50"/>
        <v/>
      </c>
      <c r="BR122" s="4" t="str">
        <f t="shared" si="51"/>
        <v/>
      </c>
      <c r="BS122" s="4" t="str">
        <f t="shared" si="52"/>
        <v/>
      </c>
      <c r="BT122" s="4" t="str">
        <f t="shared" si="53"/>
        <v/>
      </c>
      <c r="BU122" s="4" t="str">
        <f t="shared" si="54"/>
        <v/>
      </c>
      <c r="BV122" s="4" t="str">
        <f t="shared" si="55"/>
        <v/>
      </c>
      <c r="BW122" s="4" t="str">
        <f t="shared" si="56"/>
        <v/>
      </c>
      <c r="BX122" s="4" t="str">
        <f t="shared" si="57"/>
        <v/>
      </c>
      <c r="BY122" s="4" t="str">
        <f t="shared" si="58"/>
        <v/>
      </c>
      <c r="BZ122" s="4" t="str">
        <f t="shared" si="59"/>
        <v/>
      </c>
      <c r="CA122" s="4" t="str">
        <f t="shared" si="60"/>
        <v/>
      </c>
      <c r="CB122" s="4" t="str">
        <f t="shared" si="61"/>
        <v/>
      </c>
      <c r="CC122" s="4" t="str">
        <f t="shared" si="62"/>
        <v/>
      </c>
      <c r="CD122" s="4" t="str">
        <f t="shared" si="63"/>
        <v/>
      </c>
      <c r="CE122" s="4" t="str">
        <f t="shared" si="64"/>
        <v/>
      </c>
      <c r="CF122" s="4" t="str">
        <f t="shared" si="65"/>
        <v/>
      </c>
      <c r="CG122" s="4" t="str">
        <f t="shared" si="66"/>
        <v/>
      </c>
      <c r="CH122" s="4" t="str">
        <f t="shared" si="67"/>
        <v/>
      </c>
      <c r="CI122" s="4" t="str">
        <f t="shared" si="68"/>
        <v/>
      </c>
      <c r="CJ122" s="4" t="str">
        <f t="shared" si="69"/>
        <v/>
      </c>
      <c r="CK122" s="4" t="str">
        <f t="shared" si="70"/>
        <v/>
      </c>
      <c r="CL122" s="4" t="str">
        <f t="shared" si="71"/>
        <v/>
      </c>
      <c r="CM122" s="4" t="str">
        <f t="shared" si="72"/>
        <v/>
      </c>
      <c r="CN122" s="4" t="str">
        <f t="shared" si="73"/>
        <v/>
      </c>
      <c r="CO122" s="4" t="str">
        <f t="shared" si="74"/>
        <v/>
      </c>
    </row>
    <row r="123">
      <c r="A123" s="4">
        <v>0.00128471773434</v>
      </c>
      <c r="B123" s="4">
        <v>127026.958125</v>
      </c>
      <c r="C123" s="7">
        <v>101.91193495233676</v>
      </c>
      <c r="D123" s="7">
        <v>3482.0</v>
      </c>
      <c r="E123" s="7">
        <v>3267.8167696398477</v>
      </c>
      <c r="F123" s="7">
        <v>126942.0</v>
      </c>
      <c r="G123" s="7">
        <v>3260.0225</v>
      </c>
      <c r="H123" s="7">
        <v>221.9775</v>
      </c>
      <c r="I123" s="4">
        <v>84.958125</v>
      </c>
      <c r="J123" s="4">
        <v>0.0</v>
      </c>
      <c r="M123" s="7"/>
      <c r="U123" s="11" t="str">
        <f t="shared" si="2"/>
        <v>1</v>
      </c>
      <c r="V123" s="4" t="str">
        <f t="shared" si="3"/>
        <v>127026.9581</v>
      </c>
      <c r="W123" s="4" t="str">
        <f t="shared" si="4"/>
        <v/>
      </c>
      <c r="X123" s="4" t="str">
        <f t="shared" si="5"/>
        <v/>
      </c>
      <c r="Y123" s="4" t="str">
        <f t="shared" si="6"/>
        <v/>
      </c>
      <c r="Z123" s="4" t="str">
        <f t="shared" si="7"/>
        <v>101.911935</v>
      </c>
      <c r="AA123" s="4" t="str">
        <f t="shared" si="8"/>
        <v/>
      </c>
      <c r="AB123" s="4" t="str">
        <f t="shared" si="9"/>
        <v/>
      </c>
      <c r="AC123" s="4" t="str">
        <f t="shared" si="10"/>
        <v/>
      </c>
      <c r="AD123" s="4" t="str">
        <f t="shared" si="11"/>
        <v>3482</v>
      </c>
      <c r="AE123" s="4" t="str">
        <f t="shared" si="12"/>
        <v/>
      </c>
      <c r="AF123" s="4" t="str">
        <f t="shared" si="13"/>
        <v/>
      </c>
      <c r="AG123" s="4" t="str">
        <f t="shared" si="14"/>
        <v/>
      </c>
      <c r="AH123" s="4" t="str">
        <f t="shared" si="15"/>
        <v>3267.81677</v>
      </c>
      <c r="AI123" s="4" t="str">
        <f t="shared" si="16"/>
        <v/>
      </c>
      <c r="AJ123" s="4" t="str">
        <f t="shared" si="17"/>
        <v/>
      </c>
      <c r="AK123" s="4" t="str">
        <f t="shared" si="18"/>
        <v/>
      </c>
      <c r="AL123" s="4" t="str">
        <f t="shared" si="19"/>
        <v>126942</v>
      </c>
      <c r="AM123" s="4" t="str">
        <f t="shared" si="20"/>
        <v/>
      </c>
      <c r="AN123" s="4" t="str">
        <f t="shared" si="21"/>
        <v/>
      </c>
      <c r="AO123" s="4" t="str">
        <f t="shared" si="22"/>
        <v/>
      </c>
      <c r="AP123" s="4" t="str">
        <f t="shared" si="23"/>
        <v>3260.0225</v>
      </c>
      <c r="AQ123" s="4" t="str">
        <f t="shared" si="24"/>
        <v/>
      </c>
      <c r="AR123" s="4" t="str">
        <f t="shared" si="25"/>
        <v/>
      </c>
      <c r="AS123" s="4" t="str">
        <f t="shared" si="26"/>
        <v/>
      </c>
      <c r="AT123" s="4" t="str">
        <f t="shared" si="27"/>
        <v>221.9775</v>
      </c>
      <c r="AU123" s="4" t="str">
        <f t="shared" si="28"/>
        <v/>
      </c>
      <c r="AV123" s="4" t="str">
        <f t="shared" si="29"/>
        <v/>
      </c>
      <c r="AW123" s="4" t="str">
        <f t="shared" si="30"/>
        <v/>
      </c>
      <c r="AX123" s="4" t="str">
        <f t="shared" si="31"/>
        <v>84.958125</v>
      </c>
      <c r="AY123" s="4" t="str">
        <f t="shared" si="32"/>
        <v/>
      </c>
      <c r="AZ123" s="4" t="str">
        <f t="shared" si="33"/>
        <v/>
      </c>
      <c r="BA123" s="4" t="str">
        <f t="shared" si="34"/>
        <v/>
      </c>
      <c r="BB123" s="4" t="str">
        <f t="shared" si="35"/>
        <v>0</v>
      </c>
      <c r="BC123" s="4" t="str">
        <f t="shared" si="36"/>
        <v/>
      </c>
      <c r="BD123" s="4" t="str">
        <f t="shared" si="37"/>
        <v/>
      </c>
      <c r="BE123" s="4" t="str">
        <f t="shared" si="38"/>
        <v/>
      </c>
      <c r="BF123" s="4" t="str">
        <f t="shared" si="39"/>
        <v/>
      </c>
      <c r="BG123" s="4" t="str">
        <f t="shared" si="40"/>
        <v/>
      </c>
      <c r="BH123" s="4" t="str">
        <f t="shared" si="41"/>
        <v/>
      </c>
      <c r="BI123" s="4" t="str">
        <f t="shared" si="42"/>
        <v/>
      </c>
      <c r="BJ123" s="4" t="str">
        <f t="shared" si="43"/>
        <v/>
      </c>
      <c r="BK123" s="4" t="str">
        <f t="shared" si="44"/>
        <v/>
      </c>
      <c r="BL123" s="4" t="str">
        <f t="shared" si="45"/>
        <v/>
      </c>
      <c r="BM123" s="4" t="str">
        <f t="shared" si="46"/>
        <v/>
      </c>
      <c r="BN123" s="4" t="str">
        <f t="shared" si="47"/>
        <v/>
      </c>
      <c r="BO123" s="4" t="str">
        <f t="shared" si="48"/>
        <v/>
      </c>
      <c r="BP123" s="4" t="str">
        <f t="shared" si="49"/>
        <v/>
      </c>
      <c r="BQ123" s="4" t="str">
        <f t="shared" si="50"/>
        <v/>
      </c>
      <c r="BR123" s="4" t="str">
        <f t="shared" si="51"/>
        <v/>
      </c>
      <c r="BS123" s="4" t="str">
        <f t="shared" si="52"/>
        <v/>
      </c>
      <c r="BT123" s="4" t="str">
        <f t="shared" si="53"/>
        <v/>
      </c>
      <c r="BU123" s="4" t="str">
        <f t="shared" si="54"/>
        <v/>
      </c>
      <c r="BV123" s="4" t="str">
        <f t="shared" si="55"/>
        <v/>
      </c>
      <c r="BW123" s="4" t="str">
        <f t="shared" si="56"/>
        <v/>
      </c>
      <c r="BX123" s="4" t="str">
        <f t="shared" si="57"/>
        <v/>
      </c>
      <c r="BY123" s="4" t="str">
        <f t="shared" si="58"/>
        <v/>
      </c>
      <c r="BZ123" s="4" t="str">
        <f t="shared" si="59"/>
        <v/>
      </c>
      <c r="CA123" s="4" t="str">
        <f t="shared" si="60"/>
        <v/>
      </c>
      <c r="CB123" s="4" t="str">
        <f t="shared" si="61"/>
        <v/>
      </c>
      <c r="CC123" s="4" t="str">
        <f t="shared" si="62"/>
        <v/>
      </c>
      <c r="CD123" s="4" t="str">
        <f t="shared" si="63"/>
        <v/>
      </c>
      <c r="CE123" s="4" t="str">
        <f t="shared" si="64"/>
        <v/>
      </c>
      <c r="CF123" s="4" t="str">
        <f t="shared" si="65"/>
        <v/>
      </c>
      <c r="CG123" s="4" t="str">
        <f t="shared" si="66"/>
        <v/>
      </c>
      <c r="CH123" s="4" t="str">
        <f t="shared" si="67"/>
        <v/>
      </c>
      <c r="CI123" s="4" t="str">
        <f t="shared" si="68"/>
        <v/>
      </c>
      <c r="CJ123" s="4" t="str">
        <f t="shared" si="69"/>
        <v/>
      </c>
      <c r="CK123" s="4" t="str">
        <f t="shared" si="70"/>
        <v/>
      </c>
      <c r="CL123" s="4" t="str">
        <f t="shared" si="71"/>
        <v/>
      </c>
      <c r="CM123" s="4" t="str">
        <f t="shared" si="72"/>
        <v/>
      </c>
      <c r="CN123" s="4" t="str">
        <f t="shared" si="73"/>
        <v/>
      </c>
      <c r="CO123" s="4" t="str">
        <f t="shared" si="74"/>
        <v/>
      </c>
    </row>
    <row r="124">
      <c r="A124" s="4">
        <v>0.00292585826912</v>
      </c>
      <c r="B124" s="4">
        <v>126285.5978125</v>
      </c>
      <c r="C124" s="7">
        <v>1246.5300272519685</v>
      </c>
      <c r="D124" s="7">
        <v>15400.0</v>
      </c>
      <c r="E124" s="7">
        <v>13452.248171524961</v>
      </c>
      <c r="F124" s="7">
        <v>125056.0</v>
      </c>
      <c r="G124" s="7">
        <v>13441.3125</v>
      </c>
      <c r="H124" s="7">
        <v>1958.6875</v>
      </c>
      <c r="I124" s="4">
        <v>955.6140625</v>
      </c>
      <c r="J124" s="4">
        <v>273.98375</v>
      </c>
      <c r="K124" s="7">
        <v>0.0</v>
      </c>
      <c r="L124" s="7">
        <v>19.0</v>
      </c>
      <c r="M124" s="7">
        <v>31.0</v>
      </c>
      <c r="N124" s="4">
        <v>0.0</v>
      </c>
      <c r="O124" s="4"/>
      <c r="P124" s="4"/>
      <c r="Q124" s="4"/>
      <c r="R124" s="18"/>
      <c r="S124" s="18"/>
      <c r="T124" s="4"/>
      <c r="U124" s="11" t="str">
        <f t="shared" si="2"/>
        <v>2</v>
      </c>
      <c r="V124" s="4" t="str">
        <f t="shared" si="3"/>
        <v/>
      </c>
      <c r="W124" s="4" t="str">
        <f t="shared" si="4"/>
        <v>126285.5978</v>
      </c>
      <c r="X124" s="4" t="str">
        <f t="shared" si="5"/>
        <v/>
      </c>
      <c r="Y124" s="4" t="str">
        <f t="shared" si="6"/>
        <v/>
      </c>
      <c r="Z124" s="4" t="str">
        <f t="shared" si="7"/>
        <v/>
      </c>
      <c r="AA124" s="4" t="str">
        <f t="shared" si="8"/>
        <v>1246.530027</v>
      </c>
      <c r="AB124" s="4" t="str">
        <f t="shared" si="9"/>
        <v/>
      </c>
      <c r="AC124" s="4" t="str">
        <f t="shared" si="10"/>
        <v/>
      </c>
      <c r="AD124" s="4" t="str">
        <f t="shared" si="11"/>
        <v/>
      </c>
      <c r="AE124" s="4" t="str">
        <f t="shared" si="12"/>
        <v>15400</v>
      </c>
      <c r="AF124" s="4" t="str">
        <f t="shared" si="13"/>
        <v/>
      </c>
      <c r="AG124" s="4" t="str">
        <f t="shared" si="14"/>
        <v/>
      </c>
      <c r="AH124" s="4" t="str">
        <f t="shared" si="15"/>
        <v/>
      </c>
      <c r="AI124" s="4" t="str">
        <f t="shared" si="16"/>
        <v>13452.24817</v>
      </c>
      <c r="AJ124" s="4" t="str">
        <f t="shared" si="17"/>
        <v/>
      </c>
      <c r="AK124" s="4" t="str">
        <f t="shared" si="18"/>
        <v/>
      </c>
      <c r="AL124" s="4" t="str">
        <f t="shared" si="19"/>
        <v/>
      </c>
      <c r="AM124" s="4" t="str">
        <f t="shared" si="20"/>
        <v>125056</v>
      </c>
      <c r="AN124" s="4" t="str">
        <f t="shared" si="21"/>
        <v/>
      </c>
      <c r="AO124" s="4" t="str">
        <f t="shared" si="22"/>
        <v/>
      </c>
      <c r="AP124" s="4" t="str">
        <f t="shared" si="23"/>
        <v/>
      </c>
      <c r="AQ124" s="4" t="str">
        <f t="shared" si="24"/>
        <v>13441.3125</v>
      </c>
      <c r="AR124" s="4" t="str">
        <f t="shared" si="25"/>
        <v/>
      </c>
      <c r="AS124" s="4" t="str">
        <f t="shared" si="26"/>
        <v/>
      </c>
      <c r="AT124" s="4" t="str">
        <f t="shared" si="27"/>
        <v/>
      </c>
      <c r="AU124" s="4" t="str">
        <f t="shared" si="28"/>
        <v>1958.6875</v>
      </c>
      <c r="AV124" s="4" t="str">
        <f t="shared" si="29"/>
        <v/>
      </c>
      <c r="AW124" s="4" t="str">
        <f t="shared" si="30"/>
        <v/>
      </c>
      <c r="AX124" s="4" t="str">
        <f t="shared" si="31"/>
        <v/>
      </c>
      <c r="AY124" s="4" t="str">
        <f t="shared" si="32"/>
        <v>955.6140625</v>
      </c>
      <c r="AZ124" s="4" t="str">
        <f t="shared" si="33"/>
        <v/>
      </c>
      <c r="BA124" s="4" t="str">
        <f t="shared" si="34"/>
        <v/>
      </c>
      <c r="BB124" s="4" t="str">
        <f t="shared" si="35"/>
        <v/>
      </c>
      <c r="BC124" s="4" t="str">
        <f t="shared" si="36"/>
        <v>273.98375</v>
      </c>
      <c r="BD124" s="4" t="str">
        <f t="shared" si="37"/>
        <v/>
      </c>
      <c r="BE124" s="4" t="str">
        <f t="shared" si="38"/>
        <v/>
      </c>
      <c r="BF124" s="4" t="str">
        <f t="shared" si="39"/>
        <v/>
      </c>
      <c r="BG124" s="4" t="str">
        <f t="shared" si="40"/>
        <v>0</v>
      </c>
      <c r="BH124" s="4" t="str">
        <f t="shared" si="41"/>
        <v/>
      </c>
      <c r="BI124" s="4" t="str">
        <f t="shared" si="42"/>
        <v/>
      </c>
      <c r="BJ124" s="4" t="str">
        <f t="shared" si="43"/>
        <v/>
      </c>
      <c r="BK124" s="4" t="str">
        <f t="shared" si="44"/>
        <v>19</v>
      </c>
      <c r="BL124" s="4" t="str">
        <f t="shared" si="45"/>
        <v/>
      </c>
      <c r="BM124" s="4" t="str">
        <f t="shared" si="46"/>
        <v/>
      </c>
      <c r="BN124" s="4" t="str">
        <f t="shared" si="47"/>
        <v/>
      </c>
      <c r="BO124" s="4" t="str">
        <f t="shared" si="48"/>
        <v>31</v>
      </c>
      <c r="BP124" s="4" t="str">
        <f t="shared" si="49"/>
        <v/>
      </c>
      <c r="BQ124" s="4" t="str">
        <f t="shared" si="50"/>
        <v/>
      </c>
      <c r="BR124" s="4" t="str">
        <f t="shared" si="51"/>
        <v/>
      </c>
      <c r="BS124" s="4" t="str">
        <f t="shared" si="52"/>
        <v>0</v>
      </c>
      <c r="BT124" s="4" t="str">
        <f t="shared" si="53"/>
        <v/>
      </c>
      <c r="BU124" s="4" t="str">
        <f t="shared" si="54"/>
        <v/>
      </c>
      <c r="BV124" s="4" t="str">
        <f t="shared" si="55"/>
        <v/>
      </c>
      <c r="BW124" s="4" t="str">
        <f t="shared" si="56"/>
        <v/>
      </c>
      <c r="BX124" s="4" t="str">
        <f t="shared" si="57"/>
        <v/>
      </c>
      <c r="BY124" s="4" t="str">
        <f t="shared" si="58"/>
        <v/>
      </c>
      <c r="BZ124" s="4" t="str">
        <f t="shared" si="59"/>
        <v/>
      </c>
      <c r="CA124" s="4" t="str">
        <f t="shared" si="60"/>
        <v/>
      </c>
      <c r="CB124" s="4" t="str">
        <f t="shared" si="61"/>
        <v/>
      </c>
      <c r="CC124" s="4" t="str">
        <f t="shared" si="62"/>
        <v/>
      </c>
      <c r="CD124" s="4" t="str">
        <f t="shared" si="63"/>
        <v/>
      </c>
      <c r="CE124" s="4" t="str">
        <f t="shared" si="64"/>
        <v/>
      </c>
      <c r="CF124" s="4" t="str">
        <f t="shared" si="65"/>
        <v/>
      </c>
      <c r="CG124" s="4" t="str">
        <f t="shared" si="66"/>
        <v/>
      </c>
      <c r="CH124" s="4" t="str">
        <f t="shared" si="67"/>
        <v/>
      </c>
      <c r="CI124" s="4" t="str">
        <f t="shared" si="68"/>
        <v/>
      </c>
      <c r="CJ124" s="4" t="str">
        <f t="shared" si="69"/>
        <v/>
      </c>
      <c r="CK124" s="4" t="str">
        <f t="shared" si="70"/>
        <v/>
      </c>
      <c r="CL124" s="4" t="str">
        <f t="shared" si="71"/>
        <v/>
      </c>
      <c r="CM124" s="4" t="str">
        <f t="shared" si="72"/>
        <v/>
      </c>
      <c r="CN124" s="4" t="str">
        <f t="shared" si="73"/>
        <v/>
      </c>
      <c r="CO124" s="4" t="str">
        <f t="shared" si="74"/>
        <v/>
      </c>
    </row>
    <row r="125">
      <c r="A125" s="4">
        <v>0.00447854670872</v>
      </c>
      <c r="B125" s="4">
        <v>125723.748125</v>
      </c>
      <c r="C125" s="7">
        <v>930.6774990045699</v>
      </c>
      <c r="D125" s="7">
        <v>8526.0</v>
      </c>
      <c r="E125" s="7">
        <v>7972.951771338897</v>
      </c>
      <c r="F125" s="7">
        <v>124810.0</v>
      </c>
      <c r="G125" s="7">
        <v>7963.816875</v>
      </c>
      <c r="H125" s="7">
        <v>562.183125</v>
      </c>
      <c r="I125" s="4">
        <v>774.07625</v>
      </c>
      <c r="J125" s="4">
        <v>139.671875</v>
      </c>
      <c r="M125" s="7"/>
      <c r="U125" s="11" t="str">
        <f t="shared" si="2"/>
        <v>3</v>
      </c>
      <c r="V125" s="4" t="str">
        <f t="shared" si="3"/>
        <v/>
      </c>
      <c r="W125" s="4" t="str">
        <f t="shared" si="4"/>
        <v/>
      </c>
      <c r="X125" s="4" t="str">
        <f t="shared" si="5"/>
        <v>125723.7481</v>
      </c>
      <c r="Y125" s="4" t="str">
        <f t="shared" si="6"/>
        <v/>
      </c>
      <c r="Z125" s="4" t="str">
        <f t="shared" si="7"/>
        <v/>
      </c>
      <c r="AA125" s="4" t="str">
        <f t="shared" si="8"/>
        <v/>
      </c>
      <c r="AB125" s="4" t="str">
        <f t="shared" si="9"/>
        <v>930.677499</v>
      </c>
      <c r="AC125" s="4" t="str">
        <f t="shared" si="10"/>
        <v/>
      </c>
      <c r="AD125" s="4" t="str">
        <f t="shared" si="11"/>
        <v/>
      </c>
      <c r="AE125" s="4" t="str">
        <f t="shared" si="12"/>
        <v/>
      </c>
      <c r="AF125" s="4" t="str">
        <f t="shared" si="13"/>
        <v>8526</v>
      </c>
      <c r="AG125" s="4" t="str">
        <f t="shared" si="14"/>
        <v/>
      </c>
      <c r="AH125" s="4" t="str">
        <f t="shared" si="15"/>
        <v/>
      </c>
      <c r="AI125" s="4" t="str">
        <f t="shared" si="16"/>
        <v/>
      </c>
      <c r="AJ125" s="4" t="str">
        <f t="shared" si="17"/>
        <v>7972.951771</v>
      </c>
      <c r="AK125" s="4" t="str">
        <f t="shared" si="18"/>
        <v/>
      </c>
      <c r="AL125" s="4" t="str">
        <f t="shared" si="19"/>
        <v/>
      </c>
      <c r="AM125" s="4" t="str">
        <f t="shared" si="20"/>
        <v/>
      </c>
      <c r="AN125" s="4" t="str">
        <f t="shared" si="21"/>
        <v>124810</v>
      </c>
      <c r="AO125" s="4" t="str">
        <f t="shared" si="22"/>
        <v/>
      </c>
      <c r="AP125" s="4" t="str">
        <f t="shared" si="23"/>
        <v/>
      </c>
      <c r="AQ125" s="4" t="str">
        <f t="shared" si="24"/>
        <v/>
      </c>
      <c r="AR125" s="4" t="str">
        <f t="shared" si="25"/>
        <v>7963.816875</v>
      </c>
      <c r="AS125" s="4" t="str">
        <f t="shared" si="26"/>
        <v/>
      </c>
      <c r="AT125" s="4" t="str">
        <f t="shared" si="27"/>
        <v/>
      </c>
      <c r="AU125" s="4" t="str">
        <f t="shared" si="28"/>
        <v/>
      </c>
      <c r="AV125" s="4" t="str">
        <f t="shared" si="29"/>
        <v>562.183125</v>
      </c>
      <c r="AW125" s="4" t="str">
        <f t="shared" si="30"/>
        <v/>
      </c>
      <c r="AX125" s="4" t="str">
        <f t="shared" si="31"/>
        <v/>
      </c>
      <c r="AY125" s="4" t="str">
        <f t="shared" si="32"/>
        <v/>
      </c>
      <c r="AZ125" s="4" t="str">
        <f t="shared" si="33"/>
        <v>774.07625</v>
      </c>
      <c r="BA125" s="4" t="str">
        <f t="shared" si="34"/>
        <v/>
      </c>
      <c r="BB125" s="4" t="str">
        <f t="shared" si="35"/>
        <v/>
      </c>
      <c r="BC125" s="4" t="str">
        <f t="shared" si="36"/>
        <v/>
      </c>
      <c r="BD125" s="4" t="str">
        <f t="shared" si="37"/>
        <v>139.671875</v>
      </c>
      <c r="BE125" s="4" t="str">
        <f t="shared" si="38"/>
        <v/>
      </c>
      <c r="BF125" s="4" t="str">
        <f t="shared" si="39"/>
        <v/>
      </c>
      <c r="BG125" s="4" t="str">
        <f t="shared" si="40"/>
        <v/>
      </c>
      <c r="BH125" s="4" t="str">
        <f t="shared" si="41"/>
        <v/>
      </c>
      <c r="BI125" s="4" t="str">
        <f t="shared" si="42"/>
        <v/>
      </c>
      <c r="BJ125" s="4" t="str">
        <f t="shared" si="43"/>
        <v/>
      </c>
      <c r="BK125" s="4" t="str">
        <f t="shared" si="44"/>
        <v/>
      </c>
      <c r="BL125" s="4" t="str">
        <f t="shared" si="45"/>
        <v/>
      </c>
      <c r="BM125" s="4" t="str">
        <f t="shared" si="46"/>
        <v/>
      </c>
      <c r="BN125" s="4" t="str">
        <f t="shared" si="47"/>
        <v/>
      </c>
      <c r="BO125" s="4" t="str">
        <f t="shared" si="48"/>
        <v/>
      </c>
      <c r="BP125" s="4" t="str">
        <f t="shared" si="49"/>
        <v/>
      </c>
      <c r="BQ125" s="4" t="str">
        <f t="shared" si="50"/>
        <v/>
      </c>
      <c r="BR125" s="4" t="str">
        <f t="shared" si="51"/>
        <v/>
      </c>
      <c r="BS125" s="4" t="str">
        <f t="shared" si="52"/>
        <v/>
      </c>
      <c r="BT125" s="4" t="str">
        <f t="shared" si="53"/>
        <v/>
      </c>
      <c r="BU125" s="4" t="str">
        <f t="shared" si="54"/>
        <v/>
      </c>
      <c r="BV125" s="4" t="str">
        <f t="shared" si="55"/>
        <v/>
      </c>
      <c r="BW125" s="4" t="str">
        <f t="shared" si="56"/>
        <v/>
      </c>
      <c r="BX125" s="4" t="str">
        <f t="shared" si="57"/>
        <v/>
      </c>
      <c r="BY125" s="4" t="str">
        <f t="shared" si="58"/>
        <v/>
      </c>
      <c r="BZ125" s="4" t="str">
        <f t="shared" si="59"/>
        <v/>
      </c>
      <c r="CA125" s="4" t="str">
        <f t="shared" si="60"/>
        <v/>
      </c>
      <c r="CB125" s="4" t="str">
        <f t="shared" si="61"/>
        <v/>
      </c>
      <c r="CC125" s="4" t="str">
        <f t="shared" si="62"/>
        <v/>
      </c>
      <c r="CD125" s="4" t="str">
        <f t="shared" si="63"/>
        <v/>
      </c>
      <c r="CE125" s="4" t="str">
        <f t="shared" si="64"/>
        <v/>
      </c>
      <c r="CF125" s="4" t="str">
        <f t="shared" si="65"/>
        <v/>
      </c>
      <c r="CG125" s="4" t="str">
        <f t="shared" si="66"/>
        <v/>
      </c>
      <c r="CH125" s="4" t="str">
        <f t="shared" si="67"/>
        <v/>
      </c>
      <c r="CI125" s="4" t="str">
        <f t="shared" si="68"/>
        <v/>
      </c>
      <c r="CJ125" s="4" t="str">
        <f t="shared" si="69"/>
        <v/>
      </c>
      <c r="CK125" s="4" t="str">
        <f t="shared" si="70"/>
        <v/>
      </c>
      <c r="CL125" s="4" t="str">
        <f t="shared" si="71"/>
        <v/>
      </c>
      <c r="CM125" s="4" t="str">
        <f t="shared" si="72"/>
        <v/>
      </c>
      <c r="CN125" s="4" t="str">
        <f t="shared" si="73"/>
        <v/>
      </c>
      <c r="CO125" s="4" t="str">
        <f t="shared" si="74"/>
        <v/>
      </c>
    </row>
    <row r="126">
      <c r="A126" s="4">
        <v>0.00889226913252</v>
      </c>
      <c r="B126" s="4">
        <v>124840.1109375</v>
      </c>
      <c r="C126" s="7">
        <v>93.03977968657104</v>
      </c>
      <c r="D126" s="7">
        <v>323.0</v>
      </c>
      <c r="E126" s="7">
        <v>211.88264304936183</v>
      </c>
      <c r="F126" s="7">
        <v>124764.0</v>
      </c>
      <c r="G126" s="7">
        <v>205.0</v>
      </c>
      <c r="H126" s="7">
        <v>118.0</v>
      </c>
      <c r="I126" s="4">
        <v>65.4859375</v>
      </c>
      <c r="J126" s="4">
        <v>10.625</v>
      </c>
      <c r="M126" s="7"/>
      <c r="U126" s="11" t="str">
        <f t="shared" si="2"/>
        <v>4</v>
      </c>
      <c r="V126" s="4" t="str">
        <f t="shared" si="3"/>
        <v/>
      </c>
      <c r="W126" s="4" t="str">
        <f t="shared" si="4"/>
        <v/>
      </c>
      <c r="X126" s="4" t="str">
        <f t="shared" si="5"/>
        <v/>
      </c>
      <c r="Y126" s="4" t="str">
        <f t="shared" si="6"/>
        <v>124840.1109</v>
      </c>
      <c r="Z126" s="4" t="str">
        <f t="shared" si="7"/>
        <v/>
      </c>
      <c r="AA126" s="4" t="str">
        <f t="shared" si="8"/>
        <v/>
      </c>
      <c r="AB126" s="4" t="str">
        <f t="shared" si="9"/>
        <v/>
      </c>
      <c r="AC126" s="4" t="str">
        <f t="shared" si="10"/>
        <v>93.03977969</v>
      </c>
      <c r="AD126" s="4" t="str">
        <f t="shared" si="11"/>
        <v/>
      </c>
      <c r="AE126" s="4" t="str">
        <f t="shared" si="12"/>
        <v/>
      </c>
      <c r="AF126" s="4" t="str">
        <f t="shared" si="13"/>
        <v/>
      </c>
      <c r="AG126" s="4" t="str">
        <f t="shared" si="14"/>
        <v>323</v>
      </c>
      <c r="AH126" s="4" t="str">
        <f t="shared" si="15"/>
        <v/>
      </c>
      <c r="AI126" s="4" t="str">
        <f t="shared" si="16"/>
        <v/>
      </c>
      <c r="AJ126" s="4" t="str">
        <f t="shared" si="17"/>
        <v/>
      </c>
      <c r="AK126" s="4" t="str">
        <f t="shared" si="18"/>
        <v>211.882643</v>
      </c>
      <c r="AL126" s="4" t="str">
        <f t="shared" si="19"/>
        <v/>
      </c>
      <c r="AM126" s="4" t="str">
        <f t="shared" si="20"/>
        <v/>
      </c>
      <c r="AN126" s="4" t="str">
        <f t="shared" si="21"/>
        <v/>
      </c>
      <c r="AO126" s="4" t="str">
        <f t="shared" si="22"/>
        <v>124764</v>
      </c>
      <c r="AP126" s="4" t="str">
        <f t="shared" si="23"/>
        <v/>
      </c>
      <c r="AQ126" s="4" t="str">
        <f t="shared" si="24"/>
        <v/>
      </c>
      <c r="AR126" s="4" t="str">
        <f t="shared" si="25"/>
        <v/>
      </c>
      <c r="AS126" s="4" t="str">
        <f t="shared" si="26"/>
        <v>205</v>
      </c>
      <c r="AT126" s="4" t="str">
        <f t="shared" si="27"/>
        <v/>
      </c>
      <c r="AU126" s="4" t="str">
        <f t="shared" si="28"/>
        <v/>
      </c>
      <c r="AV126" s="4" t="str">
        <f t="shared" si="29"/>
        <v/>
      </c>
      <c r="AW126" s="4" t="str">
        <f t="shared" si="30"/>
        <v>118</v>
      </c>
      <c r="AX126" s="4" t="str">
        <f t="shared" si="31"/>
        <v/>
      </c>
      <c r="AY126" s="4" t="str">
        <f t="shared" si="32"/>
        <v/>
      </c>
      <c r="AZ126" s="4" t="str">
        <f t="shared" si="33"/>
        <v/>
      </c>
      <c r="BA126" s="4" t="str">
        <f t="shared" si="34"/>
        <v>65.4859375</v>
      </c>
      <c r="BB126" s="4" t="str">
        <f t="shared" si="35"/>
        <v/>
      </c>
      <c r="BC126" s="4" t="str">
        <f t="shared" si="36"/>
        <v/>
      </c>
      <c r="BD126" s="4" t="str">
        <f t="shared" si="37"/>
        <v/>
      </c>
      <c r="BE126" s="4" t="str">
        <f t="shared" si="38"/>
        <v>10.625</v>
      </c>
      <c r="BF126" s="4" t="str">
        <f t="shared" si="39"/>
        <v/>
      </c>
      <c r="BG126" s="4" t="str">
        <f t="shared" si="40"/>
        <v/>
      </c>
      <c r="BH126" s="4" t="str">
        <f t="shared" si="41"/>
        <v/>
      </c>
      <c r="BI126" s="4" t="str">
        <f t="shared" si="42"/>
        <v/>
      </c>
      <c r="BJ126" s="4" t="str">
        <f t="shared" si="43"/>
        <v/>
      </c>
      <c r="BK126" s="4" t="str">
        <f t="shared" si="44"/>
        <v/>
      </c>
      <c r="BL126" s="4" t="str">
        <f t="shared" si="45"/>
        <v/>
      </c>
      <c r="BM126" s="4" t="str">
        <f t="shared" si="46"/>
        <v/>
      </c>
      <c r="BN126" s="4" t="str">
        <f t="shared" si="47"/>
        <v/>
      </c>
      <c r="BO126" s="4" t="str">
        <f t="shared" si="48"/>
        <v/>
      </c>
      <c r="BP126" s="4" t="str">
        <f t="shared" si="49"/>
        <v/>
      </c>
      <c r="BQ126" s="4" t="str">
        <f t="shared" si="50"/>
        <v/>
      </c>
      <c r="BR126" s="4" t="str">
        <f t="shared" si="51"/>
        <v/>
      </c>
      <c r="BS126" s="4" t="str">
        <f t="shared" si="52"/>
        <v/>
      </c>
      <c r="BT126" s="4" t="str">
        <f t="shared" si="53"/>
        <v/>
      </c>
      <c r="BU126" s="4" t="str">
        <f t="shared" si="54"/>
        <v/>
      </c>
      <c r="BV126" s="4" t="str">
        <f t="shared" si="55"/>
        <v/>
      </c>
      <c r="BW126" s="4" t="str">
        <f t="shared" si="56"/>
        <v/>
      </c>
      <c r="BX126" s="4" t="str">
        <f t="shared" si="57"/>
        <v/>
      </c>
      <c r="BY126" s="4" t="str">
        <f t="shared" si="58"/>
        <v/>
      </c>
      <c r="BZ126" s="4" t="str">
        <f t="shared" si="59"/>
        <v/>
      </c>
      <c r="CA126" s="4" t="str">
        <f t="shared" si="60"/>
        <v/>
      </c>
      <c r="CB126" s="4" t="str">
        <f t="shared" si="61"/>
        <v/>
      </c>
      <c r="CC126" s="4" t="str">
        <f t="shared" si="62"/>
        <v/>
      </c>
      <c r="CD126" s="4" t="str">
        <f t="shared" si="63"/>
        <v/>
      </c>
      <c r="CE126" s="4" t="str">
        <f t="shared" si="64"/>
        <v/>
      </c>
      <c r="CF126" s="4" t="str">
        <f t="shared" si="65"/>
        <v/>
      </c>
      <c r="CG126" s="4" t="str">
        <f t="shared" si="66"/>
        <v/>
      </c>
      <c r="CH126" s="4" t="str">
        <f t="shared" si="67"/>
        <v/>
      </c>
      <c r="CI126" s="4" t="str">
        <f t="shared" si="68"/>
        <v/>
      </c>
      <c r="CJ126" s="4" t="str">
        <f t="shared" si="69"/>
        <v/>
      </c>
      <c r="CK126" s="4" t="str">
        <f t="shared" si="70"/>
        <v/>
      </c>
      <c r="CL126" s="4" t="str">
        <f t="shared" si="71"/>
        <v/>
      </c>
      <c r="CM126" s="4" t="str">
        <f t="shared" si="72"/>
        <v/>
      </c>
      <c r="CN126" s="4" t="str">
        <f t="shared" si="73"/>
        <v/>
      </c>
      <c r="CO126" s="4" t="str">
        <f t="shared" si="74"/>
        <v/>
      </c>
    </row>
    <row r="127">
      <c r="A127" s="4">
        <v>0.00432503024324</v>
      </c>
      <c r="B127" s="4">
        <v>124508.9375</v>
      </c>
      <c r="C127" s="7">
        <v>213.86110604278917</v>
      </c>
      <c r="D127" s="7">
        <v>16300.0</v>
      </c>
      <c r="E127" s="7">
        <v>6563.813603268717</v>
      </c>
      <c r="F127" s="7">
        <v>124312.0</v>
      </c>
      <c r="G127" s="7">
        <v>6550.5625</v>
      </c>
      <c r="H127" s="7">
        <v>9749.4375</v>
      </c>
      <c r="I127" s="4">
        <v>196.9375</v>
      </c>
      <c r="J127" s="4">
        <v>0.0</v>
      </c>
      <c r="M127" s="7"/>
      <c r="U127" s="11" t="str">
        <f t="shared" si="2"/>
        <v>3</v>
      </c>
      <c r="V127" s="4" t="str">
        <f t="shared" si="3"/>
        <v/>
      </c>
      <c r="W127" s="4" t="str">
        <f t="shared" si="4"/>
        <v/>
      </c>
      <c r="X127" s="4" t="str">
        <f t="shared" si="5"/>
        <v>124508.9375</v>
      </c>
      <c r="Y127" s="4" t="str">
        <f t="shared" si="6"/>
        <v/>
      </c>
      <c r="Z127" s="4" t="str">
        <f t="shared" si="7"/>
        <v/>
      </c>
      <c r="AA127" s="4" t="str">
        <f t="shared" si="8"/>
        <v/>
      </c>
      <c r="AB127" s="4" t="str">
        <f t="shared" si="9"/>
        <v>213.861106</v>
      </c>
      <c r="AC127" s="4" t="str">
        <f t="shared" si="10"/>
        <v/>
      </c>
      <c r="AD127" s="4" t="str">
        <f t="shared" si="11"/>
        <v/>
      </c>
      <c r="AE127" s="4" t="str">
        <f t="shared" si="12"/>
        <v/>
      </c>
      <c r="AF127" s="4" t="str">
        <f t="shared" si="13"/>
        <v>16300</v>
      </c>
      <c r="AG127" s="4" t="str">
        <f t="shared" si="14"/>
        <v/>
      </c>
      <c r="AH127" s="4" t="str">
        <f t="shared" si="15"/>
        <v/>
      </c>
      <c r="AI127" s="4" t="str">
        <f t="shared" si="16"/>
        <v/>
      </c>
      <c r="AJ127" s="4" t="str">
        <f t="shared" si="17"/>
        <v>6563.813603</v>
      </c>
      <c r="AK127" s="4" t="str">
        <f t="shared" si="18"/>
        <v/>
      </c>
      <c r="AL127" s="4" t="str">
        <f t="shared" si="19"/>
        <v/>
      </c>
      <c r="AM127" s="4" t="str">
        <f t="shared" si="20"/>
        <v/>
      </c>
      <c r="AN127" s="4" t="str">
        <f t="shared" si="21"/>
        <v>124312</v>
      </c>
      <c r="AO127" s="4" t="str">
        <f t="shared" si="22"/>
        <v/>
      </c>
      <c r="AP127" s="4" t="str">
        <f t="shared" si="23"/>
        <v/>
      </c>
      <c r="AQ127" s="4" t="str">
        <f t="shared" si="24"/>
        <v/>
      </c>
      <c r="AR127" s="4" t="str">
        <f t="shared" si="25"/>
        <v>6550.5625</v>
      </c>
      <c r="AS127" s="4" t="str">
        <f t="shared" si="26"/>
        <v/>
      </c>
      <c r="AT127" s="4" t="str">
        <f t="shared" si="27"/>
        <v/>
      </c>
      <c r="AU127" s="4" t="str">
        <f t="shared" si="28"/>
        <v/>
      </c>
      <c r="AV127" s="4" t="str">
        <f t="shared" si="29"/>
        <v>9749.4375</v>
      </c>
      <c r="AW127" s="4" t="str">
        <f t="shared" si="30"/>
        <v/>
      </c>
      <c r="AX127" s="4" t="str">
        <f t="shared" si="31"/>
        <v/>
      </c>
      <c r="AY127" s="4" t="str">
        <f t="shared" si="32"/>
        <v/>
      </c>
      <c r="AZ127" s="4" t="str">
        <f t="shared" si="33"/>
        <v>196.9375</v>
      </c>
      <c r="BA127" s="4" t="str">
        <f t="shared" si="34"/>
        <v/>
      </c>
      <c r="BB127" s="4" t="str">
        <f t="shared" si="35"/>
        <v/>
      </c>
      <c r="BC127" s="4" t="str">
        <f t="shared" si="36"/>
        <v/>
      </c>
      <c r="BD127" s="4" t="str">
        <f t="shared" si="37"/>
        <v>0</v>
      </c>
      <c r="BE127" s="4" t="str">
        <f t="shared" si="38"/>
        <v/>
      </c>
      <c r="BF127" s="4" t="str">
        <f t="shared" si="39"/>
        <v/>
      </c>
      <c r="BG127" s="4" t="str">
        <f t="shared" si="40"/>
        <v/>
      </c>
      <c r="BH127" s="4" t="str">
        <f t="shared" si="41"/>
        <v/>
      </c>
      <c r="BI127" s="4" t="str">
        <f t="shared" si="42"/>
        <v/>
      </c>
      <c r="BJ127" s="4" t="str">
        <f t="shared" si="43"/>
        <v/>
      </c>
      <c r="BK127" s="4" t="str">
        <f t="shared" si="44"/>
        <v/>
      </c>
      <c r="BL127" s="4" t="str">
        <f t="shared" si="45"/>
        <v/>
      </c>
      <c r="BM127" s="4" t="str">
        <f t="shared" si="46"/>
        <v/>
      </c>
      <c r="BN127" s="4" t="str">
        <f t="shared" si="47"/>
        <v/>
      </c>
      <c r="BO127" s="4" t="str">
        <f t="shared" si="48"/>
        <v/>
      </c>
      <c r="BP127" s="4" t="str">
        <f t="shared" si="49"/>
        <v/>
      </c>
      <c r="BQ127" s="4" t="str">
        <f t="shared" si="50"/>
        <v/>
      </c>
      <c r="BR127" s="4" t="str">
        <f t="shared" si="51"/>
        <v/>
      </c>
      <c r="BS127" s="4" t="str">
        <f t="shared" si="52"/>
        <v/>
      </c>
      <c r="BT127" s="4" t="str">
        <f t="shared" si="53"/>
        <v/>
      </c>
      <c r="BU127" s="4" t="str">
        <f t="shared" si="54"/>
        <v/>
      </c>
      <c r="BV127" s="4" t="str">
        <f t="shared" si="55"/>
        <v/>
      </c>
      <c r="BW127" s="4" t="str">
        <f t="shared" si="56"/>
        <v/>
      </c>
      <c r="BX127" s="4" t="str">
        <f t="shared" si="57"/>
        <v/>
      </c>
      <c r="BY127" s="4" t="str">
        <f t="shared" si="58"/>
        <v/>
      </c>
      <c r="BZ127" s="4" t="str">
        <f t="shared" si="59"/>
        <v/>
      </c>
      <c r="CA127" s="4" t="str">
        <f t="shared" si="60"/>
        <v/>
      </c>
      <c r="CB127" s="4" t="str">
        <f t="shared" si="61"/>
        <v/>
      </c>
      <c r="CC127" s="4" t="str">
        <f t="shared" si="62"/>
        <v/>
      </c>
      <c r="CD127" s="4" t="str">
        <f t="shared" si="63"/>
        <v/>
      </c>
      <c r="CE127" s="4" t="str">
        <f t="shared" si="64"/>
        <v/>
      </c>
      <c r="CF127" s="4" t="str">
        <f t="shared" si="65"/>
        <v/>
      </c>
      <c r="CG127" s="4" t="str">
        <f t="shared" si="66"/>
        <v/>
      </c>
      <c r="CH127" s="4" t="str">
        <f t="shared" si="67"/>
        <v/>
      </c>
      <c r="CI127" s="4" t="str">
        <f t="shared" si="68"/>
        <v/>
      </c>
      <c r="CJ127" s="4" t="str">
        <f t="shared" si="69"/>
        <v/>
      </c>
      <c r="CK127" s="4" t="str">
        <f t="shared" si="70"/>
        <v/>
      </c>
      <c r="CL127" s="4" t="str">
        <f t="shared" si="71"/>
        <v/>
      </c>
      <c r="CM127" s="4" t="str">
        <f t="shared" si="72"/>
        <v/>
      </c>
      <c r="CN127" s="4" t="str">
        <f t="shared" si="73"/>
        <v/>
      </c>
      <c r="CO127" s="4" t="str">
        <f t="shared" si="74"/>
        <v/>
      </c>
    </row>
    <row r="128">
      <c r="A128" s="4">
        <v>0.00581156659058</v>
      </c>
      <c r="B128" s="4">
        <v>124190.6075</v>
      </c>
      <c r="C128" s="7">
        <v>881.5196174600395</v>
      </c>
      <c r="D128" s="7">
        <v>7763.0</v>
      </c>
      <c r="E128" s="7">
        <v>5983.464144388505</v>
      </c>
      <c r="F128" s="7">
        <v>123326.0</v>
      </c>
      <c r="G128" s="7">
        <v>5972.658125</v>
      </c>
      <c r="H128" s="7">
        <v>1790.341875</v>
      </c>
      <c r="I128" s="4">
        <v>812.1634375</v>
      </c>
      <c r="J128" s="4">
        <v>52.4440625</v>
      </c>
      <c r="K128">
        <v>2.584962500721156</v>
      </c>
      <c r="L128" s="7">
        <v>39.0</v>
      </c>
      <c r="M128" s="7">
        <v>31.0</v>
      </c>
      <c r="N128" s="4">
        <v>3.0</v>
      </c>
      <c r="O128" s="4"/>
      <c r="P128" s="4"/>
      <c r="Q128" s="4"/>
      <c r="R128" s="18"/>
      <c r="S128" s="18"/>
      <c r="T128" s="4"/>
      <c r="U128" s="11" t="str">
        <f t="shared" si="2"/>
        <v>3</v>
      </c>
      <c r="V128" s="4" t="str">
        <f t="shared" si="3"/>
        <v/>
      </c>
      <c r="W128" s="4" t="str">
        <f t="shared" si="4"/>
        <v/>
      </c>
      <c r="X128" s="4" t="str">
        <f t="shared" si="5"/>
        <v>124190.6075</v>
      </c>
      <c r="Y128" s="4" t="str">
        <f t="shared" si="6"/>
        <v/>
      </c>
      <c r="Z128" s="4" t="str">
        <f t="shared" si="7"/>
        <v/>
      </c>
      <c r="AA128" s="4" t="str">
        <f t="shared" si="8"/>
        <v/>
      </c>
      <c r="AB128" s="4" t="str">
        <f t="shared" si="9"/>
        <v>881.5196175</v>
      </c>
      <c r="AC128" s="4" t="str">
        <f t="shared" si="10"/>
        <v/>
      </c>
      <c r="AD128" s="4" t="str">
        <f t="shared" si="11"/>
        <v/>
      </c>
      <c r="AE128" s="4" t="str">
        <f t="shared" si="12"/>
        <v/>
      </c>
      <c r="AF128" s="4" t="str">
        <f t="shared" si="13"/>
        <v>7763</v>
      </c>
      <c r="AG128" s="4" t="str">
        <f t="shared" si="14"/>
        <v/>
      </c>
      <c r="AH128" s="4" t="str">
        <f t="shared" si="15"/>
        <v/>
      </c>
      <c r="AI128" s="4" t="str">
        <f t="shared" si="16"/>
        <v/>
      </c>
      <c r="AJ128" s="4" t="str">
        <f t="shared" si="17"/>
        <v>5983.464144</v>
      </c>
      <c r="AK128" s="4" t="str">
        <f t="shared" si="18"/>
        <v/>
      </c>
      <c r="AL128" s="4" t="str">
        <f t="shared" si="19"/>
        <v/>
      </c>
      <c r="AM128" s="4" t="str">
        <f t="shared" si="20"/>
        <v/>
      </c>
      <c r="AN128" s="4" t="str">
        <f t="shared" si="21"/>
        <v>123326</v>
      </c>
      <c r="AO128" s="4" t="str">
        <f t="shared" si="22"/>
        <v/>
      </c>
      <c r="AP128" s="4" t="str">
        <f t="shared" si="23"/>
        <v/>
      </c>
      <c r="AQ128" s="4" t="str">
        <f t="shared" si="24"/>
        <v/>
      </c>
      <c r="AR128" s="4" t="str">
        <f t="shared" si="25"/>
        <v>5972.658125</v>
      </c>
      <c r="AS128" s="4" t="str">
        <f t="shared" si="26"/>
        <v/>
      </c>
      <c r="AT128" s="4" t="str">
        <f t="shared" si="27"/>
        <v/>
      </c>
      <c r="AU128" s="4" t="str">
        <f t="shared" si="28"/>
        <v/>
      </c>
      <c r="AV128" s="4" t="str">
        <f t="shared" si="29"/>
        <v>1790.341875</v>
      </c>
      <c r="AW128" s="4" t="str">
        <f t="shared" si="30"/>
        <v/>
      </c>
      <c r="AX128" s="4" t="str">
        <f t="shared" si="31"/>
        <v/>
      </c>
      <c r="AY128" s="4" t="str">
        <f t="shared" si="32"/>
        <v/>
      </c>
      <c r="AZ128" s="4" t="str">
        <f t="shared" si="33"/>
        <v>812.1634375</v>
      </c>
      <c r="BA128" s="4" t="str">
        <f t="shared" si="34"/>
        <v/>
      </c>
      <c r="BB128" s="4" t="str">
        <f t="shared" si="35"/>
        <v/>
      </c>
      <c r="BC128" s="4" t="str">
        <f t="shared" si="36"/>
        <v/>
      </c>
      <c r="BD128" s="4" t="str">
        <f t="shared" si="37"/>
        <v>52.4440625</v>
      </c>
      <c r="BE128" s="4" t="str">
        <f t="shared" si="38"/>
        <v/>
      </c>
      <c r="BF128" s="4" t="str">
        <f t="shared" si="39"/>
        <v/>
      </c>
      <c r="BG128" s="4" t="str">
        <f t="shared" si="40"/>
        <v/>
      </c>
      <c r="BH128" s="4" t="str">
        <f t="shared" si="41"/>
        <v>2.584962501</v>
      </c>
      <c r="BI128" s="4" t="str">
        <f t="shared" si="42"/>
        <v/>
      </c>
      <c r="BJ128" s="4" t="str">
        <f t="shared" si="43"/>
        <v/>
      </c>
      <c r="BK128" s="4" t="str">
        <f t="shared" si="44"/>
        <v/>
      </c>
      <c r="BL128" s="4" t="str">
        <f t="shared" si="45"/>
        <v>39</v>
      </c>
      <c r="BM128" s="4" t="str">
        <f t="shared" si="46"/>
        <v/>
      </c>
      <c r="BN128" s="4" t="str">
        <f t="shared" si="47"/>
        <v/>
      </c>
      <c r="BO128" s="4" t="str">
        <f t="shared" si="48"/>
        <v/>
      </c>
      <c r="BP128" s="4" t="str">
        <f t="shared" si="49"/>
        <v>31</v>
      </c>
      <c r="BQ128" s="4" t="str">
        <f t="shared" si="50"/>
        <v/>
      </c>
      <c r="BR128" s="4" t="str">
        <f t="shared" si="51"/>
        <v/>
      </c>
      <c r="BS128" s="4" t="str">
        <f t="shared" si="52"/>
        <v/>
      </c>
      <c r="BT128" s="4" t="str">
        <f t="shared" si="53"/>
        <v>3</v>
      </c>
      <c r="BU128" s="4" t="str">
        <f t="shared" si="54"/>
        <v/>
      </c>
      <c r="BV128" s="4" t="str">
        <f t="shared" si="55"/>
        <v/>
      </c>
      <c r="BW128" s="4" t="str">
        <f t="shared" si="56"/>
        <v/>
      </c>
      <c r="BX128" s="4" t="str">
        <f t="shared" si="57"/>
        <v/>
      </c>
      <c r="BY128" s="4" t="str">
        <f t="shared" si="58"/>
        <v/>
      </c>
      <c r="BZ128" s="4" t="str">
        <f t="shared" si="59"/>
        <v/>
      </c>
      <c r="CA128" s="4" t="str">
        <f t="shared" si="60"/>
        <v/>
      </c>
      <c r="CB128" s="4" t="str">
        <f t="shared" si="61"/>
        <v/>
      </c>
      <c r="CC128" s="4" t="str">
        <f t="shared" si="62"/>
        <v/>
      </c>
      <c r="CD128" s="4" t="str">
        <f t="shared" si="63"/>
        <v/>
      </c>
      <c r="CE128" s="4" t="str">
        <f t="shared" si="64"/>
        <v/>
      </c>
      <c r="CF128" s="4" t="str">
        <f t="shared" si="65"/>
        <v/>
      </c>
      <c r="CG128" s="4" t="str">
        <f t="shared" si="66"/>
        <v/>
      </c>
      <c r="CH128" s="4" t="str">
        <f t="shared" si="67"/>
        <v/>
      </c>
      <c r="CI128" s="4" t="str">
        <f t="shared" si="68"/>
        <v/>
      </c>
      <c r="CJ128" s="4" t="str">
        <f t="shared" si="69"/>
        <v/>
      </c>
      <c r="CK128" s="4" t="str">
        <f t="shared" si="70"/>
        <v/>
      </c>
      <c r="CL128" s="4" t="str">
        <f t="shared" si="71"/>
        <v/>
      </c>
      <c r="CM128" s="4" t="str">
        <f t="shared" si="72"/>
        <v/>
      </c>
      <c r="CN128" s="4" t="str">
        <f t="shared" si="73"/>
        <v/>
      </c>
      <c r="CO128" s="4" t="str">
        <f t="shared" si="74"/>
        <v/>
      </c>
    </row>
    <row r="129">
      <c r="A129" s="4">
        <v>0.00169507619263</v>
      </c>
      <c r="B129" s="4">
        <v>118892.125</v>
      </c>
      <c r="C129" s="7">
        <v>823.9744661893834</v>
      </c>
      <c r="D129" s="7">
        <v>45900.0</v>
      </c>
      <c r="E129" s="7">
        <v>44991.84235034342</v>
      </c>
      <c r="F129" s="7">
        <v>118085.0</v>
      </c>
      <c r="G129" s="7">
        <v>44982.0</v>
      </c>
      <c r="H129" s="7">
        <v>918.0</v>
      </c>
      <c r="I129" s="4">
        <v>786.34375</v>
      </c>
      <c r="J129" s="4">
        <v>20.78125</v>
      </c>
      <c r="M129" s="7"/>
      <c r="U129" s="11" t="str">
        <f t="shared" si="2"/>
        <v>1</v>
      </c>
      <c r="V129" s="4" t="str">
        <f t="shared" si="3"/>
        <v>118892.125</v>
      </c>
      <c r="W129" s="4" t="str">
        <f t="shared" si="4"/>
        <v/>
      </c>
      <c r="X129" s="4" t="str">
        <f t="shared" si="5"/>
        <v/>
      </c>
      <c r="Y129" s="4" t="str">
        <f t="shared" si="6"/>
        <v/>
      </c>
      <c r="Z129" s="4" t="str">
        <f t="shared" si="7"/>
        <v>823.9744662</v>
      </c>
      <c r="AA129" s="4" t="str">
        <f t="shared" si="8"/>
        <v/>
      </c>
      <c r="AB129" s="4" t="str">
        <f t="shared" si="9"/>
        <v/>
      </c>
      <c r="AC129" s="4" t="str">
        <f t="shared" si="10"/>
        <v/>
      </c>
      <c r="AD129" s="4" t="str">
        <f t="shared" si="11"/>
        <v>45900</v>
      </c>
      <c r="AE129" s="4" t="str">
        <f t="shared" si="12"/>
        <v/>
      </c>
      <c r="AF129" s="4" t="str">
        <f t="shared" si="13"/>
        <v/>
      </c>
      <c r="AG129" s="4" t="str">
        <f t="shared" si="14"/>
        <v/>
      </c>
      <c r="AH129" s="4" t="str">
        <f t="shared" si="15"/>
        <v>44991.84235</v>
      </c>
      <c r="AI129" s="4" t="str">
        <f t="shared" si="16"/>
        <v/>
      </c>
      <c r="AJ129" s="4" t="str">
        <f t="shared" si="17"/>
        <v/>
      </c>
      <c r="AK129" s="4" t="str">
        <f t="shared" si="18"/>
        <v/>
      </c>
      <c r="AL129" s="4" t="str">
        <f t="shared" si="19"/>
        <v>118085</v>
      </c>
      <c r="AM129" s="4" t="str">
        <f t="shared" si="20"/>
        <v/>
      </c>
      <c r="AN129" s="4" t="str">
        <f t="shared" si="21"/>
        <v/>
      </c>
      <c r="AO129" s="4" t="str">
        <f t="shared" si="22"/>
        <v/>
      </c>
      <c r="AP129" s="4" t="str">
        <f t="shared" si="23"/>
        <v>44982</v>
      </c>
      <c r="AQ129" s="4" t="str">
        <f t="shared" si="24"/>
        <v/>
      </c>
      <c r="AR129" s="4" t="str">
        <f t="shared" si="25"/>
        <v/>
      </c>
      <c r="AS129" s="4" t="str">
        <f t="shared" si="26"/>
        <v/>
      </c>
      <c r="AT129" s="4" t="str">
        <f t="shared" si="27"/>
        <v>918</v>
      </c>
      <c r="AU129" s="4" t="str">
        <f t="shared" si="28"/>
        <v/>
      </c>
      <c r="AV129" s="4" t="str">
        <f t="shared" si="29"/>
        <v/>
      </c>
      <c r="AW129" s="4" t="str">
        <f t="shared" si="30"/>
        <v/>
      </c>
      <c r="AX129" s="4" t="str">
        <f t="shared" si="31"/>
        <v>786.34375</v>
      </c>
      <c r="AY129" s="4" t="str">
        <f t="shared" si="32"/>
        <v/>
      </c>
      <c r="AZ129" s="4" t="str">
        <f t="shared" si="33"/>
        <v/>
      </c>
      <c r="BA129" s="4" t="str">
        <f t="shared" si="34"/>
        <v/>
      </c>
      <c r="BB129" s="4" t="str">
        <f t="shared" si="35"/>
        <v>20.78125</v>
      </c>
      <c r="BC129" s="4" t="str">
        <f t="shared" si="36"/>
        <v/>
      </c>
      <c r="BD129" s="4" t="str">
        <f t="shared" si="37"/>
        <v/>
      </c>
      <c r="BE129" s="4" t="str">
        <f t="shared" si="38"/>
        <v/>
      </c>
      <c r="BF129" s="4" t="str">
        <f t="shared" si="39"/>
        <v/>
      </c>
      <c r="BG129" s="4" t="str">
        <f t="shared" si="40"/>
        <v/>
      </c>
      <c r="BH129" s="4" t="str">
        <f t="shared" si="41"/>
        <v/>
      </c>
      <c r="BI129" s="4" t="str">
        <f t="shared" si="42"/>
        <v/>
      </c>
      <c r="BJ129" s="4" t="str">
        <f t="shared" si="43"/>
        <v/>
      </c>
      <c r="BK129" s="4" t="str">
        <f t="shared" si="44"/>
        <v/>
      </c>
      <c r="BL129" s="4" t="str">
        <f t="shared" si="45"/>
        <v/>
      </c>
      <c r="BM129" s="4" t="str">
        <f t="shared" si="46"/>
        <v/>
      </c>
      <c r="BN129" s="4" t="str">
        <f t="shared" si="47"/>
        <v/>
      </c>
      <c r="BO129" s="4" t="str">
        <f t="shared" si="48"/>
        <v/>
      </c>
      <c r="BP129" s="4" t="str">
        <f t="shared" si="49"/>
        <v/>
      </c>
      <c r="BQ129" s="4" t="str">
        <f t="shared" si="50"/>
        <v/>
      </c>
      <c r="BR129" s="4" t="str">
        <f t="shared" si="51"/>
        <v/>
      </c>
      <c r="BS129" s="4" t="str">
        <f t="shared" si="52"/>
        <v/>
      </c>
      <c r="BT129" s="4" t="str">
        <f t="shared" si="53"/>
        <v/>
      </c>
      <c r="BU129" s="4" t="str">
        <f t="shared" si="54"/>
        <v/>
      </c>
      <c r="BV129" s="4" t="str">
        <f t="shared" si="55"/>
        <v/>
      </c>
      <c r="BW129" s="4" t="str">
        <f t="shared" si="56"/>
        <v/>
      </c>
      <c r="BX129" s="4" t="str">
        <f t="shared" si="57"/>
        <v/>
      </c>
      <c r="BY129" s="4" t="str">
        <f t="shared" si="58"/>
        <v/>
      </c>
      <c r="BZ129" s="4" t="str">
        <f t="shared" si="59"/>
        <v/>
      </c>
      <c r="CA129" s="4" t="str">
        <f t="shared" si="60"/>
        <v/>
      </c>
      <c r="CB129" s="4" t="str">
        <f t="shared" si="61"/>
        <v/>
      </c>
      <c r="CC129" s="4" t="str">
        <f t="shared" si="62"/>
        <v/>
      </c>
      <c r="CD129" s="4" t="str">
        <f t="shared" si="63"/>
        <v/>
      </c>
      <c r="CE129" s="4" t="str">
        <f t="shared" si="64"/>
        <v/>
      </c>
      <c r="CF129" s="4" t="str">
        <f t="shared" si="65"/>
        <v/>
      </c>
      <c r="CG129" s="4" t="str">
        <f t="shared" si="66"/>
        <v/>
      </c>
      <c r="CH129" s="4" t="str">
        <f t="shared" si="67"/>
        <v/>
      </c>
      <c r="CI129" s="4" t="str">
        <f t="shared" si="68"/>
        <v/>
      </c>
      <c r="CJ129" s="4" t="str">
        <f t="shared" si="69"/>
        <v/>
      </c>
      <c r="CK129" s="4" t="str">
        <f t="shared" si="70"/>
        <v/>
      </c>
      <c r="CL129" s="4" t="str">
        <f t="shared" si="71"/>
        <v/>
      </c>
      <c r="CM129" s="4" t="str">
        <f t="shared" si="72"/>
        <v/>
      </c>
      <c r="CN129" s="4" t="str">
        <f t="shared" si="73"/>
        <v/>
      </c>
      <c r="CO129" s="4" t="str">
        <f t="shared" si="74"/>
        <v/>
      </c>
    </row>
    <row r="130">
      <c r="A130" s="4">
        <v>0.00295457302134</v>
      </c>
      <c r="B130" s="4">
        <v>116094.62406249999</v>
      </c>
      <c r="C130" s="7">
        <v>1560.4296930274813</v>
      </c>
      <c r="D130" s="7">
        <v>5154.0</v>
      </c>
      <c r="E130" s="7">
        <v>2804.029040020219</v>
      </c>
      <c r="F130" s="7">
        <v>114551.0</v>
      </c>
      <c r="G130" s="7">
        <v>2792.82375</v>
      </c>
      <c r="H130" s="7">
        <v>2361.17625</v>
      </c>
      <c r="I130" s="4">
        <v>1490.9284375</v>
      </c>
      <c r="J130" s="4">
        <v>52.695625</v>
      </c>
      <c r="K130">
        <v>5.20945336562895</v>
      </c>
      <c r="L130" s="7">
        <v>0.0</v>
      </c>
      <c r="M130" s="7">
        <v>109.0</v>
      </c>
      <c r="N130" s="4">
        <v>37.0</v>
      </c>
      <c r="O130" s="18"/>
      <c r="P130" s="18"/>
      <c r="Q130" s="18"/>
      <c r="R130" s="18"/>
      <c r="S130" s="18"/>
      <c r="T130" s="4"/>
      <c r="U130" s="11" t="str">
        <f t="shared" si="2"/>
        <v>2</v>
      </c>
      <c r="V130" s="4" t="str">
        <f t="shared" si="3"/>
        <v/>
      </c>
      <c r="W130" s="4" t="str">
        <f t="shared" si="4"/>
        <v>116094.6241</v>
      </c>
      <c r="X130" s="4" t="str">
        <f t="shared" si="5"/>
        <v/>
      </c>
      <c r="Y130" s="4" t="str">
        <f t="shared" si="6"/>
        <v/>
      </c>
      <c r="Z130" s="4" t="str">
        <f t="shared" si="7"/>
        <v/>
      </c>
      <c r="AA130" s="4" t="str">
        <f t="shared" si="8"/>
        <v>1560.429693</v>
      </c>
      <c r="AB130" s="4" t="str">
        <f t="shared" si="9"/>
        <v/>
      </c>
      <c r="AC130" s="4" t="str">
        <f t="shared" si="10"/>
        <v/>
      </c>
      <c r="AD130" s="4" t="str">
        <f t="shared" si="11"/>
        <v/>
      </c>
      <c r="AE130" s="4" t="str">
        <f t="shared" si="12"/>
        <v>5154</v>
      </c>
      <c r="AF130" s="4" t="str">
        <f t="shared" si="13"/>
        <v/>
      </c>
      <c r="AG130" s="4" t="str">
        <f t="shared" si="14"/>
        <v/>
      </c>
      <c r="AH130" s="4" t="str">
        <f t="shared" si="15"/>
        <v/>
      </c>
      <c r="AI130" s="4" t="str">
        <f t="shared" si="16"/>
        <v>2804.02904</v>
      </c>
      <c r="AJ130" s="4" t="str">
        <f t="shared" si="17"/>
        <v/>
      </c>
      <c r="AK130" s="4" t="str">
        <f t="shared" si="18"/>
        <v/>
      </c>
      <c r="AL130" s="4" t="str">
        <f t="shared" si="19"/>
        <v/>
      </c>
      <c r="AM130" s="4" t="str">
        <f t="shared" si="20"/>
        <v>114551</v>
      </c>
      <c r="AN130" s="4" t="str">
        <f t="shared" si="21"/>
        <v/>
      </c>
      <c r="AO130" s="4" t="str">
        <f t="shared" si="22"/>
        <v/>
      </c>
      <c r="AP130" s="4" t="str">
        <f t="shared" si="23"/>
        <v/>
      </c>
      <c r="AQ130" s="4" t="str">
        <f t="shared" si="24"/>
        <v>2792.82375</v>
      </c>
      <c r="AR130" s="4" t="str">
        <f t="shared" si="25"/>
        <v/>
      </c>
      <c r="AS130" s="4" t="str">
        <f t="shared" si="26"/>
        <v/>
      </c>
      <c r="AT130" s="4" t="str">
        <f t="shared" si="27"/>
        <v/>
      </c>
      <c r="AU130" s="4" t="str">
        <f t="shared" si="28"/>
        <v>2361.17625</v>
      </c>
      <c r="AV130" s="4" t="str">
        <f t="shared" si="29"/>
        <v/>
      </c>
      <c r="AW130" s="4" t="str">
        <f t="shared" si="30"/>
        <v/>
      </c>
      <c r="AX130" s="4" t="str">
        <f t="shared" si="31"/>
        <v/>
      </c>
      <c r="AY130" s="4" t="str">
        <f t="shared" si="32"/>
        <v>1490.928438</v>
      </c>
      <c r="AZ130" s="4" t="str">
        <f t="shared" si="33"/>
        <v/>
      </c>
      <c r="BA130" s="4" t="str">
        <f t="shared" si="34"/>
        <v/>
      </c>
      <c r="BB130" s="4" t="str">
        <f t="shared" si="35"/>
        <v/>
      </c>
      <c r="BC130" s="4" t="str">
        <f t="shared" si="36"/>
        <v>52.695625</v>
      </c>
      <c r="BD130" s="4" t="str">
        <f t="shared" si="37"/>
        <v/>
      </c>
      <c r="BE130" s="4" t="str">
        <f t="shared" si="38"/>
        <v/>
      </c>
      <c r="BF130" s="4" t="str">
        <f t="shared" si="39"/>
        <v/>
      </c>
      <c r="BG130" s="4" t="str">
        <f t="shared" si="40"/>
        <v>5.209453366</v>
      </c>
      <c r="BH130" s="4" t="str">
        <f t="shared" si="41"/>
        <v/>
      </c>
      <c r="BI130" s="4" t="str">
        <f t="shared" si="42"/>
        <v/>
      </c>
      <c r="BJ130" s="4" t="str">
        <f t="shared" si="43"/>
        <v/>
      </c>
      <c r="BK130" s="4" t="str">
        <f t="shared" si="44"/>
        <v>0</v>
      </c>
      <c r="BL130" s="4" t="str">
        <f t="shared" si="45"/>
        <v/>
      </c>
      <c r="BM130" s="4" t="str">
        <f t="shared" si="46"/>
        <v/>
      </c>
      <c r="BN130" s="4" t="str">
        <f t="shared" si="47"/>
        <v/>
      </c>
      <c r="BO130" s="4" t="str">
        <f t="shared" si="48"/>
        <v>109</v>
      </c>
      <c r="BP130" s="4" t="str">
        <f t="shared" si="49"/>
        <v/>
      </c>
      <c r="BQ130" s="4" t="str">
        <f t="shared" si="50"/>
        <v/>
      </c>
      <c r="BR130" s="4" t="str">
        <f t="shared" si="51"/>
        <v/>
      </c>
      <c r="BS130" s="4" t="str">
        <f t="shared" si="52"/>
        <v>37</v>
      </c>
      <c r="BT130" s="4" t="str">
        <f t="shared" si="53"/>
        <v/>
      </c>
      <c r="BU130" s="4" t="str">
        <f t="shared" si="54"/>
        <v/>
      </c>
      <c r="BV130" s="4" t="str">
        <f t="shared" si="55"/>
        <v/>
      </c>
      <c r="BW130" s="4" t="str">
        <f t="shared" si="56"/>
        <v/>
      </c>
      <c r="BX130" s="4" t="str">
        <f t="shared" si="57"/>
        <v/>
      </c>
      <c r="BY130" s="4" t="str">
        <f t="shared" si="58"/>
        <v/>
      </c>
      <c r="BZ130" s="4" t="str">
        <f t="shared" si="59"/>
        <v/>
      </c>
      <c r="CA130" s="4" t="str">
        <f t="shared" si="60"/>
        <v/>
      </c>
      <c r="CB130" s="4" t="str">
        <f t="shared" si="61"/>
        <v/>
      </c>
      <c r="CC130" s="4" t="str">
        <f t="shared" si="62"/>
        <v/>
      </c>
      <c r="CD130" s="4" t="str">
        <f t="shared" si="63"/>
        <v/>
      </c>
      <c r="CE130" s="4" t="str">
        <f t="shared" si="64"/>
        <v/>
      </c>
      <c r="CF130" s="4" t="str">
        <f t="shared" si="65"/>
        <v/>
      </c>
      <c r="CG130" s="4" t="str">
        <f t="shared" si="66"/>
        <v/>
      </c>
      <c r="CH130" s="4" t="str">
        <f t="shared" si="67"/>
        <v/>
      </c>
      <c r="CI130" s="4" t="str">
        <f t="shared" si="68"/>
        <v/>
      </c>
      <c r="CJ130" s="4" t="str">
        <f t="shared" si="69"/>
        <v/>
      </c>
      <c r="CK130" s="4" t="str">
        <f t="shared" si="70"/>
        <v/>
      </c>
      <c r="CL130" s="4" t="str">
        <f t="shared" si="71"/>
        <v/>
      </c>
      <c r="CM130" s="4" t="str">
        <f t="shared" si="72"/>
        <v/>
      </c>
      <c r="CN130" s="4" t="str">
        <f t="shared" si="73"/>
        <v/>
      </c>
      <c r="CO130" s="4" t="str">
        <f t="shared" si="74"/>
        <v/>
      </c>
    </row>
    <row r="131">
      <c r="A131" s="4">
        <v>0.0030355244344</v>
      </c>
      <c r="B131" s="4">
        <v>113247.4078125</v>
      </c>
      <c r="C131" s="7">
        <v>759.1874420942338</v>
      </c>
      <c r="D131" s="7">
        <v>26500.0</v>
      </c>
      <c r="E131" s="7">
        <v>24250.36135569037</v>
      </c>
      <c r="F131" s="7">
        <v>112505.0</v>
      </c>
      <c r="G131" s="7">
        <v>24239.21875</v>
      </c>
      <c r="H131" s="7">
        <v>2260.78125</v>
      </c>
      <c r="I131" s="4">
        <v>739.305625</v>
      </c>
      <c r="J131" s="4">
        <v>3.1021875</v>
      </c>
      <c r="K131">
        <v>74.48381577726425</v>
      </c>
      <c r="L131" s="7">
        <v>435.0</v>
      </c>
      <c r="M131" s="7">
        <v>794.0</v>
      </c>
      <c r="N131" s="4">
        <v>358.0</v>
      </c>
      <c r="O131" s="4">
        <v>114.0</v>
      </c>
      <c r="P131" s="4">
        <v>470.0</v>
      </c>
      <c r="Q131" s="4">
        <v>24310.332036548363</v>
      </c>
      <c r="R131" s="4">
        <v>10.0</v>
      </c>
      <c r="S131" s="4">
        <v>104.0</v>
      </c>
      <c r="T131" s="4"/>
      <c r="U131" s="11" t="str">
        <f t="shared" si="2"/>
        <v>2</v>
      </c>
      <c r="V131" s="4" t="str">
        <f t="shared" si="3"/>
        <v/>
      </c>
      <c r="W131" s="4" t="str">
        <f t="shared" si="4"/>
        <v>113247.4078</v>
      </c>
      <c r="X131" s="4" t="str">
        <f t="shared" si="5"/>
        <v/>
      </c>
      <c r="Y131" s="4" t="str">
        <f t="shared" si="6"/>
        <v/>
      </c>
      <c r="Z131" s="4" t="str">
        <f t="shared" si="7"/>
        <v/>
      </c>
      <c r="AA131" s="4" t="str">
        <f t="shared" si="8"/>
        <v>759.1874421</v>
      </c>
      <c r="AB131" s="4" t="str">
        <f t="shared" si="9"/>
        <v/>
      </c>
      <c r="AC131" s="4" t="str">
        <f t="shared" si="10"/>
        <v/>
      </c>
      <c r="AD131" s="4" t="str">
        <f t="shared" si="11"/>
        <v/>
      </c>
      <c r="AE131" s="4" t="str">
        <f t="shared" si="12"/>
        <v>26500</v>
      </c>
      <c r="AF131" s="4" t="str">
        <f t="shared" si="13"/>
        <v/>
      </c>
      <c r="AG131" s="4" t="str">
        <f t="shared" si="14"/>
        <v/>
      </c>
      <c r="AH131" s="4" t="str">
        <f t="shared" si="15"/>
        <v/>
      </c>
      <c r="AI131" s="4" t="str">
        <f t="shared" si="16"/>
        <v>24250.36136</v>
      </c>
      <c r="AJ131" s="4" t="str">
        <f t="shared" si="17"/>
        <v/>
      </c>
      <c r="AK131" s="4" t="str">
        <f t="shared" si="18"/>
        <v/>
      </c>
      <c r="AL131" s="4" t="str">
        <f t="shared" si="19"/>
        <v/>
      </c>
      <c r="AM131" s="4" t="str">
        <f t="shared" si="20"/>
        <v>112505</v>
      </c>
      <c r="AN131" s="4" t="str">
        <f t="shared" si="21"/>
        <v/>
      </c>
      <c r="AO131" s="4" t="str">
        <f t="shared" si="22"/>
        <v/>
      </c>
      <c r="AP131" s="4" t="str">
        <f t="shared" si="23"/>
        <v/>
      </c>
      <c r="AQ131" s="4" t="str">
        <f t="shared" si="24"/>
        <v>24239.21875</v>
      </c>
      <c r="AR131" s="4" t="str">
        <f t="shared" si="25"/>
        <v/>
      </c>
      <c r="AS131" s="4" t="str">
        <f t="shared" si="26"/>
        <v/>
      </c>
      <c r="AT131" s="4" t="str">
        <f t="shared" si="27"/>
        <v/>
      </c>
      <c r="AU131" s="4" t="str">
        <f t="shared" si="28"/>
        <v>2260.78125</v>
      </c>
      <c r="AV131" s="4" t="str">
        <f t="shared" si="29"/>
        <v/>
      </c>
      <c r="AW131" s="4" t="str">
        <f t="shared" si="30"/>
        <v/>
      </c>
      <c r="AX131" s="4" t="str">
        <f t="shared" si="31"/>
        <v/>
      </c>
      <c r="AY131" s="4" t="str">
        <f t="shared" si="32"/>
        <v>739.305625</v>
      </c>
      <c r="AZ131" s="4" t="str">
        <f t="shared" si="33"/>
        <v/>
      </c>
      <c r="BA131" s="4" t="str">
        <f t="shared" si="34"/>
        <v/>
      </c>
      <c r="BB131" s="4" t="str">
        <f t="shared" si="35"/>
        <v/>
      </c>
      <c r="BC131" s="4" t="str">
        <f t="shared" si="36"/>
        <v>3.1021875</v>
      </c>
      <c r="BD131" s="4" t="str">
        <f t="shared" si="37"/>
        <v/>
      </c>
      <c r="BE131" s="4" t="str">
        <f t="shared" si="38"/>
        <v/>
      </c>
      <c r="BF131" s="4" t="str">
        <f t="shared" si="39"/>
        <v/>
      </c>
      <c r="BG131" s="4" t="str">
        <f t="shared" si="40"/>
        <v>74.48381578</v>
      </c>
      <c r="BH131" s="4" t="str">
        <f t="shared" si="41"/>
        <v/>
      </c>
      <c r="BI131" s="4" t="str">
        <f t="shared" si="42"/>
        <v/>
      </c>
      <c r="BJ131" s="4" t="str">
        <f t="shared" si="43"/>
        <v/>
      </c>
      <c r="BK131" s="4" t="str">
        <f t="shared" si="44"/>
        <v>435</v>
      </c>
      <c r="BL131" s="4" t="str">
        <f t="shared" si="45"/>
        <v/>
      </c>
      <c r="BM131" s="4" t="str">
        <f t="shared" si="46"/>
        <v/>
      </c>
      <c r="BN131" s="4" t="str">
        <f t="shared" si="47"/>
        <v/>
      </c>
      <c r="BO131" s="4" t="str">
        <f t="shared" si="48"/>
        <v>794</v>
      </c>
      <c r="BP131" s="4" t="str">
        <f t="shared" si="49"/>
        <v/>
      </c>
      <c r="BQ131" s="4" t="str">
        <f t="shared" si="50"/>
        <v/>
      </c>
      <c r="BR131" s="4" t="str">
        <f t="shared" si="51"/>
        <v/>
      </c>
      <c r="BS131" s="4" t="str">
        <f t="shared" si="52"/>
        <v>358</v>
      </c>
      <c r="BT131" s="4" t="str">
        <f t="shared" si="53"/>
        <v/>
      </c>
      <c r="BU131" s="4" t="str">
        <f t="shared" si="54"/>
        <v/>
      </c>
      <c r="BV131" s="4" t="str">
        <f t="shared" si="55"/>
        <v/>
      </c>
      <c r="BW131" s="4" t="str">
        <f t="shared" si="56"/>
        <v>114</v>
      </c>
      <c r="BX131" s="4" t="str">
        <f t="shared" si="57"/>
        <v/>
      </c>
      <c r="BY131" s="4" t="str">
        <f t="shared" si="58"/>
        <v/>
      </c>
      <c r="BZ131" s="4" t="str">
        <f t="shared" si="59"/>
        <v/>
      </c>
      <c r="CA131" s="4" t="str">
        <f t="shared" si="60"/>
        <v>470</v>
      </c>
      <c r="CB131" s="4" t="str">
        <f t="shared" si="61"/>
        <v/>
      </c>
      <c r="CC131" s="4" t="str">
        <f t="shared" si="62"/>
        <v/>
      </c>
      <c r="CD131" s="4" t="str">
        <f t="shared" si="63"/>
        <v/>
      </c>
      <c r="CE131" s="4" t="str">
        <f t="shared" si="64"/>
        <v>24310.33204</v>
      </c>
      <c r="CF131" s="4" t="str">
        <f t="shared" si="65"/>
        <v/>
      </c>
      <c r="CG131" s="4" t="str">
        <f t="shared" si="66"/>
        <v/>
      </c>
      <c r="CH131" s="4" t="str">
        <f t="shared" si="67"/>
        <v/>
      </c>
      <c r="CI131" s="4" t="str">
        <f t="shared" si="68"/>
        <v>10</v>
      </c>
      <c r="CJ131" s="4" t="str">
        <f t="shared" si="69"/>
        <v/>
      </c>
      <c r="CK131" s="4" t="str">
        <f t="shared" si="70"/>
        <v/>
      </c>
      <c r="CL131" s="4" t="str">
        <f t="shared" si="71"/>
        <v/>
      </c>
      <c r="CM131" s="4" t="str">
        <f t="shared" si="72"/>
        <v>104</v>
      </c>
      <c r="CN131" s="4" t="str">
        <f t="shared" si="73"/>
        <v/>
      </c>
      <c r="CO131" s="4" t="str">
        <f t="shared" si="74"/>
        <v/>
      </c>
    </row>
    <row r="132">
      <c r="A132" s="4">
        <v>0.00190991286596</v>
      </c>
      <c r="B132" s="4">
        <v>112968.65</v>
      </c>
      <c r="C132" s="7">
        <v>1739.413393937402</v>
      </c>
      <c r="D132" s="7">
        <v>14500.0</v>
      </c>
      <c r="E132" s="7">
        <v>13743.799538526297</v>
      </c>
      <c r="F132" s="7">
        <v>111246.0</v>
      </c>
      <c r="G132" s="7">
        <v>13734.21875</v>
      </c>
      <c r="H132" s="7">
        <v>765.78125</v>
      </c>
      <c r="I132" s="4">
        <v>986.53125</v>
      </c>
      <c r="J132" s="4">
        <v>736.11875</v>
      </c>
      <c r="K132" s="7">
        <v>0.0</v>
      </c>
      <c r="L132" s="7">
        <v>0.0</v>
      </c>
      <c r="M132" s="7">
        <v>0.0</v>
      </c>
      <c r="N132" s="4">
        <v>0.0</v>
      </c>
      <c r="O132" s="4"/>
      <c r="P132" s="4"/>
      <c r="Q132" s="4"/>
      <c r="R132" s="18"/>
      <c r="S132" s="18"/>
      <c r="T132" s="4"/>
      <c r="U132" s="11" t="str">
        <f t="shared" si="2"/>
        <v>1</v>
      </c>
      <c r="V132" s="4" t="str">
        <f t="shared" si="3"/>
        <v>112968.65</v>
      </c>
      <c r="W132" s="4" t="str">
        <f t="shared" si="4"/>
        <v/>
      </c>
      <c r="X132" s="4" t="str">
        <f t="shared" si="5"/>
        <v/>
      </c>
      <c r="Y132" s="4" t="str">
        <f t="shared" si="6"/>
        <v/>
      </c>
      <c r="Z132" s="4" t="str">
        <f t="shared" si="7"/>
        <v>1739.413394</v>
      </c>
      <c r="AA132" s="4" t="str">
        <f t="shared" si="8"/>
        <v/>
      </c>
      <c r="AB132" s="4" t="str">
        <f t="shared" si="9"/>
        <v/>
      </c>
      <c r="AC132" s="4" t="str">
        <f t="shared" si="10"/>
        <v/>
      </c>
      <c r="AD132" s="4" t="str">
        <f t="shared" si="11"/>
        <v>14500</v>
      </c>
      <c r="AE132" s="4" t="str">
        <f t="shared" si="12"/>
        <v/>
      </c>
      <c r="AF132" s="4" t="str">
        <f t="shared" si="13"/>
        <v/>
      </c>
      <c r="AG132" s="4" t="str">
        <f t="shared" si="14"/>
        <v/>
      </c>
      <c r="AH132" s="4" t="str">
        <f t="shared" si="15"/>
        <v>13743.79954</v>
      </c>
      <c r="AI132" s="4" t="str">
        <f t="shared" si="16"/>
        <v/>
      </c>
      <c r="AJ132" s="4" t="str">
        <f t="shared" si="17"/>
        <v/>
      </c>
      <c r="AK132" s="4" t="str">
        <f t="shared" si="18"/>
        <v/>
      </c>
      <c r="AL132" s="4" t="str">
        <f t="shared" si="19"/>
        <v>111246</v>
      </c>
      <c r="AM132" s="4" t="str">
        <f t="shared" si="20"/>
        <v/>
      </c>
      <c r="AN132" s="4" t="str">
        <f t="shared" si="21"/>
        <v/>
      </c>
      <c r="AO132" s="4" t="str">
        <f t="shared" si="22"/>
        <v/>
      </c>
      <c r="AP132" s="4" t="str">
        <f t="shared" si="23"/>
        <v>13734.21875</v>
      </c>
      <c r="AQ132" s="4" t="str">
        <f t="shared" si="24"/>
        <v/>
      </c>
      <c r="AR132" s="4" t="str">
        <f t="shared" si="25"/>
        <v/>
      </c>
      <c r="AS132" s="4" t="str">
        <f t="shared" si="26"/>
        <v/>
      </c>
      <c r="AT132" s="4" t="str">
        <f t="shared" si="27"/>
        <v>765.78125</v>
      </c>
      <c r="AU132" s="4" t="str">
        <f t="shared" si="28"/>
        <v/>
      </c>
      <c r="AV132" s="4" t="str">
        <f t="shared" si="29"/>
        <v/>
      </c>
      <c r="AW132" s="4" t="str">
        <f t="shared" si="30"/>
        <v/>
      </c>
      <c r="AX132" s="4" t="str">
        <f t="shared" si="31"/>
        <v>986.53125</v>
      </c>
      <c r="AY132" s="4" t="str">
        <f t="shared" si="32"/>
        <v/>
      </c>
      <c r="AZ132" s="4" t="str">
        <f t="shared" si="33"/>
        <v/>
      </c>
      <c r="BA132" s="4" t="str">
        <f t="shared" si="34"/>
        <v/>
      </c>
      <c r="BB132" s="4" t="str">
        <f t="shared" si="35"/>
        <v>736.11875</v>
      </c>
      <c r="BC132" s="4" t="str">
        <f t="shared" si="36"/>
        <v/>
      </c>
      <c r="BD132" s="4" t="str">
        <f t="shared" si="37"/>
        <v/>
      </c>
      <c r="BE132" s="4" t="str">
        <f t="shared" si="38"/>
        <v/>
      </c>
      <c r="BF132" s="4" t="str">
        <f t="shared" si="39"/>
        <v>0</v>
      </c>
      <c r="BG132" s="4" t="str">
        <f t="shared" si="40"/>
        <v/>
      </c>
      <c r="BH132" s="4" t="str">
        <f t="shared" si="41"/>
        <v/>
      </c>
      <c r="BI132" s="4" t="str">
        <f t="shared" si="42"/>
        <v/>
      </c>
      <c r="BJ132" s="4" t="str">
        <f t="shared" si="43"/>
        <v>0</v>
      </c>
      <c r="BK132" s="4" t="str">
        <f t="shared" si="44"/>
        <v/>
      </c>
      <c r="BL132" s="4" t="str">
        <f t="shared" si="45"/>
        <v/>
      </c>
      <c r="BM132" s="4" t="str">
        <f t="shared" si="46"/>
        <v/>
      </c>
      <c r="BN132" s="4" t="str">
        <f t="shared" si="47"/>
        <v>0</v>
      </c>
      <c r="BO132" s="4" t="str">
        <f t="shared" si="48"/>
        <v/>
      </c>
      <c r="BP132" s="4" t="str">
        <f t="shared" si="49"/>
        <v/>
      </c>
      <c r="BQ132" s="4" t="str">
        <f t="shared" si="50"/>
        <v/>
      </c>
      <c r="BR132" s="4" t="str">
        <f t="shared" si="51"/>
        <v>0</v>
      </c>
      <c r="BS132" s="4" t="str">
        <f t="shared" si="52"/>
        <v/>
      </c>
      <c r="BT132" s="4" t="str">
        <f t="shared" si="53"/>
        <v/>
      </c>
      <c r="BU132" s="4" t="str">
        <f t="shared" si="54"/>
        <v/>
      </c>
      <c r="BV132" s="4" t="str">
        <f t="shared" si="55"/>
        <v/>
      </c>
      <c r="BW132" s="4" t="str">
        <f t="shared" si="56"/>
        <v/>
      </c>
      <c r="BX132" s="4" t="str">
        <f t="shared" si="57"/>
        <v/>
      </c>
      <c r="BY132" s="4" t="str">
        <f t="shared" si="58"/>
        <v/>
      </c>
      <c r="BZ132" s="4" t="str">
        <f t="shared" si="59"/>
        <v/>
      </c>
      <c r="CA132" s="4" t="str">
        <f t="shared" si="60"/>
        <v/>
      </c>
      <c r="CB132" s="4" t="str">
        <f t="shared" si="61"/>
        <v/>
      </c>
      <c r="CC132" s="4" t="str">
        <f t="shared" si="62"/>
        <v/>
      </c>
      <c r="CD132" s="4" t="str">
        <f t="shared" si="63"/>
        <v/>
      </c>
      <c r="CE132" s="4" t="str">
        <f t="shared" si="64"/>
        <v/>
      </c>
      <c r="CF132" s="4" t="str">
        <f t="shared" si="65"/>
        <v/>
      </c>
      <c r="CG132" s="4" t="str">
        <f t="shared" si="66"/>
        <v/>
      </c>
      <c r="CH132" s="4" t="str">
        <f t="shared" si="67"/>
        <v/>
      </c>
      <c r="CI132" s="4" t="str">
        <f t="shared" si="68"/>
        <v/>
      </c>
      <c r="CJ132" s="4" t="str">
        <f t="shared" si="69"/>
        <v/>
      </c>
      <c r="CK132" s="4" t="str">
        <f t="shared" si="70"/>
        <v/>
      </c>
      <c r="CL132" s="4" t="str">
        <f t="shared" si="71"/>
        <v/>
      </c>
      <c r="CM132" s="4" t="str">
        <f t="shared" si="72"/>
        <v/>
      </c>
      <c r="CN132" s="4" t="str">
        <f t="shared" si="73"/>
        <v/>
      </c>
      <c r="CO132" s="4" t="str">
        <f t="shared" si="74"/>
        <v/>
      </c>
    </row>
    <row r="133">
      <c r="A133" s="4">
        <v>0.0071937897933</v>
      </c>
      <c r="B133" s="4">
        <v>112193.6153125</v>
      </c>
      <c r="C133" s="7">
        <v>1525.371412696178</v>
      </c>
      <c r="D133" s="7">
        <v>10700.0</v>
      </c>
      <c r="E133" s="7">
        <v>8327.125475252846</v>
      </c>
      <c r="F133" s="7">
        <v>110685.0</v>
      </c>
      <c r="G133" s="7">
        <v>8315.90625</v>
      </c>
      <c r="H133" s="7">
        <v>2384.09375</v>
      </c>
      <c r="I133" s="4">
        <v>1448.8303125</v>
      </c>
      <c r="J133" s="4">
        <v>59.785</v>
      </c>
      <c r="U133" s="11" t="str">
        <f t="shared" si="2"/>
        <v>3</v>
      </c>
      <c r="V133" s="4" t="str">
        <f t="shared" si="3"/>
        <v/>
      </c>
      <c r="W133" s="4" t="str">
        <f t="shared" si="4"/>
        <v/>
      </c>
      <c r="X133" s="4" t="str">
        <f t="shared" si="5"/>
        <v>112193.6153</v>
      </c>
      <c r="Y133" s="4" t="str">
        <f t="shared" si="6"/>
        <v/>
      </c>
      <c r="Z133" s="4" t="str">
        <f t="shared" si="7"/>
        <v/>
      </c>
      <c r="AA133" s="4" t="str">
        <f t="shared" si="8"/>
        <v/>
      </c>
      <c r="AB133" s="4" t="str">
        <f t="shared" si="9"/>
        <v>1525.371413</v>
      </c>
      <c r="AC133" s="4" t="str">
        <f t="shared" si="10"/>
        <v/>
      </c>
      <c r="AD133" s="4" t="str">
        <f t="shared" si="11"/>
        <v/>
      </c>
      <c r="AE133" s="4" t="str">
        <f t="shared" si="12"/>
        <v/>
      </c>
      <c r="AF133" s="4" t="str">
        <f t="shared" si="13"/>
        <v>10700</v>
      </c>
      <c r="AG133" s="4" t="str">
        <f t="shared" si="14"/>
        <v/>
      </c>
      <c r="AH133" s="4" t="str">
        <f t="shared" si="15"/>
        <v/>
      </c>
      <c r="AI133" s="4" t="str">
        <f t="shared" si="16"/>
        <v/>
      </c>
      <c r="AJ133" s="4" t="str">
        <f t="shared" si="17"/>
        <v>8327.125475</v>
      </c>
      <c r="AK133" s="4" t="str">
        <f t="shared" si="18"/>
        <v/>
      </c>
      <c r="AL133" s="4" t="str">
        <f t="shared" si="19"/>
        <v/>
      </c>
      <c r="AM133" s="4" t="str">
        <f t="shared" si="20"/>
        <v/>
      </c>
      <c r="AN133" s="4" t="str">
        <f t="shared" si="21"/>
        <v>110685</v>
      </c>
      <c r="AO133" s="4" t="str">
        <f t="shared" si="22"/>
        <v/>
      </c>
      <c r="AP133" s="4" t="str">
        <f t="shared" si="23"/>
        <v/>
      </c>
      <c r="AQ133" s="4" t="str">
        <f t="shared" si="24"/>
        <v/>
      </c>
      <c r="AR133" s="4" t="str">
        <f t="shared" si="25"/>
        <v>8315.90625</v>
      </c>
      <c r="AS133" s="4" t="str">
        <f t="shared" si="26"/>
        <v/>
      </c>
      <c r="AT133" s="4" t="str">
        <f t="shared" si="27"/>
        <v/>
      </c>
      <c r="AU133" s="4" t="str">
        <f t="shared" si="28"/>
        <v/>
      </c>
      <c r="AV133" s="4" t="str">
        <f t="shared" si="29"/>
        <v>2384.09375</v>
      </c>
      <c r="AW133" s="4" t="str">
        <f t="shared" si="30"/>
        <v/>
      </c>
      <c r="AX133" s="4" t="str">
        <f t="shared" si="31"/>
        <v/>
      </c>
      <c r="AY133" s="4" t="str">
        <f t="shared" si="32"/>
        <v/>
      </c>
      <c r="AZ133" s="4" t="str">
        <f t="shared" si="33"/>
        <v>1448.830313</v>
      </c>
      <c r="BA133" s="4" t="str">
        <f t="shared" si="34"/>
        <v/>
      </c>
      <c r="BB133" s="4" t="str">
        <f t="shared" si="35"/>
        <v/>
      </c>
      <c r="BC133" s="4" t="str">
        <f t="shared" si="36"/>
        <v/>
      </c>
      <c r="BD133" s="4" t="str">
        <f t="shared" si="37"/>
        <v>59.785</v>
      </c>
      <c r="BE133" s="4" t="str">
        <f t="shared" si="38"/>
        <v/>
      </c>
      <c r="BF133" s="4" t="str">
        <f t="shared" si="39"/>
        <v/>
      </c>
      <c r="BG133" s="4" t="str">
        <f t="shared" si="40"/>
        <v/>
      </c>
      <c r="BH133" s="4" t="str">
        <f t="shared" si="41"/>
        <v/>
      </c>
      <c r="BI133" s="4" t="str">
        <f t="shared" si="42"/>
        <v/>
      </c>
      <c r="BJ133" s="4" t="str">
        <f t="shared" si="43"/>
        <v/>
      </c>
      <c r="BK133" s="4" t="str">
        <f t="shared" si="44"/>
        <v/>
      </c>
      <c r="BL133" s="4" t="str">
        <f t="shared" si="45"/>
        <v/>
      </c>
      <c r="BM133" s="4" t="str">
        <f t="shared" si="46"/>
        <v/>
      </c>
      <c r="BN133" s="4" t="str">
        <f t="shared" si="47"/>
        <v/>
      </c>
      <c r="BO133" s="4" t="str">
        <f t="shared" si="48"/>
        <v/>
      </c>
      <c r="BP133" s="4" t="str">
        <f t="shared" si="49"/>
        <v/>
      </c>
      <c r="BQ133" s="4" t="str">
        <f t="shared" si="50"/>
        <v/>
      </c>
      <c r="BR133" s="4" t="str">
        <f t="shared" si="51"/>
        <v/>
      </c>
      <c r="BS133" s="4" t="str">
        <f t="shared" si="52"/>
        <v/>
      </c>
      <c r="BT133" s="4" t="str">
        <f t="shared" si="53"/>
        <v/>
      </c>
      <c r="BU133" s="4" t="str">
        <f t="shared" si="54"/>
        <v/>
      </c>
      <c r="BV133" s="4" t="str">
        <f t="shared" si="55"/>
        <v/>
      </c>
      <c r="BW133" s="4" t="str">
        <f t="shared" si="56"/>
        <v/>
      </c>
      <c r="BX133" s="4" t="str">
        <f t="shared" si="57"/>
        <v/>
      </c>
      <c r="BY133" s="4" t="str">
        <f t="shared" si="58"/>
        <v/>
      </c>
      <c r="BZ133" s="4" t="str">
        <f t="shared" si="59"/>
        <v/>
      </c>
      <c r="CA133" s="4" t="str">
        <f t="shared" si="60"/>
        <v/>
      </c>
      <c r="CB133" s="4" t="str">
        <f t="shared" si="61"/>
        <v/>
      </c>
      <c r="CC133" s="4" t="str">
        <f t="shared" si="62"/>
        <v/>
      </c>
      <c r="CD133" s="4" t="str">
        <f t="shared" si="63"/>
        <v/>
      </c>
      <c r="CE133" s="4" t="str">
        <f t="shared" si="64"/>
        <v/>
      </c>
      <c r="CF133" s="4" t="str">
        <f t="shared" si="65"/>
        <v/>
      </c>
      <c r="CG133" s="4" t="str">
        <f t="shared" si="66"/>
        <v/>
      </c>
      <c r="CH133" s="4" t="str">
        <f t="shared" si="67"/>
        <v/>
      </c>
      <c r="CI133" s="4" t="str">
        <f t="shared" si="68"/>
        <v/>
      </c>
      <c r="CJ133" s="4" t="str">
        <f t="shared" si="69"/>
        <v/>
      </c>
      <c r="CK133" s="4" t="str">
        <f t="shared" si="70"/>
        <v/>
      </c>
      <c r="CL133" s="4" t="str">
        <f t="shared" si="71"/>
        <v/>
      </c>
      <c r="CM133" s="4" t="str">
        <f t="shared" si="72"/>
        <v/>
      </c>
      <c r="CN133" s="4" t="str">
        <f t="shared" si="73"/>
        <v/>
      </c>
      <c r="CO133" s="4" t="str">
        <f t="shared" si="74"/>
        <v/>
      </c>
    </row>
    <row r="134">
      <c r="A134" s="4">
        <v>0.00302211150316</v>
      </c>
      <c r="B134" s="4">
        <v>109167.57625</v>
      </c>
      <c r="C134" s="7">
        <v>171.31039066372526</v>
      </c>
      <c r="D134" s="7">
        <v>11300.0</v>
      </c>
      <c r="E134" s="7">
        <v>10663.117128800699</v>
      </c>
      <c r="F134" s="7">
        <v>109013.0</v>
      </c>
      <c r="G134" s="7">
        <v>10653.78125</v>
      </c>
      <c r="H134" s="7">
        <v>646.21875</v>
      </c>
      <c r="I134" s="4">
        <v>154.57625</v>
      </c>
      <c r="J134" s="4">
        <v>0.0</v>
      </c>
      <c r="K134">
        <v>12.118941072723509</v>
      </c>
      <c r="L134" s="7">
        <v>52.0</v>
      </c>
      <c r="M134" s="7">
        <v>24.0</v>
      </c>
      <c r="N134" s="4">
        <v>139.0</v>
      </c>
      <c r="O134" s="4"/>
      <c r="P134" s="4"/>
      <c r="Q134" s="4"/>
      <c r="R134" s="18"/>
      <c r="S134" s="18"/>
      <c r="T134" s="4"/>
      <c r="U134" s="11" t="str">
        <f t="shared" si="2"/>
        <v>2</v>
      </c>
      <c r="V134" s="4" t="str">
        <f t="shared" si="3"/>
        <v/>
      </c>
      <c r="W134" s="4" t="str">
        <f t="shared" si="4"/>
        <v>109167.5763</v>
      </c>
      <c r="X134" s="4" t="str">
        <f t="shared" si="5"/>
        <v/>
      </c>
      <c r="Y134" s="4" t="str">
        <f t="shared" si="6"/>
        <v/>
      </c>
      <c r="Z134" s="4" t="str">
        <f t="shared" si="7"/>
        <v/>
      </c>
      <c r="AA134" s="4" t="str">
        <f t="shared" si="8"/>
        <v>171.3103907</v>
      </c>
      <c r="AB134" s="4" t="str">
        <f t="shared" si="9"/>
        <v/>
      </c>
      <c r="AC134" s="4" t="str">
        <f t="shared" si="10"/>
        <v/>
      </c>
      <c r="AD134" s="4" t="str">
        <f t="shared" si="11"/>
        <v/>
      </c>
      <c r="AE134" s="4" t="str">
        <f t="shared" si="12"/>
        <v>11300</v>
      </c>
      <c r="AF134" s="4" t="str">
        <f t="shared" si="13"/>
        <v/>
      </c>
      <c r="AG134" s="4" t="str">
        <f t="shared" si="14"/>
        <v/>
      </c>
      <c r="AH134" s="4" t="str">
        <f t="shared" si="15"/>
        <v/>
      </c>
      <c r="AI134" s="4" t="str">
        <f t="shared" si="16"/>
        <v>10663.11713</v>
      </c>
      <c r="AJ134" s="4" t="str">
        <f t="shared" si="17"/>
        <v/>
      </c>
      <c r="AK134" s="4" t="str">
        <f t="shared" si="18"/>
        <v/>
      </c>
      <c r="AL134" s="4" t="str">
        <f t="shared" si="19"/>
        <v/>
      </c>
      <c r="AM134" s="4" t="str">
        <f t="shared" si="20"/>
        <v>109013</v>
      </c>
      <c r="AN134" s="4" t="str">
        <f t="shared" si="21"/>
        <v/>
      </c>
      <c r="AO134" s="4" t="str">
        <f t="shared" si="22"/>
        <v/>
      </c>
      <c r="AP134" s="4" t="str">
        <f t="shared" si="23"/>
        <v/>
      </c>
      <c r="AQ134" s="4" t="str">
        <f t="shared" si="24"/>
        <v>10653.78125</v>
      </c>
      <c r="AR134" s="4" t="str">
        <f t="shared" si="25"/>
        <v/>
      </c>
      <c r="AS134" s="4" t="str">
        <f t="shared" si="26"/>
        <v/>
      </c>
      <c r="AT134" s="4" t="str">
        <f t="shared" si="27"/>
        <v/>
      </c>
      <c r="AU134" s="4" t="str">
        <f t="shared" si="28"/>
        <v>646.21875</v>
      </c>
      <c r="AV134" s="4" t="str">
        <f t="shared" si="29"/>
        <v/>
      </c>
      <c r="AW134" s="4" t="str">
        <f t="shared" si="30"/>
        <v/>
      </c>
      <c r="AX134" s="4" t="str">
        <f t="shared" si="31"/>
        <v/>
      </c>
      <c r="AY134" s="4" t="str">
        <f t="shared" si="32"/>
        <v>154.57625</v>
      </c>
      <c r="AZ134" s="4" t="str">
        <f t="shared" si="33"/>
        <v/>
      </c>
      <c r="BA134" s="4" t="str">
        <f t="shared" si="34"/>
        <v/>
      </c>
      <c r="BB134" s="4" t="str">
        <f t="shared" si="35"/>
        <v/>
      </c>
      <c r="BC134" s="4" t="str">
        <f t="shared" si="36"/>
        <v>0</v>
      </c>
      <c r="BD134" s="4" t="str">
        <f t="shared" si="37"/>
        <v/>
      </c>
      <c r="BE134" s="4" t="str">
        <f t="shared" si="38"/>
        <v/>
      </c>
      <c r="BF134" s="4" t="str">
        <f t="shared" si="39"/>
        <v/>
      </c>
      <c r="BG134" s="4" t="str">
        <f t="shared" si="40"/>
        <v>12.11894107</v>
      </c>
      <c r="BH134" s="4" t="str">
        <f t="shared" si="41"/>
        <v/>
      </c>
      <c r="BI134" s="4" t="str">
        <f t="shared" si="42"/>
        <v/>
      </c>
      <c r="BJ134" s="4" t="str">
        <f t="shared" si="43"/>
        <v/>
      </c>
      <c r="BK134" s="4" t="str">
        <f t="shared" si="44"/>
        <v>52</v>
      </c>
      <c r="BL134" s="4" t="str">
        <f t="shared" si="45"/>
        <v/>
      </c>
      <c r="BM134" s="4" t="str">
        <f t="shared" si="46"/>
        <v/>
      </c>
      <c r="BN134" s="4" t="str">
        <f t="shared" si="47"/>
        <v/>
      </c>
      <c r="BO134" s="4" t="str">
        <f t="shared" si="48"/>
        <v>24</v>
      </c>
      <c r="BP134" s="4" t="str">
        <f t="shared" si="49"/>
        <v/>
      </c>
      <c r="BQ134" s="4" t="str">
        <f t="shared" si="50"/>
        <v/>
      </c>
      <c r="BR134" s="4" t="str">
        <f t="shared" si="51"/>
        <v/>
      </c>
      <c r="BS134" s="4" t="str">
        <f t="shared" si="52"/>
        <v>139</v>
      </c>
      <c r="BT134" s="4" t="str">
        <f t="shared" si="53"/>
        <v/>
      </c>
      <c r="BU134" s="4" t="str">
        <f t="shared" si="54"/>
        <v/>
      </c>
      <c r="BV134" s="4" t="str">
        <f t="shared" si="55"/>
        <v/>
      </c>
      <c r="BW134" s="4" t="str">
        <f t="shared" si="56"/>
        <v/>
      </c>
      <c r="BX134" s="4" t="str">
        <f t="shared" si="57"/>
        <v/>
      </c>
      <c r="BY134" s="4" t="str">
        <f t="shared" si="58"/>
        <v/>
      </c>
      <c r="BZ134" s="4" t="str">
        <f t="shared" si="59"/>
        <v/>
      </c>
      <c r="CA134" s="4" t="str">
        <f t="shared" si="60"/>
        <v/>
      </c>
      <c r="CB134" s="4" t="str">
        <f t="shared" si="61"/>
        <v/>
      </c>
      <c r="CC134" s="4" t="str">
        <f t="shared" si="62"/>
        <v/>
      </c>
      <c r="CD134" s="4" t="str">
        <f t="shared" si="63"/>
        <v/>
      </c>
      <c r="CE134" s="4" t="str">
        <f t="shared" si="64"/>
        <v/>
      </c>
      <c r="CF134" s="4" t="str">
        <f t="shared" si="65"/>
        <v/>
      </c>
      <c r="CG134" s="4" t="str">
        <f t="shared" si="66"/>
        <v/>
      </c>
      <c r="CH134" s="4" t="str">
        <f t="shared" si="67"/>
        <v/>
      </c>
      <c r="CI134" s="4" t="str">
        <f t="shared" si="68"/>
        <v/>
      </c>
      <c r="CJ134" s="4" t="str">
        <f t="shared" si="69"/>
        <v/>
      </c>
      <c r="CK134" s="4" t="str">
        <f t="shared" si="70"/>
        <v/>
      </c>
      <c r="CL134" s="4" t="str">
        <f t="shared" si="71"/>
        <v/>
      </c>
      <c r="CM134" s="4" t="str">
        <f t="shared" si="72"/>
        <v/>
      </c>
      <c r="CN134" s="4" t="str">
        <f t="shared" si="73"/>
        <v/>
      </c>
      <c r="CO134" s="4" t="str">
        <f t="shared" si="74"/>
        <v/>
      </c>
    </row>
    <row r="135">
      <c r="A135" s="4">
        <v>0.00646757956195</v>
      </c>
      <c r="B135" s="4">
        <v>109289.3415625</v>
      </c>
      <c r="C135" s="7">
        <v>420.0740214461319</v>
      </c>
      <c r="D135" s="7">
        <v>4966.0</v>
      </c>
      <c r="E135" s="7">
        <v>4470.618933264318</v>
      </c>
      <c r="F135" s="7">
        <v>108886.0</v>
      </c>
      <c r="G135" s="7">
        <v>4461.640625</v>
      </c>
      <c r="H135" s="7">
        <v>504.359375</v>
      </c>
      <c r="I135" s="4">
        <v>297.4359375</v>
      </c>
      <c r="J135" s="4">
        <v>105.905625</v>
      </c>
      <c r="U135" s="11" t="str">
        <f t="shared" si="2"/>
        <v>3</v>
      </c>
      <c r="V135" s="4" t="str">
        <f t="shared" si="3"/>
        <v/>
      </c>
      <c r="W135" s="4" t="str">
        <f t="shared" si="4"/>
        <v/>
      </c>
      <c r="X135" s="4" t="str">
        <f t="shared" si="5"/>
        <v>109289.3416</v>
      </c>
      <c r="Y135" s="4" t="str">
        <f t="shared" si="6"/>
        <v/>
      </c>
      <c r="Z135" s="4" t="str">
        <f t="shared" si="7"/>
        <v/>
      </c>
      <c r="AA135" s="4" t="str">
        <f t="shared" si="8"/>
        <v/>
      </c>
      <c r="AB135" s="4" t="str">
        <f t="shared" si="9"/>
        <v>420.0740214</v>
      </c>
      <c r="AC135" s="4" t="str">
        <f t="shared" si="10"/>
        <v/>
      </c>
      <c r="AD135" s="4" t="str">
        <f t="shared" si="11"/>
        <v/>
      </c>
      <c r="AE135" s="4" t="str">
        <f t="shared" si="12"/>
        <v/>
      </c>
      <c r="AF135" s="4" t="str">
        <f t="shared" si="13"/>
        <v>4966</v>
      </c>
      <c r="AG135" s="4" t="str">
        <f t="shared" si="14"/>
        <v/>
      </c>
      <c r="AH135" s="4" t="str">
        <f t="shared" si="15"/>
        <v/>
      </c>
      <c r="AI135" s="4" t="str">
        <f t="shared" si="16"/>
        <v/>
      </c>
      <c r="AJ135" s="4" t="str">
        <f t="shared" si="17"/>
        <v>4470.618933</v>
      </c>
      <c r="AK135" s="4" t="str">
        <f t="shared" si="18"/>
        <v/>
      </c>
      <c r="AL135" s="4" t="str">
        <f t="shared" si="19"/>
        <v/>
      </c>
      <c r="AM135" s="4" t="str">
        <f t="shared" si="20"/>
        <v/>
      </c>
      <c r="AN135" s="4" t="str">
        <f t="shared" si="21"/>
        <v>108886</v>
      </c>
      <c r="AO135" s="4" t="str">
        <f t="shared" si="22"/>
        <v/>
      </c>
      <c r="AP135" s="4" t="str">
        <f t="shared" si="23"/>
        <v/>
      </c>
      <c r="AQ135" s="4" t="str">
        <f t="shared" si="24"/>
        <v/>
      </c>
      <c r="AR135" s="4" t="str">
        <f t="shared" si="25"/>
        <v>4461.640625</v>
      </c>
      <c r="AS135" s="4" t="str">
        <f t="shared" si="26"/>
        <v/>
      </c>
      <c r="AT135" s="4" t="str">
        <f t="shared" si="27"/>
        <v/>
      </c>
      <c r="AU135" s="4" t="str">
        <f t="shared" si="28"/>
        <v/>
      </c>
      <c r="AV135" s="4" t="str">
        <f t="shared" si="29"/>
        <v>504.359375</v>
      </c>
      <c r="AW135" s="4" t="str">
        <f t="shared" si="30"/>
        <v/>
      </c>
      <c r="AX135" s="4" t="str">
        <f t="shared" si="31"/>
        <v/>
      </c>
      <c r="AY135" s="4" t="str">
        <f t="shared" si="32"/>
        <v/>
      </c>
      <c r="AZ135" s="4" t="str">
        <f t="shared" si="33"/>
        <v>297.4359375</v>
      </c>
      <c r="BA135" s="4" t="str">
        <f t="shared" si="34"/>
        <v/>
      </c>
      <c r="BB135" s="4" t="str">
        <f t="shared" si="35"/>
        <v/>
      </c>
      <c r="BC135" s="4" t="str">
        <f t="shared" si="36"/>
        <v/>
      </c>
      <c r="BD135" s="4" t="str">
        <f t="shared" si="37"/>
        <v>105.905625</v>
      </c>
      <c r="BE135" s="4" t="str">
        <f t="shared" si="38"/>
        <v/>
      </c>
      <c r="BF135" s="4" t="str">
        <f t="shared" si="39"/>
        <v/>
      </c>
      <c r="BG135" s="4" t="str">
        <f t="shared" si="40"/>
        <v/>
      </c>
      <c r="BH135" s="4" t="str">
        <f t="shared" si="41"/>
        <v/>
      </c>
      <c r="BI135" s="4" t="str">
        <f t="shared" si="42"/>
        <v/>
      </c>
      <c r="BJ135" s="4" t="str">
        <f t="shared" si="43"/>
        <v/>
      </c>
      <c r="BK135" s="4" t="str">
        <f t="shared" si="44"/>
        <v/>
      </c>
      <c r="BL135" s="4" t="str">
        <f t="shared" si="45"/>
        <v/>
      </c>
      <c r="BM135" s="4" t="str">
        <f t="shared" si="46"/>
        <v/>
      </c>
      <c r="BN135" s="4" t="str">
        <f t="shared" si="47"/>
        <v/>
      </c>
      <c r="BO135" s="4" t="str">
        <f t="shared" si="48"/>
        <v/>
      </c>
      <c r="BP135" s="4" t="str">
        <f t="shared" si="49"/>
        <v/>
      </c>
      <c r="BQ135" s="4" t="str">
        <f t="shared" si="50"/>
        <v/>
      </c>
      <c r="BR135" s="4" t="str">
        <f t="shared" si="51"/>
        <v/>
      </c>
      <c r="BS135" s="4" t="str">
        <f t="shared" si="52"/>
        <v/>
      </c>
      <c r="BT135" s="4" t="str">
        <f t="shared" si="53"/>
        <v/>
      </c>
      <c r="BU135" s="4" t="str">
        <f t="shared" si="54"/>
        <v/>
      </c>
      <c r="BV135" s="4" t="str">
        <f t="shared" si="55"/>
        <v/>
      </c>
      <c r="BW135" s="4" t="str">
        <f t="shared" si="56"/>
        <v/>
      </c>
      <c r="BX135" s="4" t="str">
        <f t="shared" si="57"/>
        <v/>
      </c>
      <c r="BY135" s="4" t="str">
        <f t="shared" si="58"/>
        <v/>
      </c>
      <c r="BZ135" s="4" t="str">
        <f t="shared" si="59"/>
        <v/>
      </c>
      <c r="CA135" s="4" t="str">
        <f t="shared" si="60"/>
        <v/>
      </c>
      <c r="CB135" s="4" t="str">
        <f t="shared" si="61"/>
        <v/>
      </c>
      <c r="CC135" s="4" t="str">
        <f t="shared" si="62"/>
        <v/>
      </c>
      <c r="CD135" s="4" t="str">
        <f t="shared" si="63"/>
        <v/>
      </c>
      <c r="CE135" s="4" t="str">
        <f t="shared" si="64"/>
        <v/>
      </c>
      <c r="CF135" s="4" t="str">
        <f t="shared" si="65"/>
        <v/>
      </c>
      <c r="CG135" s="4" t="str">
        <f t="shared" si="66"/>
        <v/>
      </c>
      <c r="CH135" s="4" t="str">
        <f t="shared" si="67"/>
        <v/>
      </c>
      <c r="CI135" s="4" t="str">
        <f t="shared" si="68"/>
        <v/>
      </c>
      <c r="CJ135" s="4" t="str">
        <f t="shared" si="69"/>
        <v/>
      </c>
      <c r="CK135" s="4" t="str">
        <f t="shared" si="70"/>
        <v/>
      </c>
      <c r="CL135" s="4" t="str">
        <f t="shared" si="71"/>
        <v/>
      </c>
      <c r="CM135" s="4" t="str">
        <f t="shared" si="72"/>
        <v/>
      </c>
      <c r="CN135" s="4" t="str">
        <f t="shared" si="73"/>
        <v/>
      </c>
      <c r="CO135" s="4" t="str">
        <f t="shared" si="74"/>
        <v/>
      </c>
    </row>
    <row r="136">
      <c r="A136" s="4">
        <v>0.00289533079639</v>
      </c>
      <c r="B136" s="4">
        <v>108576.1115625</v>
      </c>
      <c r="C136" s="7">
        <v>654.8314058351867</v>
      </c>
      <c r="D136" s="7">
        <v>5463.0</v>
      </c>
      <c r="E136" s="7">
        <v>4556.080712295909</v>
      </c>
      <c r="F136" s="7">
        <v>107938.0</v>
      </c>
      <c r="G136" s="7">
        <v>4546.2403125</v>
      </c>
      <c r="H136" s="7">
        <v>916.7596875</v>
      </c>
      <c r="I136" s="4">
        <v>596.5328125</v>
      </c>
      <c r="J136" s="4">
        <v>41.57875</v>
      </c>
      <c r="U136" s="11" t="str">
        <f t="shared" si="2"/>
        <v>2</v>
      </c>
      <c r="V136" s="4" t="str">
        <f t="shared" si="3"/>
        <v/>
      </c>
      <c r="W136" s="4" t="str">
        <f t="shared" si="4"/>
        <v>108576.1116</v>
      </c>
      <c r="X136" s="4" t="str">
        <f t="shared" si="5"/>
        <v/>
      </c>
      <c r="Y136" s="4" t="str">
        <f t="shared" si="6"/>
        <v/>
      </c>
      <c r="Z136" s="4" t="str">
        <f t="shared" si="7"/>
        <v/>
      </c>
      <c r="AA136" s="4" t="str">
        <f t="shared" si="8"/>
        <v>654.8314058</v>
      </c>
      <c r="AB136" s="4" t="str">
        <f t="shared" si="9"/>
        <v/>
      </c>
      <c r="AC136" s="4" t="str">
        <f t="shared" si="10"/>
        <v/>
      </c>
      <c r="AD136" s="4" t="str">
        <f t="shared" si="11"/>
        <v/>
      </c>
      <c r="AE136" s="4" t="str">
        <f t="shared" si="12"/>
        <v>5463</v>
      </c>
      <c r="AF136" s="4" t="str">
        <f t="shared" si="13"/>
        <v/>
      </c>
      <c r="AG136" s="4" t="str">
        <f t="shared" si="14"/>
        <v/>
      </c>
      <c r="AH136" s="4" t="str">
        <f t="shared" si="15"/>
        <v/>
      </c>
      <c r="AI136" s="4" t="str">
        <f t="shared" si="16"/>
        <v>4556.080712</v>
      </c>
      <c r="AJ136" s="4" t="str">
        <f t="shared" si="17"/>
        <v/>
      </c>
      <c r="AK136" s="4" t="str">
        <f t="shared" si="18"/>
        <v/>
      </c>
      <c r="AL136" s="4" t="str">
        <f t="shared" si="19"/>
        <v/>
      </c>
      <c r="AM136" s="4" t="str">
        <f t="shared" si="20"/>
        <v>107938</v>
      </c>
      <c r="AN136" s="4" t="str">
        <f t="shared" si="21"/>
        <v/>
      </c>
      <c r="AO136" s="4" t="str">
        <f t="shared" si="22"/>
        <v/>
      </c>
      <c r="AP136" s="4" t="str">
        <f t="shared" si="23"/>
        <v/>
      </c>
      <c r="AQ136" s="4" t="str">
        <f t="shared" si="24"/>
        <v>4546.240313</v>
      </c>
      <c r="AR136" s="4" t="str">
        <f t="shared" si="25"/>
        <v/>
      </c>
      <c r="AS136" s="4" t="str">
        <f t="shared" si="26"/>
        <v/>
      </c>
      <c r="AT136" s="4" t="str">
        <f t="shared" si="27"/>
        <v/>
      </c>
      <c r="AU136" s="4" t="str">
        <f t="shared" si="28"/>
        <v>916.7596875</v>
      </c>
      <c r="AV136" s="4" t="str">
        <f t="shared" si="29"/>
        <v/>
      </c>
      <c r="AW136" s="4" t="str">
        <f t="shared" si="30"/>
        <v/>
      </c>
      <c r="AX136" s="4" t="str">
        <f t="shared" si="31"/>
        <v/>
      </c>
      <c r="AY136" s="4" t="str">
        <f t="shared" si="32"/>
        <v>596.5328125</v>
      </c>
      <c r="AZ136" s="4" t="str">
        <f t="shared" si="33"/>
        <v/>
      </c>
      <c r="BA136" s="4" t="str">
        <f t="shared" si="34"/>
        <v/>
      </c>
      <c r="BB136" s="4" t="str">
        <f t="shared" si="35"/>
        <v/>
      </c>
      <c r="BC136" s="4" t="str">
        <f t="shared" si="36"/>
        <v>41.57875</v>
      </c>
      <c r="BD136" s="4" t="str">
        <f t="shared" si="37"/>
        <v/>
      </c>
      <c r="BE136" s="4" t="str">
        <f t="shared" si="38"/>
        <v/>
      </c>
      <c r="BF136" s="4" t="str">
        <f t="shared" si="39"/>
        <v/>
      </c>
      <c r="BG136" s="4" t="str">
        <f t="shared" si="40"/>
        <v/>
      </c>
      <c r="BH136" s="4" t="str">
        <f t="shared" si="41"/>
        <v/>
      </c>
      <c r="BI136" s="4" t="str">
        <f t="shared" si="42"/>
        <v/>
      </c>
      <c r="BJ136" s="4" t="str">
        <f t="shared" si="43"/>
        <v/>
      </c>
      <c r="BK136" s="4" t="str">
        <f t="shared" si="44"/>
        <v/>
      </c>
      <c r="BL136" s="4" t="str">
        <f t="shared" si="45"/>
        <v/>
      </c>
      <c r="BM136" s="4" t="str">
        <f t="shared" si="46"/>
        <v/>
      </c>
      <c r="BN136" s="4" t="str">
        <f t="shared" si="47"/>
        <v/>
      </c>
      <c r="BO136" s="4" t="str">
        <f t="shared" si="48"/>
        <v/>
      </c>
      <c r="BP136" s="4" t="str">
        <f t="shared" si="49"/>
        <v/>
      </c>
      <c r="BQ136" s="4" t="str">
        <f t="shared" si="50"/>
        <v/>
      </c>
      <c r="BR136" s="4" t="str">
        <f t="shared" si="51"/>
        <v/>
      </c>
      <c r="BS136" s="4" t="str">
        <f t="shared" si="52"/>
        <v/>
      </c>
      <c r="BT136" s="4" t="str">
        <f t="shared" si="53"/>
        <v/>
      </c>
      <c r="BU136" s="4" t="str">
        <f t="shared" si="54"/>
        <v/>
      </c>
      <c r="BV136" s="4" t="str">
        <f t="shared" si="55"/>
        <v/>
      </c>
      <c r="BW136" s="4" t="str">
        <f t="shared" si="56"/>
        <v/>
      </c>
      <c r="BX136" s="4" t="str">
        <f t="shared" si="57"/>
        <v/>
      </c>
      <c r="BY136" s="4" t="str">
        <f t="shared" si="58"/>
        <v/>
      </c>
      <c r="BZ136" s="4" t="str">
        <f t="shared" si="59"/>
        <v/>
      </c>
      <c r="CA136" s="4" t="str">
        <f t="shared" si="60"/>
        <v/>
      </c>
      <c r="CB136" s="4" t="str">
        <f t="shared" si="61"/>
        <v/>
      </c>
      <c r="CC136" s="4" t="str">
        <f t="shared" si="62"/>
        <v/>
      </c>
      <c r="CD136" s="4" t="str">
        <f t="shared" si="63"/>
        <v/>
      </c>
      <c r="CE136" s="4" t="str">
        <f t="shared" si="64"/>
        <v/>
      </c>
      <c r="CF136" s="4" t="str">
        <f t="shared" si="65"/>
        <v/>
      </c>
      <c r="CG136" s="4" t="str">
        <f t="shared" si="66"/>
        <v/>
      </c>
      <c r="CH136" s="4" t="str">
        <f t="shared" si="67"/>
        <v/>
      </c>
      <c r="CI136" s="4" t="str">
        <f t="shared" si="68"/>
        <v/>
      </c>
      <c r="CJ136" s="4" t="str">
        <f t="shared" si="69"/>
        <v/>
      </c>
      <c r="CK136" s="4" t="str">
        <f t="shared" si="70"/>
        <v/>
      </c>
      <c r="CL136" s="4" t="str">
        <f t="shared" si="71"/>
        <v/>
      </c>
      <c r="CM136" s="4" t="str">
        <f t="shared" si="72"/>
        <v/>
      </c>
      <c r="CN136" s="4" t="str">
        <f t="shared" si="73"/>
        <v/>
      </c>
      <c r="CO136" s="4" t="str">
        <f t="shared" si="74"/>
        <v/>
      </c>
    </row>
    <row r="137">
      <c r="A137" s="4">
        <v>0.00209967344554</v>
      </c>
      <c r="B137" s="4">
        <v>108919.81875</v>
      </c>
      <c r="C137" s="7">
        <v>1213.5357167878597</v>
      </c>
      <c r="D137" s="7">
        <v>48500.0</v>
      </c>
      <c r="E137" s="7">
        <v>44253.15001725729</v>
      </c>
      <c r="F137" s="7">
        <v>107723.0</v>
      </c>
      <c r="G137" s="7">
        <v>44241.09375</v>
      </c>
      <c r="H137" s="7">
        <v>4258.90625</v>
      </c>
      <c r="I137" s="4">
        <v>1165.5375</v>
      </c>
      <c r="J137" s="4">
        <v>31.28125</v>
      </c>
      <c r="U137" s="11" t="str">
        <f t="shared" si="2"/>
        <v>1</v>
      </c>
      <c r="V137" s="4" t="str">
        <f t="shared" si="3"/>
        <v>108919.8188</v>
      </c>
      <c r="W137" s="4" t="str">
        <f t="shared" si="4"/>
        <v/>
      </c>
      <c r="X137" s="4" t="str">
        <f t="shared" si="5"/>
        <v/>
      </c>
      <c r="Y137" s="4" t="str">
        <f t="shared" si="6"/>
        <v/>
      </c>
      <c r="Z137" s="4" t="str">
        <f t="shared" si="7"/>
        <v>1213.535717</v>
      </c>
      <c r="AA137" s="4" t="str">
        <f t="shared" si="8"/>
        <v/>
      </c>
      <c r="AB137" s="4" t="str">
        <f t="shared" si="9"/>
        <v/>
      </c>
      <c r="AC137" s="4" t="str">
        <f t="shared" si="10"/>
        <v/>
      </c>
      <c r="AD137" s="4" t="str">
        <f t="shared" si="11"/>
        <v>48500</v>
      </c>
      <c r="AE137" s="4" t="str">
        <f t="shared" si="12"/>
        <v/>
      </c>
      <c r="AF137" s="4" t="str">
        <f t="shared" si="13"/>
        <v/>
      </c>
      <c r="AG137" s="4" t="str">
        <f t="shared" si="14"/>
        <v/>
      </c>
      <c r="AH137" s="4" t="str">
        <f t="shared" si="15"/>
        <v>44253.15002</v>
      </c>
      <c r="AI137" s="4" t="str">
        <f t="shared" si="16"/>
        <v/>
      </c>
      <c r="AJ137" s="4" t="str">
        <f t="shared" si="17"/>
        <v/>
      </c>
      <c r="AK137" s="4" t="str">
        <f t="shared" si="18"/>
        <v/>
      </c>
      <c r="AL137" s="4" t="str">
        <f t="shared" si="19"/>
        <v>107723</v>
      </c>
      <c r="AM137" s="4" t="str">
        <f t="shared" si="20"/>
        <v/>
      </c>
      <c r="AN137" s="4" t="str">
        <f t="shared" si="21"/>
        <v/>
      </c>
      <c r="AO137" s="4" t="str">
        <f t="shared" si="22"/>
        <v/>
      </c>
      <c r="AP137" s="4" t="str">
        <f t="shared" si="23"/>
        <v>44241.09375</v>
      </c>
      <c r="AQ137" s="4" t="str">
        <f t="shared" si="24"/>
        <v/>
      </c>
      <c r="AR137" s="4" t="str">
        <f t="shared" si="25"/>
        <v/>
      </c>
      <c r="AS137" s="4" t="str">
        <f t="shared" si="26"/>
        <v/>
      </c>
      <c r="AT137" s="4" t="str">
        <f t="shared" si="27"/>
        <v>4258.90625</v>
      </c>
      <c r="AU137" s="4" t="str">
        <f t="shared" si="28"/>
        <v/>
      </c>
      <c r="AV137" s="4" t="str">
        <f t="shared" si="29"/>
        <v/>
      </c>
      <c r="AW137" s="4" t="str">
        <f t="shared" si="30"/>
        <v/>
      </c>
      <c r="AX137" s="4" t="str">
        <f t="shared" si="31"/>
        <v>1165.5375</v>
      </c>
      <c r="AY137" s="4" t="str">
        <f t="shared" si="32"/>
        <v/>
      </c>
      <c r="AZ137" s="4" t="str">
        <f t="shared" si="33"/>
        <v/>
      </c>
      <c r="BA137" s="4" t="str">
        <f t="shared" si="34"/>
        <v/>
      </c>
      <c r="BB137" s="4" t="str">
        <f t="shared" si="35"/>
        <v>31.28125</v>
      </c>
      <c r="BC137" s="4" t="str">
        <f t="shared" si="36"/>
        <v/>
      </c>
      <c r="BD137" s="4" t="str">
        <f t="shared" si="37"/>
        <v/>
      </c>
      <c r="BE137" s="4" t="str">
        <f t="shared" si="38"/>
        <v/>
      </c>
      <c r="BF137" s="4" t="str">
        <f t="shared" si="39"/>
        <v/>
      </c>
      <c r="BG137" s="4" t="str">
        <f t="shared" si="40"/>
        <v/>
      </c>
      <c r="BH137" s="4" t="str">
        <f t="shared" si="41"/>
        <v/>
      </c>
      <c r="BI137" s="4" t="str">
        <f t="shared" si="42"/>
        <v/>
      </c>
      <c r="BJ137" s="4" t="str">
        <f t="shared" si="43"/>
        <v/>
      </c>
      <c r="BK137" s="4" t="str">
        <f t="shared" si="44"/>
        <v/>
      </c>
      <c r="BL137" s="4" t="str">
        <f t="shared" si="45"/>
        <v/>
      </c>
      <c r="BM137" s="4" t="str">
        <f t="shared" si="46"/>
        <v/>
      </c>
      <c r="BN137" s="4" t="str">
        <f t="shared" si="47"/>
        <v/>
      </c>
      <c r="BO137" s="4" t="str">
        <f t="shared" si="48"/>
        <v/>
      </c>
      <c r="BP137" s="4" t="str">
        <f t="shared" si="49"/>
        <v/>
      </c>
      <c r="BQ137" s="4" t="str">
        <f t="shared" si="50"/>
        <v/>
      </c>
      <c r="BR137" s="4" t="str">
        <f t="shared" si="51"/>
        <v/>
      </c>
      <c r="BS137" s="4" t="str">
        <f t="shared" si="52"/>
        <v/>
      </c>
      <c r="BT137" s="4" t="str">
        <f t="shared" si="53"/>
        <v/>
      </c>
      <c r="BU137" s="4" t="str">
        <f t="shared" si="54"/>
        <v/>
      </c>
      <c r="BV137" s="4" t="str">
        <f t="shared" si="55"/>
        <v/>
      </c>
      <c r="BW137" s="4" t="str">
        <f t="shared" si="56"/>
        <v/>
      </c>
      <c r="BX137" s="4" t="str">
        <f t="shared" si="57"/>
        <v/>
      </c>
      <c r="BY137" s="4" t="str">
        <f t="shared" si="58"/>
        <v/>
      </c>
      <c r="BZ137" s="4" t="str">
        <f t="shared" si="59"/>
        <v/>
      </c>
      <c r="CA137" s="4" t="str">
        <f t="shared" si="60"/>
        <v/>
      </c>
      <c r="CB137" s="4" t="str">
        <f t="shared" si="61"/>
        <v/>
      </c>
      <c r="CC137" s="4" t="str">
        <f t="shared" si="62"/>
        <v/>
      </c>
      <c r="CD137" s="4" t="str">
        <f t="shared" si="63"/>
        <v/>
      </c>
      <c r="CE137" s="4" t="str">
        <f t="shared" si="64"/>
        <v/>
      </c>
      <c r="CF137" s="4" t="str">
        <f t="shared" si="65"/>
        <v/>
      </c>
      <c r="CG137" s="4" t="str">
        <f t="shared" si="66"/>
        <v/>
      </c>
      <c r="CH137" s="4" t="str">
        <f t="shared" si="67"/>
        <v/>
      </c>
      <c r="CI137" s="4" t="str">
        <f t="shared" si="68"/>
        <v/>
      </c>
      <c r="CJ137" s="4" t="str">
        <f t="shared" si="69"/>
        <v/>
      </c>
      <c r="CK137" s="4" t="str">
        <f t="shared" si="70"/>
        <v/>
      </c>
      <c r="CL137" s="4" t="str">
        <f t="shared" si="71"/>
        <v/>
      </c>
      <c r="CM137" s="4" t="str">
        <f t="shared" si="72"/>
        <v/>
      </c>
      <c r="CN137" s="4" t="str">
        <f t="shared" si="73"/>
        <v/>
      </c>
      <c r="CO137" s="4" t="str">
        <f t="shared" si="74"/>
        <v/>
      </c>
    </row>
    <row r="138">
      <c r="A138" s="4">
        <v>0.00189886387989</v>
      </c>
      <c r="B138" s="4">
        <v>112025.48749999999</v>
      </c>
      <c r="C138" s="7">
        <v>6680.172495110894</v>
      </c>
      <c r="D138" s="7">
        <v>86500.0</v>
      </c>
      <c r="E138" s="7">
        <v>58429.30878626143</v>
      </c>
      <c r="F138" s="7">
        <v>105362.0</v>
      </c>
      <c r="G138" s="7">
        <v>58414.53125</v>
      </c>
      <c r="H138" s="7">
        <v>28085.46875</v>
      </c>
      <c r="I138" s="4">
        <v>5890.525</v>
      </c>
      <c r="J138" s="4">
        <v>772.9625</v>
      </c>
      <c r="U138" s="11" t="str">
        <f t="shared" si="2"/>
        <v>1</v>
      </c>
      <c r="V138" s="4" t="str">
        <f t="shared" si="3"/>
        <v>112025.4875</v>
      </c>
      <c r="W138" s="4" t="str">
        <f t="shared" si="4"/>
        <v/>
      </c>
      <c r="X138" s="4" t="str">
        <f t="shared" si="5"/>
        <v/>
      </c>
      <c r="Y138" s="4" t="str">
        <f t="shared" si="6"/>
        <v/>
      </c>
      <c r="Z138" s="4" t="str">
        <f t="shared" si="7"/>
        <v>6680.172495</v>
      </c>
      <c r="AA138" s="4" t="str">
        <f t="shared" si="8"/>
        <v/>
      </c>
      <c r="AB138" s="4" t="str">
        <f t="shared" si="9"/>
        <v/>
      </c>
      <c r="AC138" s="4" t="str">
        <f t="shared" si="10"/>
        <v/>
      </c>
      <c r="AD138" s="4" t="str">
        <f t="shared" si="11"/>
        <v>86500</v>
      </c>
      <c r="AE138" s="4" t="str">
        <f t="shared" si="12"/>
        <v/>
      </c>
      <c r="AF138" s="4" t="str">
        <f t="shared" si="13"/>
        <v/>
      </c>
      <c r="AG138" s="4" t="str">
        <f t="shared" si="14"/>
        <v/>
      </c>
      <c r="AH138" s="4" t="str">
        <f t="shared" si="15"/>
        <v>58429.30879</v>
      </c>
      <c r="AI138" s="4" t="str">
        <f t="shared" si="16"/>
        <v/>
      </c>
      <c r="AJ138" s="4" t="str">
        <f t="shared" si="17"/>
        <v/>
      </c>
      <c r="AK138" s="4" t="str">
        <f t="shared" si="18"/>
        <v/>
      </c>
      <c r="AL138" s="4" t="str">
        <f t="shared" si="19"/>
        <v>105362</v>
      </c>
      <c r="AM138" s="4" t="str">
        <f t="shared" si="20"/>
        <v/>
      </c>
      <c r="AN138" s="4" t="str">
        <f t="shared" si="21"/>
        <v/>
      </c>
      <c r="AO138" s="4" t="str">
        <f t="shared" si="22"/>
        <v/>
      </c>
      <c r="AP138" s="4" t="str">
        <f t="shared" si="23"/>
        <v>58414.53125</v>
      </c>
      <c r="AQ138" s="4" t="str">
        <f t="shared" si="24"/>
        <v/>
      </c>
      <c r="AR138" s="4" t="str">
        <f t="shared" si="25"/>
        <v/>
      </c>
      <c r="AS138" s="4" t="str">
        <f t="shared" si="26"/>
        <v/>
      </c>
      <c r="AT138" s="4" t="str">
        <f t="shared" si="27"/>
        <v>28085.46875</v>
      </c>
      <c r="AU138" s="4" t="str">
        <f t="shared" si="28"/>
        <v/>
      </c>
      <c r="AV138" s="4" t="str">
        <f t="shared" si="29"/>
        <v/>
      </c>
      <c r="AW138" s="4" t="str">
        <f t="shared" si="30"/>
        <v/>
      </c>
      <c r="AX138" s="4" t="str">
        <f t="shared" si="31"/>
        <v>5890.525</v>
      </c>
      <c r="AY138" s="4" t="str">
        <f t="shared" si="32"/>
        <v/>
      </c>
      <c r="AZ138" s="4" t="str">
        <f t="shared" si="33"/>
        <v/>
      </c>
      <c r="BA138" s="4" t="str">
        <f t="shared" si="34"/>
        <v/>
      </c>
      <c r="BB138" s="4" t="str">
        <f t="shared" si="35"/>
        <v>772.9625</v>
      </c>
      <c r="BC138" s="4" t="str">
        <f t="shared" si="36"/>
        <v/>
      </c>
      <c r="BD138" s="4" t="str">
        <f t="shared" si="37"/>
        <v/>
      </c>
      <c r="BE138" s="4" t="str">
        <f t="shared" si="38"/>
        <v/>
      </c>
      <c r="BF138" s="4" t="str">
        <f t="shared" si="39"/>
        <v/>
      </c>
      <c r="BG138" s="4" t="str">
        <f t="shared" si="40"/>
        <v/>
      </c>
      <c r="BH138" s="4" t="str">
        <f t="shared" si="41"/>
        <v/>
      </c>
      <c r="BI138" s="4" t="str">
        <f t="shared" si="42"/>
        <v/>
      </c>
      <c r="BJ138" s="4" t="str">
        <f t="shared" si="43"/>
        <v/>
      </c>
      <c r="BK138" s="4" t="str">
        <f t="shared" si="44"/>
        <v/>
      </c>
      <c r="BL138" s="4" t="str">
        <f t="shared" si="45"/>
        <v/>
      </c>
      <c r="BM138" s="4" t="str">
        <f t="shared" si="46"/>
        <v/>
      </c>
      <c r="BN138" s="4" t="str">
        <f t="shared" si="47"/>
        <v/>
      </c>
      <c r="BO138" s="4" t="str">
        <f t="shared" si="48"/>
        <v/>
      </c>
      <c r="BP138" s="4" t="str">
        <f t="shared" si="49"/>
        <v/>
      </c>
      <c r="BQ138" s="4" t="str">
        <f t="shared" si="50"/>
        <v/>
      </c>
      <c r="BR138" s="4" t="str">
        <f t="shared" si="51"/>
        <v/>
      </c>
      <c r="BS138" s="4" t="str">
        <f t="shared" si="52"/>
        <v/>
      </c>
      <c r="BT138" s="4" t="str">
        <f t="shared" si="53"/>
        <v/>
      </c>
      <c r="BU138" s="4" t="str">
        <f t="shared" si="54"/>
        <v/>
      </c>
      <c r="BV138" s="4" t="str">
        <f t="shared" si="55"/>
        <v/>
      </c>
      <c r="BW138" s="4" t="str">
        <f t="shared" si="56"/>
        <v/>
      </c>
      <c r="BX138" s="4" t="str">
        <f t="shared" si="57"/>
        <v/>
      </c>
      <c r="BY138" s="4" t="str">
        <f t="shared" si="58"/>
        <v/>
      </c>
      <c r="BZ138" s="4" t="str">
        <f t="shared" si="59"/>
        <v/>
      </c>
      <c r="CA138" s="4" t="str">
        <f t="shared" si="60"/>
        <v/>
      </c>
      <c r="CB138" s="4" t="str">
        <f t="shared" si="61"/>
        <v/>
      </c>
      <c r="CC138" s="4" t="str">
        <f t="shared" si="62"/>
        <v/>
      </c>
      <c r="CD138" s="4" t="str">
        <f t="shared" si="63"/>
        <v/>
      </c>
      <c r="CE138" s="4" t="str">
        <f t="shared" si="64"/>
        <v/>
      </c>
      <c r="CF138" s="4" t="str">
        <f t="shared" si="65"/>
        <v/>
      </c>
      <c r="CG138" s="4" t="str">
        <f t="shared" si="66"/>
        <v/>
      </c>
      <c r="CH138" s="4" t="str">
        <f t="shared" si="67"/>
        <v/>
      </c>
      <c r="CI138" s="4" t="str">
        <f t="shared" si="68"/>
        <v/>
      </c>
      <c r="CJ138" s="4" t="str">
        <f t="shared" si="69"/>
        <v/>
      </c>
      <c r="CK138" s="4" t="str">
        <f t="shared" si="70"/>
        <v/>
      </c>
      <c r="CL138" s="4" t="str">
        <f t="shared" si="71"/>
        <v/>
      </c>
      <c r="CM138" s="4" t="str">
        <f t="shared" si="72"/>
        <v/>
      </c>
      <c r="CN138" s="4" t="str">
        <f t="shared" si="73"/>
        <v/>
      </c>
      <c r="CO138" s="4" t="str">
        <f t="shared" si="74"/>
        <v/>
      </c>
    </row>
    <row r="139">
      <c r="A139" s="4">
        <v>0.00794768670681</v>
      </c>
      <c r="B139" s="4">
        <v>106349.6453125</v>
      </c>
      <c r="C139" s="7">
        <v>1658.3213246470725</v>
      </c>
      <c r="D139" s="7">
        <v>8458.0</v>
      </c>
      <c r="E139" s="7">
        <v>4994.053716739433</v>
      </c>
      <c r="F139" s="7">
        <v>104708.0</v>
      </c>
      <c r="G139" s="7">
        <v>4982.290625</v>
      </c>
      <c r="H139" s="7">
        <v>3475.709375</v>
      </c>
      <c r="I139" s="4">
        <v>1596.0078125</v>
      </c>
      <c r="J139" s="4">
        <v>45.6375</v>
      </c>
      <c r="K139">
        <v>7.285402218862249</v>
      </c>
      <c r="L139" s="7">
        <v>0.0</v>
      </c>
      <c r="M139" s="7">
        <v>2.0</v>
      </c>
      <c r="N139" s="4">
        <v>39.0</v>
      </c>
      <c r="O139" s="4"/>
      <c r="P139" s="4"/>
      <c r="Q139" s="4"/>
      <c r="R139" s="18"/>
      <c r="S139" s="18"/>
      <c r="T139" s="4"/>
      <c r="U139" s="11" t="str">
        <f t="shared" si="2"/>
        <v>4</v>
      </c>
      <c r="V139" s="4" t="str">
        <f t="shared" si="3"/>
        <v/>
      </c>
      <c r="W139" s="4" t="str">
        <f t="shared" si="4"/>
        <v/>
      </c>
      <c r="X139" s="4" t="str">
        <f t="shared" si="5"/>
        <v/>
      </c>
      <c r="Y139" s="4" t="str">
        <f t="shared" si="6"/>
        <v>106349.6453</v>
      </c>
      <c r="Z139" s="4" t="str">
        <f t="shared" si="7"/>
        <v/>
      </c>
      <c r="AA139" s="4" t="str">
        <f t="shared" si="8"/>
        <v/>
      </c>
      <c r="AB139" s="4" t="str">
        <f t="shared" si="9"/>
        <v/>
      </c>
      <c r="AC139" s="4" t="str">
        <f t="shared" si="10"/>
        <v>1658.321325</v>
      </c>
      <c r="AD139" s="4" t="str">
        <f t="shared" si="11"/>
        <v/>
      </c>
      <c r="AE139" s="4" t="str">
        <f t="shared" si="12"/>
        <v/>
      </c>
      <c r="AF139" s="4" t="str">
        <f t="shared" si="13"/>
        <v/>
      </c>
      <c r="AG139" s="4" t="str">
        <f t="shared" si="14"/>
        <v>8458</v>
      </c>
      <c r="AH139" s="4" t="str">
        <f t="shared" si="15"/>
        <v/>
      </c>
      <c r="AI139" s="4" t="str">
        <f t="shared" si="16"/>
        <v/>
      </c>
      <c r="AJ139" s="4" t="str">
        <f t="shared" si="17"/>
        <v/>
      </c>
      <c r="AK139" s="4" t="str">
        <f t="shared" si="18"/>
        <v>4994.053717</v>
      </c>
      <c r="AL139" s="4" t="str">
        <f t="shared" si="19"/>
        <v/>
      </c>
      <c r="AM139" s="4" t="str">
        <f t="shared" si="20"/>
        <v/>
      </c>
      <c r="AN139" s="4" t="str">
        <f t="shared" si="21"/>
        <v/>
      </c>
      <c r="AO139" s="4" t="str">
        <f t="shared" si="22"/>
        <v>104708</v>
      </c>
      <c r="AP139" s="4" t="str">
        <f t="shared" si="23"/>
        <v/>
      </c>
      <c r="AQ139" s="4" t="str">
        <f t="shared" si="24"/>
        <v/>
      </c>
      <c r="AR139" s="4" t="str">
        <f t="shared" si="25"/>
        <v/>
      </c>
      <c r="AS139" s="4" t="str">
        <f t="shared" si="26"/>
        <v>4982.290625</v>
      </c>
      <c r="AT139" s="4" t="str">
        <f t="shared" si="27"/>
        <v/>
      </c>
      <c r="AU139" s="4" t="str">
        <f t="shared" si="28"/>
        <v/>
      </c>
      <c r="AV139" s="4" t="str">
        <f t="shared" si="29"/>
        <v/>
      </c>
      <c r="AW139" s="4" t="str">
        <f t="shared" si="30"/>
        <v>3475.709375</v>
      </c>
      <c r="AX139" s="4" t="str">
        <f t="shared" si="31"/>
        <v/>
      </c>
      <c r="AY139" s="4" t="str">
        <f t="shared" si="32"/>
        <v/>
      </c>
      <c r="AZ139" s="4" t="str">
        <f t="shared" si="33"/>
        <v/>
      </c>
      <c r="BA139" s="4" t="str">
        <f t="shared" si="34"/>
        <v>1596.007813</v>
      </c>
      <c r="BB139" s="4" t="str">
        <f t="shared" si="35"/>
        <v/>
      </c>
      <c r="BC139" s="4" t="str">
        <f t="shared" si="36"/>
        <v/>
      </c>
      <c r="BD139" s="4" t="str">
        <f t="shared" si="37"/>
        <v/>
      </c>
      <c r="BE139" s="4" t="str">
        <f t="shared" si="38"/>
        <v>45.6375</v>
      </c>
      <c r="BF139" s="4" t="str">
        <f t="shared" si="39"/>
        <v/>
      </c>
      <c r="BG139" s="4" t="str">
        <f t="shared" si="40"/>
        <v/>
      </c>
      <c r="BH139" s="4" t="str">
        <f t="shared" si="41"/>
        <v/>
      </c>
      <c r="BI139" s="4" t="str">
        <f t="shared" si="42"/>
        <v>7.285402219</v>
      </c>
      <c r="BJ139" s="4" t="str">
        <f t="shared" si="43"/>
        <v/>
      </c>
      <c r="BK139" s="4" t="str">
        <f t="shared" si="44"/>
        <v/>
      </c>
      <c r="BL139" s="4" t="str">
        <f t="shared" si="45"/>
        <v/>
      </c>
      <c r="BM139" s="4" t="str">
        <f t="shared" si="46"/>
        <v>0</v>
      </c>
      <c r="BN139" s="4" t="str">
        <f t="shared" si="47"/>
        <v/>
      </c>
      <c r="BO139" s="4" t="str">
        <f t="shared" si="48"/>
        <v/>
      </c>
      <c r="BP139" s="4" t="str">
        <f t="shared" si="49"/>
        <v/>
      </c>
      <c r="BQ139" s="4" t="str">
        <f t="shared" si="50"/>
        <v>2</v>
      </c>
      <c r="BR139" s="4" t="str">
        <f t="shared" si="51"/>
        <v/>
      </c>
      <c r="BS139" s="4" t="str">
        <f t="shared" si="52"/>
        <v/>
      </c>
      <c r="BT139" s="4" t="str">
        <f t="shared" si="53"/>
        <v/>
      </c>
      <c r="BU139" s="4" t="str">
        <f t="shared" si="54"/>
        <v>39</v>
      </c>
      <c r="BV139" s="4" t="str">
        <f t="shared" si="55"/>
        <v/>
      </c>
      <c r="BW139" s="4" t="str">
        <f t="shared" si="56"/>
        <v/>
      </c>
      <c r="BX139" s="4" t="str">
        <f t="shared" si="57"/>
        <v/>
      </c>
      <c r="BY139" s="4" t="str">
        <f t="shared" si="58"/>
        <v/>
      </c>
      <c r="BZ139" s="4" t="str">
        <f t="shared" si="59"/>
        <v/>
      </c>
      <c r="CA139" s="4" t="str">
        <f t="shared" si="60"/>
        <v/>
      </c>
      <c r="CB139" s="4" t="str">
        <f t="shared" si="61"/>
        <v/>
      </c>
      <c r="CC139" s="4" t="str">
        <f t="shared" si="62"/>
        <v/>
      </c>
      <c r="CD139" s="4" t="str">
        <f t="shared" si="63"/>
        <v/>
      </c>
      <c r="CE139" s="4" t="str">
        <f t="shared" si="64"/>
        <v/>
      </c>
      <c r="CF139" s="4" t="str">
        <f t="shared" si="65"/>
        <v/>
      </c>
      <c r="CG139" s="4" t="str">
        <f t="shared" si="66"/>
        <v/>
      </c>
      <c r="CH139" s="4" t="str">
        <f t="shared" si="67"/>
        <v/>
      </c>
      <c r="CI139" s="4" t="str">
        <f t="shared" si="68"/>
        <v/>
      </c>
      <c r="CJ139" s="4" t="str">
        <f t="shared" si="69"/>
        <v/>
      </c>
      <c r="CK139" s="4" t="str">
        <f t="shared" si="70"/>
        <v/>
      </c>
      <c r="CL139" s="4" t="str">
        <f t="shared" si="71"/>
        <v/>
      </c>
      <c r="CM139" s="4" t="str">
        <f t="shared" si="72"/>
        <v/>
      </c>
      <c r="CN139" s="4" t="str">
        <f t="shared" si="73"/>
        <v/>
      </c>
      <c r="CO139" s="4" t="str">
        <f t="shared" si="74"/>
        <v/>
      </c>
    </row>
    <row r="140">
      <c r="A140" s="4">
        <v>0.00357784347518</v>
      </c>
      <c r="B140" s="4">
        <v>104732.3028125</v>
      </c>
      <c r="C140" s="7">
        <v>103.97795635485477</v>
      </c>
      <c r="D140" s="7">
        <v>1021.0</v>
      </c>
      <c r="E140" s="7">
        <v>970.8073549220576</v>
      </c>
      <c r="F140" s="7">
        <v>104645.0</v>
      </c>
      <c r="G140" s="7">
        <v>965.0</v>
      </c>
      <c r="H140" s="7">
        <v>56.0</v>
      </c>
      <c r="I140" s="4">
        <v>84.0215625</v>
      </c>
      <c r="J140" s="4">
        <v>3.28125</v>
      </c>
      <c r="U140" s="11" t="str">
        <f t="shared" si="2"/>
        <v>2</v>
      </c>
      <c r="V140" s="4" t="str">
        <f t="shared" si="3"/>
        <v/>
      </c>
      <c r="W140" s="4" t="str">
        <f t="shared" si="4"/>
        <v>104732.3028</v>
      </c>
      <c r="X140" s="4" t="str">
        <f t="shared" si="5"/>
        <v/>
      </c>
      <c r="Y140" s="4" t="str">
        <f t="shared" si="6"/>
        <v/>
      </c>
      <c r="Z140" s="4" t="str">
        <f t="shared" si="7"/>
        <v/>
      </c>
      <c r="AA140" s="4" t="str">
        <f t="shared" si="8"/>
        <v>103.9779564</v>
      </c>
      <c r="AB140" s="4" t="str">
        <f t="shared" si="9"/>
        <v/>
      </c>
      <c r="AC140" s="4" t="str">
        <f t="shared" si="10"/>
        <v/>
      </c>
      <c r="AD140" s="4" t="str">
        <f t="shared" si="11"/>
        <v/>
      </c>
      <c r="AE140" s="4" t="str">
        <f t="shared" si="12"/>
        <v>1021</v>
      </c>
      <c r="AF140" s="4" t="str">
        <f t="shared" si="13"/>
        <v/>
      </c>
      <c r="AG140" s="4" t="str">
        <f t="shared" si="14"/>
        <v/>
      </c>
      <c r="AH140" s="4" t="str">
        <f t="shared" si="15"/>
        <v/>
      </c>
      <c r="AI140" s="4" t="str">
        <f t="shared" si="16"/>
        <v>970.8073549</v>
      </c>
      <c r="AJ140" s="4" t="str">
        <f t="shared" si="17"/>
        <v/>
      </c>
      <c r="AK140" s="4" t="str">
        <f t="shared" si="18"/>
        <v/>
      </c>
      <c r="AL140" s="4" t="str">
        <f t="shared" si="19"/>
        <v/>
      </c>
      <c r="AM140" s="4" t="str">
        <f t="shared" si="20"/>
        <v>104645</v>
      </c>
      <c r="AN140" s="4" t="str">
        <f t="shared" si="21"/>
        <v/>
      </c>
      <c r="AO140" s="4" t="str">
        <f t="shared" si="22"/>
        <v/>
      </c>
      <c r="AP140" s="4" t="str">
        <f t="shared" si="23"/>
        <v/>
      </c>
      <c r="AQ140" s="4" t="str">
        <f t="shared" si="24"/>
        <v>965</v>
      </c>
      <c r="AR140" s="4" t="str">
        <f t="shared" si="25"/>
        <v/>
      </c>
      <c r="AS140" s="4" t="str">
        <f t="shared" si="26"/>
        <v/>
      </c>
      <c r="AT140" s="4" t="str">
        <f t="shared" si="27"/>
        <v/>
      </c>
      <c r="AU140" s="4" t="str">
        <f t="shared" si="28"/>
        <v>56</v>
      </c>
      <c r="AV140" s="4" t="str">
        <f t="shared" si="29"/>
        <v/>
      </c>
      <c r="AW140" s="4" t="str">
        <f t="shared" si="30"/>
        <v/>
      </c>
      <c r="AX140" s="4" t="str">
        <f t="shared" si="31"/>
        <v/>
      </c>
      <c r="AY140" s="4" t="str">
        <f t="shared" si="32"/>
        <v>84.0215625</v>
      </c>
      <c r="AZ140" s="4" t="str">
        <f t="shared" si="33"/>
        <v/>
      </c>
      <c r="BA140" s="4" t="str">
        <f t="shared" si="34"/>
        <v/>
      </c>
      <c r="BB140" s="4" t="str">
        <f t="shared" si="35"/>
        <v/>
      </c>
      <c r="BC140" s="4" t="str">
        <f t="shared" si="36"/>
        <v>3.28125</v>
      </c>
      <c r="BD140" s="4" t="str">
        <f t="shared" si="37"/>
        <v/>
      </c>
      <c r="BE140" s="4" t="str">
        <f t="shared" si="38"/>
        <v/>
      </c>
      <c r="BF140" s="4" t="str">
        <f t="shared" si="39"/>
        <v/>
      </c>
      <c r="BG140" s="4" t="str">
        <f t="shared" si="40"/>
        <v/>
      </c>
      <c r="BH140" s="4" t="str">
        <f t="shared" si="41"/>
        <v/>
      </c>
      <c r="BI140" s="4" t="str">
        <f t="shared" si="42"/>
        <v/>
      </c>
      <c r="BJ140" s="4" t="str">
        <f t="shared" si="43"/>
        <v/>
      </c>
      <c r="BK140" s="4" t="str">
        <f t="shared" si="44"/>
        <v/>
      </c>
      <c r="BL140" s="4" t="str">
        <f t="shared" si="45"/>
        <v/>
      </c>
      <c r="BM140" s="4" t="str">
        <f t="shared" si="46"/>
        <v/>
      </c>
      <c r="BN140" s="4" t="str">
        <f t="shared" si="47"/>
        <v/>
      </c>
      <c r="BO140" s="4" t="str">
        <f t="shared" si="48"/>
        <v/>
      </c>
      <c r="BP140" s="4" t="str">
        <f t="shared" si="49"/>
        <v/>
      </c>
      <c r="BQ140" s="4" t="str">
        <f t="shared" si="50"/>
        <v/>
      </c>
      <c r="BR140" s="4" t="str">
        <f t="shared" si="51"/>
        <v/>
      </c>
      <c r="BS140" s="4" t="str">
        <f t="shared" si="52"/>
        <v/>
      </c>
      <c r="BT140" s="4" t="str">
        <f t="shared" si="53"/>
        <v/>
      </c>
      <c r="BU140" s="4" t="str">
        <f t="shared" si="54"/>
        <v/>
      </c>
      <c r="BV140" s="4" t="str">
        <f t="shared" si="55"/>
        <v/>
      </c>
      <c r="BW140" s="4" t="str">
        <f t="shared" si="56"/>
        <v/>
      </c>
      <c r="BX140" s="4" t="str">
        <f t="shared" si="57"/>
        <v/>
      </c>
      <c r="BY140" s="4" t="str">
        <f t="shared" si="58"/>
        <v/>
      </c>
      <c r="BZ140" s="4" t="str">
        <f t="shared" si="59"/>
        <v/>
      </c>
      <c r="CA140" s="4" t="str">
        <f t="shared" si="60"/>
        <v/>
      </c>
      <c r="CB140" s="4" t="str">
        <f t="shared" si="61"/>
        <v/>
      </c>
      <c r="CC140" s="4" t="str">
        <f t="shared" si="62"/>
        <v/>
      </c>
      <c r="CD140" s="4" t="str">
        <f t="shared" si="63"/>
        <v/>
      </c>
      <c r="CE140" s="4" t="str">
        <f t="shared" si="64"/>
        <v/>
      </c>
      <c r="CF140" s="4" t="str">
        <f t="shared" si="65"/>
        <v/>
      </c>
      <c r="CG140" s="4" t="str">
        <f t="shared" si="66"/>
        <v/>
      </c>
      <c r="CH140" s="4" t="str">
        <f t="shared" si="67"/>
        <v/>
      </c>
      <c r="CI140" s="4" t="str">
        <f t="shared" si="68"/>
        <v/>
      </c>
      <c r="CJ140" s="4" t="str">
        <f t="shared" si="69"/>
        <v/>
      </c>
      <c r="CK140" s="4" t="str">
        <f t="shared" si="70"/>
        <v/>
      </c>
      <c r="CL140" s="4" t="str">
        <f t="shared" si="71"/>
        <v/>
      </c>
      <c r="CM140" s="4" t="str">
        <f t="shared" si="72"/>
        <v/>
      </c>
      <c r="CN140" s="4" t="str">
        <f t="shared" si="73"/>
        <v/>
      </c>
      <c r="CO140" s="4" t="str">
        <f t="shared" si="74"/>
        <v/>
      </c>
    </row>
    <row r="141">
      <c r="A141" s="4">
        <v>0.00362850109246</v>
      </c>
      <c r="B141" s="4">
        <v>104619.015625</v>
      </c>
      <c r="C141" s="7">
        <v>79.68954132853906</v>
      </c>
      <c r="D141" s="7">
        <v>1464.0</v>
      </c>
      <c r="E141" s="7">
        <v>1206.055282435501</v>
      </c>
      <c r="F141" s="7">
        <v>104556.0</v>
      </c>
      <c r="G141" s="7">
        <v>1198.0</v>
      </c>
      <c r="H141" s="7">
        <v>266.0</v>
      </c>
      <c r="I141" s="4">
        <v>40.569375</v>
      </c>
      <c r="J141" s="4">
        <v>22.44625</v>
      </c>
      <c r="K141" s="7">
        <v>0.0</v>
      </c>
      <c r="L141" s="7">
        <v>17.0</v>
      </c>
      <c r="M141" s="7">
        <v>5.0</v>
      </c>
      <c r="N141" s="4">
        <v>0.0</v>
      </c>
      <c r="O141" s="4">
        <v>0.0</v>
      </c>
      <c r="P141" s="4">
        <v>0.0</v>
      </c>
      <c r="Q141" s="4">
        <v>0.0</v>
      </c>
      <c r="R141" s="4">
        <v>0.0</v>
      </c>
      <c r="S141" s="4">
        <v>0.0</v>
      </c>
      <c r="T141" s="4"/>
      <c r="U141" s="11" t="str">
        <f t="shared" si="2"/>
        <v>2</v>
      </c>
      <c r="V141" s="4" t="str">
        <f t="shared" si="3"/>
        <v/>
      </c>
      <c r="W141" s="4" t="str">
        <f t="shared" si="4"/>
        <v>104619.0156</v>
      </c>
      <c r="X141" s="4" t="str">
        <f t="shared" si="5"/>
        <v/>
      </c>
      <c r="Y141" s="4" t="str">
        <f t="shared" si="6"/>
        <v/>
      </c>
      <c r="Z141" s="4" t="str">
        <f t="shared" si="7"/>
        <v/>
      </c>
      <c r="AA141" s="4" t="str">
        <f t="shared" si="8"/>
        <v>79.68954133</v>
      </c>
      <c r="AB141" s="4" t="str">
        <f t="shared" si="9"/>
        <v/>
      </c>
      <c r="AC141" s="4" t="str">
        <f t="shared" si="10"/>
        <v/>
      </c>
      <c r="AD141" s="4" t="str">
        <f t="shared" si="11"/>
        <v/>
      </c>
      <c r="AE141" s="4" t="str">
        <f t="shared" si="12"/>
        <v>1464</v>
      </c>
      <c r="AF141" s="4" t="str">
        <f t="shared" si="13"/>
        <v/>
      </c>
      <c r="AG141" s="4" t="str">
        <f t="shared" si="14"/>
        <v/>
      </c>
      <c r="AH141" s="4" t="str">
        <f t="shared" si="15"/>
        <v/>
      </c>
      <c r="AI141" s="4" t="str">
        <f t="shared" si="16"/>
        <v>1206.055282</v>
      </c>
      <c r="AJ141" s="4" t="str">
        <f t="shared" si="17"/>
        <v/>
      </c>
      <c r="AK141" s="4" t="str">
        <f t="shared" si="18"/>
        <v/>
      </c>
      <c r="AL141" s="4" t="str">
        <f t="shared" si="19"/>
        <v/>
      </c>
      <c r="AM141" s="4" t="str">
        <f t="shared" si="20"/>
        <v>104556</v>
      </c>
      <c r="AN141" s="4" t="str">
        <f t="shared" si="21"/>
        <v/>
      </c>
      <c r="AO141" s="4" t="str">
        <f t="shared" si="22"/>
        <v/>
      </c>
      <c r="AP141" s="4" t="str">
        <f t="shared" si="23"/>
        <v/>
      </c>
      <c r="AQ141" s="4" t="str">
        <f t="shared" si="24"/>
        <v>1198</v>
      </c>
      <c r="AR141" s="4" t="str">
        <f t="shared" si="25"/>
        <v/>
      </c>
      <c r="AS141" s="4" t="str">
        <f t="shared" si="26"/>
        <v/>
      </c>
      <c r="AT141" s="4" t="str">
        <f t="shared" si="27"/>
        <v/>
      </c>
      <c r="AU141" s="4" t="str">
        <f t="shared" si="28"/>
        <v>266</v>
      </c>
      <c r="AV141" s="4" t="str">
        <f t="shared" si="29"/>
        <v/>
      </c>
      <c r="AW141" s="4" t="str">
        <f t="shared" si="30"/>
        <v/>
      </c>
      <c r="AX141" s="4" t="str">
        <f t="shared" si="31"/>
        <v/>
      </c>
      <c r="AY141" s="4" t="str">
        <f t="shared" si="32"/>
        <v>40.569375</v>
      </c>
      <c r="AZ141" s="4" t="str">
        <f t="shared" si="33"/>
        <v/>
      </c>
      <c r="BA141" s="4" t="str">
        <f t="shared" si="34"/>
        <v/>
      </c>
      <c r="BB141" s="4" t="str">
        <f t="shared" si="35"/>
        <v/>
      </c>
      <c r="BC141" s="4" t="str">
        <f t="shared" si="36"/>
        <v>22.44625</v>
      </c>
      <c r="BD141" s="4" t="str">
        <f t="shared" si="37"/>
        <v/>
      </c>
      <c r="BE141" s="4" t="str">
        <f t="shared" si="38"/>
        <v/>
      </c>
      <c r="BF141" s="4" t="str">
        <f t="shared" si="39"/>
        <v/>
      </c>
      <c r="BG141" s="4" t="str">
        <f t="shared" si="40"/>
        <v>0</v>
      </c>
      <c r="BH141" s="4" t="str">
        <f t="shared" si="41"/>
        <v/>
      </c>
      <c r="BI141" s="4" t="str">
        <f t="shared" si="42"/>
        <v/>
      </c>
      <c r="BJ141" s="4" t="str">
        <f t="shared" si="43"/>
        <v/>
      </c>
      <c r="BK141" s="4" t="str">
        <f t="shared" si="44"/>
        <v>17</v>
      </c>
      <c r="BL141" s="4" t="str">
        <f t="shared" si="45"/>
        <v/>
      </c>
      <c r="BM141" s="4" t="str">
        <f t="shared" si="46"/>
        <v/>
      </c>
      <c r="BN141" s="4" t="str">
        <f t="shared" si="47"/>
        <v/>
      </c>
      <c r="BO141" s="4" t="str">
        <f t="shared" si="48"/>
        <v>5</v>
      </c>
      <c r="BP141" s="4" t="str">
        <f t="shared" si="49"/>
        <v/>
      </c>
      <c r="BQ141" s="4" t="str">
        <f t="shared" si="50"/>
        <v/>
      </c>
      <c r="BR141" s="4" t="str">
        <f t="shared" si="51"/>
        <v/>
      </c>
      <c r="BS141" s="4" t="str">
        <f t="shared" si="52"/>
        <v>0</v>
      </c>
      <c r="BT141" s="4" t="str">
        <f t="shared" si="53"/>
        <v/>
      </c>
      <c r="BU141" s="4" t="str">
        <f t="shared" si="54"/>
        <v/>
      </c>
      <c r="BV141" s="4" t="str">
        <f t="shared" si="55"/>
        <v/>
      </c>
      <c r="BW141" s="4" t="str">
        <f t="shared" si="56"/>
        <v>0</v>
      </c>
      <c r="BX141" s="4" t="str">
        <f t="shared" si="57"/>
        <v/>
      </c>
      <c r="BY141" s="4" t="str">
        <f t="shared" si="58"/>
        <v/>
      </c>
      <c r="BZ141" s="4" t="str">
        <f t="shared" si="59"/>
        <v/>
      </c>
      <c r="CA141" s="4" t="str">
        <f t="shared" si="60"/>
        <v>0</v>
      </c>
      <c r="CB141" s="4" t="str">
        <f t="shared" si="61"/>
        <v/>
      </c>
      <c r="CC141" s="4" t="str">
        <f t="shared" si="62"/>
        <v/>
      </c>
      <c r="CD141" s="4" t="str">
        <f t="shared" si="63"/>
        <v/>
      </c>
      <c r="CE141" s="4" t="str">
        <f t="shared" si="64"/>
        <v>0</v>
      </c>
      <c r="CF141" s="4" t="str">
        <f t="shared" si="65"/>
        <v/>
      </c>
      <c r="CG141" s="4" t="str">
        <f t="shared" si="66"/>
        <v/>
      </c>
      <c r="CH141" s="4" t="str">
        <f t="shared" si="67"/>
        <v/>
      </c>
      <c r="CI141" s="4" t="str">
        <f t="shared" si="68"/>
        <v>0</v>
      </c>
      <c r="CJ141" s="4" t="str">
        <f t="shared" si="69"/>
        <v/>
      </c>
      <c r="CK141" s="4" t="str">
        <f t="shared" si="70"/>
        <v/>
      </c>
      <c r="CL141" s="4" t="str">
        <f t="shared" si="71"/>
        <v/>
      </c>
      <c r="CM141" s="4" t="str">
        <f t="shared" si="72"/>
        <v>0</v>
      </c>
      <c r="CN141" s="4" t="str">
        <f t="shared" si="73"/>
        <v/>
      </c>
      <c r="CO141" s="4" t="str">
        <f t="shared" si="74"/>
        <v/>
      </c>
    </row>
    <row r="142">
      <c r="A142" s="4">
        <v>0.00153465134879</v>
      </c>
      <c r="B142" s="4">
        <v>102903.3415625</v>
      </c>
      <c r="C142" s="7">
        <v>430.98667205004995</v>
      </c>
      <c r="D142" s="7">
        <v>31800.0</v>
      </c>
      <c r="E142" s="7">
        <v>26376.595779978077</v>
      </c>
      <c r="F142" s="7">
        <v>102489.0</v>
      </c>
      <c r="G142" s="7">
        <v>26364.1875</v>
      </c>
      <c r="H142" s="7">
        <v>5435.8125</v>
      </c>
      <c r="I142" s="4">
        <v>414.3415625</v>
      </c>
      <c r="J142" s="4">
        <v>0.0</v>
      </c>
      <c r="K142">
        <v>178.92777796208236</v>
      </c>
      <c r="L142" s="7">
        <v>505.0</v>
      </c>
      <c r="M142" s="7">
        <v>75.0</v>
      </c>
      <c r="N142" s="4">
        <v>974.0</v>
      </c>
      <c r="O142" s="4">
        <v>1.0</v>
      </c>
      <c r="P142" s="4">
        <v>0.0</v>
      </c>
      <c r="Q142" s="4">
        <v>952.3219280948873</v>
      </c>
      <c r="R142" s="4">
        <v>1.0</v>
      </c>
      <c r="S142" s="4">
        <v>0.0</v>
      </c>
      <c r="T142" s="4"/>
      <c r="U142" s="11" t="str">
        <f t="shared" si="2"/>
        <v>1</v>
      </c>
      <c r="V142" s="4" t="str">
        <f t="shared" si="3"/>
        <v>102903.3416</v>
      </c>
      <c r="W142" s="4" t="str">
        <f t="shared" si="4"/>
        <v/>
      </c>
      <c r="X142" s="4" t="str">
        <f t="shared" si="5"/>
        <v/>
      </c>
      <c r="Y142" s="4" t="str">
        <f t="shared" si="6"/>
        <v/>
      </c>
      <c r="Z142" s="4" t="str">
        <f t="shared" si="7"/>
        <v>430.9866721</v>
      </c>
      <c r="AA142" s="4" t="str">
        <f t="shared" si="8"/>
        <v/>
      </c>
      <c r="AB142" s="4" t="str">
        <f t="shared" si="9"/>
        <v/>
      </c>
      <c r="AC142" s="4" t="str">
        <f t="shared" si="10"/>
        <v/>
      </c>
      <c r="AD142" s="4" t="str">
        <f t="shared" si="11"/>
        <v>31800</v>
      </c>
      <c r="AE142" s="4" t="str">
        <f t="shared" si="12"/>
        <v/>
      </c>
      <c r="AF142" s="4" t="str">
        <f t="shared" si="13"/>
        <v/>
      </c>
      <c r="AG142" s="4" t="str">
        <f t="shared" si="14"/>
        <v/>
      </c>
      <c r="AH142" s="4" t="str">
        <f t="shared" si="15"/>
        <v>26376.59578</v>
      </c>
      <c r="AI142" s="4" t="str">
        <f t="shared" si="16"/>
        <v/>
      </c>
      <c r="AJ142" s="4" t="str">
        <f t="shared" si="17"/>
        <v/>
      </c>
      <c r="AK142" s="4" t="str">
        <f t="shared" si="18"/>
        <v/>
      </c>
      <c r="AL142" s="4" t="str">
        <f t="shared" si="19"/>
        <v>102489</v>
      </c>
      <c r="AM142" s="4" t="str">
        <f t="shared" si="20"/>
        <v/>
      </c>
      <c r="AN142" s="4" t="str">
        <f t="shared" si="21"/>
        <v/>
      </c>
      <c r="AO142" s="4" t="str">
        <f t="shared" si="22"/>
        <v/>
      </c>
      <c r="AP142" s="4" t="str">
        <f t="shared" si="23"/>
        <v>26364.1875</v>
      </c>
      <c r="AQ142" s="4" t="str">
        <f t="shared" si="24"/>
        <v/>
      </c>
      <c r="AR142" s="4" t="str">
        <f t="shared" si="25"/>
        <v/>
      </c>
      <c r="AS142" s="4" t="str">
        <f t="shared" si="26"/>
        <v/>
      </c>
      <c r="AT142" s="4" t="str">
        <f t="shared" si="27"/>
        <v>5435.8125</v>
      </c>
      <c r="AU142" s="4" t="str">
        <f t="shared" si="28"/>
        <v/>
      </c>
      <c r="AV142" s="4" t="str">
        <f t="shared" si="29"/>
        <v/>
      </c>
      <c r="AW142" s="4" t="str">
        <f t="shared" si="30"/>
        <v/>
      </c>
      <c r="AX142" s="4" t="str">
        <f t="shared" si="31"/>
        <v>414.3415625</v>
      </c>
      <c r="AY142" s="4" t="str">
        <f t="shared" si="32"/>
        <v/>
      </c>
      <c r="AZ142" s="4" t="str">
        <f t="shared" si="33"/>
        <v/>
      </c>
      <c r="BA142" s="4" t="str">
        <f t="shared" si="34"/>
        <v/>
      </c>
      <c r="BB142" s="4" t="str">
        <f t="shared" si="35"/>
        <v>0</v>
      </c>
      <c r="BC142" s="4" t="str">
        <f t="shared" si="36"/>
        <v/>
      </c>
      <c r="BD142" s="4" t="str">
        <f t="shared" si="37"/>
        <v/>
      </c>
      <c r="BE142" s="4" t="str">
        <f t="shared" si="38"/>
        <v/>
      </c>
      <c r="BF142" s="4" t="str">
        <f t="shared" si="39"/>
        <v>178.927778</v>
      </c>
      <c r="BG142" s="4" t="str">
        <f t="shared" si="40"/>
        <v/>
      </c>
      <c r="BH142" s="4" t="str">
        <f t="shared" si="41"/>
        <v/>
      </c>
      <c r="BI142" s="4" t="str">
        <f t="shared" si="42"/>
        <v/>
      </c>
      <c r="BJ142" s="4" t="str">
        <f t="shared" si="43"/>
        <v>505</v>
      </c>
      <c r="BK142" s="4" t="str">
        <f t="shared" si="44"/>
        <v/>
      </c>
      <c r="BL142" s="4" t="str">
        <f t="shared" si="45"/>
        <v/>
      </c>
      <c r="BM142" s="4" t="str">
        <f t="shared" si="46"/>
        <v/>
      </c>
      <c r="BN142" s="4" t="str">
        <f t="shared" si="47"/>
        <v>75</v>
      </c>
      <c r="BO142" s="4" t="str">
        <f t="shared" si="48"/>
        <v/>
      </c>
      <c r="BP142" s="4" t="str">
        <f t="shared" si="49"/>
        <v/>
      </c>
      <c r="BQ142" s="4" t="str">
        <f t="shared" si="50"/>
        <v/>
      </c>
      <c r="BR142" s="4" t="str">
        <f t="shared" si="51"/>
        <v>974</v>
      </c>
      <c r="BS142" s="4" t="str">
        <f t="shared" si="52"/>
        <v/>
      </c>
      <c r="BT142" s="4" t="str">
        <f t="shared" si="53"/>
        <v/>
      </c>
      <c r="BU142" s="4" t="str">
        <f t="shared" si="54"/>
        <v/>
      </c>
      <c r="BV142" s="4" t="str">
        <f t="shared" si="55"/>
        <v>1</v>
      </c>
      <c r="BW142" s="4" t="str">
        <f t="shared" si="56"/>
        <v/>
      </c>
      <c r="BX142" s="4" t="str">
        <f t="shared" si="57"/>
        <v/>
      </c>
      <c r="BY142" s="4" t="str">
        <f t="shared" si="58"/>
        <v/>
      </c>
      <c r="BZ142" s="4" t="str">
        <f t="shared" si="59"/>
        <v>0</v>
      </c>
      <c r="CA142" s="4" t="str">
        <f t="shared" si="60"/>
        <v/>
      </c>
      <c r="CB142" s="4" t="str">
        <f t="shared" si="61"/>
        <v/>
      </c>
      <c r="CC142" s="4" t="str">
        <f t="shared" si="62"/>
        <v/>
      </c>
      <c r="CD142" s="4" t="str">
        <f t="shared" si="63"/>
        <v>952.3219281</v>
      </c>
      <c r="CE142" s="4" t="str">
        <f t="shared" si="64"/>
        <v/>
      </c>
      <c r="CF142" s="4" t="str">
        <f t="shared" si="65"/>
        <v/>
      </c>
      <c r="CG142" s="4" t="str">
        <f t="shared" si="66"/>
        <v/>
      </c>
      <c r="CH142" s="4" t="str">
        <f t="shared" si="67"/>
        <v>1</v>
      </c>
      <c r="CI142" s="4" t="str">
        <f t="shared" si="68"/>
        <v/>
      </c>
      <c r="CJ142" s="4" t="str">
        <f t="shared" si="69"/>
        <v/>
      </c>
      <c r="CK142" s="4" t="str">
        <f t="shared" si="70"/>
        <v/>
      </c>
      <c r="CL142" s="4" t="str">
        <f t="shared" si="71"/>
        <v>0</v>
      </c>
      <c r="CM142" s="4" t="str">
        <f t="shared" si="72"/>
        <v/>
      </c>
      <c r="CN142" s="4" t="str">
        <f t="shared" si="73"/>
        <v/>
      </c>
      <c r="CO142" s="4" t="str">
        <f t="shared" si="74"/>
        <v/>
      </c>
    </row>
    <row r="143">
      <c r="A143" s="4">
        <v>0.00698306850196</v>
      </c>
      <c r="B143" s="4">
        <v>102664.57312500001</v>
      </c>
      <c r="C143" s="7">
        <v>369.2157408406851</v>
      </c>
      <c r="D143" s="7">
        <v>5580.0</v>
      </c>
      <c r="E143" s="7">
        <v>4378.336812384553</v>
      </c>
      <c r="F143" s="7">
        <v>102312.0</v>
      </c>
      <c r="G143" s="7">
        <v>4368.09375</v>
      </c>
      <c r="H143" s="7">
        <v>1211.90625</v>
      </c>
      <c r="I143" s="4">
        <v>300.01875</v>
      </c>
      <c r="J143" s="4">
        <v>52.554375</v>
      </c>
      <c r="U143" s="11" t="str">
        <f t="shared" si="2"/>
        <v>3</v>
      </c>
      <c r="V143" s="4" t="str">
        <f t="shared" si="3"/>
        <v/>
      </c>
      <c r="W143" s="4" t="str">
        <f t="shared" si="4"/>
        <v/>
      </c>
      <c r="X143" s="4" t="str">
        <f t="shared" si="5"/>
        <v>102664.5731</v>
      </c>
      <c r="Y143" s="4" t="str">
        <f t="shared" si="6"/>
        <v/>
      </c>
      <c r="Z143" s="4" t="str">
        <f t="shared" si="7"/>
        <v/>
      </c>
      <c r="AA143" s="4" t="str">
        <f t="shared" si="8"/>
        <v/>
      </c>
      <c r="AB143" s="4" t="str">
        <f t="shared" si="9"/>
        <v>369.2157408</v>
      </c>
      <c r="AC143" s="4" t="str">
        <f t="shared" si="10"/>
        <v/>
      </c>
      <c r="AD143" s="4" t="str">
        <f t="shared" si="11"/>
        <v/>
      </c>
      <c r="AE143" s="4" t="str">
        <f t="shared" si="12"/>
        <v/>
      </c>
      <c r="AF143" s="4" t="str">
        <f t="shared" si="13"/>
        <v>5580</v>
      </c>
      <c r="AG143" s="4" t="str">
        <f t="shared" si="14"/>
        <v/>
      </c>
      <c r="AH143" s="4" t="str">
        <f t="shared" si="15"/>
        <v/>
      </c>
      <c r="AI143" s="4" t="str">
        <f t="shared" si="16"/>
        <v/>
      </c>
      <c r="AJ143" s="4" t="str">
        <f t="shared" si="17"/>
        <v>4378.336812</v>
      </c>
      <c r="AK143" s="4" t="str">
        <f t="shared" si="18"/>
        <v/>
      </c>
      <c r="AL143" s="4" t="str">
        <f t="shared" si="19"/>
        <v/>
      </c>
      <c r="AM143" s="4" t="str">
        <f t="shared" si="20"/>
        <v/>
      </c>
      <c r="AN143" s="4" t="str">
        <f t="shared" si="21"/>
        <v>102312</v>
      </c>
      <c r="AO143" s="4" t="str">
        <f t="shared" si="22"/>
        <v/>
      </c>
      <c r="AP143" s="4" t="str">
        <f t="shared" si="23"/>
        <v/>
      </c>
      <c r="AQ143" s="4" t="str">
        <f t="shared" si="24"/>
        <v/>
      </c>
      <c r="AR143" s="4" t="str">
        <f t="shared" si="25"/>
        <v>4368.09375</v>
      </c>
      <c r="AS143" s="4" t="str">
        <f t="shared" si="26"/>
        <v/>
      </c>
      <c r="AT143" s="4" t="str">
        <f t="shared" si="27"/>
        <v/>
      </c>
      <c r="AU143" s="4" t="str">
        <f t="shared" si="28"/>
        <v/>
      </c>
      <c r="AV143" s="4" t="str">
        <f t="shared" si="29"/>
        <v>1211.90625</v>
      </c>
      <c r="AW143" s="4" t="str">
        <f t="shared" si="30"/>
        <v/>
      </c>
      <c r="AX143" s="4" t="str">
        <f t="shared" si="31"/>
        <v/>
      </c>
      <c r="AY143" s="4" t="str">
        <f t="shared" si="32"/>
        <v/>
      </c>
      <c r="AZ143" s="4" t="str">
        <f t="shared" si="33"/>
        <v>300.01875</v>
      </c>
      <c r="BA143" s="4" t="str">
        <f t="shared" si="34"/>
        <v/>
      </c>
      <c r="BB143" s="4" t="str">
        <f t="shared" si="35"/>
        <v/>
      </c>
      <c r="BC143" s="4" t="str">
        <f t="shared" si="36"/>
        <v/>
      </c>
      <c r="BD143" s="4" t="str">
        <f t="shared" si="37"/>
        <v>52.554375</v>
      </c>
      <c r="BE143" s="4" t="str">
        <f t="shared" si="38"/>
        <v/>
      </c>
      <c r="BF143" s="4" t="str">
        <f t="shared" si="39"/>
        <v/>
      </c>
      <c r="BG143" s="4" t="str">
        <f t="shared" si="40"/>
        <v/>
      </c>
      <c r="BH143" s="4" t="str">
        <f t="shared" si="41"/>
        <v/>
      </c>
      <c r="BI143" s="4" t="str">
        <f t="shared" si="42"/>
        <v/>
      </c>
      <c r="BJ143" s="4" t="str">
        <f t="shared" si="43"/>
        <v/>
      </c>
      <c r="BK143" s="4" t="str">
        <f t="shared" si="44"/>
        <v/>
      </c>
      <c r="BL143" s="4" t="str">
        <f t="shared" si="45"/>
        <v/>
      </c>
      <c r="BM143" s="4" t="str">
        <f t="shared" si="46"/>
        <v/>
      </c>
      <c r="BN143" s="4" t="str">
        <f t="shared" si="47"/>
        <v/>
      </c>
      <c r="BO143" s="4" t="str">
        <f t="shared" si="48"/>
        <v/>
      </c>
      <c r="BP143" s="4" t="str">
        <f t="shared" si="49"/>
        <v/>
      </c>
      <c r="BQ143" s="4" t="str">
        <f t="shared" si="50"/>
        <v/>
      </c>
      <c r="BR143" s="4" t="str">
        <f t="shared" si="51"/>
        <v/>
      </c>
      <c r="BS143" s="4" t="str">
        <f t="shared" si="52"/>
        <v/>
      </c>
      <c r="BT143" s="4" t="str">
        <f t="shared" si="53"/>
        <v/>
      </c>
      <c r="BU143" s="4" t="str">
        <f t="shared" si="54"/>
        <v/>
      </c>
      <c r="BV143" s="4" t="str">
        <f t="shared" si="55"/>
        <v/>
      </c>
      <c r="BW143" s="4" t="str">
        <f t="shared" si="56"/>
        <v/>
      </c>
      <c r="BX143" s="4" t="str">
        <f t="shared" si="57"/>
        <v/>
      </c>
      <c r="BY143" s="4" t="str">
        <f t="shared" si="58"/>
        <v/>
      </c>
      <c r="BZ143" s="4" t="str">
        <f t="shared" si="59"/>
        <v/>
      </c>
      <c r="CA143" s="4" t="str">
        <f t="shared" si="60"/>
        <v/>
      </c>
      <c r="CB143" s="4" t="str">
        <f t="shared" si="61"/>
        <v/>
      </c>
      <c r="CC143" s="4" t="str">
        <f t="shared" si="62"/>
        <v/>
      </c>
      <c r="CD143" s="4" t="str">
        <f t="shared" si="63"/>
        <v/>
      </c>
      <c r="CE143" s="4" t="str">
        <f t="shared" si="64"/>
        <v/>
      </c>
      <c r="CF143" s="4" t="str">
        <f t="shared" si="65"/>
        <v/>
      </c>
      <c r="CG143" s="4" t="str">
        <f t="shared" si="66"/>
        <v/>
      </c>
      <c r="CH143" s="4" t="str">
        <f t="shared" si="67"/>
        <v/>
      </c>
      <c r="CI143" s="4" t="str">
        <f t="shared" si="68"/>
        <v/>
      </c>
      <c r="CJ143" s="4" t="str">
        <f t="shared" si="69"/>
        <v/>
      </c>
      <c r="CK143" s="4" t="str">
        <f t="shared" si="70"/>
        <v/>
      </c>
      <c r="CL143" s="4" t="str">
        <f t="shared" si="71"/>
        <v/>
      </c>
      <c r="CM143" s="4" t="str">
        <f t="shared" si="72"/>
        <v/>
      </c>
      <c r="CN143" s="4" t="str">
        <f t="shared" si="73"/>
        <v/>
      </c>
      <c r="CO143" s="4" t="str">
        <f t="shared" si="74"/>
        <v/>
      </c>
    </row>
    <row r="144">
      <c r="A144" s="4">
        <v>0.0069981028997</v>
      </c>
      <c r="B144" s="4">
        <v>107341.2546875</v>
      </c>
      <c r="C144" s="7">
        <v>5831.8861772118735</v>
      </c>
      <c r="D144" s="7">
        <v>26500.0</v>
      </c>
      <c r="E144" s="7">
        <v>17064.29968162574</v>
      </c>
      <c r="F144" s="7">
        <v>101526.0</v>
      </c>
      <c r="G144" s="7">
        <v>17051.09375</v>
      </c>
      <c r="H144" s="7">
        <v>9448.90625</v>
      </c>
      <c r="I144" s="4">
        <v>5692.1134375</v>
      </c>
      <c r="J144" s="4">
        <v>123.14125</v>
      </c>
      <c r="U144" s="11" t="str">
        <f t="shared" si="2"/>
        <v>3</v>
      </c>
      <c r="V144" s="4" t="str">
        <f t="shared" si="3"/>
        <v/>
      </c>
      <c r="W144" s="4" t="str">
        <f t="shared" si="4"/>
        <v/>
      </c>
      <c r="X144" s="4" t="str">
        <f t="shared" si="5"/>
        <v>107341.2547</v>
      </c>
      <c r="Y144" s="4" t="str">
        <f t="shared" si="6"/>
        <v/>
      </c>
      <c r="Z144" s="4" t="str">
        <f t="shared" si="7"/>
        <v/>
      </c>
      <c r="AA144" s="4" t="str">
        <f t="shared" si="8"/>
        <v/>
      </c>
      <c r="AB144" s="4" t="str">
        <f t="shared" si="9"/>
        <v>5831.886177</v>
      </c>
      <c r="AC144" s="4" t="str">
        <f t="shared" si="10"/>
        <v/>
      </c>
      <c r="AD144" s="4" t="str">
        <f t="shared" si="11"/>
        <v/>
      </c>
      <c r="AE144" s="4" t="str">
        <f t="shared" si="12"/>
        <v/>
      </c>
      <c r="AF144" s="4" t="str">
        <f t="shared" si="13"/>
        <v>26500</v>
      </c>
      <c r="AG144" s="4" t="str">
        <f t="shared" si="14"/>
        <v/>
      </c>
      <c r="AH144" s="4" t="str">
        <f t="shared" si="15"/>
        <v/>
      </c>
      <c r="AI144" s="4" t="str">
        <f t="shared" si="16"/>
        <v/>
      </c>
      <c r="AJ144" s="4" t="str">
        <f t="shared" si="17"/>
        <v>17064.29968</v>
      </c>
      <c r="AK144" s="4" t="str">
        <f t="shared" si="18"/>
        <v/>
      </c>
      <c r="AL144" s="4" t="str">
        <f t="shared" si="19"/>
        <v/>
      </c>
      <c r="AM144" s="4" t="str">
        <f t="shared" si="20"/>
        <v/>
      </c>
      <c r="AN144" s="4" t="str">
        <f t="shared" si="21"/>
        <v>101526</v>
      </c>
      <c r="AO144" s="4" t="str">
        <f t="shared" si="22"/>
        <v/>
      </c>
      <c r="AP144" s="4" t="str">
        <f t="shared" si="23"/>
        <v/>
      </c>
      <c r="AQ144" s="4" t="str">
        <f t="shared" si="24"/>
        <v/>
      </c>
      <c r="AR144" s="4" t="str">
        <f t="shared" si="25"/>
        <v>17051.09375</v>
      </c>
      <c r="AS144" s="4" t="str">
        <f t="shared" si="26"/>
        <v/>
      </c>
      <c r="AT144" s="4" t="str">
        <f t="shared" si="27"/>
        <v/>
      </c>
      <c r="AU144" s="4" t="str">
        <f t="shared" si="28"/>
        <v/>
      </c>
      <c r="AV144" s="4" t="str">
        <f t="shared" si="29"/>
        <v>9448.90625</v>
      </c>
      <c r="AW144" s="4" t="str">
        <f t="shared" si="30"/>
        <v/>
      </c>
      <c r="AX144" s="4" t="str">
        <f t="shared" si="31"/>
        <v/>
      </c>
      <c r="AY144" s="4" t="str">
        <f t="shared" si="32"/>
        <v/>
      </c>
      <c r="AZ144" s="4" t="str">
        <f t="shared" si="33"/>
        <v>5692.113438</v>
      </c>
      <c r="BA144" s="4" t="str">
        <f t="shared" si="34"/>
        <v/>
      </c>
      <c r="BB144" s="4" t="str">
        <f t="shared" si="35"/>
        <v/>
      </c>
      <c r="BC144" s="4" t="str">
        <f t="shared" si="36"/>
        <v/>
      </c>
      <c r="BD144" s="4" t="str">
        <f t="shared" si="37"/>
        <v>123.14125</v>
      </c>
      <c r="BE144" s="4" t="str">
        <f t="shared" si="38"/>
        <v/>
      </c>
      <c r="BF144" s="4" t="str">
        <f t="shared" si="39"/>
        <v/>
      </c>
      <c r="BG144" s="4" t="str">
        <f t="shared" si="40"/>
        <v/>
      </c>
      <c r="BH144" s="4" t="str">
        <f t="shared" si="41"/>
        <v/>
      </c>
      <c r="BI144" s="4" t="str">
        <f t="shared" si="42"/>
        <v/>
      </c>
      <c r="BJ144" s="4" t="str">
        <f t="shared" si="43"/>
        <v/>
      </c>
      <c r="BK144" s="4" t="str">
        <f t="shared" si="44"/>
        <v/>
      </c>
      <c r="BL144" s="4" t="str">
        <f t="shared" si="45"/>
        <v/>
      </c>
      <c r="BM144" s="4" t="str">
        <f t="shared" si="46"/>
        <v/>
      </c>
      <c r="BN144" s="4" t="str">
        <f t="shared" si="47"/>
        <v/>
      </c>
      <c r="BO144" s="4" t="str">
        <f t="shared" si="48"/>
        <v/>
      </c>
      <c r="BP144" s="4" t="str">
        <f t="shared" si="49"/>
        <v/>
      </c>
      <c r="BQ144" s="4" t="str">
        <f t="shared" si="50"/>
        <v/>
      </c>
      <c r="BR144" s="4" t="str">
        <f t="shared" si="51"/>
        <v/>
      </c>
      <c r="BS144" s="4" t="str">
        <f t="shared" si="52"/>
        <v/>
      </c>
      <c r="BT144" s="4" t="str">
        <f t="shared" si="53"/>
        <v/>
      </c>
      <c r="BU144" s="4" t="str">
        <f t="shared" si="54"/>
        <v/>
      </c>
      <c r="BV144" s="4" t="str">
        <f t="shared" si="55"/>
        <v/>
      </c>
      <c r="BW144" s="4" t="str">
        <f t="shared" si="56"/>
        <v/>
      </c>
      <c r="BX144" s="4" t="str">
        <f t="shared" si="57"/>
        <v/>
      </c>
      <c r="BY144" s="4" t="str">
        <f t="shared" si="58"/>
        <v/>
      </c>
      <c r="BZ144" s="4" t="str">
        <f t="shared" si="59"/>
        <v/>
      </c>
      <c r="CA144" s="4" t="str">
        <f t="shared" si="60"/>
        <v/>
      </c>
      <c r="CB144" s="4" t="str">
        <f t="shared" si="61"/>
        <v/>
      </c>
      <c r="CC144" s="4" t="str">
        <f t="shared" si="62"/>
        <v/>
      </c>
      <c r="CD144" s="4" t="str">
        <f t="shared" si="63"/>
        <v/>
      </c>
      <c r="CE144" s="4" t="str">
        <f t="shared" si="64"/>
        <v/>
      </c>
      <c r="CF144" s="4" t="str">
        <f t="shared" si="65"/>
        <v/>
      </c>
      <c r="CG144" s="4" t="str">
        <f t="shared" si="66"/>
        <v/>
      </c>
      <c r="CH144" s="4" t="str">
        <f t="shared" si="67"/>
        <v/>
      </c>
      <c r="CI144" s="4" t="str">
        <f t="shared" si="68"/>
        <v/>
      </c>
      <c r="CJ144" s="4" t="str">
        <f t="shared" si="69"/>
        <v/>
      </c>
      <c r="CK144" s="4" t="str">
        <f t="shared" si="70"/>
        <v/>
      </c>
      <c r="CL144" s="4" t="str">
        <f t="shared" si="71"/>
        <v/>
      </c>
      <c r="CM144" s="4" t="str">
        <f t="shared" si="72"/>
        <v/>
      </c>
      <c r="CN144" s="4" t="str">
        <f t="shared" si="73"/>
        <v/>
      </c>
      <c r="CO144" s="4" t="str">
        <f t="shared" si="74"/>
        <v/>
      </c>
    </row>
    <row r="145">
      <c r="A145" s="4">
        <v>0.00813808988991</v>
      </c>
      <c r="B145" s="4">
        <v>100976.705</v>
      </c>
      <c r="C145" s="7">
        <v>125.32710903179914</v>
      </c>
      <c r="D145" s="7">
        <v>4621.0</v>
      </c>
      <c r="E145" s="7">
        <v>3868.10952730375</v>
      </c>
      <c r="F145" s="7">
        <v>100868.0</v>
      </c>
      <c r="G145" s="7">
        <v>3858.535</v>
      </c>
      <c r="H145" s="7">
        <v>762.465</v>
      </c>
      <c r="I145" s="4">
        <v>102.9896875</v>
      </c>
      <c r="J145" s="4">
        <v>5.7153125</v>
      </c>
      <c r="U145" s="11" t="str">
        <f t="shared" si="2"/>
        <v>4</v>
      </c>
      <c r="V145" s="4" t="str">
        <f t="shared" si="3"/>
        <v/>
      </c>
      <c r="W145" s="4" t="str">
        <f t="shared" si="4"/>
        <v/>
      </c>
      <c r="X145" s="4" t="str">
        <f t="shared" si="5"/>
        <v/>
      </c>
      <c r="Y145" s="4" t="str">
        <f t="shared" si="6"/>
        <v>100976.705</v>
      </c>
      <c r="Z145" s="4" t="str">
        <f t="shared" si="7"/>
        <v/>
      </c>
      <c r="AA145" s="4" t="str">
        <f t="shared" si="8"/>
        <v/>
      </c>
      <c r="AB145" s="4" t="str">
        <f t="shared" si="9"/>
        <v/>
      </c>
      <c r="AC145" s="4" t="str">
        <f t="shared" si="10"/>
        <v>125.327109</v>
      </c>
      <c r="AD145" s="4" t="str">
        <f t="shared" si="11"/>
        <v/>
      </c>
      <c r="AE145" s="4" t="str">
        <f t="shared" si="12"/>
        <v/>
      </c>
      <c r="AF145" s="4" t="str">
        <f t="shared" si="13"/>
        <v/>
      </c>
      <c r="AG145" s="4" t="str">
        <f t="shared" si="14"/>
        <v>4621</v>
      </c>
      <c r="AH145" s="4" t="str">
        <f t="shared" si="15"/>
        <v/>
      </c>
      <c r="AI145" s="4" t="str">
        <f t="shared" si="16"/>
        <v/>
      </c>
      <c r="AJ145" s="4" t="str">
        <f t="shared" si="17"/>
        <v/>
      </c>
      <c r="AK145" s="4" t="str">
        <f t="shared" si="18"/>
        <v>3868.109527</v>
      </c>
      <c r="AL145" s="4" t="str">
        <f t="shared" si="19"/>
        <v/>
      </c>
      <c r="AM145" s="4" t="str">
        <f t="shared" si="20"/>
        <v/>
      </c>
      <c r="AN145" s="4" t="str">
        <f t="shared" si="21"/>
        <v/>
      </c>
      <c r="AO145" s="4" t="str">
        <f t="shared" si="22"/>
        <v>100868</v>
      </c>
      <c r="AP145" s="4" t="str">
        <f t="shared" si="23"/>
        <v/>
      </c>
      <c r="AQ145" s="4" t="str">
        <f t="shared" si="24"/>
        <v/>
      </c>
      <c r="AR145" s="4" t="str">
        <f t="shared" si="25"/>
        <v/>
      </c>
      <c r="AS145" s="4" t="str">
        <f t="shared" si="26"/>
        <v>3858.535</v>
      </c>
      <c r="AT145" s="4" t="str">
        <f t="shared" si="27"/>
        <v/>
      </c>
      <c r="AU145" s="4" t="str">
        <f t="shared" si="28"/>
        <v/>
      </c>
      <c r="AV145" s="4" t="str">
        <f t="shared" si="29"/>
        <v/>
      </c>
      <c r="AW145" s="4" t="str">
        <f t="shared" si="30"/>
        <v>762.465</v>
      </c>
      <c r="AX145" s="4" t="str">
        <f t="shared" si="31"/>
        <v/>
      </c>
      <c r="AY145" s="4" t="str">
        <f t="shared" si="32"/>
        <v/>
      </c>
      <c r="AZ145" s="4" t="str">
        <f t="shared" si="33"/>
        <v/>
      </c>
      <c r="BA145" s="4" t="str">
        <f t="shared" si="34"/>
        <v>102.9896875</v>
      </c>
      <c r="BB145" s="4" t="str">
        <f t="shared" si="35"/>
        <v/>
      </c>
      <c r="BC145" s="4" t="str">
        <f t="shared" si="36"/>
        <v/>
      </c>
      <c r="BD145" s="4" t="str">
        <f t="shared" si="37"/>
        <v/>
      </c>
      <c r="BE145" s="4" t="str">
        <f t="shared" si="38"/>
        <v>5.7153125</v>
      </c>
      <c r="BF145" s="4" t="str">
        <f t="shared" si="39"/>
        <v/>
      </c>
      <c r="BG145" s="4" t="str">
        <f t="shared" si="40"/>
        <v/>
      </c>
      <c r="BH145" s="4" t="str">
        <f t="shared" si="41"/>
        <v/>
      </c>
      <c r="BI145" s="4" t="str">
        <f t="shared" si="42"/>
        <v/>
      </c>
      <c r="BJ145" s="4" t="str">
        <f t="shared" si="43"/>
        <v/>
      </c>
      <c r="BK145" s="4" t="str">
        <f t="shared" si="44"/>
        <v/>
      </c>
      <c r="BL145" s="4" t="str">
        <f t="shared" si="45"/>
        <v/>
      </c>
      <c r="BM145" s="4" t="str">
        <f t="shared" si="46"/>
        <v/>
      </c>
      <c r="BN145" s="4" t="str">
        <f t="shared" si="47"/>
        <v/>
      </c>
      <c r="BO145" s="4" t="str">
        <f t="shared" si="48"/>
        <v/>
      </c>
      <c r="BP145" s="4" t="str">
        <f t="shared" si="49"/>
        <v/>
      </c>
      <c r="BQ145" s="4" t="str">
        <f t="shared" si="50"/>
        <v/>
      </c>
      <c r="BR145" s="4" t="str">
        <f t="shared" si="51"/>
        <v/>
      </c>
      <c r="BS145" s="4" t="str">
        <f t="shared" si="52"/>
        <v/>
      </c>
      <c r="BT145" s="4" t="str">
        <f t="shared" si="53"/>
        <v/>
      </c>
      <c r="BU145" s="4" t="str">
        <f t="shared" si="54"/>
        <v/>
      </c>
      <c r="BV145" s="4" t="str">
        <f t="shared" si="55"/>
        <v/>
      </c>
      <c r="BW145" s="4" t="str">
        <f t="shared" si="56"/>
        <v/>
      </c>
      <c r="BX145" s="4" t="str">
        <f t="shared" si="57"/>
        <v/>
      </c>
      <c r="BY145" s="4" t="str">
        <f t="shared" si="58"/>
        <v/>
      </c>
      <c r="BZ145" s="4" t="str">
        <f t="shared" si="59"/>
        <v/>
      </c>
      <c r="CA145" s="4" t="str">
        <f t="shared" si="60"/>
        <v/>
      </c>
      <c r="CB145" s="4" t="str">
        <f t="shared" si="61"/>
        <v/>
      </c>
      <c r="CC145" s="4" t="str">
        <f t="shared" si="62"/>
        <v/>
      </c>
      <c r="CD145" s="4" t="str">
        <f t="shared" si="63"/>
        <v/>
      </c>
      <c r="CE145" s="4" t="str">
        <f t="shared" si="64"/>
        <v/>
      </c>
      <c r="CF145" s="4" t="str">
        <f t="shared" si="65"/>
        <v/>
      </c>
      <c r="CG145" s="4" t="str">
        <f t="shared" si="66"/>
        <v/>
      </c>
      <c r="CH145" s="4" t="str">
        <f t="shared" si="67"/>
        <v/>
      </c>
      <c r="CI145" s="4" t="str">
        <f t="shared" si="68"/>
        <v/>
      </c>
      <c r="CJ145" s="4" t="str">
        <f t="shared" si="69"/>
        <v/>
      </c>
      <c r="CK145" s="4" t="str">
        <f t="shared" si="70"/>
        <v/>
      </c>
      <c r="CL145" s="4" t="str">
        <f t="shared" si="71"/>
        <v/>
      </c>
      <c r="CM145" s="4" t="str">
        <f t="shared" si="72"/>
        <v/>
      </c>
      <c r="CN145" s="4" t="str">
        <f t="shared" si="73"/>
        <v/>
      </c>
      <c r="CO145" s="4" t="str">
        <f t="shared" si="74"/>
        <v/>
      </c>
    </row>
    <row r="146">
      <c r="A146" s="4">
        <v>0.00268118420911</v>
      </c>
      <c r="B146" s="4">
        <v>101136.1690625</v>
      </c>
      <c r="C146" s="7">
        <v>1222.777692734283</v>
      </c>
      <c r="D146" s="7">
        <v>12800.0</v>
      </c>
      <c r="E146" s="7">
        <v>12205.238404739324</v>
      </c>
      <c r="F146" s="7">
        <v>99930.0</v>
      </c>
      <c r="G146" s="7">
        <v>12196.0</v>
      </c>
      <c r="H146" s="7">
        <v>604.0</v>
      </c>
      <c r="I146" s="4">
        <v>1012.661875</v>
      </c>
      <c r="J146" s="4">
        <v>193.5071875</v>
      </c>
      <c r="K146">
        <v>3287.0033422200863</v>
      </c>
      <c r="L146" s="7">
        <v>18150.0</v>
      </c>
      <c r="M146" s="7">
        <v>13994.0</v>
      </c>
      <c r="N146" s="4">
        <v>8211.0</v>
      </c>
      <c r="O146" s="4"/>
      <c r="P146" s="4"/>
      <c r="Q146" s="4"/>
      <c r="R146" s="18"/>
      <c r="S146" s="18"/>
      <c r="T146" s="4"/>
      <c r="U146" s="11" t="str">
        <f t="shared" si="2"/>
        <v>2</v>
      </c>
      <c r="V146" s="4" t="str">
        <f t="shared" si="3"/>
        <v/>
      </c>
      <c r="W146" s="4" t="str">
        <f t="shared" si="4"/>
        <v>101136.1691</v>
      </c>
      <c r="X146" s="4" t="str">
        <f t="shared" si="5"/>
        <v/>
      </c>
      <c r="Y146" s="4" t="str">
        <f t="shared" si="6"/>
        <v/>
      </c>
      <c r="Z146" s="4" t="str">
        <f t="shared" si="7"/>
        <v/>
      </c>
      <c r="AA146" s="4" t="str">
        <f t="shared" si="8"/>
        <v>1222.777693</v>
      </c>
      <c r="AB146" s="4" t="str">
        <f t="shared" si="9"/>
        <v/>
      </c>
      <c r="AC146" s="4" t="str">
        <f t="shared" si="10"/>
        <v/>
      </c>
      <c r="AD146" s="4" t="str">
        <f t="shared" si="11"/>
        <v/>
      </c>
      <c r="AE146" s="4" t="str">
        <f t="shared" si="12"/>
        <v>12800</v>
      </c>
      <c r="AF146" s="4" t="str">
        <f t="shared" si="13"/>
        <v/>
      </c>
      <c r="AG146" s="4" t="str">
        <f t="shared" si="14"/>
        <v/>
      </c>
      <c r="AH146" s="4" t="str">
        <f t="shared" si="15"/>
        <v/>
      </c>
      <c r="AI146" s="4" t="str">
        <f t="shared" si="16"/>
        <v>12205.2384</v>
      </c>
      <c r="AJ146" s="4" t="str">
        <f t="shared" si="17"/>
        <v/>
      </c>
      <c r="AK146" s="4" t="str">
        <f t="shared" si="18"/>
        <v/>
      </c>
      <c r="AL146" s="4" t="str">
        <f t="shared" si="19"/>
        <v/>
      </c>
      <c r="AM146" s="4" t="str">
        <f t="shared" si="20"/>
        <v>99930</v>
      </c>
      <c r="AN146" s="4" t="str">
        <f t="shared" si="21"/>
        <v/>
      </c>
      <c r="AO146" s="4" t="str">
        <f t="shared" si="22"/>
        <v/>
      </c>
      <c r="AP146" s="4" t="str">
        <f t="shared" si="23"/>
        <v/>
      </c>
      <c r="AQ146" s="4" t="str">
        <f t="shared" si="24"/>
        <v>12196</v>
      </c>
      <c r="AR146" s="4" t="str">
        <f t="shared" si="25"/>
        <v/>
      </c>
      <c r="AS146" s="4" t="str">
        <f t="shared" si="26"/>
        <v/>
      </c>
      <c r="AT146" s="4" t="str">
        <f t="shared" si="27"/>
        <v/>
      </c>
      <c r="AU146" s="4" t="str">
        <f t="shared" si="28"/>
        <v>604</v>
      </c>
      <c r="AV146" s="4" t="str">
        <f t="shared" si="29"/>
        <v/>
      </c>
      <c r="AW146" s="4" t="str">
        <f t="shared" si="30"/>
        <v/>
      </c>
      <c r="AX146" s="4" t="str">
        <f t="shared" si="31"/>
        <v/>
      </c>
      <c r="AY146" s="4" t="str">
        <f t="shared" si="32"/>
        <v>1012.661875</v>
      </c>
      <c r="AZ146" s="4" t="str">
        <f t="shared" si="33"/>
        <v/>
      </c>
      <c r="BA146" s="4" t="str">
        <f t="shared" si="34"/>
        <v/>
      </c>
      <c r="BB146" s="4" t="str">
        <f t="shared" si="35"/>
        <v/>
      </c>
      <c r="BC146" s="4" t="str">
        <f t="shared" si="36"/>
        <v>193.5071875</v>
      </c>
      <c r="BD146" s="4" t="str">
        <f t="shared" si="37"/>
        <v/>
      </c>
      <c r="BE146" s="4" t="str">
        <f t="shared" si="38"/>
        <v/>
      </c>
      <c r="BF146" s="4" t="str">
        <f t="shared" si="39"/>
        <v/>
      </c>
      <c r="BG146" s="4" t="str">
        <f t="shared" si="40"/>
        <v>3287.003342</v>
      </c>
      <c r="BH146" s="4" t="str">
        <f t="shared" si="41"/>
        <v/>
      </c>
      <c r="BI146" s="4" t="str">
        <f t="shared" si="42"/>
        <v/>
      </c>
      <c r="BJ146" s="4" t="str">
        <f t="shared" si="43"/>
        <v/>
      </c>
      <c r="BK146" s="4" t="str">
        <f t="shared" si="44"/>
        <v>18150</v>
      </c>
      <c r="BL146" s="4" t="str">
        <f t="shared" si="45"/>
        <v/>
      </c>
      <c r="BM146" s="4" t="str">
        <f t="shared" si="46"/>
        <v/>
      </c>
      <c r="BN146" s="4" t="str">
        <f t="shared" si="47"/>
        <v/>
      </c>
      <c r="BO146" s="4" t="str">
        <f t="shared" si="48"/>
        <v>13994</v>
      </c>
      <c r="BP146" s="4" t="str">
        <f t="shared" si="49"/>
        <v/>
      </c>
      <c r="BQ146" s="4" t="str">
        <f t="shared" si="50"/>
        <v/>
      </c>
      <c r="BR146" s="4" t="str">
        <f t="shared" si="51"/>
        <v/>
      </c>
      <c r="BS146" s="4" t="str">
        <f t="shared" si="52"/>
        <v>8211</v>
      </c>
      <c r="BT146" s="4" t="str">
        <f t="shared" si="53"/>
        <v/>
      </c>
      <c r="BU146" s="4" t="str">
        <f t="shared" si="54"/>
        <v/>
      </c>
      <c r="BV146" s="4" t="str">
        <f t="shared" si="55"/>
        <v/>
      </c>
      <c r="BW146" s="4" t="str">
        <f t="shared" si="56"/>
        <v/>
      </c>
      <c r="BX146" s="4" t="str">
        <f t="shared" si="57"/>
        <v/>
      </c>
      <c r="BY146" s="4" t="str">
        <f t="shared" si="58"/>
        <v/>
      </c>
      <c r="BZ146" s="4" t="str">
        <f t="shared" si="59"/>
        <v/>
      </c>
      <c r="CA146" s="4" t="str">
        <f t="shared" si="60"/>
        <v/>
      </c>
      <c r="CB146" s="4" t="str">
        <f t="shared" si="61"/>
        <v/>
      </c>
      <c r="CC146" s="4" t="str">
        <f t="shared" si="62"/>
        <v/>
      </c>
      <c r="CD146" s="4" t="str">
        <f t="shared" si="63"/>
        <v/>
      </c>
      <c r="CE146" s="4" t="str">
        <f t="shared" si="64"/>
        <v/>
      </c>
      <c r="CF146" s="4" t="str">
        <f t="shared" si="65"/>
        <v/>
      </c>
      <c r="CG146" s="4" t="str">
        <f t="shared" si="66"/>
        <v/>
      </c>
      <c r="CH146" s="4" t="str">
        <f t="shared" si="67"/>
        <v/>
      </c>
      <c r="CI146" s="4" t="str">
        <f t="shared" si="68"/>
        <v/>
      </c>
      <c r="CJ146" s="4" t="str">
        <f t="shared" si="69"/>
        <v/>
      </c>
      <c r="CK146" s="4" t="str">
        <f t="shared" si="70"/>
        <v/>
      </c>
      <c r="CL146" s="4" t="str">
        <f t="shared" si="71"/>
        <v/>
      </c>
      <c r="CM146" s="4" t="str">
        <f t="shared" si="72"/>
        <v/>
      </c>
      <c r="CN146" s="4" t="str">
        <f t="shared" si="73"/>
        <v/>
      </c>
      <c r="CO146" s="4" t="str">
        <f t="shared" si="74"/>
        <v/>
      </c>
    </row>
    <row r="147">
      <c r="A147" s="4">
        <v>0.00839453923863</v>
      </c>
      <c r="B147" s="4">
        <v>101941.018125</v>
      </c>
      <c r="C147" s="7">
        <v>3175.6100855582363</v>
      </c>
      <c r="D147" s="7">
        <v>77000.0</v>
      </c>
      <c r="E147" s="7">
        <v>63851.496611658375</v>
      </c>
      <c r="F147" s="7">
        <v>98782.0</v>
      </c>
      <c r="G147" s="7">
        <v>63837.8125</v>
      </c>
      <c r="H147" s="7">
        <v>13162.1875</v>
      </c>
      <c r="I147" s="4">
        <v>3156.375</v>
      </c>
      <c r="J147" s="4">
        <v>2.643125</v>
      </c>
      <c r="K147" s="7">
        <v>0.0</v>
      </c>
      <c r="L147" s="7">
        <v>0.0</v>
      </c>
      <c r="M147" s="7">
        <v>0.0</v>
      </c>
      <c r="N147" s="4">
        <v>0.0</v>
      </c>
      <c r="O147" s="4"/>
      <c r="P147" s="4"/>
      <c r="Q147" s="4"/>
      <c r="R147" s="18"/>
      <c r="S147" s="18"/>
      <c r="T147" s="4"/>
      <c r="U147" s="11" t="str">
        <f t="shared" si="2"/>
        <v>4</v>
      </c>
      <c r="V147" s="4" t="str">
        <f t="shared" si="3"/>
        <v/>
      </c>
      <c r="W147" s="4" t="str">
        <f t="shared" si="4"/>
        <v/>
      </c>
      <c r="X147" s="4" t="str">
        <f t="shared" si="5"/>
        <v/>
      </c>
      <c r="Y147" s="4" t="str">
        <f t="shared" si="6"/>
        <v>101941.0181</v>
      </c>
      <c r="Z147" s="4" t="str">
        <f t="shared" si="7"/>
        <v/>
      </c>
      <c r="AA147" s="4" t="str">
        <f t="shared" si="8"/>
        <v/>
      </c>
      <c r="AB147" s="4" t="str">
        <f t="shared" si="9"/>
        <v/>
      </c>
      <c r="AC147" s="4" t="str">
        <f t="shared" si="10"/>
        <v>3175.610086</v>
      </c>
      <c r="AD147" s="4" t="str">
        <f t="shared" si="11"/>
        <v/>
      </c>
      <c r="AE147" s="4" t="str">
        <f t="shared" si="12"/>
        <v/>
      </c>
      <c r="AF147" s="4" t="str">
        <f t="shared" si="13"/>
        <v/>
      </c>
      <c r="AG147" s="4" t="str">
        <f t="shared" si="14"/>
        <v>77000</v>
      </c>
      <c r="AH147" s="4" t="str">
        <f t="shared" si="15"/>
        <v/>
      </c>
      <c r="AI147" s="4" t="str">
        <f t="shared" si="16"/>
        <v/>
      </c>
      <c r="AJ147" s="4" t="str">
        <f t="shared" si="17"/>
        <v/>
      </c>
      <c r="AK147" s="4" t="str">
        <f t="shared" si="18"/>
        <v>63851.49661</v>
      </c>
      <c r="AL147" s="4" t="str">
        <f t="shared" si="19"/>
        <v/>
      </c>
      <c r="AM147" s="4" t="str">
        <f t="shared" si="20"/>
        <v/>
      </c>
      <c r="AN147" s="4" t="str">
        <f t="shared" si="21"/>
        <v/>
      </c>
      <c r="AO147" s="4" t="str">
        <f t="shared" si="22"/>
        <v>98782</v>
      </c>
      <c r="AP147" s="4" t="str">
        <f t="shared" si="23"/>
        <v/>
      </c>
      <c r="AQ147" s="4" t="str">
        <f t="shared" si="24"/>
        <v/>
      </c>
      <c r="AR147" s="4" t="str">
        <f t="shared" si="25"/>
        <v/>
      </c>
      <c r="AS147" s="4" t="str">
        <f t="shared" si="26"/>
        <v>63837.8125</v>
      </c>
      <c r="AT147" s="4" t="str">
        <f t="shared" si="27"/>
        <v/>
      </c>
      <c r="AU147" s="4" t="str">
        <f t="shared" si="28"/>
        <v/>
      </c>
      <c r="AV147" s="4" t="str">
        <f t="shared" si="29"/>
        <v/>
      </c>
      <c r="AW147" s="4" t="str">
        <f t="shared" si="30"/>
        <v>13162.1875</v>
      </c>
      <c r="AX147" s="4" t="str">
        <f t="shared" si="31"/>
        <v/>
      </c>
      <c r="AY147" s="4" t="str">
        <f t="shared" si="32"/>
        <v/>
      </c>
      <c r="AZ147" s="4" t="str">
        <f t="shared" si="33"/>
        <v/>
      </c>
      <c r="BA147" s="4" t="str">
        <f t="shared" si="34"/>
        <v>3156.375</v>
      </c>
      <c r="BB147" s="4" t="str">
        <f t="shared" si="35"/>
        <v/>
      </c>
      <c r="BC147" s="4" t="str">
        <f t="shared" si="36"/>
        <v/>
      </c>
      <c r="BD147" s="4" t="str">
        <f t="shared" si="37"/>
        <v/>
      </c>
      <c r="BE147" s="4" t="str">
        <f t="shared" si="38"/>
        <v>2.643125</v>
      </c>
      <c r="BF147" s="4" t="str">
        <f t="shared" si="39"/>
        <v/>
      </c>
      <c r="BG147" s="4" t="str">
        <f t="shared" si="40"/>
        <v/>
      </c>
      <c r="BH147" s="4" t="str">
        <f t="shared" si="41"/>
        <v/>
      </c>
      <c r="BI147" s="4" t="str">
        <f t="shared" si="42"/>
        <v>0</v>
      </c>
      <c r="BJ147" s="4" t="str">
        <f t="shared" si="43"/>
        <v/>
      </c>
      <c r="BK147" s="4" t="str">
        <f t="shared" si="44"/>
        <v/>
      </c>
      <c r="BL147" s="4" t="str">
        <f t="shared" si="45"/>
        <v/>
      </c>
      <c r="BM147" s="4" t="str">
        <f t="shared" si="46"/>
        <v>0</v>
      </c>
      <c r="BN147" s="4" t="str">
        <f t="shared" si="47"/>
        <v/>
      </c>
      <c r="BO147" s="4" t="str">
        <f t="shared" si="48"/>
        <v/>
      </c>
      <c r="BP147" s="4" t="str">
        <f t="shared" si="49"/>
        <v/>
      </c>
      <c r="BQ147" s="4" t="str">
        <f t="shared" si="50"/>
        <v>0</v>
      </c>
      <c r="BR147" s="4" t="str">
        <f t="shared" si="51"/>
        <v/>
      </c>
      <c r="BS147" s="4" t="str">
        <f t="shared" si="52"/>
        <v/>
      </c>
      <c r="BT147" s="4" t="str">
        <f t="shared" si="53"/>
        <v/>
      </c>
      <c r="BU147" s="4" t="str">
        <f t="shared" si="54"/>
        <v>0</v>
      </c>
      <c r="BV147" s="4" t="str">
        <f t="shared" si="55"/>
        <v/>
      </c>
      <c r="BW147" s="4" t="str">
        <f t="shared" si="56"/>
        <v/>
      </c>
      <c r="BX147" s="4" t="str">
        <f t="shared" si="57"/>
        <v/>
      </c>
      <c r="BY147" s="4" t="str">
        <f t="shared" si="58"/>
        <v/>
      </c>
      <c r="BZ147" s="4" t="str">
        <f t="shared" si="59"/>
        <v/>
      </c>
      <c r="CA147" s="4" t="str">
        <f t="shared" si="60"/>
        <v/>
      </c>
      <c r="CB147" s="4" t="str">
        <f t="shared" si="61"/>
        <v/>
      </c>
      <c r="CC147" s="4" t="str">
        <f t="shared" si="62"/>
        <v/>
      </c>
      <c r="CD147" s="4" t="str">
        <f t="shared" si="63"/>
        <v/>
      </c>
      <c r="CE147" s="4" t="str">
        <f t="shared" si="64"/>
        <v/>
      </c>
      <c r="CF147" s="4" t="str">
        <f t="shared" si="65"/>
        <v/>
      </c>
      <c r="CG147" s="4" t="str">
        <f t="shared" si="66"/>
        <v/>
      </c>
      <c r="CH147" s="4" t="str">
        <f t="shared" si="67"/>
        <v/>
      </c>
      <c r="CI147" s="4" t="str">
        <f t="shared" si="68"/>
        <v/>
      </c>
      <c r="CJ147" s="4" t="str">
        <f t="shared" si="69"/>
        <v/>
      </c>
      <c r="CK147" s="4" t="str">
        <f t="shared" si="70"/>
        <v/>
      </c>
      <c r="CL147" s="4" t="str">
        <f t="shared" si="71"/>
        <v/>
      </c>
      <c r="CM147" s="4" t="str">
        <f t="shared" si="72"/>
        <v/>
      </c>
      <c r="CN147" s="4" t="str">
        <f t="shared" si="73"/>
        <v/>
      </c>
      <c r="CO147" s="4" t="str">
        <f t="shared" si="74"/>
        <v/>
      </c>
    </row>
    <row r="148">
      <c r="A148" s="4">
        <v>0.00330980223828</v>
      </c>
      <c r="B148" s="4">
        <v>98675.184375</v>
      </c>
      <c r="C148" s="7">
        <v>26.774625779515386</v>
      </c>
      <c r="D148" s="7">
        <v>1487.0</v>
      </c>
      <c r="E148" s="7">
        <v>1483.584962500721</v>
      </c>
      <c r="F148" s="7">
        <v>98665.0</v>
      </c>
      <c r="G148" s="7">
        <v>1481.0</v>
      </c>
      <c r="H148" s="7">
        <v>6.0</v>
      </c>
      <c r="I148" s="4">
        <v>9.184375</v>
      </c>
      <c r="J148" s="4">
        <v>1.0</v>
      </c>
      <c r="U148" s="11" t="str">
        <f t="shared" si="2"/>
        <v>2</v>
      </c>
      <c r="V148" s="4" t="str">
        <f t="shared" si="3"/>
        <v/>
      </c>
      <c r="W148" s="4" t="str">
        <f t="shared" si="4"/>
        <v>98675.18438</v>
      </c>
      <c r="X148" s="4" t="str">
        <f t="shared" si="5"/>
        <v/>
      </c>
      <c r="Y148" s="4" t="str">
        <f t="shared" si="6"/>
        <v/>
      </c>
      <c r="Z148" s="4" t="str">
        <f t="shared" si="7"/>
        <v/>
      </c>
      <c r="AA148" s="4" t="str">
        <f t="shared" si="8"/>
        <v>26.77462578</v>
      </c>
      <c r="AB148" s="4" t="str">
        <f t="shared" si="9"/>
        <v/>
      </c>
      <c r="AC148" s="4" t="str">
        <f t="shared" si="10"/>
        <v/>
      </c>
      <c r="AD148" s="4" t="str">
        <f t="shared" si="11"/>
        <v/>
      </c>
      <c r="AE148" s="4" t="str">
        <f t="shared" si="12"/>
        <v>1487</v>
      </c>
      <c r="AF148" s="4" t="str">
        <f t="shared" si="13"/>
        <v/>
      </c>
      <c r="AG148" s="4" t="str">
        <f t="shared" si="14"/>
        <v/>
      </c>
      <c r="AH148" s="4" t="str">
        <f t="shared" si="15"/>
        <v/>
      </c>
      <c r="AI148" s="4" t="str">
        <f t="shared" si="16"/>
        <v>1483.584963</v>
      </c>
      <c r="AJ148" s="4" t="str">
        <f t="shared" si="17"/>
        <v/>
      </c>
      <c r="AK148" s="4" t="str">
        <f t="shared" si="18"/>
        <v/>
      </c>
      <c r="AL148" s="4" t="str">
        <f t="shared" si="19"/>
        <v/>
      </c>
      <c r="AM148" s="4" t="str">
        <f t="shared" si="20"/>
        <v>98665</v>
      </c>
      <c r="AN148" s="4" t="str">
        <f t="shared" si="21"/>
        <v/>
      </c>
      <c r="AO148" s="4" t="str">
        <f t="shared" si="22"/>
        <v/>
      </c>
      <c r="AP148" s="4" t="str">
        <f t="shared" si="23"/>
        <v/>
      </c>
      <c r="AQ148" s="4" t="str">
        <f t="shared" si="24"/>
        <v>1481</v>
      </c>
      <c r="AR148" s="4" t="str">
        <f t="shared" si="25"/>
        <v/>
      </c>
      <c r="AS148" s="4" t="str">
        <f t="shared" si="26"/>
        <v/>
      </c>
      <c r="AT148" s="4" t="str">
        <f t="shared" si="27"/>
        <v/>
      </c>
      <c r="AU148" s="4" t="str">
        <f t="shared" si="28"/>
        <v>6</v>
      </c>
      <c r="AV148" s="4" t="str">
        <f t="shared" si="29"/>
        <v/>
      </c>
      <c r="AW148" s="4" t="str">
        <f t="shared" si="30"/>
        <v/>
      </c>
      <c r="AX148" s="4" t="str">
        <f t="shared" si="31"/>
        <v/>
      </c>
      <c r="AY148" s="4" t="str">
        <f t="shared" si="32"/>
        <v>9.184375</v>
      </c>
      <c r="AZ148" s="4" t="str">
        <f t="shared" si="33"/>
        <v/>
      </c>
      <c r="BA148" s="4" t="str">
        <f t="shared" si="34"/>
        <v/>
      </c>
      <c r="BB148" s="4" t="str">
        <f t="shared" si="35"/>
        <v/>
      </c>
      <c r="BC148" s="4" t="str">
        <f t="shared" si="36"/>
        <v>1</v>
      </c>
      <c r="BD148" s="4" t="str">
        <f t="shared" si="37"/>
        <v/>
      </c>
      <c r="BE148" s="4" t="str">
        <f t="shared" si="38"/>
        <v/>
      </c>
      <c r="BF148" s="4" t="str">
        <f t="shared" si="39"/>
        <v/>
      </c>
      <c r="BG148" s="4" t="str">
        <f t="shared" si="40"/>
        <v/>
      </c>
      <c r="BH148" s="4" t="str">
        <f t="shared" si="41"/>
        <v/>
      </c>
      <c r="BI148" s="4" t="str">
        <f t="shared" si="42"/>
        <v/>
      </c>
      <c r="BJ148" s="4" t="str">
        <f t="shared" si="43"/>
        <v/>
      </c>
      <c r="BK148" s="4" t="str">
        <f t="shared" si="44"/>
        <v/>
      </c>
      <c r="BL148" s="4" t="str">
        <f t="shared" si="45"/>
        <v/>
      </c>
      <c r="BM148" s="4" t="str">
        <f t="shared" si="46"/>
        <v/>
      </c>
      <c r="BN148" s="4" t="str">
        <f t="shared" si="47"/>
        <v/>
      </c>
      <c r="BO148" s="4" t="str">
        <f t="shared" si="48"/>
        <v/>
      </c>
      <c r="BP148" s="4" t="str">
        <f t="shared" si="49"/>
        <v/>
      </c>
      <c r="BQ148" s="4" t="str">
        <f t="shared" si="50"/>
        <v/>
      </c>
      <c r="BR148" s="4" t="str">
        <f t="shared" si="51"/>
        <v/>
      </c>
      <c r="BS148" s="4" t="str">
        <f t="shared" si="52"/>
        <v/>
      </c>
      <c r="BT148" s="4" t="str">
        <f t="shared" si="53"/>
        <v/>
      </c>
      <c r="BU148" s="4" t="str">
        <f t="shared" si="54"/>
        <v/>
      </c>
      <c r="BV148" s="4" t="str">
        <f t="shared" si="55"/>
        <v/>
      </c>
      <c r="BW148" s="4" t="str">
        <f t="shared" si="56"/>
        <v/>
      </c>
      <c r="BX148" s="4" t="str">
        <f t="shared" si="57"/>
        <v/>
      </c>
      <c r="BY148" s="4" t="str">
        <f t="shared" si="58"/>
        <v/>
      </c>
      <c r="BZ148" s="4" t="str">
        <f t="shared" si="59"/>
        <v/>
      </c>
      <c r="CA148" s="4" t="str">
        <f t="shared" si="60"/>
        <v/>
      </c>
      <c r="CB148" s="4" t="str">
        <f t="shared" si="61"/>
        <v/>
      </c>
      <c r="CC148" s="4" t="str">
        <f t="shared" si="62"/>
        <v/>
      </c>
      <c r="CD148" s="4" t="str">
        <f t="shared" si="63"/>
        <v/>
      </c>
      <c r="CE148" s="4" t="str">
        <f t="shared" si="64"/>
        <v/>
      </c>
      <c r="CF148" s="4" t="str">
        <f t="shared" si="65"/>
        <v/>
      </c>
      <c r="CG148" s="4" t="str">
        <f t="shared" si="66"/>
        <v/>
      </c>
      <c r="CH148" s="4" t="str">
        <f t="shared" si="67"/>
        <v/>
      </c>
      <c r="CI148" s="4" t="str">
        <f t="shared" si="68"/>
        <v/>
      </c>
      <c r="CJ148" s="4" t="str">
        <f t="shared" si="69"/>
        <v/>
      </c>
      <c r="CK148" s="4" t="str">
        <f t="shared" si="70"/>
        <v/>
      </c>
      <c r="CL148" s="4" t="str">
        <f t="shared" si="71"/>
        <v/>
      </c>
      <c r="CM148" s="4" t="str">
        <f t="shared" si="72"/>
        <v/>
      </c>
      <c r="CN148" s="4" t="str">
        <f t="shared" si="73"/>
        <v/>
      </c>
      <c r="CO148" s="4" t="str">
        <f t="shared" si="74"/>
        <v/>
      </c>
    </row>
    <row r="149">
      <c r="A149" s="4">
        <v>0.00832290232269</v>
      </c>
      <c r="B149" s="4">
        <v>98778.34625</v>
      </c>
      <c r="C149" s="7">
        <v>786.9268618949944</v>
      </c>
      <c r="D149" s="7">
        <v>16000.0</v>
      </c>
      <c r="E149" s="7">
        <v>8317.909705611215</v>
      </c>
      <c r="F149" s="7">
        <v>98008.0</v>
      </c>
      <c r="G149" s="7">
        <v>8305.0</v>
      </c>
      <c r="H149" s="7">
        <v>7695.0</v>
      </c>
      <c r="I149" s="4">
        <v>765.235625</v>
      </c>
      <c r="J149" s="4">
        <v>5.110625</v>
      </c>
      <c r="K149" s="7">
        <v>0.0</v>
      </c>
      <c r="L149" s="7">
        <v>0.0</v>
      </c>
      <c r="M149" s="7">
        <v>0.0</v>
      </c>
      <c r="N149" s="4">
        <v>0.0</v>
      </c>
      <c r="O149" s="4">
        <v>1.0</v>
      </c>
      <c r="P149" s="4">
        <v>0.0</v>
      </c>
      <c r="Q149" s="4">
        <v>5.7279204545632</v>
      </c>
      <c r="R149" s="4">
        <v>0.0</v>
      </c>
      <c r="S149" s="4">
        <v>1.0</v>
      </c>
      <c r="T149" s="4"/>
      <c r="U149" s="11" t="str">
        <f t="shared" si="2"/>
        <v>4</v>
      </c>
      <c r="V149" s="4" t="str">
        <f t="shared" si="3"/>
        <v/>
      </c>
      <c r="W149" s="4" t="str">
        <f t="shared" si="4"/>
        <v/>
      </c>
      <c r="X149" s="4" t="str">
        <f t="shared" si="5"/>
        <v/>
      </c>
      <c r="Y149" s="4" t="str">
        <f t="shared" si="6"/>
        <v>98778.34625</v>
      </c>
      <c r="Z149" s="4" t="str">
        <f t="shared" si="7"/>
        <v/>
      </c>
      <c r="AA149" s="4" t="str">
        <f t="shared" si="8"/>
        <v/>
      </c>
      <c r="AB149" s="4" t="str">
        <f t="shared" si="9"/>
        <v/>
      </c>
      <c r="AC149" s="4" t="str">
        <f t="shared" si="10"/>
        <v>786.9268619</v>
      </c>
      <c r="AD149" s="4" t="str">
        <f t="shared" si="11"/>
        <v/>
      </c>
      <c r="AE149" s="4" t="str">
        <f t="shared" si="12"/>
        <v/>
      </c>
      <c r="AF149" s="4" t="str">
        <f t="shared" si="13"/>
        <v/>
      </c>
      <c r="AG149" s="4" t="str">
        <f t="shared" si="14"/>
        <v>16000</v>
      </c>
      <c r="AH149" s="4" t="str">
        <f t="shared" si="15"/>
        <v/>
      </c>
      <c r="AI149" s="4" t="str">
        <f t="shared" si="16"/>
        <v/>
      </c>
      <c r="AJ149" s="4" t="str">
        <f t="shared" si="17"/>
        <v/>
      </c>
      <c r="AK149" s="4" t="str">
        <f t="shared" si="18"/>
        <v>8317.909706</v>
      </c>
      <c r="AL149" s="4" t="str">
        <f t="shared" si="19"/>
        <v/>
      </c>
      <c r="AM149" s="4" t="str">
        <f t="shared" si="20"/>
        <v/>
      </c>
      <c r="AN149" s="4" t="str">
        <f t="shared" si="21"/>
        <v/>
      </c>
      <c r="AO149" s="4" t="str">
        <f t="shared" si="22"/>
        <v>98008</v>
      </c>
      <c r="AP149" s="4" t="str">
        <f t="shared" si="23"/>
        <v/>
      </c>
      <c r="AQ149" s="4" t="str">
        <f t="shared" si="24"/>
        <v/>
      </c>
      <c r="AR149" s="4" t="str">
        <f t="shared" si="25"/>
        <v/>
      </c>
      <c r="AS149" s="4" t="str">
        <f t="shared" si="26"/>
        <v>8305</v>
      </c>
      <c r="AT149" s="4" t="str">
        <f t="shared" si="27"/>
        <v/>
      </c>
      <c r="AU149" s="4" t="str">
        <f t="shared" si="28"/>
        <v/>
      </c>
      <c r="AV149" s="4" t="str">
        <f t="shared" si="29"/>
        <v/>
      </c>
      <c r="AW149" s="4" t="str">
        <f t="shared" si="30"/>
        <v>7695</v>
      </c>
      <c r="AX149" s="4" t="str">
        <f t="shared" si="31"/>
        <v/>
      </c>
      <c r="AY149" s="4" t="str">
        <f t="shared" si="32"/>
        <v/>
      </c>
      <c r="AZ149" s="4" t="str">
        <f t="shared" si="33"/>
        <v/>
      </c>
      <c r="BA149" s="4" t="str">
        <f t="shared" si="34"/>
        <v>765.235625</v>
      </c>
      <c r="BB149" s="4" t="str">
        <f t="shared" si="35"/>
        <v/>
      </c>
      <c r="BC149" s="4" t="str">
        <f t="shared" si="36"/>
        <v/>
      </c>
      <c r="BD149" s="4" t="str">
        <f t="shared" si="37"/>
        <v/>
      </c>
      <c r="BE149" s="4" t="str">
        <f t="shared" si="38"/>
        <v>5.110625</v>
      </c>
      <c r="BF149" s="4" t="str">
        <f t="shared" si="39"/>
        <v/>
      </c>
      <c r="BG149" s="4" t="str">
        <f t="shared" si="40"/>
        <v/>
      </c>
      <c r="BH149" s="4" t="str">
        <f t="shared" si="41"/>
        <v/>
      </c>
      <c r="BI149" s="4" t="str">
        <f t="shared" si="42"/>
        <v>0</v>
      </c>
      <c r="BJ149" s="4" t="str">
        <f t="shared" si="43"/>
        <v/>
      </c>
      <c r="BK149" s="4" t="str">
        <f t="shared" si="44"/>
        <v/>
      </c>
      <c r="BL149" s="4" t="str">
        <f t="shared" si="45"/>
        <v/>
      </c>
      <c r="BM149" s="4" t="str">
        <f t="shared" si="46"/>
        <v>0</v>
      </c>
      <c r="BN149" s="4" t="str">
        <f t="shared" si="47"/>
        <v/>
      </c>
      <c r="BO149" s="4" t="str">
        <f t="shared" si="48"/>
        <v/>
      </c>
      <c r="BP149" s="4" t="str">
        <f t="shared" si="49"/>
        <v/>
      </c>
      <c r="BQ149" s="4" t="str">
        <f t="shared" si="50"/>
        <v>0</v>
      </c>
      <c r="BR149" s="4" t="str">
        <f t="shared" si="51"/>
        <v/>
      </c>
      <c r="BS149" s="4" t="str">
        <f t="shared" si="52"/>
        <v/>
      </c>
      <c r="BT149" s="4" t="str">
        <f t="shared" si="53"/>
        <v/>
      </c>
      <c r="BU149" s="4" t="str">
        <f t="shared" si="54"/>
        <v>0</v>
      </c>
      <c r="BV149" s="4" t="str">
        <f t="shared" si="55"/>
        <v/>
      </c>
      <c r="BW149" s="4" t="str">
        <f t="shared" si="56"/>
        <v/>
      </c>
      <c r="BX149" s="4" t="str">
        <f t="shared" si="57"/>
        <v/>
      </c>
      <c r="BY149" s="4" t="str">
        <f t="shared" si="58"/>
        <v>1</v>
      </c>
      <c r="BZ149" s="4" t="str">
        <f t="shared" si="59"/>
        <v/>
      </c>
      <c r="CA149" s="4" t="str">
        <f t="shared" si="60"/>
        <v/>
      </c>
      <c r="CB149" s="4" t="str">
        <f t="shared" si="61"/>
        <v/>
      </c>
      <c r="CC149" s="4" t="str">
        <f t="shared" si="62"/>
        <v>0</v>
      </c>
      <c r="CD149" s="4" t="str">
        <f t="shared" si="63"/>
        <v/>
      </c>
      <c r="CE149" s="4" t="str">
        <f t="shared" si="64"/>
        <v/>
      </c>
      <c r="CF149" s="4" t="str">
        <f t="shared" si="65"/>
        <v/>
      </c>
      <c r="CG149" s="4" t="str">
        <f t="shared" si="66"/>
        <v>5.727920455</v>
      </c>
      <c r="CH149" s="4" t="str">
        <f t="shared" si="67"/>
        <v/>
      </c>
      <c r="CI149" s="4" t="str">
        <f t="shared" si="68"/>
        <v/>
      </c>
      <c r="CJ149" s="4" t="str">
        <f t="shared" si="69"/>
        <v/>
      </c>
      <c r="CK149" s="4" t="str">
        <f t="shared" si="70"/>
        <v>0</v>
      </c>
      <c r="CL149" s="4" t="str">
        <f t="shared" si="71"/>
        <v/>
      </c>
      <c r="CM149" s="4" t="str">
        <f t="shared" si="72"/>
        <v/>
      </c>
      <c r="CN149" s="4" t="str">
        <f t="shared" si="73"/>
        <v/>
      </c>
      <c r="CO149" s="4" t="str">
        <f t="shared" si="74"/>
        <v>1</v>
      </c>
    </row>
    <row r="150">
      <c r="A150" s="4">
        <v>0.00652714640702</v>
      </c>
      <c r="B150" s="4">
        <v>97603.9478125</v>
      </c>
      <c r="C150" s="7">
        <v>586.514015225166</v>
      </c>
      <c r="D150" s="7">
        <v>26600.0</v>
      </c>
      <c r="E150" s="7">
        <v>23535.961663896018</v>
      </c>
      <c r="F150" s="7">
        <v>97034.0</v>
      </c>
      <c r="G150" s="7">
        <v>23524.375</v>
      </c>
      <c r="H150" s="7">
        <v>3075.625</v>
      </c>
      <c r="I150" s="4">
        <v>569.9478125</v>
      </c>
      <c r="J150" s="4">
        <v>0.0</v>
      </c>
      <c r="U150" s="11" t="str">
        <f t="shared" si="2"/>
        <v>3</v>
      </c>
      <c r="V150" s="4" t="str">
        <f t="shared" si="3"/>
        <v/>
      </c>
      <c r="W150" s="4" t="str">
        <f t="shared" si="4"/>
        <v/>
      </c>
      <c r="X150" s="4" t="str">
        <f t="shared" si="5"/>
        <v>97603.94781</v>
      </c>
      <c r="Y150" s="4" t="str">
        <f t="shared" si="6"/>
        <v/>
      </c>
      <c r="Z150" s="4" t="str">
        <f t="shared" si="7"/>
        <v/>
      </c>
      <c r="AA150" s="4" t="str">
        <f t="shared" si="8"/>
        <v/>
      </c>
      <c r="AB150" s="4" t="str">
        <f t="shared" si="9"/>
        <v>586.5140152</v>
      </c>
      <c r="AC150" s="4" t="str">
        <f t="shared" si="10"/>
        <v/>
      </c>
      <c r="AD150" s="4" t="str">
        <f t="shared" si="11"/>
        <v/>
      </c>
      <c r="AE150" s="4" t="str">
        <f t="shared" si="12"/>
        <v/>
      </c>
      <c r="AF150" s="4" t="str">
        <f t="shared" si="13"/>
        <v>26600</v>
      </c>
      <c r="AG150" s="4" t="str">
        <f t="shared" si="14"/>
        <v/>
      </c>
      <c r="AH150" s="4" t="str">
        <f t="shared" si="15"/>
        <v/>
      </c>
      <c r="AI150" s="4" t="str">
        <f t="shared" si="16"/>
        <v/>
      </c>
      <c r="AJ150" s="4" t="str">
        <f t="shared" si="17"/>
        <v>23535.96166</v>
      </c>
      <c r="AK150" s="4" t="str">
        <f t="shared" si="18"/>
        <v/>
      </c>
      <c r="AL150" s="4" t="str">
        <f t="shared" si="19"/>
        <v/>
      </c>
      <c r="AM150" s="4" t="str">
        <f t="shared" si="20"/>
        <v/>
      </c>
      <c r="AN150" s="4" t="str">
        <f t="shared" si="21"/>
        <v>97034</v>
      </c>
      <c r="AO150" s="4" t="str">
        <f t="shared" si="22"/>
        <v/>
      </c>
      <c r="AP150" s="4" t="str">
        <f t="shared" si="23"/>
        <v/>
      </c>
      <c r="AQ150" s="4" t="str">
        <f t="shared" si="24"/>
        <v/>
      </c>
      <c r="AR150" s="4" t="str">
        <f t="shared" si="25"/>
        <v>23524.375</v>
      </c>
      <c r="AS150" s="4" t="str">
        <f t="shared" si="26"/>
        <v/>
      </c>
      <c r="AT150" s="4" t="str">
        <f t="shared" si="27"/>
        <v/>
      </c>
      <c r="AU150" s="4" t="str">
        <f t="shared" si="28"/>
        <v/>
      </c>
      <c r="AV150" s="4" t="str">
        <f t="shared" si="29"/>
        <v>3075.625</v>
      </c>
      <c r="AW150" s="4" t="str">
        <f t="shared" si="30"/>
        <v/>
      </c>
      <c r="AX150" s="4" t="str">
        <f t="shared" si="31"/>
        <v/>
      </c>
      <c r="AY150" s="4" t="str">
        <f t="shared" si="32"/>
        <v/>
      </c>
      <c r="AZ150" s="4" t="str">
        <f t="shared" si="33"/>
        <v>569.9478125</v>
      </c>
      <c r="BA150" s="4" t="str">
        <f t="shared" si="34"/>
        <v/>
      </c>
      <c r="BB150" s="4" t="str">
        <f t="shared" si="35"/>
        <v/>
      </c>
      <c r="BC150" s="4" t="str">
        <f t="shared" si="36"/>
        <v/>
      </c>
      <c r="BD150" s="4" t="str">
        <f t="shared" si="37"/>
        <v>0</v>
      </c>
      <c r="BE150" s="4" t="str">
        <f t="shared" si="38"/>
        <v/>
      </c>
      <c r="BF150" s="4" t="str">
        <f t="shared" si="39"/>
        <v/>
      </c>
      <c r="BG150" s="4" t="str">
        <f t="shared" si="40"/>
        <v/>
      </c>
      <c r="BH150" s="4" t="str">
        <f t="shared" si="41"/>
        <v/>
      </c>
      <c r="BI150" s="4" t="str">
        <f t="shared" si="42"/>
        <v/>
      </c>
      <c r="BJ150" s="4" t="str">
        <f t="shared" si="43"/>
        <v/>
      </c>
      <c r="BK150" s="4" t="str">
        <f t="shared" si="44"/>
        <v/>
      </c>
      <c r="BL150" s="4" t="str">
        <f t="shared" si="45"/>
        <v/>
      </c>
      <c r="BM150" s="4" t="str">
        <f t="shared" si="46"/>
        <v/>
      </c>
      <c r="BN150" s="4" t="str">
        <f t="shared" si="47"/>
        <v/>
      </c>
      <c r="BO150" s="4" t="str">
        <f t="shared" si="48"/>
        <v/>
      </c>
      <c r="BP150" s="4" t="str">
        <f t="shared" si="49"/>
        <v/>
      </c>
      <c r="BQ150" s="4" t="str">
        <f t="shared" si="50"/>
        <v/>
      </c>
      <c r="BR150" s="4" t="str">
        <f t="shared" si="51"/>
        <v/>
      </c>
      <c r="BS150" s="4" t="str">
        <f t="shared" si="52"/>
        <v/>
      </c>
      <c r="BT150" s="4" t="str">
        <f t="shared" si="53"/>
        <v/>
      </c>
      <c r="BU150" s="4" t="str">
        <f t="shared" si="54"/>
        <v/>
      </c>
      <c r="BV150" s="4" t="str">
        <f t="shared" si="55"/>
        <v/>
      </c>
      <c r="BW150" s="4" t="str">
        <f t="shared" si="56"/>
        <v/>
      </c>
      <c r="BX150" s="4" t="str">
        <f t="shared" si="57"/>
        <v/>
      </c>
      <c r="BY150" s="4" t="str">
        <f t="shared" si="58"/>
        <v/>
      </c>
      <c r="BZ150" s="4" t="str">
        <f t="shared" si="59"/>
        <v/>
      </c>
      <c r="CA150" s="4" t="str">
        <f t="shared" si="60"/>
        <v/>
      </c>
      <c r="CB150" s="4" t="str">
        <f t="shared" si="61"/>
        <v/>
      </c>
      <c r="CC150" s="4" t="str">
        <f t="shared" si="62"/>
        <v/>
      </c>
      <c r="CD150" s="4" t="str">
        <f t="shared" si="63"/>
        <v/>
      </c>
      <c r="CE150" s="4" t="str">
        <f t="shared" si="64"/>
        <v/>
      </c>
      <c r="CF150" s="4" t="str">
        <f t="shared" si="65"/>
        <v/>
      </c>
      <c r="CG150" s="4" t="str">
        <f t="shared" si="66"/>
        <v/>
      </c>
      <c r="CH150" s="4" t="str">
        <f t="shared" si="67"/>
        <v/>
      </c>
      <c r="CI150" s="4" t="str">
        <f t="shared" si="68"/>
        <v/>
      </c>
      <c r="CJ150" s="4" t="str">
        <f t="shared" si="69"/>
        <v/>
      </c>
      <c r="CK150" s="4" t="str">
        <f t="shared" si="70"/>
        <v/>
      </c>
      <c r="CL150" s="4" t="str">
        <f t="shared" si="71"/>
        <v/>
      </c>
      <c r="CM150" s="4" t="str">
        <f t="shared" si="72"/>
        <v/>
      </c>
      <c r="CN150" s="4" t="str">
        <f t="shared" si="73"/>
        <v/>
      </c>
      <c r="CO150" s="4" t="str">
        <f t="shared" si="74"/>
        <v/>
      </c>
    </row>
    <row r="151">
      <c r="A151" s="4">
        <v>0.00175629739905</v>
      </c>
      <c r="B151" s="4">
        <v>97772.78125</v>
      </c>
      <c r="C151" s="7">
        <v>766.3472891686288</v>
      </c>
      <c r="D151" s="7">
        <v>2498.0</v>
      </c>
      <c r="E151" s="7">
        <v>1729.6036263449862</v>
      </c>
      <c r="F151" s="7">
        <v>97023.0</v>
      </c>
      <c r="G151" s="7">
        <v>1720.0</v>
      </c>
      <c r="H151" s="7">
        <v>778.0</v>
      </c>
      <c r="I151" s="4">
        <v>748.78125</v>
      </c>
      <c r="J151" s="4">
        <v>1.0</v>
      </c>
      <c r="U151" s="11" t="str">
        <f t="shared" si="2"/>
        <v>1</v>
      </c>
      <c r="V151" s="4" t="str">
        <f t="shared" si="3"/>
        <v>97772.78125</v>
      </c>
      <c r="W151" s="4" t="str">
        <f t="shared" si="4"/>
        <v/>
      </c>
      <c r="X151" s="4" t="str">
        <f t="shared" si="5"/>
        <v/>
      </c>
      <c r="Y151" s="4" t="str">
        <f t="shared" si="6"/>
        <v/>
      </c>
      <c r="Z151" s="4" t="str">
        <f t="shared" si="7"/>
        <v>766.3472892</v>
      </c>
      <c r="AA151" s="4" t="str">
        <f t="shared" si="8"/>
        <v/>
      </c>
      <c r="AB151" s="4" t="str">
        <f t="shared" si="9"/>
        <v/>
      </c>
      <c r="AC151" s="4" t="str">
        <f t="shared" si="10"/>
        <v/>
      </c>
      <c r="AD151" s="4" t="str">
        <f t="shared" si="11"/>
        <v>2498</v>
      </c>
      <c r="AE151" s="4" t="str">
        <f t="shared" si="12"/>
        <v/>
      </c>
      <c r="AF151" s="4" t="str">
        <f t="shared" si="13"/>
        <v/>
      </c>
      <c r="AG151" s="4" t="str">
        <f t="shared" si="14"/>
        <v/>
      </c>
      <c r="AH151" s="4" t="str">
        <f t="shared" si="15"/>
        <v>1729.603626</v>
      </c>
      <c r="AI151" s="4" t="str">
        <f t="shared" si="16"/>
        <v/>
      </c>
      <c r="AJ151" s="4" t="str">
        <f t="shared" si="17"/>
        <v/>
      </c>
      <c r="AK151" s="4" t="str">
        <f t="shared" si="18"/>
        <v/>
      </c>
      <c r="AL151" s="4" t="str">
        <f t="shared" si="19"/>
        <v>97023</v>
      </c>
      <c r="AM151" s="4" t="str">
        <f t="shared" si="20"/>
        <v/>
      </c>
      <c r="AN151" s="4" t="str">
        <f t="shared" si="21"/>
        <v/>
      </c>
      <c r="AO151" s="4" t="str">
        <f t="shared" si="22"/>
        <v/>
      </c>
      <c r="AP151" s="4" t="str">
        <f t="shared" si="23"/>
        <v>1720</v>
      </c>
      <c r="AQ151" s="4" t="str">
        <f t="shared" si="24"/>
        <v/>
      </c>
      <c r="AR151" s="4" t="str">
        <f t="shared" si="25"/>
        <v/>
      </c>
      <c r="AS151" s="4" t="str">
        <f t="shared" si="26"/>
        <v/>
      </c>
      <c r="AT151" s="4" t="str">
        <f t="shared" si="27"/>
        <v>778</v>
      </c>
      <c r="AU151" s="4" t="str">
        <f t="shared" si="28"/>
        <v/>
      </c>
      <c r="AV151" s="4" t="str">
        <f t="shared" si="29"/>
        <v/>
      </c>
      <c r="AW151" s="4" t="str">
        <f t="shared" si="30"/>
        <v/>
      </c>
      <c r="AX151" s="4" t="str">
        <f t="shared" si="31"/>
        <v>748.78125</v>
      </c>
      <c r="AY151" s="4" t="str">
        <f t="shared" si="32"/>
        <v/>
      </c>
      <c r="AZ151" s="4" t="str">
        <f t="shared" si="33"/>
        <v/>
      </c>
      <c r="BA151" s="4" t="str">
        <f t="shared" si="34"/>
        <v/>
      </c>
      <c r="BB151" s="4" t="str">
        <f t="shared" si="35"/>
        <v>1</v>
      </c>
      <c r="BC151" s="4" t="str">
        <f t="shared" si="36"/>
        <v/>
      </c>
      <c r="BD151" s="4" t="str">
        <f t="shared" si="37"/>
        <v/>
      </c>
      <c r="BE151" s="4" t="str">
        <f t="shared" si="38"/>
        <v/>
      </c>
      <c r="BF151" s="4" t="str">
        <f t="shared" si="39"/>
        <v/>
      </c>
      <c r="BG151" s="4" t="str">
        <f t="shared" si="40"/>
        <v/>
      </c>
      <c r="BH151" s="4" t="str">
        <f t="shared" si="41"/>
        <v/>
      </c>
      <c r="BI151" s="4" t="str">
        <f t="shared" si="42"/>
        <v/>
      </c>
      <c r="BJ151" s="4" t="str">
        <f t="shared" si="43"/>
        <v/>
      </c>
      <c r="BK151" s="4" t="str">
        <f t="shared" si="44"/>
        <v/>
      </c>
      <c r="BL151" s="4" t="str">
        <f t="shared" si="45"/>
        <v/>
      </c>
      <c r="BM151" s="4" t="str">
        <f t="shared" si="46"/>
        <v/>
      </c>
      <c r="BN151" s="4" t="str">
        <f t="shared" si="47"/>
        <v/>
      </c>
      <c r="BO151" s="4" t="str">
        <f t="shared" si="48"/>
        <v/>
      </c>
      <c r="BP151" s="4" t="str">
        <f t="shared" si="49"/>
        <v/>
      </c>
      <c r="BQ151" s="4" t="str">
        <f t="shared" si="50"/>
        <v/>
      </c>
      <c r="BR151" s="4" t="str">
        <f t="shared" si="51"/>
        <v/>
      </c>
      <c r="BS151" s="4" t="str">
        <f t="shared" si="52"/>
        <v/>
      </c>
      <c r="BT151" s="4" t="str">
        <f t="shared" si="53"/>
        <v/>
      </c>
      <c r="BU151" s="4" t="str">
        <f t="shared" si="54"/>
        <v/>
      </c>
      <c r="BV151" s="4" t="str">
        <f t="shared" si="55"/>
        <v/>
      </c>
      <c r="BW151" s="4" t="str">
        <f t="shared" si="56"/>
        <v/>
      </c>
      <c r="BX151" s="4" t="str">
        <f t="shared" si="57"/>
        <v/>
      </c>
      <c r="BY151" s="4" t="str">
        <f t="shared" si="58"/>
        <v/>
      </c>
      <c r="BZ151" s="4" t="str">
        <f t="shared" si="59"/>
        <v/>
      </c>
      <c r="CA151" s="4" t="str">
        <f t="shared" si="60"/>
        <v/>
      </c>
      <c r="CB151" s="4" t="str">
        <f t="shared" si="61"/>
        <v/>
      </c>
      <c r="CC151" s="4" t="str">
        <f t="shared" si="62"/>
        <v/>
      </c>
      <c r="CD151" s="4" t="str">
        <f t="shared" si="63"/>
        <v/>
      </c>
      <c r="CE151" s="4" t="str">
        <f t="shared" si="64"/>
        <v/>
      </c>
      <c r="CF151" s="4" t="str">
        <f t="shared" si="65"/>
        <v/>
      </c>
      <c r="CG151" s="4" t="str">
        <f t="shared" si="66"/>
        <v/>
      </c>
      <c r="CH151" s="4" t="str">
        <f t="shared" si="67"/>
        <v/>
      </c>
      <c r="CI151" s="4" t="str">
        <f t="shared" si="68"/>
        <v/>
      </c>
      <c r="CJ151" s="4" t="str">
        <f t="shared" si="69"/>
        <v/>
      </c>
      <c r="CK151" s="4" t="str">
        <f t="shared" si="70"/>
        <v/>
      </c>
      <c r="CL151" s="4" t="str">
        <f t="shared" si="71"/>
        <v/>
      </c>
      <c r="CM151" s="4" t="str">
        <f t="shared" si="72"/>
        <v/>
      </c>
      <c r="CN151" s="4" t="str">
        <f t="shared" si="73"/>
        <v/>
      </c>
      <c r="CO151" s="4" t="str">
        <f t="shared" si="74"/>
        <v/>
      </c>
    </row>
    <row r="152">
      <c r="A152" s="4">
        <v>0.00442824092684</v>
      </c>
      <c r="B152" s="4">
        <v>96706.0590625</v>
      </c>
      <c r="C152" s="7">
        <v>136.61858896722006</v>
      </c>
      <c r="D152" s="7">
        <v>9924.0</v>
      </c>
      <c r="E152" s="7">
        <v>9538.76278451689</v>
      </c>
      <c r="F152" s="7">
        <v>96586.0</v>
      </c>
      <c r="G152" s="7">
        <v>9530.14125</v>
      </c>
      <c r="H152" s="7">
        <v>393.85875</v>
      </c>
      <c r="I152" s="4">
        <v>112.78125</v>
      </c>
      <c r="J152" s="4">
        <v>7.2778125</v>
      </c>
      <c r="K152">
        <v>19.087462841250343</v>
      </c>
      <c r="L152" s="7">
        <v>158.0</v>
      </c>
      <c r="M152" s="7">
        <v>104.0</v>
      </c>
      <c r="N152" s="4">
        <v>272.0</v>
      </c>
      <c r="O152" s="4">
        <v>8.0</v>
      </c>
      <c r="P152" s="4">
        <v>78.0</v>
      </c>
      <c r="Q152" s="4">
        <v>4017.3219280948874</v>
      </c>
      <c r="R152" s="4">
        <v>3.0</v>
      </c>
      <c r="S152" s="4">
        <v>5.0</v>
      </c>
      <c r="T152" s="4"/>
      <c r="U152" s="11" t="str">
        <f t="shared" si="2"/>
        <v>3</v>
      </c>
      <c r="V152" s="4" t="str">
        <f t="shared" si="3"/>
        <v/>
      </c>
      <c r="W152" s="4" t="str">
        <f t="shared" si="4"/>
        <v/>
      </c>
      <c r="X152" s="4" t="str">
        <f t="shared" si="5"/>
        <v>96706.05906</v>
      </c>
      <c r="Y152" s="4" t="str">
        <f t="shared" si="6"/>
        <v/>
      </c>
      <c r="Z152" s="4" t="str">
        <f t="shared" si="7"/>
        <v/>
      </c>
      <c r="AA152" s="4" t="str">
        <f t="shared" si="8"/>
        <v/>
      </c>
      <c r="AB152" s="4" t="str">
        <f t="shared" si="9"/>
        <v>136.618589</v>
      </c>
      <c r="AC152" s="4" t="str">
        <f t="shared" si="10"/>
        <v/>
      </c>
      <c r="AD152" s="4" t="str">
        <f t="shared" si="11"/>
        <v/>
      </c>
      <c r="AE152" s="4" t="str">
        <f t="shared" si="12"/>
        <v/>
      </c>
      <c r="AF152" s="4" t="str">
        <f t="shared" si="13"/>
        <v>9924</v>
      </c>
      <c r="AG152" s="4" t="str">
        <f t="shared" si="14"/>
        <v/>
      </c>
      <c r="AH152" s="4" t="str">
        <f t="shared" si="15"/>
        <v/>
      </c>
      <c r="AI152" s="4" t="str">
        <f t="shared" si="16"/>
        <v/>
      </c>
      <c r="AJ152" s="4" t="str">
        <f t="shared" si="17"/>
        <v>9538.762785</v>
      </c>
      <c r="AK152" s="4" t="str">
        <f t="shared" si="18"/>
        <v/>
      </c>
      <c r="AL152" s="4" t="str">
        <f t="shared" si="19"/>
        <v/>
      </c>
      <c r="AM152" s="4" t="str">
        <f t="shared" si="20"/>
        <v/>
      </c>
      <c r="AN152" s="4" t="str">
        <f t="shared" si="21"/>
        <v>96586</v>
      </c>
      <c r="AO152" s="4" t="str">
        <f t="shared" si="22"/>
        <v/>
      </c>
      <c r="AP152" s="4" t="str">
        <f t="shared" si="23"/>
        <v/>
      </c>
      <c r="AQ152" s="4" t="str">
        <f t="shared" si="24"/>
        <v/>
      </c>
      <c r="AR152" s="4" t="str">
        <f t="shared" si="25"/>
        <v>9530.14125</v>
      </c>
      <c r="AS152" s="4" t="str">
        <f t="shared" si="26"/>
        <v/>
      </c>
      <c r="AT152" s="4" t="str">
        <f t="shared" si="27"/>
        <v/>
      </c>
      <c r="AU152" s="4" t="str">
        <f t="shared" si="28"/>
        <v/>
      </c>
      <c r="AV152" s="4" t="str">
        <f t="shared" si="29"/>
        <v>393.85875</v>
      </c>
      <c r="AW152" s="4" t="str">
        <f t="shared" si="30"/>
        <v/>
      </c>
      <c r="AX152" s="4" t="str">
        <f t="shared" si="31"/>
        <v/>
      </c>
      <c r="AY152" s="4" t="str">
        <f t="shared" si="32"/>
        <v/>
      </c>
      <c r="AZ152" s="4" t="str">
        <f t="shared" si="33"/>
        <v>112.78125</v>
      </c>
      <c r="BA152" s="4" t="str">
        <f t="shared" si="34"/>
        <v/>
      </c>
      <c r="BB152" s="4" t="str">
        <f t="shared" si="35"/>
        <v/>
      </c>
      <c r="BC152" s="4" t="str">
        <f t="shared" si="36"/>
        <v/>
      </c>
      <c r="BD152" s="4" t="str">
        <f t="shared" si="37"/>
        <v>7.2778125</v>
      </c>
      <c r="BE152" s="4" t="str">
        <f t="shared" si="38"/>
        <v/>
      </c>
      <c r="BF152" s="4" t="str">
        <f t="shared" si="39"/>
        <v/>
      </c>
      <c r="BG152" s="4" t="str">
        <f t="shared" si="40"/>
        <v/>
      </c>
      <c r="BH152" s="4" t="str">
        <f t="shared" si="41"/>
        <v>19.08746284</v>
      </c>
      <c r="BI152" s="4" t="str">
        <f t="shared" si="42"/>
        <v/>
      </c>
      <c r="BJ152" s="4" t="str">
        <f t="shared" si="43"/>
        <v/>
      </c>
      <c r="BK152" s="4" t="str">
        <f t="shared" si="44"/>
        <v/>
      </c>
      <c r="BL152" s="4" t="str">
        <f t="shared" si="45"/>
        <v>158</v>
      </c>
      <c r="BM152" s="4" t="str">
        <f t="shared" si="46"/>
        <v/>
      </c>
      <c r="BN152" s="4" t="str">
        <f t="shared" si="47"/>
        <v/>
      </c>
      <c r="BO152" s="4" t="str">
        <f t="shared" si="48"/>
        <v/>
      </c>
      <c r="BP152" s="4" t="str">
        <f t="shared" si="49"/>
        <v>104</v>
      </c>
      <c r="BQ152" s="4" t="str">
        <f t="shared" si="50"/>
        <v/>
      </c>
      <c r="BR152" s="4" t="str">
        <f t="shared" si="51"/>
        <v/>
      </c>
      <c r="BS152" s="4" t="str">
        <f t="shared" si="52"/>
        <v/>
      </c>
      <c r="BT152" s="4" t="str">
        <f t="shared" si="53"/>
        <v>272</v>
      </c>
      <c r="BU152" s="4" t="str">
        <f t="shared" si="54"/>
        <v/>
      </c>
      <c r="BV152" s="4" t="str">
        <f t="shared" si="55"/>
        <v/>
      </c>
      <c r="BW152" s="4" t="str">
        <f t="shared" si="56"/>
        <v/>
      </c>
      <c r="BX152" s="4" t="str">
        <f t="shared" si="57"/>
        <v>8</v>
      </c>
      <c r="BY152" s="4" t="str">
        <f t="shared" si="58"/>
        <v/>
      </c>
      <c r="BZ152" s="4" t="str">
        <f t="shared" si="59"/>
        <v/>
      </c>
      <c r="CA152" s="4" t="str">
        <f t="shared" si="60"/>
        <v/>
      </c>
      <c r="CB152" s="4" t="str">
        <f t="shared" si="61"/>
        <v>78</v>
      </c>
      <c r="CC152" s="4" t="str">
        <f t="shared" si="62"/>
        <v/>
      </c>
      <c r="CD152" s="4" t="str">
        <f t="shared" si="63"/>
        <v/>
      </c>
      <c r="CE152" s="4" t="str">
        <f t="shared" si="64"/>
        <v/>
      </c>
      <c r="CF152" s="4" t="str">
        <f t="shared" si="65"/>
        <v>4017.321928</v>
      </c>
      <c r="CG152" s="4" t="str">
        <f t="shared" si="66"/>
        <v/>
      </c>
      <c r="CH152" s="4" t="str">
        <f t="shared" si="67"/>
        <v/>
      </c>
      <c r="CI152" s="4" t="str">
        <f t="shared" si="68"/>
        <v/>
      </c>
      <c r="CJ152" s="4" t="str">
        <f t="shared" si="69"/>
        <v>3</v>
      </c>
      <c r="CK152" s="4" t="str">
        <f t="shared" si="70"/>
        <v/>
      </c>
      <c r="CL152" s="4" t="str">
        <f t="shared" si="71"/>
        <v/>
      </c>
      <c r="CM152" s="4" t="str">
        <f t="shared" si="72"/>
        <v/>
      </c>
      <c r="CN152" s="4" t="str">
        <f t="shared" si="73"/>
        <v>5</v>
      </c>
      <c r="CO152" s="4" t="str">
        <f t="shared" si="74"/>
        <v/>
      </c>
    </row>
    <row r="153">
      <c r="A153" s="4">
        <v>0.00142536410637</v>
      </c>
      <c r="B153" s="4">
        <v>97280.8590625</v>
      </c>
      <c r="C153" s="7">
        <v>990.4144155426054</v>
      </c>
      <c r="D153" s="7">
        <v>20500.0</v>
      </c>
      <c r="E153" s="7">
        <v>18800.27142603119</v>
      </c>
      <c r="F153" s="7">
        <v>96307.0</v>
      </c>
      <c r="G153" s="7">
        <v>18789.53125</v>
      </c>
      <c r="H153" s="7">
        <v>1710.46875</v>
      </c>
      <c r="I153" s="4">
        <v>973.8590625</v>
      </c>
      <c r="J153" s="4">
        <v>0.0</v>
      </c>
      <c r="U153" s="11" t="str">
        <f t="shared" si="2"/>
        <v>1</v>
      </c>
      <c r="V153" s="4" t="str">
        <f t="shared" si="3"/>
        <v>97280.85906</v>
      </c>
      <c r="W153" s="4" t="str">
        <f t="shared" si="4"/>
        <v/>
      </c>
      <c r="X153" s="4" t="str">
        <f t="shared" si="5"/>
        <v/>
      </c>
      <c r="Y153" s="4" t="str">
        <f t="shared" si="6"/>
        <v/>
      </c>
      <c r="Z153" s="4" t="str">
        <f t="shared" si="7"/>
        <v>990.4144155</v>
      </c>
      <c r="AA153" s="4" t="str">
        <f t="shared" si="8"/>
        <v/>
      </c>
      <c r="AB153" s="4" t="str">
        <f t="shared" si="9"/>
        <v/>
      </c>
      <c r="AC153" s="4" t="str">
        <f t="shared" si="10"/>
        <v/>
      </c>
      <c r="AD153" s="4" t="str">
        <f t="shared" si="11"/>
        <v>20500</v>
      </c>
      <c r="AE153" s="4" t="str">
        <f t="shared" si="12"/>
        <v/>
      </c>
      <c r="AF153" s="4" t="str">
        <f t="shared" si="13"/>
        <v/>
      </c>
      <c r="AG153" s="4" t="str">
        <f t="shared" si="14"/>
        <v/>
      </c>
      <c r="AH153" s="4" t="str">
        <f t="shared" si="15"/>
        <v>18800.27143</v>
      </c>
      <c r="AI153" s="4" t="str">
        <f t="shared" si="16"/>
        <v/>
      </c>
      <c r="AJ153" s="4" t="str">
        <f t="shared" si="17"/>
        <v/>
      </c>
      <c r="AK153" s="4" t="str">
        <f t="shared" si="18"/>
        <v/>
      </c>
      <c r="AL153" s="4" t="str">
        <f t="shared" si="19"/>
        <v>96307</v>
      </c>
      <c r="AM153" s="4" t="str">
        <f t="shared" si="20"/>
        <v/>
      </c>
      <c r="AN153" s="4" t="str">
        <f t="shared" si="21"/>
        <v/>
      </c>
      <c r="AO153" s="4" t="str">
        <f t="shared" si="22"/>
        <v/>
      </c>
      <c r="AP153" s="4" t="str">
        <f t="shared" si="23"/>
        <v>18789.53125</v>
      </c>
      <c r="AQ153" s="4" t="str">
        <f t="shared" si="24"/>
        <v/>
      </c>
      <c r="AR153" s="4" t="str">
        <f t="shared" si="25"/>
        <v/>
      </c>
      <c r="AS153" s="4" t="str">
        <f t="shared" si="26"/>
        <v/>
      </c>
      <c r="AT153" s="4" t="str">
        <f t="shared" si="27"/>
        <v>1710.46875</v>
      </c>
      <c r="AU153" s="4" t="str">
        <f t="shared" si="28"/>
        <v/>
      </c>
      <c r="AV153" s="4" t="str">
        <f t="shared" si="29"/>
        <v/>
      </c>
      <c r="AW153" s="4" t="str">
        <f t="shared" si="30"/>
        <v/>
      </c>
      <c r="AX153" s="4" t="str">
        <f t="shared" si="31"/>
        <v>973.8590625</v>
      </c>
      <c r="AY153" s="4" t="str">
        <f t="shared" si="32"/>
        <v/>
      </c>
      <c r="AZ153" s="4" t="str">
        <f t="shared" si="33"/>
        <v/>
      </c>
      <c r="BA153" s="4" t="str">
        <f t="shared" si="34"/>
        <v/>
      </c>
      <c r="BB153" s="4" t="str">
        <f t="shared" si="35"/>
        <v>0</v>
      </c>
      <c r="BC153" s="4" t="str">
        <f t="shared" si="36"/>
        <v/>
      </c>
      <c r="BD153" s="4" t="str">
        <f t="shared" si="37"/>
        <v/>
      </c>
      <c r="BE153" s="4" t="str">
        <f t="shared" si="38"/>
        <v/>
      </c>
      <c r="BF153" s="4" t="str">
        <f t="shared" si="39"/>
        <v/>
      </c>
      <c r="BG153" s="4" t="str">
        <f t="shared" si="40"/>
        <v/>
      </c>
      <c r="BH153" s="4" t="str">
        <f t="shared" si="41"/>
        <v/>
      </c>
      <c r="BI153" s="4" t="str">
        <f t="shared" si="42"/>
        <v/>
      </c>
      <c r="BJ153" s="4" t="str">
        <f t="shared" si="43"/>
        <v/>
      </c>
      <c r="BK153" s="4" t="str">
        <f t="shared" si="44"/>
        <v/>
      </c>
      <c r="BL153" s="4" t="str">
        <f t="shared" si="45"/>
        <v/>
      </c>
      <c r="BM153" s="4" t="str">
        <f t="shared" si="46"/>
        <v/>
      </c>
      <c r="BN153" s="4" t="str">
        <f t="shared" si="47"/>
        <v/>
      </c>
      <c r="BO153" s="4" t="str">
        <f t="shared" si="48"/>
        <v/>
      </c>
      <c r="BP153" s="4" t="str">
        <f t="shared" si="49"/>
        <v/>
      </c>
      <c r="BQ153" s="4" t="str">
        <f t="shared" si="50"/>
        <v/>
      </c>
      <c r="BR153" s="4" t="str">
        <f t="shared" si="51"/>
        <v/>
      </c>
      <c r="BS153" s="4" t="str">
        <f t="shared" si="52"/>
        <v/>
      </c>
      <c r="BT153" s="4" t="str">
        <f t="shared" si="53"/>
        <v/>
      </c>
      <c r="BU153" s="4" t="str">
        <f t="shared" si="54"/>
        <v/>
      </c>
      <c r="BV153" s="4" t="str">
        <f t="shared" si="55"/>
        <v/>
      </c>
      <c r="BW153" s="4" t="str">
        <f t="shared" si="56"/>
        <v/>
      </c>
      <c r="BX153" s="4" t="str">
        <f t="shared" si="57"/>
        <v/>
      </c>
      <c r="BY153" s="4" t="str">
        <f t="shared" si="58"/>
        <v/>
      </c>
      <c r="BZ153" s="4" t="str">
        <f t="shared" si="59"/>
        <v/>
      </c>
      <c r="CA153" s="4" t="str">
        <f t="shared" si="60"/>
        <v/>
      </c>
      <c r="CB153" s="4" t="str">
        <f t="shared" si="61"/>
        <v/>
      </c>
      <c r="CC153" s="4" t="str">
        <f t="shared" si="62"/>
        <v/>
      </c>
      <c r="CD153" s="4" t="str">
        <f t="shared" si="63"/>
        <v/>
      </c>
      <c r="CE153" s="4" t="str">
        <f t="shared" si="64"/>
        <v/>
      </c>
      <c r="CF153" s="4" t="str">
        <f t="shared" si="65"/>
        <v/>
      </c>
      <c r="CG153" s="4" t="str">
        <f t="shared" si="66"/>
        <v/>
      </c>
      <c r="CH153" s="4" t="str">
        <f t="shared" si="67"/>
        <v/>
      </c>
      <c r="CI153" s="4" t="str">
        <f t="shared" si="68"/>
        <v/>
      </c>
      <c r="CJ153" s="4" t="str">
        <f t="shared" si="69"/>
        <v/>
      </c>
      <c r="CK153" s="4" t="str">
        <f t="shared" si="70"/>
        <v/>
      </c>
      <c r="CL153" s="4" t="str">
        <f t="shared" si="71"/>
        <v/>
      </c>
      <c r="CM153" s="4" t="str">
        <f t="shared" si="72"/>
        <v/>
      </c>
      <c r="CN153" s="4" t="str">
        <f t="shared" si="73"/>
        <v/>
      </c>
      <c r="CO153" s="4" t="str">
        <f t="shared" si="74"/>
        <v/>
      </c>
    </row>
    <row r="154">
      <c r="A154" s="4">
        <v>0.00252641264527</v>
      </c>
      <c r="B154" s="4">
        <v>299404.0</v>
      </c>
      <c r="C154" s="7">
        <v>20.191724333042377</v>
      </c>
      <c r="D154" s="7">
        <v>1465.0</v>
      </c>
      <c r="E154" s="7">
        <v>1317.2761244052742</v>
      </c>
      <c r="F154" s="7">
        <v>299402.0</v>
      </c>
      <c r="G154" s="7">
        <v>1310.0</v>
      </c>
      <c r="H154" s="7">
        <v>155.0</v>
      </c>
      <c r="I154" s="4">
        <v>2.0</v>
      </c>
      <c r="J154" s="4">
        <v>0.0</v>
      </c>
      <c r="K154">
        <v>2.584962500721156</v>
      </c>
      <c r="L154" s="7">
        <v>14.0</v>
      </c>
      <c r="M154" s="7">
        <v>0.0</v>
      </c>
      <c r="N154" s="4">
        <v>6.0</v>
      </c>
      <c r="O154" s="4">
        <v>26.0</v>
      </c>
      <c r="P154" s="4">
        <v>214.0</v>
      </c>
      <c r="Q154" s="4">
        <v>7797.523561956057</v>
      </c>
      <c r="R154" s="4">
        <v>10.0</v>
      </c>
      <c r="S154" s="4">
        <v>16.0</v>
      </c>
      <c r="T154" s="4"/>
      <c r="U154" s="11" t="str">
        <f t="shared" si="2"/>
        <v>2</v>
      </c>
      <c r="V154" s="4" t="str">
        <f t="shared" si="3"/>
        <v/>
      </c>
      <c r="W154" s="4" t="str">
        <f t="shared" si="4"/>
        <v>299404</v>
      </c>
      <c r="X154" s="4" t="str">
        <f t="shared" si="5"/>
        <v/>
      </c>
      <c r="Y154" s="4" t="str">
        <f t="shared" si="6"/>
        <v/>
      </c>
      <c r="Z154" s="4" t="str">
        <f t="shared" si="7"/>
        <v/>
      </c>
      <c r="AA154" s="4" t="str">
        <f t="shared" si="8"/>
        <v>20.19172433</v>
      </c>
      <c r="AB154" s="4" t="str">
        <f t="shared" si="9"/>
        <v/>
      </c>
      <c r="AC154" s="4" t="str">
        <f t="shared" si="10"/>
        <v/>
      </c>
      <c r="AD154" s="4" t="str">
        <f t="shared" si="11"/>
        <v/>
      </c>
      <c r="AE154" s="4" t="str">
        <f t="shared" si="12"/>
        <v>1465</v>
      </c>
      <c r="AF154" s="4" t="str">
        <f t="shared" si="13"/>
        <v/>
      </c>
      <c r="AG154" s="4" t="str">
        <f t="shared" si="14"/>
        <v/>
      </c>
      <c r="AH154" s="4" t="str">
        <f t="shared" si="15"/>
        <v/>
      </c>
      <c r="AI154" s="4" t="str">
        <f t="shared" si="16"/>
        <v>1317.276124</v>
      </c>
      <c r="AJ154" s="4" t="str">
        <f t="shared" si="17"/>
        <v/>
      </c>
      <c r="AK154" s="4" t="str">
        <f t="shared" si="18"/>
        <v/>
      </c>
      <c r="AL154" s="4" t="str">
        <f t="shared" si="19"/>
        <v/>
      </c>
      <c r="AM154" s="4" t="str">
        <f t="shared" si="20"/>
        <v>299402</v>
      </c>
      <c r="AN154" s="4" t="str">
        <f t="shared" si="21"/>
        <v/>
      </c>
      <c r="AO154" s="4" t="str">
        <f t="shared" si="22"/>
        <v/>
      </c>
      <c r="AP154" s="4" t="str">
        <f t="shared" si="23"/>
        <v/>
      </c>
      <c r="AQ154" s="4" t="str">
        <f t="shared" si="24"/>
        <v>1310</v>
      </c>
      <c r="AR154" s="4" t="str">
        <f t="shared" si="25"/>
        <v/>
      </c>
      <c r="AS154" s="4" t="str">
        <f t="shared" si="26"/>
        <v/>
      </c>
      <c r="AT154" s="4" t="str">
        <f t="shared" si="27"/>
        <v/>
      </c>
      <c r="AU154" s="4" t="str">
        <f t="shared" si="28"/>
        <v>155</v>
      </c>
      <c r="AV154" s="4" t="str">
        <f t="shared" si="29"/>
        <v/>
      </c>
      <c r="AW154" s="4" t="str">
        <f t="shared" si="30"/>
        <v/>
      </c>
      <c r="AX154" s="4" t="str">
        <f t="shared" si="31"/>
        <v/>
      </c>
      <c r="AY154" s="4" t="str">
        <f t="shared" si="32"/>
        <v>2</v>
      </c>
      <c r="AZ154" s="4" t="str">
        <f t="shared" si="33"/>
        <v/>
      </c>
      <c r="BA154" s="4" t="str">
        <f t="shared" si="34"/>
        <v/>
      </c>
      <c r="BB154" s="4" t="str">
        <f t="shared" si="35"/>
        <v/>
      </c>
      <c r="BC154" s="4" t="str">
        <f t="shared" si="36"/>
        <v>0</v>
      </c>
      <c r="BD154" s="4" t="str">
        <f t="shared" si="37"/>
        <v/>
      </c>
      <c r="BE154" s="4" t="str">
        <f t="shared" si="38"/>
        <v/>
      </c>
      <c r="BF154" s="4" t="str">
        <f t="shared" si="39"/>
        <v/>
      </c>
      <c r="BG154" s="4" t="str">
        <f t="shared" si="40"/>
        <v>2.584962501</v>
      </c>
      <c r="BH154" s="4" t="str">
        <f t="shared" si="41"/>
        <v/>
      </c>
      <c r="BI154" s="4" t="str">
        <f t="shared" si="42"/>
        <v/>
      </c>
      <c r="BJ154" s="4" t="str">
        <f t="shared" si="43"/>
        <v/>
      </c>
      <c r="BK154" s="4" t="str">
        <f t="shared" si="44"/>
        <v>14</v>
      </c>
      <c r="BL154" s="4" t="str">
        <f t="shared" si="45"/>
        <v/>
      </c>
      <c r="BM154" s="4" t="str">
        <f t="shared" si="46"/>
        <v/>
      </c>
      <c r="BN154" s="4" t="str">
        <f t="shared" si="47"/>
        <v/>
      </c>
      <c r="BO154" s="4" t="str">
        <f t="shared" si="48"/>
        <v>0</v>
      </c>
      <c r="BP154" s="4" t="str">
        <f t="shared" si="49"/>
        <v/>
      </c>
      <c r="BQ154" s="4" t="str">
        <f t="shared" si="50"/>
        <v/>
      </c>
      <c r="BR154" s="4" t="str">
        <f t="shared" si="51"/>
        <v/>
      </c>
      <c r="BS154" s="4" t="str">
        <f t="shared" si="52"/>
        <v>6</v>
      </c>
      <c r="BT154" s="4" t="str">
        <f t="shared" si="53"/>
        <v/>
      </c>
      <c r="BU154" s="4" t="str">
        <f t="shared" si="54"/>
        <v/>
      </c>
      <c r="BV154" s="4" t="str">
        <f t="shared" si="55"/>
        <v/>
      </c>
      <c r="BW154" s="4" t="str">
        <f t="shared" si="56"/>
        <v>26</v>
      </c>
      <c r="BX154" s="4" t="str">
        <f t="shared" si="57"/>
        <v/>
      </c>
      <c r="BY154" s="4" t="str">
        <f t="shared" si="58"/>
        <v/>
      </c>
      <c r="BZ154" s="4" t="str">
        <f t="shared" si="59"/>
        <v/>
      </c>
      <c r="CA154" s="4" t="str">
        <f t="shared" si="60"/>
        <v>214</v>
      </c>
      <c r="CB154" s="4" t="str">
        <f t="shared" si="61"/>
        <v/>
      </c>
      <c r="CC154" s="4" t="str">
        <f t="shared" si="62"/>
        <v/>
      </c>
      <c r="CD154" s="4" t="str">
        <f t="shared" si="63"/>
        <v/>
      </c>
      <c r="CE154" s="4" t="str">
        <f t="shared" si="64"/>
        <v>7797.523562</v>
      </c>
      <c r="CF154" s="4" t="str">
        <f t="shared" si="65"/>
        <v/>
      </c>
      <c r="CG154" s="4" t="str">
        <f t="shared" si="66"/>
        <v/>
      </c>
      <c r="CH154" s="4" t="str">
        <f t="shared" si="67"/>
        <v/>
      </c>
      <c r="CI154" s="4" t="str">
        <f t="shared" si="68"/>
        <v>10</v>
      </c>
      <c r="CJ154" s="4" t="str">
        <f t="shared" si="69"/>
        <v/>
      </c>
      <c r="CK154" s="4" t="str">
        <f t="shared" si="70"/>
        <v/>
      </c>
      <c r="CL154" s="4" t="str">
        <f t="shared" si="71"/>
        <v/>
      </c>
      <c r="CM154" s="4" t="str">
        <f t="shared" si="72"/>
        <v>16</v>
      </c>
      <c r="CN154" s="4" t="str">
        <f t="shared" si="73"/>
        <v/>
      </c>
      <c r="CO154" s="4" t="str">
        <f t="shared" si="74"/>
        <v/>
      </c>
    </row>
    <row r="155">
      <c r="A155" s="4">
        <v>0.00222818549827</v>
      </c>
      <c r="B155" s="4">
        <v>104165.4375</v>
      </c>
      <c r="C155" s="7">
        <v>430.10027962161706</v>
      </c>
      <c r="D155" s="7">
        <v>2613.0</v>
      </c>
      <c r="E155" s="7">
        <v>735.8826430493618</v>
      </c>
      <c r="F155" s="7">
        <v>103752.0</v>
      </c>
      <c r="G155" s="7">
        <v>725.0</v>
      </c>
      <c r="H155" s="7">
        <v>1888.0</v>
      </c>
      <c r="I155" s="4">
        <v>359.375</v>
      </c>
      <c r="J155" s="4">
        <v>54.0625</v>
      </c>
      <c r="U155" s="11" t="str">
        <f t="shared" si="2"/>
        <v>1</v>
      </c>
      <c r="V155" s="4" t="str">
        <f t="shared" si="3"/>
        <v>104165.4375</v>
      </c>
      <c r="W155" s="4" t="str">
        <f t="shared" si="4"/>
        <v/>
      </c>
      <c r="X155" s="4" t="str">
        <f t="shared" si="5"/>
        <v/>
      </c>
      <c r="Y155" s="4" t="str">
        <f t="shared" si="6"/>
        <v/>
      </c>
      <c r="Z155" s="4" t="str">
        <f t="shared" si="7"/>
        <v>430.1002796</v>
      </c>
      <c r="AA155" s="4" t="str">
        <f t="shared" si="8"/>
        <v/>
      </c>
      <c r="AB155" s="4" t="str">
        <f t="shared" si="9"/>
        <v/>
      </c>
      <c r="AC155" s="4" t="str">
        <f t="shared" si="10"/>
        <v/>
      </c>
      <c r="AD155" s="4" t="str">
        <f t="shared" si="11"/>
        <v>2613</v>
      </c>
      <c r="AE155" s="4" t="str">
        <f t="shared" si="12"/>
        <v/>
      </c>
      <c r="AF155" s="4" t="str">
        <f t="shared" si="13"/>
        <v/>
      </c>
      <c r="AG155" s="4" t="str">
        <f t="shared" si="14"/>
        <v/>
      </c>
      <c r="AH155" s="4" t="str">
        <f t="shared" si="15"/>
        <v>735.882643</v>
      </c>
      <c r="AI155" s="4" t="str">
        <f t="shared" si="16"/>
        <v/>
      </c>
      <c r="AJ155" s="4" t="str">
        <f t="shared" si="17"/>
        <v/>
      </c>
      <c r="AK155" s="4" t="str">
        <f t="shared" si="18"/>
        <v/>
      </c>
      <c r="AL155" s="4" t="str">
        <f t="shared" si="19"/>
        <v>103752</v>
      </c>
      <c r="AM155" s="4" t="str">
        <f t="shared" si="20"/>
        <v/>
      </c>
      <c r="AN155" s="4" t="str">
        <f t="shared" si="21"/>
        <v/>
      </c>
      <c r="AO155" s="4" t="str">
        <f t="shared" si="22"/>
        <v/>
      </c>
      <c r="AP155" s="4" t="str">
        <f t="shared" si="23"/>
        <v>725</v>
      </c>
      <c r="AQ155" s="4" t="str">
        <f t="shared" si="24"/>
        <v/>
      </c>
      <c r="AR155" s="4" t="str">
        <f t="shared" si="25"/>
        <v/>
      </c>
      <c r="AS155" s="4" t="str">
        <f t="shared" si="26"/>
        <v/>
      </c>
      <c r="AT155" s="4" t="str">
        <f t="shared" si="27"/>
        <v>1888</v>
      </c>
      <c r="AU155" s="4" t="str">
        <f t="shared" si="28"/>
        <v/>
      </c>
      <c r="AV155" s="4" t="str">
        <f t="shared" si="29"/>
        <v/>
      </c>
      <c r="AW155" s="4" t="str">
        <f t="shared" si="30"/>
        <v/>
      </c>
      <c r="AX155" s="4" t="str">
        <f t="shared" si="31"/>
        <v>359.375</v>
      </c>
      <c r="AY155" s="4" t="str">
        <f t="shared" si="32"/>
        <v/>
      </c>
      <c r="AZ155" s="4" t="str">
        <f t="shared" si="33"/>
        <v/>
      </c>
      <c r="BA155" s="4" t="str">
        <f t="shared" si="34"/>
        <v/>
      </c>
      <c r="BB155" s="4" t="str">
        <f t="shared" si="35"/>
        <v>54.0625</v>
      </c>
      <c r="BC155" s="4" t="str">
        <f t="shared" si="36"/>
        <v/>
      </c>
      <c r="BD155" s="4" t="str">
        <f t="shared" si="37"/>
        <v/>
      </c>
      <c r="BE155" s="4" t="str">
        <f t="shared" si="38"/>
        <v/>
      </c>
      <c r="BF155" s="4" t="str">
        <f t="shared" si="39"/>
        <v/>
      </c>
      <c r="BG155" s="4" t="str">
        <f t="shared" si="40"/>
        <v/>
      </c>
      <c r="BH155" s="4" t="str">
        <f t="shared" si="41"/>
        <v/>
      </c>
      <c r="BI155" s="4" t="str">
        <f t="shared" si="42"/>
        <v/>
      </c>
      <c r="BJ155" s="4" t="str">
        <f t="shared" si="43"/>
        <v/>
      </c>
      <c r="BK155" s="4" t="str">
        <f t="shared" si="44"/>
        <v/>
      </c>
      <c r="BL155" s="4" t="str">
        <f t="shared" si="45"/>
        <v/>
      </c>
      <c r="BM155" s="4" t="str">
        <f t="shared" si="46"/>
        <v/>
      </c>
      <c r="BN155" s="4" t="str">
        <f t="shared" si="47"/>
        <v/>
      </c>
      <c r="BO155" s="4" t="str">
        <f t="shared" si="48"/>
        <v/>
      </c>
      <c r="BP155" s="4" t="str">
        <f t="shared" si="49"/>
        <v/>
      </c>
      <c r="BQ155" s="4" t="str">
        <f t="shared" si="50"/>
        <v/>
      </c>
      <c r="BR155" s="4" t="str">
        <f t="shared" si="51"/>
        <v/>
      </c>
      <c r="BS155" s="4" t="str">
        <f t="shared" si="52"/>
        <v/>
      </c>
      <c r="BT155" s="4" t="str">
        <f t="shared" si="53"/>
        <v/>
      </c>
      <c r="BU155" s="4" t="str">
        <f t="shared" si="54"/>
        <v/>
      </c>
      <c r="BV155" s="4" t="str">
        <f t="shared" si="55"/>
        <v/>
      </c>
      <c r="BW155" s="4" t="str">
        <f t="shared" si="56"/>
        <v/>
      </c>
      <c r="BX155" s="4" t="str">
        <f t="shared" si="57"/>
        <v/>
      </c>
      <c r="BY155" s="4" t="str">
        <f t="shared" si="58"/>
        <v/>
      </c>
      <c r="BZ155" s="4" t="str">
        <f t="shared" si="59"/>
        <v/>
      </c>
      <c r="CA155" s="4" t="str">
        <f t="shared" si="60"/>
        <v/>
      </c>
      <c r="CB155" s="4" t="str">
        <f t="shared" si="61"/>
        <v/>
      </c>
      <c r="CC155" s="4" t="str">
        <f t="shared" si="62"/>
        <v/>
      </c>
      <c r="CD155" s="4" t="str">
        <f t="shared" si="63"/>
        <v/>
      </c>
      <c r="CE155" s="4" t="str">
        <f t="shared" si="64"/>
        <v/>
      </c>
      <c r="CF155" s="4" t="str">
        <f t="shared" si="65"/>
        <v/>
      </c>
      <c r="CG155" s="4" t="str">
        <f t="shared" si="66"/>
        <v/>
      </c>
      <c r="CH155" s="4" t="str">
        <f t="shared" si="67"/>
        <v/>
      </c>
      <c r="CI155" s="4" t="str">
        <f t="shared" si="68"/>
        <v/>
      </c>
      <c r="CJ155" s="4" t="str">
        <f t="shared" si="69"/>
        <v/>
      </c>
      <c r="CK155" s="4" t="str">
        <f t="shared" si="70"/>
        <v/>
      </c>
      <c r="CL155" s="4" t="str">
        <f t="shared" si="71"/>
        <v/>
      </c>
      <c r="CM155" s="4" t="str">
        <f t="shared" si="72"/>
        <v/>
      </c>
      <c r="CN155" s="4" t="str">
        <f t="shared" si="73"/>
        <v/>
      </c>
      <c r="CO155" s="4" t="str">
        <f t="shared" si="74"/>
        <v/>
      </c>
    </row>
    <row r="156">
      <c r="A156" s="4">
        <v>0.00137479075127</v>
      </c>
      <c r="B156" s="4">
        <v>94297.0</v>
      </c>
      <c r="C156" s="7">
        <v>131.52316373883423</v>
      </c>
      <c r="D156" s="7">
        <v>2312.0</v>
      </c>
      <c r="E156" s="7">
        <v>2152.3837042924742</v>
      </c>
      <c r="F156" s="7">
        <v>94182.0</v>
      </c>
      <c r="G156" s="7">
        <v>2145.0</v>
      </c>
      <c r="H156" s="7">
        <v>167.0</v>
      </c>
      <c r="I156" s="4">
        <v>112.0</v>
      </c>
      <c r="J156" s="4">
        <v>3.0</v>
      </c>
      <c r="U156" s="11" t="str">
        <f t="shared" si="2"/>
        <v>1</v>
      </c>
      <c r="V156" s="4" t="str">
        <f t="shared" si="3"/>
        <v>94297</v>
      </c>
      <c r="W156" s="4" t="str">
        <f t="shared" si="4"/>
        <v/>
      </c>
      <c r="X156" s="4" t="str">
        <f t="shared" si="5"/>
        <v/>
      </c>
      <c r="Y156" s="4" t="str">
        <f t="shared" si="6"/>
        <v/>
      </c>
      <c r="Z156" s="4" t="str">
        <f t="shared" si="7"/>
        <v>131.5231637</v>
      </c>
      <c r="AA156" s="4" t="str">
        <f t="shared" si="8"/>
        <v/>
      </c>
      <c r="AB156" s="4" t="str">
        <f t="shared" si="9"/>
        <v/>
      </c>
      <c r="AC156" s="4" t="str">
        <f t="shared" si="10"/>
        <v/>
      </c>
      <c r="AD156" s="4" t="str">
        <f t="shared" si="11"/>
        <v>2312</v>
      </c>
      <c r="AE156" s="4" t="str">
        <f t="shared" si="12"/>
        <v/>
      </c>
      <c r="AF156" s="4" t="str">
        <f t="shared" si="13"/>
        <v/>
      </c>
      <c r="AG156" s="4" t="str">
        <f t="shared" si="14"/>
        <v/>
      </c>
      <c r="AH156" s="4" t="str">
        <f t="shared" si="15"/>
        <v>2152.383704</v>
      </c>
      <c r="AI156" s="4" t="str">
        <f t="shared" si="16"/>
        <v/>
      </c>
      <c r="AJ156" s="4" t="str">
        <f t="shared" si="17"/>
        <v/>
      </c>
      <c r="AK156" s="4" t="str">
        <f t="shared" si="18"/>
        <v/>
      </c>
      <c r="AL156" s="4" t="str">
        <f t="shared" si="19"/>
        <v>94182</v>
      </c>
      <c r="AM156" s="4" t="str">
        <f t="shared" si="20"/>
        <v/>
      </c>
      <c r="AN156" s="4" t="str">
        <f t="shared" si="21"/>
        <v/>
      </c>
      <c r="AO156" s="4" t="str">
        <f t="shared" si="22"/>
        <v/>
      </c>
      <c r="AP156" s="4" t="str">
        <f t="shared" si="23"/>
        <v>2145</v>
      </c>
      <c r="AQ156" s="4" t="str">
        <f t="shared" si="24"/>
        <v/>
      </c>
      <c r="AR156" s="4" t="str">
        <f t="shared" si="25"/>
        <v/>
      </c>
      <c r="AS156" s="4" t="str">
        <f t="shared" si="26"/>
        <v/>
      </c>
      <c r="AT156" s="4" t="str">
        <f t="shared" si="27"/>
        <v>167</v>
      </c>
      <c r="AU156" s="4" t="str">
        <f t="shared" si="28"/>
        <v/>
      </c>
      <c r="AV156" s="4" t="str">
        <f t="shared" si="29"/>
        <v/>
      </c>
      <c r="AW156" s="4" t="str">
        <f t="shared" si="30"/>
        <v/>
      </c>
      <c r="AX156" s="4" t="str">
        <f t="shared" si="31"/>
        <v>112</v>
      </c>
      <c r="AY156" s="4" t="str">
        <f t="shared" si="32"/>
        <v/>
      </c>
      <c r="AZ156" s="4" t="str">
        <f t="shared" si="33"/>
        <v/>
      </c>
      <c r="BA156" s="4" t="str">
        <f t="shared" si="34"/>
        <v/>
      </c>
      <c r="BB156" s="4" t="str">
        <f t="shared" si="35"/>
        <v>3</v>
      </c>
      <c r="BC156" s="4" t="str">
        <f t="shared" si="36"/>
        <v/>
      </c>
      <c r="BD156" s="4" t="str">
        <f t="shared" si="37"/>
        <v/>
      </c>
      <c r="BE156" s="4" t="str">
        <f t="shared" si="38"/>
        <v/>
      </c>
      <c r="BF156" s="4" t="str">
        <f t="shared" si="39"/>
        <v/>
      </c>
      <c r="BG156" s="4" t="str">
        <f t="shared" si="40"/>
        <v/>
      </c>
      <c r="BH156" s="4" t="str">
        <f t="shared" si="41"/>
        <v/>
      </c>
      <c r="BI156" s="4" t="str">
        <f t="shared" si="42"/>
        <v/>
      </c>
      <c r="BJ156" s="4" t="str">
        <f t="shared" si="43"/>
        <v/>
      </c>
      <c r="BK156" s="4" t="str">
        <f t="shared" si="44"/>
        <v/>
      </c>
      <c r="BL156" s="4" t="str">
        <f t="shared" si="45"/>
        <v/>
      </c>
      <c r="BM156" s="4" t="str">
        <f t="shared" si="46"/>
        <v/>
      </c>
      <c r="BN156" s="4" t="str">
        <f t="shared" si="47"/>
        <v/>
      </c>
      <c r="BO156" s="4" t="str">
        <f t="shared" si="48"/>
        <v/>
      </c>
      <c r="BP156" s="4" t="str">
        <f t="shared" si="49"/>
        <v/>
      </c>
      <c r="BQ156" s="4" t="str">
        <f t="shared" si="50"/>
        <v/>
      </c>
      <c r="BR156" s="4" t="str">
        <f t="shared" si="51"/>
        <v/>
      </c>
      <c r="BS156" s="4" t="str">
        <f t="shared" si="52"/>
        <v/>
      </c>
      <c r="BT156" s="4" t="str">
        <f t="shared" si="53"/>
        <v/>
      </c>
      <c r="BU156" s="4" t="str">
        <f t="shared" si="54"/>
        <v/>
      </c>
      <c r="BV156" s="4" t="str">
        <f t="shared" si="55"/>
        <v/>
      </c>
      <c r="BW156" s="4" t="str">
        <f t="shared" si="56"/>
        <v/>
      </c>
      <c r="BX156" s="4" t="str">
        <f t="shared" si="57"/>
        <v/>
      </c>
      <c r="BY156" s="4" t="str">
        <f t="shared" si="58"/>
        <v/>
      </c>
      <c r="BZ156" s="4" t="str">
        <f t="shared" si="59"/>
        <v/>
      </c>
      <c r="CA156" s="4" t="str">
        <f t="shared" si="60"/>
        <v/>
      </c>
      <c r="CB156" s="4" t="str">
        <f t="shared" si="61"/>
        <v/>
      </c>
      <c r="CC156" s="4" t="str">
        <f t="shared" si="62"/>
        <v/>
      </c>
      <c r="CD156" s="4" t="str">
        <f t="shared" si="63"/>
        <v/>
      </c>
      <c r="CE156" s="4" t="str">
        <f t="shared" si="64"/>
        <v/>
      </c>
      <c r="CF156" s="4" t="str">
        <f t="shared" si="65"/>
        <v/>
      </c>
      <c r="CG156" s="4" t="str">
        <f t="shared" si="66"/>
        <v/>
      </c>
      <c r="CH156" s="4" t="str">
        <f t="shared" si="67"/>
        <v/>
      </c>
      <c r="CI156" s="4" t="str">
        <f t="shared" si="68"/>
        <v/>
      </c>
      <c r="CJ156" s="4" t="str">
        <f t="shared" si="69"/>
        <v/>
      </c>
      <c r="CK156" s="4" t="str">
        <f t="shared" si="70"/>
        <v/>
      </c>
      <c r="CL156" s="4" t="str">
        <f t="shared" si="71"/>
        <v/>
      </c>
      <c r="CM156" s="4" t="str">
        <f t="shared" si="72"/>
        <v/>
      </c>
      <c r="CN156" s="4" t="str">
        <f t="shared" si="73"/>
        <v/>
      </c>
      <c r="CO156" s="4" t="str">
        <f t="shared" si="74"/>
        <v/>
      </c>
    </row>
    <row r="157">
      <c r="A157" s="4">
        <v>0.00563478131084</v>
      </c>
      <c r="B157" s="4">
        <v>92113.4475</v>
      </c>
      <c r="C157" s="7">
        <v>322.9338165384203</v>
      </c>
      <c r="D157" s="7">
        <v>11300.0</v>
      </c>
      <c r="E157" s="7">
        <v>9061.729078524671</v>
      </c>
      <c r="F157" s="7">
        <v>91807.0</v>
      </c>
      <c r="G157" s="7">
        <v>9050.59375</v>
      </c>
      <c r="H157" s="7">
        <v>2249.40625</v>
      </c>
      <c r="I157" s="4">
        <v>292.875</v>
      </c>
      <c r="J157" s="4">
        <v>13.5725</v>
      </c>
      <c r="U157" s="11" t="str">
        <f t="shared" si="2"/>
        <v>3</v>
      </c>
      <c r="V157" s="4" t="str">
        <f t="shared" si="3"/>
        <v/>
      </c>
      <c r="W157" s="4" t="str">
        <f t="shared" si="4"/>
        <v/>
      </c>
      <c r="X157" s="4" t="str">
        <f t="shared" si="5"/>
        <v>92113.4475</v>
      </c>
      <c r="Y157" s="4" t="str">
        <f t="shared" si="6"/>
        <v/>
      </c>
      <c r="Z157" s="4" t="str">
        <f t="shared" si="7"/>
        <v/>
      </c>
      <c r="AA157" s="4" t="str">
        <f t="shared" si="8"/>
        <v/>
      </c>
      <c r="AB157" s="4" t="str">
        <f t="shared" si="9"/>
        <v>322.9338165</v>
      </c>
      <c r="AC157" s="4" t="str">
        <f t="shared" si="10"/>
        <v/>
      </c>
      <c r="AD157" s="4" t="str">
        <f t="shared" si="11"/>
        <v/>
      </c>
      <c r="AE157" s="4" t="str">
        <f t="shared" si="12"/>
        <v/>
      </c>
      <c r="AF157" s="4" t="str">
        <f t="shared" si="13"/>
        <v>11300</v>
      </c>
      <c r="AG157" s="4" t="str">
        <f t="shared" si="14"/>
        <v/>
      </c>
      <c r="AH157" s="4" t="str">
        <f t="shared" si="15"/>
        <v/>
      </c>
      <c r="AI157" s="4" t="str">
        <f t="shared" si="16"/>
        <v/>
      </c>
      <c r="AJ157" s="4" t="str">
        <f t="shared" si="17"/>
        <v>9061.729079</v>
      </c>
      <c r="AK157" s="4" t="str">
        <f t="shared" si="18"/>
        <v/>
      </c>
      <c r="AL157" s="4" t="str">
        <f t="shared" si="19"/>
        <v/>
      </c>
      <c r="AM157" s="4" t="str">
        <f t="shared" si="20"/>
        <v/>
      </c>
      <c r="AN157" s="4" t="str">
        <f t="shared" si="21"/>
        <v>91807</v>
      </c>
      <c r="AO157" s="4" t="str">
        <f t="shared" si="22"/>
        <v/>
      </c>
      <c r="AP157" s="4" t="str">
        <f t="shared" si="23"/>
        <v/>
      </c>
      <c r="AQ157" s="4" t="str">
        <f t="shared" si="24"/>
        <v/>
      </c>
      <c r="AR157" s="4" t="str">
        <f t="shared" si="25"/>
        <v>9050.59375</v>
      </c>
      <c r="AS157" s="4" t="str">
        <f t="shared" si="26"/>
        <v/>
      </c>
      <c r="AT157" s="4" t="str">
        <f t="shared" si="27"/>
        <v/>
      </c>
      <c r="AU157" s="4" t="str">
        <f t="shared" si="28"/>
        <v/>
      </c>
      <c r="AV157" s="4" t="str">
        <f t="shared" si="29"/>
        <v>2249.40625</v>
      </c>
      <c r="AW157" s="4" t="str">
        <f t="shared" si="30"/>
        <v/>
      </c>
      <c r="AX157" s="4" t="str">
        <f t="shared" si="31"/>
        <v/>
      </c>
      <c r="AY157" s="4" t="str">
        <f t="shared" si="32"/>
        <v/>
      </c>
      <c r="AZ157" s="4" t="str">
        <f t="shared" si="33"/>
        <v>292.875</v>
      </c>
      <c r="BA157" s="4" t="str">
        <f t="shared" si="34"/>
        <v/>
      </c>
      <c r="BB157" s="4" t="str">
        <f t="shared" si="35"/>
        <v/>
      </c>
      <c r="BC157" s="4" t="str">
        <f t="shared" si="36"/>
        <v/>
      </c>
      <c r="BD157" s="4" t="str">
        <f t="shared" si="37"/>
        <v>13.5725</v>
      </c>
      <c r="BE157" s="4" t="str">
        <f t="shared" si="38"/>
        <v/>
      </c>
      <c r="BF157" s="4" t="str">
        <f t="shared" si="39"/>
        <v/>
      </c>
      <c r="BG157" s="4" t="str">
        <f t="shared" si="40"/>
        <v/>
      </c>
      <c r="BH157" s="4" t="str">
        <f t="shared" si="41"/>
        <v/>
      </c>
      <c r="BI157" s="4" t="str">
        <f t="shared" si="42"/>
        <v/>
      </c>
      <c r="BJ157" s="4" t="str">
        <f t="shared" si="43"/>
        <v/>
      </c>
      <c r="BK157" s="4" t="str">
        <f t="shared" si="44"/>
        <v/>
      </c>
      <c r="BL157" s="4" t="str">
        <f t="shared" si="45"/>
        <v/>
      </c>
      <c r="BM157" s="4" t="str">
        <f t="shared" si="46"/>
        <v/>
      </c>
      <c r="BN157" s="4" t="str">
        <f t="shared" si="47"/>
        <v/>
      </c>
      <c r="BO157" s="4" t="str">
        <f t="shared" si="48"/>
        <v/>
      </c>
      <c r="BP157" s="4" t="str">
        <f t="shared" si="49"/>
        <v/>
      </c>
      <c r="BQ157" s="4" t="str">
        <f t="shared" si="50"/>
        <v/>
      </c>
      <c r="BR157" s="4" t="str">
        <f t="shared" si="51"/>
        <v/>
      </c>
      <c r="BS157" s="4" t="str">
        <f t="shared" si="52"/>
        <v/>
      </c>
      <c r="BT157" s="4" t="str">
        <f t="shared" si="53"/>
        <v/>
      </c>
      <c r="BU157" s="4" t="str">
        <f t="shared" si="54"/>
        <v/>
      </c>
      <c r="BV157" s="4" t="str">
        <f t="shared" si="55"/>
        <v/>
      </c>
      <c r="BW157" s="4" t="str">
        <f t="shared" si="56"/>
        <v/>
      </c>
      <c r="BX157" s="4" t="str">
        <f t="shared" si="57"/>
        <v/>
      </c>
      <c r="BY157" s="4" t="str">
        <f t="shared" si="58"/>
        <v/>
      </c>
      <c r="BZ157" s="4" t="str">
        <f t="shared" si="59"/>
        <v/>
      </c>
      <c r="CA157" s="4" t="str">
        <f t="shared" si="60"/>
        <v/>
      </c>
      <c r="CB157" s="4" t="str">
        <f t="shared" si="61"/>
        <v/>
      </c>
      <c r="CC157" s="4" t="str">
        <f t="shared" si="62"/>
        <v/>
      </c>
      <c r="CD157" s="4" t="str">
        <f t="shared" si="63"/>
        <v/>
      </c>
      <c r="CE157" s="4" t="str">
        <f t="shared" si="64"/>
        <v/>
      </c>
      <c r="CF157" s="4" t="str">
        <f t="shared" si="65"/>
        <v/>
      </c>
      <c r="CG157" s="4" t="str">
        <f t="shared" si="66"/>
        <v/>
      </c>
      <c r="CH157" s="4" t="str">
        <f t="shared" si="67"/>
        <v/>
      </c>
      <c r="CI157" s="4" t="str">
        <f t="shared" si="68"/>
        <v/>
      </c>
      <c r="CJ157" s="4" t="str">
        <f t="shared" si="69"/>
        <v/>
      </c>
      <c r="CK157" s="4" t="str">
        <f t="shared" si="70"/>
        <v/>
      </c>
      <c r="CL157" s="4" t="str">
        <f t="shared" si="71"/>
        <v/>
      </c>
      <c r="CM157" s="4" t="str">
        <f t="shared" si="72"/>
        <v/>
      </c>
      <c r="CN157" s="4" t="str">
        <f t="shared" si="73"/>
        <v/>
      </c>
      <c r="CO157" s="4" t="str">
        <f t="shared" si="74"/>
        <v/>
      </c>
    </row>
    <row r="158">
      <c r="A158" s="4">
        <v>0.00118905961942</v>
      </c>
      <c r="B158" s="4">
        <v>91898.0</v>
      </c>
      <c r="C158" s="7">
        <v>226.48444530777164</v>
      </c>
      <c r="D158" s="7">
        <v>573.0</v>
      </c>
      <c r="E158" s="7">
        <v>546.0</v>
      </c>
      <c r="F158" s="7">
        <v>91688.0</v>
      </c>
      <c r="G158" s="7">
        <v>541.0</v>
      </c>
      <c r="H158" s="7">
        <v>32.0</v>
      </c>
      <c r="I158" s="4">
        <v>210.0</v>
      </c>
      <c r="J158" s="4">
        <v>0.0</v>
      </c>
      <c r="M158" s="7"/>
      <c r="U158" s="11" t="str">
        <f t="shared" si="2"/>
        <v>1</v>
      </c>
      <c r="V158" s="4" t="str">
        <f t="shared" si="3"/>
        <v>91898</v>
      </c>
      <c r="W158" s="4" t="str">
        <f t="shared" si="4"/>
        <v/>
      </c>
      <c r="X158" s="4" t="str">
        <f t="shared" si="5"/>
        <v/>
      </c>
      <c r="Y158" s="4" t="str">
        <f t="shared" si="6"/>
        <v/>
      </c>
      <c r="Z158" s="4" t="str">
        <f t="shared" si="7"/>
        <v>226.4844453</v>
      </c>
      <c r="AA158" s="4" t="str">
        <f t="shared" si="8"/>
        <v/>
      </c>
      <c r="AB158" s="4" t="str">
        <f t="shared" si="9"/>
        <v/>
      </c>
      <c r="AC158" s="4" t="str">
        <f t="shared" si="10"/>
        <v/>
      </c>
      <c r="AD158" s="4" t="str">
        <f t="shared" si="11"/>
        <v>573</v>
      </c>
      <c r="AE158" s="4" t="str">
        <f t="shared" si="12"/>
        <v/>
      </c>
      <c r="AF158" s="4" t="str">
        <f t="shared" si="13"/>
        <v/>
      </c>
      <c r="AG158" s="4" t="str">
        <f t="shared" si="14"/>
        <v/>
      </c>
      <c r="AH158" s="4" t="str">
        <f t="shared" si="15"/>
        <v>546</v>
      </c>
      <c r="AI158" s="4" t="str">
        <f t="shared" si="16"/>
        <v/>
      </c>
      <c r="AJ158" s="4" t="str">
        <f t="shared" si="17"/>
        <v/>
      </c>
      <c r="AK158" s="4" t="str">
        <f t="shared" si="18"/>
        <v/>
      </c>
      <c r="AL158" s="4" t="str">
        <f t="shared" si="19"/>
        <v>91688</v>
      </c>
      <c r="AM158" s="4" t="str">
        <f t="shared" si="20"/>
        <v/>
      </c>
      <c r="AN158" s="4" t="str">
        <f t="shared" si="21"/>
        <v/>
      </c>
      <c r="AO158" s="4" t="str">
        <f t="shared" si="22"/>
        <v/>
      </c>
      <c r="AP158" s="4" t="str">
        <f t="shared" si="23"/>
        <v>541</v>
      </c>
      <c r="AQ158" s="4" t="str">
        <f t="shared" si="24"/>
        <v/>
      </c>
      <c r="AR158" s="4" t="str">
        <f t="shared" si="25"/>
        <v/>
      </c>
      <c r="AS158" s="4" t="str">
        <f t="shared" si="26"/>
        <v/>
      </c>
      <c r="AT158" s="4" t="str">
        <f t="shared" si="27"/>
        <v>32</v>
      </c>
      <c r="AU158" s="4" t="str">
        <f t="shared" si="28"/>
        <v/>
      </c>
      <c r="AV158" s="4" t="str">
        <f t="shared" si="29"/>
        <v/>
      </c>
      <c r="AW158" s="4" t="str">
        <f t="shared" si="30"/>
        <v/>
      </c>
      <c r="AX158" s="4" t="str">
        <f t="shared" si="31"/>
        <v>210</v>
      </c>
      <c r="AY158" s="4" t="str">
        <f t="shared" si="32"/>
        <v/>
      </c>
      <c r="AZ158" s="4" t="str">
        <f t="shared" si="33"/>
        <v/>
      </c>
      <c r="BA158" s="4" t="str">
        <f t="shared" si="34"/>
        <v/>
      </c>
      <c r="BB158" s="4" t="str">
        <f t="shared" si="35"/>
        <v>0</v>
      </c>
      <c r="BC158" s="4" t="str">
        <f t="shared" si="36"/>
        <v/>
      </c>
      <c r="BD158" s="4" t="str">
        <f t="shared" si="37"/>
        <v/>
      </c>
      <c r="BE158" s="4" t="str">
        <f t="shared" si="38"/>
        <v/>
      </c>
      <c r="BF158" s="4" t="str">
        <f t="shared" si="39"/>
        <v/>
      </c>
      <c r="BG158" s="4" t="str">
        <f t="shared" si="40"/>
        <v/>
      </c>
      <c r="BH158" s="4" t="str">
        <f t="shared" si="41"/>
        <v/>
      </c>
      <c r="BI158" s="4" t="str">
        <f t="shared" si="42"/>
        <v/>
      </c>
      <c r="BJ158" s="4" t="str">
        <f t="shared" si="43"/>
        <v/>
      </c>
      <c r="BK158" s="4" t="str">
        <f t="shared" si="44"/>
        <v/>
      </c>
      <c r="BL158" s="4" t="str">
        <f t="shared" si="45"/>
        <v/>
      </c>
      <c r="BM158" s="4" t="str">
        <f t="shared" si="46"/>
        <v/>
      </c>
      <c r="BN158" s="4" t="str">
        <f t="shared" si="47"/>
        <v/>
      </c>
      <c r="BO158" s="4" t="str">
        <f t="shared" si="48"/>
        <v/>
      </c>
      <c r="BP158" s="4" t="str">
        <f t="shared" si="49"/>
        <v/>
      </c>
      <c r="BQ158" s="4" t="str">
        <f t="shared" si="50"/>
        <v/>
      </c>
      <c r="BR158" s="4" t="str">
        <f t="shared" si="51"/>
        <v/>
      </c>
      <c r="BS158" s="4" t="str">
        <f t="shared" si="52"/>
        <v/>
      </c>
      <c r="BT158" s="4" t="str">
        <f t="shared" si="53"/>
        <v/>
      </c>
      <c r="BU158" s="4" t="str">
        <f t="shared" si="54"/>
        <v/>
      </c>
      <c r="BV158" s="4" t="str">
        <f t="shared" si="55"/>
        <v/>
      </c>
      <c r="BW158" s="4" t="str">
        <f t="shared" si="56"/>
        <v/>
      </c>
      <c r="BX158" s="4" t="str">
        <f t="shared" si="57"/>
        <v/>
      </c>
      <c r="BY158" s="4" t="str">
        <f t="shared" si="58"/>
        <v/>
      </c>
      <c r="BZ158" s="4" t="str">
        <f t="shared" si="59"/>
        <v/>
      </c>
      <c r="CA158" s="4" t="str">
        <f t="shared" si="60"/>
        <v/>
      </c>
      <c r="CB158" s="4" t="str">
        <f t="shared" si="61"/>
        <v/>
      </c>
      <c r="CC158" s="4" t="str">
        <f t="shared" si="62"/>
        <v/>
      </c>
      <c r="CD158" s="4" t="str">
        <f t="shared" si="63"/>
        <v/>
      </c>
      <c r="CE158" s="4" t="str">
        <f t="shared" si="64"/>
        <v/>
      </c>
      <c r="CF158" s="4" t="str">
        <f t="shared" si="65"/>
        <v/>
      </c>
      <c r="CG158" s="4" t="str">
        <f t="shared" si="66"/>
        <v/>
      </c>
      <c r="CH158" s="4" t="str">
        <f t="shared" si="67"/>
        <v/>
      </c>
      <c r="CI158" s="4" t="str">
        <f t="shared" si="68"/>
        <v/>
      </c>
      <c r="CJ158" s="4" t="str">
        <f t="shared" si="69"/>
        <v/>
      </c>
      <c r="CK158" s="4" t="str">
        <f t="shared" si="70"/>
        <v/>
      </c>
      <c r="CL158" s="4" t="str">
        <f t="shared" si="71"/>
        <v/>
      </c>
      <c r="CM158" s="4" t="str">
        <f t="shared" si="72"/>
        <v/>
      </c>
      <c r="CN158" s="4" t="str">
        <f t="shared" si="73"/>
        <v/>
      </c>
      <c r="CO158" s="4" t="str">
        <f t="shared" si="74"/>
        <v/>
      </c>
    </row>
    <row r="159">
      <c r="A159" s="4">
        <v>0.00749780385237</v>
      </c>
      <c r="B159" s="4">
        <v>94502.43125</v>
      </c>
      <c r="C159" s="7">
        <v>3298.908312549745</v>
      </c>
      <c r="D159" s="7">
        <v>60700.0</v>
      </c>
      <c r="E159" s="7">
        <v>35163.734836841715</v>
      </c>
      <c r="F159" s="7">
        <v>91220.0</v>
      </c>
      <c r="G159" s="7">
        <v>35149.09375</v>
      </c>
      <c r="H159" s="7">
        <v>25550.90625</v>
      </c>
      <c r="I159" s="4">
        <v>3237.5</v>
      </c>
      <c r="J159" s="4">
        <v>44.93125</v>
      </c>
      <c r="K159">
        <v>23.45121111183233</v>
      </c>
      <c r="L159" s="7">
        <v>546.0</v>
      </c>
      <c r="M159" s="7">
        <v>76.0</v>
      </c>
      <c r="N159" s="4">
        <v>700.0</v>
      </c>
      <c r="O159" s="4">
        <v>2.0</v>
      </c>
      <c r="P159" s="4">
        <v>0.0</v>
      </c>
      <c r="Q159" s="4">
        <v>0.0</v>
      </c>
      <c r="R159" s="4">
        <v>0.0</v>
      </c>
      <c r="S159" s="4">
        <v>2.0</v>
      </c>
      <c r="T159" s="4"/>
      <c r="U159" s="11" t="str">
        <f t="shared" si="2"/>
        <v>4</v>
      </c>
      <c r="V159" s="4" t="str">
        <f t="shared" si="3"/>
        <v/>
      </c>
      <c r="W159" s="4" t="str">
        <f t="shared" si="4"/>
        <v/>
      </c>
      <c r="X159" s="4" t="str">
        <f t="shared" si="5"/>
        <v/>
      </c>
      <c r="Y159" s="4" t="str">
        <f t="shared" si="6"/>
        <v>94502.43125</v>
      </c>
      <c r="Z159" s="4" t="str">
        <f t="shared" si="7"/>
        <v/>
      </c>
      <c r="AA159" s="4" t="str">
        <f t="shared" si="8"/>
        <v/>
      </c>
      <c r="AB159" s="4" t="str">
        <f t="shared" si="9"/>
        <v/>
      </c>
      <c r="AC159" s="4" t="str">
        <f t="shared" si="10"/>
        <v>3298.908313</v>
      </c>
      <c r="AD159" s="4" t="str">
        <f t="shared" si="11"/>
        <v/>
      </c>
      <c r="AE159" s="4" t="str">
        <f t="shared" si="12"/>
        <v/>
      </c>
      <c r="AF159" s="4" t="str">
        <f t="shared" si="13"/>
        <v/>
      </c>
      <c r="AG159" s="4" t="str">
        <f t="shared" si="14"/>
        <v>60700</v>
      </c>
      <c r="AH159" s="4" t="str">
        <f t="shared" si="15"/>
        <v/>
      </c>
      <c r="AI159" s="4" t="str">
        <f t="shared" si="16"/>
        <v/>
      </c>
      <c r="AJ159" s="4" t="str">
        <f t="shared" si="17"/>
        <v/>
      </c>
      <c r="AK159" s="4" t="str">
        <f t="shared" si="18"/>
        <v>35163.73484</v>
      </c>
      <c r="AL159" s="4" t="str">
        <f t="shared" si="19"/>
        <v/>
      </c>
      <c r="AM159" s="4" t="str">
        <f t="shared" si="20"/>
        <v/>
      </c>
      <c r="AN159" s="4" t="str">
        <f t="shared" si="21"/>
        <v/>
      </c>
      <c r="AO159" s="4" t="str">
        <f t="shared" si="22"/>
        <v>91220</v>
      </c>
      <c r="AP159" s="4" t="str">
        <f t="shared" si="23"/>
        <v/>
      </c>
      <c r="AQ159" s="4" t="str">
        <f t="shared" si="24"/>
        <v/>
      </c>
      <c r="AR159" s="4" t="str">
        <f t="shared" si="25"/>
        <v/>
      </c>
      <c r="AS159" s="4" t="str">
        <f t="shared" si="26"/>
        <v>35149.09375</v>
      </c>
      <c r="AT159" s="4" t="str">
        <f t="shared" si="27"/>
        <v/>
      </c>
      <c r="AU159" s="4" t="str">
        <f t="shared" si="28"/>
        <v/>
      </c>
      <c r="AV159" s="4" t="str">
        <f t="shared" si="29"/>
        <v/>
      </c>
      <c r="AW159" s="4" t="str">
        <f t="shared" si="30"/>
        <v>25550.90625</v>
      </c>
      <c r="AX159" s="4" t="str">
        <f t="shared" si="31"/>
        <v/>
      </c>
      <c r="AY159" s="4" t="str">
        <f t="shared" si="32"/>
        <v/>
      </c>
      <c r="AZ159" s="4" t="str">
        <f t="shared" si="33"/>
        <v/>
      </c>
      <c r="BA159" s="4" t="str">
        <f t="shared" si="34"/>
        <v>3237.5</v>
      </c>
      <c r="BB159" s="4" t="str">
        <f t="shared" si="35"/>
        <v/>
      </c>
      <c r="BC159" s="4" t="str">
        <f t="shared" si="36"/>
        <v/>
      </c>
      <c r="BD159" s="4" t="str">
        <f t="shared" si="37"/>
        <v/>
      </c>
      <c r="BE159" s="4" t="str">
        <f t="shared" si="38"/>
        <v>44.93125</v>
      </c>
      <c r="BF159" s="4" t="str">
        <f t="shared" si="39"/>
        <v/>
      </c>
      <c r="BG159" s="4" t="str">
        <f t="shared" si="40"/>
        <v/>
      </c>
      <c r="BH159" s="4" t="str">
        <f t="shared" si="41"/>
        <v/>
      </c>
      <c r="BI159" s="4" t="str">
        <f t="shared" si="42"/>
        <v>23.45121111</v>
      </c>
      <c r="BJ159" s="4" t="str">
        <f t="shared" si="43"/>
        <v/>
      </c>
      <c r="BK159" s="4" t="str">
        <f t="shared" si="44"/>
        <v/>
      </c>
      <c r="BL159" s="4" t="str">
        <f t="shared" si="45"/>
        <v/>
      </c>
      <c r="BM159" s="4" t="str">
        <f t="shared" si="46"/>
        <v>546</v>
      </c>
      <c r="BN159" s="4" t="str">
        <f t="shared" si="47"/>
        <v/>
      </c>
      <c r="BO159" s="4" t="str">
        <f t="shared" si="48"/>
        <v/>
      </c>
      <c r="BP159" s="4" t="str">
        <f t="shared" si="49"/>
        <v/>
      </c>
      <c r="BQ159" s="4" t="str">
        <f t="shared" si="50"/>
        <v>76</v>
      </c>
      <c r="BR159" s="4" t="str">
        <f t="shared" si="51"/>
        <v/>
      </c>
      <c r="BS159" s="4" t="str">
        <f t="shared" si="52"/>
        <v/>
      </c>
      <c r="BT159" s="4" t="str">
        <f t="shared" si="53"/>
        <v/>
      </c>
      <c r="BU159" s="4" t="str">
        <f t="shared" si="54"/>
        <v>700</v>
      </c>
      <c r="BV159" s="4" t="str">
        <f t="shared" si="55"/>
        <v/>
      </c>
      <c r="BW159" s="4" t="str">
        <f t="shared" si="56"/>
        <v/>
      </c>
      <c r="BX159" s="4" t="str">
        <f t="shared" si="57"/>
        <v/>
      </c>
      <c r="BY159" s="4" t="str">
        <f t="shared" si="58"/>
        <v>2</v>
      </c>
      <c r="BZ159" s="4" t="str">
        <f t="shared" si="59"/>
        <v/>
      </c>
      <c r="CA159" s="4" t="str">
        <f t="shared" si="60"/>
        <v/>
      </c>
      <c r="CB159" s="4" t="str">
        <f t="shared" si="61"/>
        <v/>
      </c>
      <c r="CC159" s="4" t="str">
        <f t="shared" si="62"/>
        <v>0</v>
      </c>
      <c r="CD159" s="4" t="str">
        <f t="shared" si="63"/>
        <v/>
      </c>
      <c r="CE159" s="4" t="str">
        <f t="shared" si="64"/>
        <v/>
      </c>
      <c r="CF159" s="4" t="str">
        <f t="shared" si="65"/>
        <v/>
      </c>
      <c r="CG159" s="4" t="str">
        <f t="shared" si="66"/>
        <v>0</v>
      </c>
      <c r="CH159" s="4" t="str">
        <f t="shared" si="67"/>
        <v/>
      </c>
      <c r="CI159" s="4" t="str">
        <f t="shared" si="68"/>
        <v/>
      </c>
      <c r="CJ159" s="4" t="str">
        <f t="shared" si="69"/>
        <v/>
      </c>
      <c r="CK159" s="4" t="str">
        <f t="shared" si="70"/>
        <v>0</v>
      </c>
      <c r="CL159" s="4" t="str">
        <f t="shared" si="71"/>
        <v/>
      </c>
      <c r="CM159" s="4" t="str">
        <f t="shared" si="72"/>
        <v/>
      </c>
      <c r="CN159" s="4" t="str">
        <f t="shared" si="73"/>
        <v/>
      </c>
      <c r="CO159" s="4" t="str">
        <f t="shared" si="74"/>
        <v>2</v>
      </c>
    </row>
    <row r="160">
      <c r="A160" s="4">
        <v>0.00450249359326</v>
      </c>
      <c r="B160" s="4">
        <v>89969.9328125</v>
      </c>
      <c r="C160" s="7">
        <v>744.3782477256926</v>
      </c>
      <c r="D160" s="7">
        <v>10900.0</v>
      </c>
      <c r="E160" s="7">
        <v>10149.975334224697</v>
      </c>
      <c r="F160" s="7">
        <v>89242.0</v>
      </c>
      <c r="G160" s="7">
        <v>10140.40625</v>
      </c>
      <c r="H160" s="7">
        <v>759.59375</v>
      </c>
      <c r="I160" s="4">
        <v>695.5253125</v>
      </c>
      <c r="J160" s="4">
        <v>32.4075</v>
      </c>
      <c r="K160">
        <v>22.70043971814109</v>
      </c>
      <c r="L160" s="7">
        <v>31.0</v>
      </c>
      <c r="M160" s="7">
        <v>244.0</v>
      </c>
      <c r="N160" s="4">
        <v>13.0</v>
      </c>
      <c r="O160" s="4"/>
      <c r="P160" s="4"/>
      <c r="Q160" s="4"/>
      <c r="R160" s="18"/>
      <c r="S160" s="18"/>
      <c r="T160" s="4"/>
      <c r="U160" s="11" t="str">
        <f t="shared" si="2"/>
        <v>3</v>
      </c>
      <c r="V160" s="4" t="str">
        <f t="shared" si="3"/>
        <v/>
      </c>
      <c r="W160" s="4" t="str">
        <f t="shared" si="4"/>
        <v/>
      </c>
      <c r="X160" s="4" t="str">
        <f t="shared" si="5"/>
        <v>89969.93281</v>
      </c>
      <c r="Y160" s="4" t="str">
        <f t="shared" si="6"/>
        <v/>
      </c>
      <c r="Z160" s="4" t="str">
        <f t="shared" si="7"/>
        <v/>
      </c>
      <c r="AA160" s="4" t="str">
        <f t="shared" si="8"/>
        <v/>
      </c>
      <c r="AB160" s="4" t="str">
        <f t="shared" si="9"/>
        <v>744.3782477</v>
      </c>
      <c r="AC160" s="4" t="str">
        <f t="shared" si="10"/>
        <v/>
      </c>
      <c r="AD160" s="4" t="str">
        <f t="shared" si="11"/>
        <v/>
      </c>
      <c r="AE160" s="4" t="str">
        <f t="shared" si="12"/>
        <v/>
      </c>
      <c r="AF160" s="4" t="str">
        <f t="shared" si="13"/>
        <v>10900</v>
      </c>
      <c r="AG160" s="4" t="str">
        <f t="shared" si="14"/>
        <v/>
      </c>
      <c r="AH160" s="4" t="str">
        <f t="shared" si="15"/>
        <v/>
      </c>
      <c r="AI160" s="4" t="str">
        <f t="shared" si="16"/>
        <v/>
      </c>
      <c r="AJ160" s="4" t="str">
        <f t="shared" si="17"/>
        <v>10149.97533</v>
      </c>
      <c r="AK160" s="4" t="str">
        <f t="shared" si="18"/>
        <v/>
      </c>
      <c r="AL160" s="4" t="str">
        <f t="shared" si="19"/>
        <v/>
      </c>
      <c r="AM160" s="4" t="str">
        <f t="shared" si="20"/>
        <v/>
      </c>
      <c r="AN160" s="4" t="str">
        <f t="shared" si="21"/>
        <v>89242</v>
      </c>
      <c r="AO160" s="4" t="str">
        <f t="shared" si="22"/>
        <v/>
      </c>
      <c r="AP160" s="4" t="str">
        <f t="shared" si="23"/>
        <v/>
      </c>
      <c r="AQ160" s="4" t="str">
        <f t="shared" si="24"/>
        <v/>
      </c>
      <c r="AR160" s="4" t="str">
        <f t="shared" si="25"/>
        <v>10140.40625</v>
      </c>
      <c r="AS160" s="4" t="str">
        <f t="shared" si="26"/>
        <v/>
      </c>
      <c r="AT160" s="4" t="str">
        <f t="shared" si="27"/>
        <v/>
      </c>
      <c r="AU160" s="4" t="str">
        <f t="shared" si="28"/>
        <v/>
      </c>
      <c r="AV160" s="4" t="str">
        <f t="shared" si="29"/>
        <v>759.59375</v>
      </c>
      <c r="AW160" s="4" t="str">
        <f t="shared" si="30"/>
        <v/>
      </c>
      <c r="AX160" s="4" t="str">
        <f t="shared" si="31"/>
        <v/>
      </c>
      <c r="AY160" s="4" t="str">
        <f t="shared" si="32"/>
        <v/>
      </c>
      <c r="AZ160" s="4" t="str">
        <f t="shared" si="33"/>
        <v>695.5253125</v>
      </c>
      <c r="BA160" s="4" t="str">
        <f t="shared" si="34"/>
        <v/>
      </c>
      <c r="BB160" s="4" t="str">
        <f t="shared" si="35"/>
        <v/>
      </c>
      <c r="BC160" s="4" t="str">
        <f t="shared" si="36"/>
        <v/>
      </c>
      <c r="BD160" s="4" t="str">
        <f t="shared" si="37"/>
        <v>32.4075</v>
      </c>
      <c r="BE160" s="4" t="str">
        <f t="shared" si="38"/>
        <v/>
      </c>
      <c r="BF160" s="4" t="str">
        <f t="shared" si="39"/>
        <v/>
      </c>
      <c r="BG160" s="4" t="str">
        <f t="shared" si="40"/>
        <v/>
      </c>
      <c r="BH160" s="4" t="str">
        <f t="shared" si="41"/>
        <v>22.70043972</v>
      </c>
      <c r="BI160" s="4" t="str">
        <f t="shared" si="42"/>
        <v/>
      </c>
      <c r="BJ160" s="4" t="str">
        <f t="shared" si="43"/>
        <v/>
      </c>
      <c r="BK160" s="4" t="str">
        <f t="shared" si="44"/>
        <v/>
      </c>
      <c r="BL160" s="4" t="str">
        <f t="shared" si="45"/>
        <v>31</v>
      </c>
      <c r="BM160" s="4" t="str">
        <f t="shared" si="46"/>
        <v/>
      </c>
      <c r="BN160" s="4" t="str">
        <f t="shared" si="47"/>
        <v/>
      </c>
      <c r="BO160" s="4" t="str">
        <f t="shared" si="48"/>
        <v/>
      </c>
      <c r="BP160" s="4" t="str">
        <f t="shared" si="49"/>
        <v>244</v>
      </c>
      <c r="BQ160" s="4" t="str">
        <f t="shared" si="50"/>
        <v/>
      </c>
      <c r="BR160" s="4" t="str">
        <f t="shared" si="51"/>
        <v/>
      </c>
      <c r="BS160" s="4" t="str">
        <f t="shared" si="52"/>
        <v/>
      </c>
      <c r="BT160" s="4" t="str">
        <f t="shared" si="53"/>
        <v>13</v>
      </c>
      <c r="BU160" s="4" t="str">
        <f t="shared" si="54"/>
        <v/>
      </c>
      <c r="BV160" s="4" t="str">
        <f t="shared" si="55"/>
        <v/>
      </c>
      <c r="BW160" s="4" t="str">
        <f t="shared" si="56"/>
        <v/>
      </c>
      <c r="BX160" s="4" t="str">
        <f t="shared" si="57"/>
        <v/>
      </c>
      <c r="BY160" s="4" t="str">
        <f t="shared" si="58"/>
        <v/>
      </c>
      <c r="BZ160" s="4" t="str">
        <f t="shared" si="59"/>
        <v/>
      </c>
      <c r="CA160" s="4" t="str">
        <f t="shared" si="60"/>
        <v/>
      </c>
      <c r="CB160" s="4" t="str">
        <f t="shared" si="61"/>
        <v/>
      </c>
      <c r="CC160" s="4" t="str">
        <f t="shared" si="62"/>
        <v/>
      </c>
      <c r="CD160" s="4" t="str">
        <f t="shared" si="63"/>
        <v/>
      </c>
      <c r="CE160" s="4" t="str">
        <f t="shared" si="64"/>
        <v/>
      </c>
      <c r="CF160" s="4" t="str">
        <f t="shared" si="65"/>
        <v/>
      </c>
      <c r="CG160" s="4" t="str">
        <f t="shared" si="66"/>
        <v/>
      </c>
      <c r="CH160" s="4" t="str">
        <f t="shared" si="67"/>
        <v/>
      </c>
      <c r="CI160" s="4" t="str">
        <f t="shared" si="68"/>
        <v/>
      </c>
      <c r="CJ160" s="4" t="str">
        <f t="shared" si="69"/>
        <v/>
      </c>
      <c r="CK160" s="4" t="str">
        <f t="shared" si="70"/>
        <v/>
      </c>
      <c r="CL160" s="4" t="str">
        <f t="shared" si="71"/>
        <v/>
      </c>
      <c r="CM160" s="4" t="str">
        <f t="shared" si="72"/>
        <v/>
      </c>
      <c r="CN160" s="4" t="str">
        <f t="shared" si="73"/>
        <v/>
      </c>
      <c r="CO160" s="4" t="str">
        <f t="shared" si="74"/>
        <v/>
      </c>
    </row>
    <row r="161">
      <c r="A161" s="4">
        <v>0.00392141824951</v>
      </c>
      <c r="B161" s="4">
        <v>87855.546875</v>
      </c>
      <c r="C161" s="7">
        <v>386.9636230561433</v>
      </c>
      <c r="D161" s="7">
        <v>13200.0</v>
      </c>
      <c r="E161" s="7">
        <v>11478.258639637024</v>
      </c>
      <c r="F161" s="7">
        <v>87485.0</v>
      </c>
      <c r="G161" s="7">
        <v>11467.5</v>
      </c>
      <c r="H161" s="7">
        <v>1732.5</v>
      </c>
      <c r="I161" s="4">
        <v>288.355</v>
      </c>
      <c r="J161" s="4">
        <v>82.191875</v>
      </c>
      <c r="K161" s="7">
        <v>0.0</v>
      </c>
      <c r="L161" s="7">
        <v>5.0</v>
      </c>
      <c r="M161" s="7">
        <v>1.0</v>
      </c>
      <c r="N161" s="4">
        <v>0.0</v>
      </c>
      <c r="O161" s="4"/>
      <c r="P161" s="4"/>
      <c r="Q161" s="4"/>
      <c r="R161" s="18"/>
      <c r="S161" s="18"/>
      <c r="T161" s="4"/>
      <c r="U161" s="11" t="str">
        <f t="shared" si="2"/>
        <v>2</v>
      </c>
      <c r="V161" s="4" t="str">
        <f t="shared" si="3"/>
        <v/>
      </c>
      <c r="W161" s="4" t="str">
        <f t="shared" si="4"/>
        <v>87855.54688</v>
      </c>
      <c r="X161" s="4" t="str">
        <f t="shared" si="5"/>
        <v/>
      </c>
      <c r="Y161" s="4" t="str">
        <f t="shared" si="6"/>
        <v/>
      </c>
      <c r="Z161" s="4" t="str">
        <f t="shared" si="7"/>
        <v/>
      </c>
      <c r="AA161" s="4" t="str">
        <f t="shared" si="8"/>
        <v>386.9636231</v>
      </c>
      <c r="AB161" s="4" t="str">
        <f t="shared" si="9"/>
        <v/>
      </c>
      <c r="AC161" s="4" t="str">
        <f t="shared" si="10"/>
        <v/>
      </c>
      <c r="AD161" s="4" t="str">
        <f t="shared" si="11"/>
        <v/>
      </c>
      <c r="AE161" s="4" t="str">
        <f t="shared" si="12"/>
        <v>13200</v>
      </c>
      <c r="AF161" s="4" t="str">
        <f t="shared" si="13"/>
        <v/>
      </c>
      <c r="AG161" s="4" t="str">
        <f t="shared" si="14"/>
        <v/>
      </c>
      <c r="AH161" s="4" t="str">
        <f t="shared" si="15"/>
        <v/>
      </c>
      <c r="AI161" s="4" t="str">
        <f t="shared" si="16"/>
        <v>11478.25864</v>
      </c>
      <c r="AJ161" s="4" t="str">
        <f t="shared" si="17"/>
        <v/>
      </c>
      <c r="AK161" s="4" t="str">
        <f t="shared" si="18"/>
        <v/>
      </c>
      <c r="AL161" s="4" t="str">
        <f t="shared" si="19"/>
        <v/>
      </c>
      <c r="AM161" s="4" t="str">
        <f t="shared" si="20"/>
        <v>87485</v>
      </c>
      <c r="AN161" s="4" t="str">
        <f t="shared" si="21"/>
        <v/>
      </c>
      <c r="AO161" s="4" t="str">
        <f t="shared" si="22"/>
        <v/>
      </c>
      <c r="AP161" s="4" t="str">
        <f t="shared" si="23"/>
        <v/>
      </c>
      <c r="AQ161" s="4" t="str">
        <f t="shared" si="24"/>
        <v>11467.5</v>
      </c>
      <c r="AR161" s="4" t="str">
        <f t="shared" si="25"/>
        <v/>
      </c>
      <c r="AS161" s="4" t="str">
        <f t="shared" si="26"/>
        <v/>
      </c>
      <c r="AT161" s="4" t="str">
        <f t="shared" si="27"/>
        <v/>
      </c>
      <c r="AU161" s="4" t="str">
        <f t="shared" si="28"/>
        <v>1732.5</v>
      </c>
      <c r="AV161" s="4" t="str">
        <f t="shared" si="29"/>
        <v/>
      </c>
      <c r="AW161" s="4" t="str">
        <f t="shared" si="30"/>
        <v/>
      </c>
      <c r="AX161" s="4" t="str">
        <f t="shared" si="31"/>
        <v/>
      </c>
      <c r="AY161" s="4" t="str">
        <f t="shared" si="32"/>
        <v>288.355</v>
      </c>
      <c r="AZ161" s="4" t="str">
        <f t="shared" si="33"/>
        <v/>
      </c>
      <c r="BA161" s="4" t="str">
        <f t="shared" si="34"/>
        <v/>
      </c>
      <c r="BB161" s="4" t="str">
        <f t="shared" si="35"/>
        <v/>
      </c>
      <c r="BC161" s="4" t="str">
        <f t="shared" si="36"/>
        <v>82.191875</v>
      </c>
      <c r="BD161" s="4" t="str">
        <f t="shared" si="37"/>
        <v/>
      </c>
      <c r="BE161" s="4" t="str">
        <f t="shared" si="38"/>
        <v/>
      </c>
      <c r="BF161" s="4" t="str">
        <f t="shared" si="39"/>
        <v/>
      </c>
      <c r="BG161" s="4" t="str">
        <f t="shared" si="40"/>
        <v>0</v>
      </c>
      <c r="BH161" s="4" t="str">
        <f t="shared" si="41"/>
        <v/>
      </c>
      <c r="BI161" s="4" t="str">
        <f t="shared" si="42"/>
        <v/>
      </c>
      <c r="BJ161" s="4" t="str">
        <f t="shared" si="43"/>
        <v/>
      </c>
      <c r="BK161" s="4" t="str">
        <f t="shared" si="44"/>
        <v>5</v>
      </c>
      <c r="BL161" s="4" t="str">
        <f t="shared" si="45"/>
        <v/>
      </c>
      <c r="BM161" s="4" t="str">
        <f t="shared" si="46"/>
        <v/>
      </c>
      <c r="BN161" s="4" t="str">
        <f t="shared" si="47"/>
        <v/>
      </c>
      <c r="BO161" s="4" t="str">
        <f t="shared" si="48"/>
        <v>1</v>
      </c>
      <c r="BP161" s="4" t="str">
        <f t="shared" si="49"/>
        <v/>
      </c>
      <c r="BQ161" s="4" t="str">
        <f t="shared" si="50"/>
        <v/>
      </c>
      <c r="BR161" s="4" t="str">
        <f t="shared" si="51"/>
        <v/>
      </c>
      <c r="BS161" s="4" t="str">
        <f t="shared" si="52"/>
        <v>0</v>
      </c>
      <c r="BT161" s="4" t="str">
        <f t="shared" si="53"/>
        <v/>
      </c>
      <c r="BU161" s="4" t="str">
        <f t="shared" si="54"/>
        <v/>
      </c>
      <c r="BV161" s="4" t="str">
        <f t="shared" si="55"/>
        <v/>
      </c>
      <c r="BW161" s="4" t="str">
        <f t="shared" si="56"/>
        <v/>
      </c>
      <c r="BX161" s="4" t="str">
        <f t="shared" si="57"/>
        <v/>
      </c>
      <c r="BY161" s="4" t="str">
        <f t="shared" si="58"/>
        <v/>
      </c>
      <c r="BZ161" s="4" t="str">
        <f t="shared" si="59"/>
        <v/>
      </c>
      <c r="CA161" s="4" t="str">
        <f t="shared" si="60"/>
        <v/>
      </c>
      <c r="CB161" s="4" t="str">
        <f t="shared" si="61"/>
        <v/>
      </c>
      <c r="CC161" s="4" t="str">
        <f t="shared" si="62"/>
        <v/>
      </c>
      <c r="CD161" s="4" t="str">
        <f t="shared" si="63"/>
        <v/>
      </c>
      <c r="CE161" s="4" t="str">
        <f t="shared" si="64"/>
        <v/>
      </c>
      <c r="CF161" s="4" t="str">
        <f t="shared" si="65"/>
        <v/>
      </c>
      <c r="CG161" s="4" t="str">
        <f t="shared" si="66"/>
        <v/>
      </c>
      <c r="CH161" s="4" t="str">
        <f t="shared" si="67"/>
        <v/>
      </c>
      <c r="CI161" s="4" t="str">
        <f t="shared" si="68"/>
        <v/>
      </c>
      <c r="CJ161" s="4" t="str">
        <f t="shared" si="69"/>
        <v/>
      </c>
      <c r="CK161" s="4" t="str">
        <f t="shared" si="70"/>
        <v/>
      </c>
      <c r="CL161" s="4" t="str">
        <f t="shared" si="71"/>
        <v/>
      </c>
      <c r="CM161" s="4" t="str">
        <f t="shared" si="72"/>
        <v/>
      </c>
      <c r="CN161" s="4" t="str">
        <f t="shared" si="73"/>
        <v/>
      </c>
      <c r="CO161" s="4" t="str">
        <f t="shared" si="74"/>
        <v/>
      </c>
    </row>
    <row r="162">
      <c r="A162" s="4">
        <v>0.00255362455716</v>
      </c>
      <c r="B162" s="4">
        <v>88202.51906250001</v>
      </c>
      <c r="C162" s="7">
        <v>1096.929811952945</v>
      </c>
      <c r="D162" s="7">
        <v>7799.0</v>
      </c>
      <c r="E162" s="7">
        <v>5923.498282002246</v>
      </c>
      <c r="F162" s="7">
        <v>87122.0</v>
      </c>
      <c r="G162" s="7">
        <v>5912.616875</v>
      </c>
      <c r="H162" s="7">
        <v>1886.383125</v>
      </c>
      <c r="I162" s="4">
        <v>1045.988125</v>
      </c>
      <c r="J162" s="4">
        <v>34.5309375</v>
      </c>
      <c r="U162" s="11" t="str">
        <f t="shared" si="2"/>
        <v>2</v>
      </c>
      <c r="V162" s="4" t="str">
        <f t="shared" si="3"/>
        <v/>
      </c>
      <c r="W162" s="4" t="str">
        <f t="shared" si="4"/>
        <v>88202.51906</v>
      </c>
      <c r="X162" s="4" t="str">
        <f t="shared" si="5"/>
        <v/>
      </c>
      <c r="Y162" s="4" t="str">
        <f t="shared" si="6"/>
        <v/>
      </c>
      <c r="Z162" s="4" t="str">
        <f t="shared" si="7"/>
        <v/>
      </c>
      <c r="AA162" s="4" t="str">
        <f t="shared" si="8"/>
        <v>1096.929812</v>
      </c>
      <c r="AB162" s="4" t="str">
        <f t="shared" si="9"/>
        <v/>
      </c>
      <c r="AC162" s="4" t="str">
        <f t="shared" si="10"/>
        <v/>
      </c>
      <c r="AD162" s="4" t="str">
        <f t="shared" si="11"/>
        <v/>
      </c>
      <c r="AE162" s="4" t="str">
        <f t="shared" si="12"/>
        <v>7799</v>
      </c>
      <c r="AF162" s="4" t="str">
        <f t="shared" si="13"/>
        <v/>
      </c>
      <c r="AG162" s="4" t="str">
        <f t="shared" si="14"/>
        <v/>
      </c>
      <c r="AH162" s="4" t="str">
        <f t="shared" si="15"/>
        <v/>
      </c>
      <c r="AI162" s="4" t="str">
        <f t="shared" si="16"/>
        <v>5923.498282</v>
      </c>
      <c r="AJ162" s="4" t="str">
        <f t="shared" si="17"/>
        <v/>
      </c>
      <c r="AK162" s="4" t="str">
        <f t="shared" si="18"/>
        <v/>
      </c>
      <c r="AL162" s="4" t="str">
        <f t="shared" si="19"/>
        <v/>
      </c>
      <c r="AM162" s="4" t="str">
        <f t="shared" si="20"/>
        <v>87122</v>
      </c>
      <c r="AN162" s="4" t="str">
        <f t="shared" si="21"/>
        <v/>
      </c>
      <c r="AO162" s="4" t="str">
        <f t="shared" si="22"/>
        <v/>
      </c>
      <c r="AP162" s="4" t="str">
        <f t="shared" si="23"/>
        <v/>
      </c>
      <c r="AQ162" s="4" t="str">
        <f t="shared" si="24"/>
        <v>5912.616875</v>
      </c>
      <c r="AR162" s="4" t="str">
        <f t="shared" si="25"/>
        <v/>
      </c>
      <c r="AS162" s="4" t="str">
        <f t="shared" si="26"/>
        <v/>
      </c>
      <c r="AT162" s="4" t="str">
        <f t="shared" si="27"/>
        <v/>
      </c>
      <c r="AU162" s="4" t="str">
        <f t="shared" si="28"/>
        <v>1886.383125</v>
      </c>
      <c r="AV162" s="4" t="str">
        <f t="shared" si="29"/>
        <v/>
      </c>
      <c r="AW162" s="4" t="str">
        <f t="shared" si="30"/>
        <v/>
      </c>
      <c r="AX162" s="4" t="str">
        <f t="shared" si="31"/>
        <v/>
      </c>
      <c r="AY162" s="4" t="str">
        <f t="shared" si="32"/>
        <v>1045.988125</v>
      </c>
      <c r="AZ162" s="4" t="str">
        <f t="shared" si="33"/>
        <v/>
      </c>
      <c r="BA162" s="4" t="str">
        <f t="shared" si="34"/>
        <v/>
      </c>
      <c r="BB162" s="4" t="str">
        <f t="shared" si="35"/>
        <v/>
      </c>
      <c r="BC162" s="4" t="str">
        <f t="shared" si="36"/>
        <v>34.5309375</v>
      </c>
      <c r="BD162" s="4" t="str">
        <f t="shared" si="37"/>
        <v/>
      </c>
      <c r="BE162" s="4" t="str">
        <f t="shared" si="38"/>
        <v/>
      </c>
      <c r="BF162" s="4" t="str">
        <f t="shared" si="39"/>
        <v/>
      </c>
      <c r="BG162" s="4" t="str">
        <f t="shared" si="40"/>
        <v/>
      </c>
      <c r="BH162" s="4" t="str">
        <f t="shared" si="41"/>
        <v/>
      </c>
      <c r="BI162" s="4" t="str">
        <f t="shared" si="42"/>
        <v/>
      </c>
      <c r="BJ162" s="4" t="str">
        <f t="shared" si="43"/>
        <v/>
      </c>
      <c r="BK162" s="4" t="str">
        <f t="shared" si="44"/>
        <v/>
      </c>
      <c r="BL162" s="4" t="str">
        <f t="shared" si="45"/>
        <v/>
      </c>
      <c r="BM162" s="4" t="str">
        <f t="shared" si="46"/>
        <v/>
      </c>
      <c r="BN162" s="4" t="str">
        <f t="shared" si="47"/>
        <v/>
      </c>
      <c r="BO162" s="4" t="str">
        <f t="shared" si="48"/>
        <v/>
      </c>
      <c r="BP162" s="4" t="str">
        <f t="shared" si="49"/>
        <v/>
      </c>
      <c r="BQ162" s="4" t="str">
        <f t="shared" si="50"/>
        <v/>
      </c>
      <c r="BR162" s="4" t="str">
        <f t="shared" si="51"/>
        <v/>
      </c>
      <c r="BS162" s="4" t="str">
        <f t="shared" si="52"/>
        <v/>
      </c>
      <c r="BT162" s="4" t="str">
        <f t="shared" si="53"/>
        <v/>
      </c>
      <c r="BU162" s="4" t="str">
        <f t="shared" si="54"/>
        <v/>
      </c>
      <c r="BV162" s="4" t="str">
        <f t="shared" si="55"/>
        <v/>
      </c>
      <c r="BW162" s="4" t="str">
        <f t="shared" si="56"/>
        <v/>
      </c>
      <c r="BX162" s="4" t="str">
        <f t="shared" si="57"/>
        <v/>
      </c>
      <c r="BY162" s="4" t="str">
        <f t="shared" si="58"/>
        <v/>
      </c>
      <c r="BZ162" s="4" t="str">
        <f t="shared" si="59"/>
        <v/>
      </c>
      <c r="CA162" s="4" t="str">
        <f t="shared" si="60"/>
        <v/>
      </c>
      <c r="CB162" s="4" t="str">
        <f t="shared" si="61"/>
        <v/>
      </c>
      <c r="CC162" s="4" t="str">
        <f t="shared" si="62"/>
        <v/>
      </c>
      <c r="CD162" s="4" t="str">
        <f t="shared" si="63"/>
        <v/>
      </c>
      <c r="CE162" s="4" t="str">
        <f t="shared" si="64"/>
        <v/>
      </c>
      <c r="CF162" s="4" t="str">
        <f t="shared" si="65"/>
        <v/>
      </c>
      <c r="CG162" s="4" t="str">
        <f t="shared" si="66"/>
        <v/>
      </c>
      <c r="CH162" s="4" t="str">
        <f t="shared" si="67"/>
        <v/>
      </c>
      <c r="CI162" s="4" t="str">
        <f t="shared" si="68"/>
        <v/>
      </c>
      <c r="CJ162" s="4" t="str">
        <f t="shared" si="69"/>
        <v/>
      </c>
      <c r="CK162" s="4" t="str">
        <f t="shared" si="70"/>
        <v/>
      </c>
      <c r="CL162" s="4" t="str">
        <f t="shared" si="71"/>
        <v/>
      </c>
      <c r="CM162" s="4" t="str">
        <f t="shared" si="72"/>
        <v/>
      </c>
      <c r="CN162" s="4" t="str">
        <f t="shared" si="73"/>
        <v/>
      </c>
      <c r="CO162" s="4" t="str">
        <f t="shared" si="74"/>
        <v/>
      </c>
    </row>
    <row r="163">
      <c r="A163" s="4">
        <v>0.00536750016891</v>
      </c>
      <c r="B163" s="4">
        <v>86981.460625</v>
      </c>
      <c r="C163" s="7">
        <v>57.86835747516545</v>
      </c>
      <c r="D163" s="7">
        <v>3681.0</v>
      </c>
      <c r="E163" s="7">
        <v>3403.878722154996</v>
      </c>
      <c r="F163" s="7">
        <v>86940.0</v>
      </c>
      <c r="G163" s="7">
        <v>3395.7225</v>
      </c>
      <c r="H163" s="7">
        <v>285.2775</v>
      </c>
      <c r="I163" s="4">
        <v>41.460625</v>
      </c>
      <c r="J163" s="4">
        <v>0.0</v>
      </c>
      <c r="K163">
        <v>7.321928094887362</v>
      </c>
      <c r="L163" s="7">
        <v>20.0</v>
      </c>
      <c r="M163" s="7">
        <v>7.0</v>
      </c>
      <c r="N163" s="4">
        <v>160.0</v>
      </c>
      <c r="O163" s="4">
        <v>10.0</v>
      </c>
      <c r="P163" s="4">
        <v>25.0</v>
      </c>
      <c r="Q163" s="4">
        <v>958.8073549220576</v>
      </c>
      <c r="R163" s="4">
        <v>2.0</v>
      </c>
      <c r="S163" s="4">
        <v>8.0</v>
      </c>
      <c r="T163" s="4"/>
      <c r="U163" s="11" t="str">
        <f t="shared" si="2"/>
        <v>3</v>
      </c>
      <c r="V163" s="4" t="str">
        <f t="shared" si="3"/>
        <v/>
      </c>
      <c r="W163" s="4" t="str">
        <f t="shared" si="4"/>
        <v/>
      </c>
      <c r="X163" s="4" t="str">
        <f t="shared" si="5"/>
        <v>86981.46063</v>
      </c>
      <c r="Y163" s="4" t="str">
        <f t="shared" si="6"/>
        <v/>
      </c>
      <c r="Z163" s="4" t="str">
        <f t="shared" si="7"/>
        <v/>
      </c>
      <c r="AA163" s="4" t="str">
        <f t="shared" si="8"/>
        <v/>
      </c>
      <c r="AB163" s="4" t="str">
        <f t="shared" si="9"/>
        <v>57.86835748</v>
      </c>
      <c r="AC163" s="4" t="str">
        <f t="shared" si="10"/>
        <v/>
      </c>
      <c r="AD163" s="4" t="str">
        <f t="shared" si="11"/>
        <v/>
      </c>
      <c r="AE163" s="4" t="str">
        <f t="shared" si="12"/>
        <v/>
      </c>
      <c r="AF163" s="4" t="str">
        <f t="shared" si="13"/>
        <v>3681</v>
      </c>
      <c r="AG163" s="4" t="str">
        <f t="shared" si="14"/>
        <v/>
      </c>
      <c r="AH163" s="4" t="str">
        <f t="shared" si="15"/>
        <v/>
      </c>
      <c r="AI163" s="4" t="str">
        <f t="shared" si="16"/>
        <v/>
      </c>
      <c r="AJ163" s="4" t="str">
        <f t="shared" si="17"/>
        <v>3403.878722</v>
      </c>
      <c r="AK163" s="4" t="str">
        <f t="shared" si="18"/>
        <v/>
      </c>
      <c r="AL163" s="4" t="str">
        <f t="shared" si="19"/>
        <v/>
      </c>
      <c r="AM163" s="4" t="str">
        <f t="shared" si="20"/>
        <v/>
      </c>
      <c r="AN163" s="4" t="str">
        <f t="shared" si="21"/>
        <v>86940</v>
      </c>
      <c r="AO163" s="4" t="str">
        <f t="shared" si="22"/>
        <v/>
      </c>
      <c r="AP163" s="4" t="str">
        <f t="shared" si="23"/>
        <v/>
      </c>
      <c r="AQ163" s="4" t="str">
        <f t="shared" si="24"/>
        <v/>
      </c>
      <c r="AR163" s="4" t="str">
        <f t="shared" si="25"/>
        <v>3395.7225</v>
      </c>
      <c r="AS163" s="4" t="str">
        <f t="shared" si="26"/>
        <v/>
      </c>
      <c r="AT163" s="4" t="str">
        <f t="shared" si="27"/>
        <v/>
      </c>
      <c r="AU163" s="4" t="str">
        <f t="shared" si="28"/>
        <v/>
      </c>
      <c r="AV163" s="4" t="str">
        <f t="shared" si="29"/>
        <v>285.2775</v>
      </c>
      <c r="AW163" s="4" t="str">
        <f t="shared" si="30"/>
        <v/>
      </c>
      <c r="AX163" s="4" t="str">
        <f t="shared" si="31"/>
        <v/>
      </c>
      <c r="AY163" s="4" t="str">
        <f t="shared" si="32"/>
        <v/>
      </c>
      <c r="AZ163" s="4" t="str">
        <f t="shared" si="33"/>
        <v>41.460625</v>
      </c>
      <c r="BA163" s="4" t="str">
        <f t="shared" si="34"/>
        <v/>
      </c>
      <c r="BB163" s="4" t="str">
        <f t="shared" si="35"/>
        <v/>
      </c>
      <c r="BC163" s="4" t="str">
        <f t="shared" si="36"/>
        <v/>
      </c>
      <c r="BD163" s="4" t="str">
        <f t="shared" si="37"/>
        <v>0</v>
      </c>
      <c r="BE163" s="4" t="str">
        <f t="shared" si="38"/>
        <v/>
      </c>
      <c r="BF163" s="4" t="str">
        <f t="shared" si="39"/>
        <v/>
      </c>
      <c r="BG163" s="4" t="str">
        <f t="shared" si="40"/>
        <v/>
      </c>
      <c r="BH163" s="4" t="str">
        <f t="shared" si="41"/>
        <v>7.321928095</v>
      </c>
      <c r="BI163" s="4" t="str">
        <f t="shared" si="42"/>
        <v/>
      </c>
      <c r="BJ163" s="4" t="str">
        <f t="shared" si="43"/>
        <v/>
      </c>
      <c r="BK163" s="4" t="str">
        <f t="shared" si="44"/>
        <v/>
      </c>
      <c r="BL163" s="4" t="str">
        <f t="shared" si="45"/>
        <v>20</v>
      </c>
      <c r="BM163" s="4" t="str">
        <f t="shared" si="46"/>
        <v/>
      </c>
      <c r="BN163" s="4" t="str">
        <f t="shared" si="47"/>
        <v/>
      </c>
      <c r="BO163" s="4" t="str">
        <f t="shared" si="48"/>
        <v/>
      </c>
      <c r="BP163" s="4" t="str">
        <f t="shared" si="49"/>
        <v>7</v>
      </c>
      <c r="BQ163" s="4" t="str">
        <f t="shared" si="50"/>
        <v/>
      </c>
      <c r="BR163" s="4" t="str">
        <f t="shared" si="51"/>
        <v/>
      </c>
      <c r="BS163" s="4" t="str">
        <f t="shared" si="52"/>
        <v/>
      </c>
      <c r="BT163" s="4" t="str">
        <f t="shared" si="53"/>
        <v>160</v>
      </c>
      <c r="BU163" s="4" t="str">
        <f t="shared" si="54"/>
        <v/>
      </c>
      <c r="BV163" s="4" t="str">
        <f t="shared" si="55"/>
        <v/>
      </c>
      <c r="BW163" s="4" t="str">
        <f t="shared" si="56"/>
        <v/>
      </c>
      <c r="BX163" s="4" t="str">
        <f t="shared" si="57"/>
        <v>10</v>
      </c>
      <c r="BY163" s="4" t="str">
        <f t="shared" si="58"/>
        <v/>
      </c>
      <c r="BZ163" s="4" t="str">
        <f t="shared" si="59"/>
        <v/>
      </c>
      <c r="CA163" s="4" t="str">
        <f t="shared" si="60"/>
        <v/>
      </c>
      <c r="CB163" s="4" t="str">
        <f t="shared" si="61"/>
        <v>25</v>
      </c>
      <c r="CC163" s="4" t="str">
        <f t="shared" si="62"/>
        <v/>
      </c>
      <c r="CD163" s="4" t="str">
        <f t="shared" si="63"/>
        <v/>
      </c>
      <c r="CE163" s="4" t="str">
        <f t="shared" si="64"/>
        <v/>
      </c>
      <c r="CF163" s="4" t="str">
        <f t="shared" si="65"/>
        <v>958.8073549</v>
      </c>
      <c r="CG163" s="4" t="str">
        <f t="shared" si="66"/>
        <v/>
      </c>
      <c r="CH163" s="4" t="str">
        <f t="shared" si="67"/>
        <v/>
      </c>
      <c r="CI163" s="4" t="str">
        <f t="shared" si="68"/>
        <v/>
      </c>
      <c r="CJ163" s="4" t="str">
        <f t="shared" si="69"/>
        <v>2</v>
      </c>
      <c r="CK163" s="4" t="str">
        <f t="shared" si="70"/>
        <v/>
      </c>
      <c r="CL163" s="4" t="str">
        <f t="shared" si="71"/>
        <v/>
      </c>
      <c r="CM163" s="4" t="str">
        <f t="shared" si="72"/>
        <v/>
      </c>
      <c r="CN163" s="4" t="str">
        <f t="shared" si="73"/>
        <v>8</v>
      </c>
      <c r="CO163" s="4" t="str">
        <f t="shared" si="74"/>
        <v/>
      </c>
    </row>
    <row r="164">
      <c r="A164" s="4">
        <v>0.00373337157246</v>
      </c>
      <c r="B164" s="4">
        <v>88340.7284375</v>
      </c>
      <c r="C164" s="7">
        <v>2200.123117895443</v>
      </c>
      <c r="D164" s="7">
        <v>27100.0</v>
      </c>
      <c r="E164" s="7">
        <v>24866.913247590805</v>
      </c>
      <c r="F164" s="7">
        <v>86157.0</v>
      </c>
      <c r="G164" s="7">
        <v>24855.78125</v>
      </c>
      <c r="H164" s="7">
        <v>2244.21875</v>
      </c>
      <c r="I164" s="4">
        <v>2115.2878125</v>
      </c>
      <c r="J164" s="4">
        <v>68.440625</v>
      </c>
      <c r="K164">
        <v>8.584962500721156</v>
      </c>
      <c r="L164" s="7">
        <v>36.0</v>
      </c>
      <c r="M164" s="7">
        <v>188.0</v>
      </c>
      <c r="N164" s="4">
        <v>96.0</v>
      </c>
      <c r="O164" s="4">
        <v>14.0</v>
      </c>
      <c r="P164" s="4">
        <v>8.0</v>
      </c>
      <c r="Q164" s="4">
        <v>2073.139551352399</v>
      </c>
      <c r="R164" s="4">
        <v>4.0</v>
      </c>
      <c r="S164" s="4">
        <v>10.0</v>
      </c>
      <c r="T164" s="4"/>
      <c r="U164" s="11" t="str">
        <f t="shared" si="2"/>
        <v>2</v>
      </c>
      <c r="V164" s="4" t="str">
        <f t="shared" si="3"/>
        <v/>
      </c>
      <c r="W164" s="4" t="str">
        <f t="shared" si="4"/>
        <v>88340.72844</v>
      </c>
      <c r="X164" s="4" t="str">
        <f t="shared" si="5"/>
        <v/>
      </c>
      <c r="Y164" s="4" t="str">
        <f t="shared" si="6"/>
        <v/>
      </c>
      <c r="Z164" s="4" t="str">
        <f t="shared" si="7"/>
        <v/>
      </c>
      <c r="AA164" s="4" t="str">
        <f t="shared" si="8"/>
        <v>2200.123118</v>
      </c>
      <c r="AB164" s="4" t="str">
        <f t="shared" si="9"/>
        <v/>
      </c>
      <c r="AC164" s="4" t="str">
        <f t="shared" si="10"/>
        <v/>
      </c>
      <c r="AD164" s="4" t="str">
        <f t="shared" si="11"/>
        <v/>
      </c>
      <c r="AE164" s="4" t="str">
        <f t="shared" si="12"/>
        <v>27100</v>
      </c>
      <c r="AF164" s="4" t="str">
        <f t="shared" si="13"/>
        <v/>
      </c>
      <c r="AG164" s="4" t="str">
        <f t="shared" si="14"/>
        <v/>
      </c>
      <c r="AH164" s="4" t="str">
        <f t="shared" si="15"/>
        <v/>
      </c>
      <c r="AI164" s="4" t="str">
        <f t="shared" si="16"/>
        <v>24866.91325</v>
      </c>
      <c r="AJ164" s="4" t="str">
        <f t="shared" si="17"/>
        <v/>
      </c>
      <c r="AK164" s="4" t="str">
        <f t="shared" si="18"/>
        <v/>
      </c>
      <c r="AL164" s="4" t="str">
        <f t="shared" si="19"/>
        <v/>
      </c>
      <c r="AM164" s="4" t="str">
        <f t="shared" si="20"/>
        <v>86157</v>
      </c>
      <c r="AN164" s="4" t="str">
        <f t="shared" si="21"/>
        <v/>
      </c>
      <c r="AO164" s="4" t="str">
        <f t="shared" si="22"/>
        <v/>
      </c>
      <c r="AP164" s="4" t="str">
        <f t="shared" si="23"/>
        <v/>
      </c>
      <c r="AQ164" s="4" t="str">
        <f t="shared" si="24"/>
        <v>24855.78125</v>
      </c>
      <c r="AR164" s="4" t="str">
        <f t="shared" si="25"/>
        <v/>
      </c>
      <c r="AS164" s="4" t="str">
        <f t="shared" si="26"/>
        <v/>
      </c>
      <c r="AT164" s="4" t="str">
        <f t="shared" si="27"/>
        <v/>
      </c>
      <c r="AU164" s="4" t="str">
        <f t="shared" si="28"/>
        <v>2244.21875</v>
      </c>
      <c r="AV164" s="4" t="str">
        <f t="shared" si="29"/>
        <v/>
      </c>
      <c r="AW164" s="4" t="str">
        <f t="shared" si="30"/>
        <v/>
      </c>
      <c r="AX164" s="4" t="str">
        <f t="shared" si="31"/>
        <v/>
      </c>
      <c r="AY164" s="4" t="str">
        <f t="shared" si="32"/>
        <v>2115.287813</v>
      </c>
      <c r="AZ164" s="4" t="str">
        <f t="shared" si="33"/>
        <v/>
      </c>
      <c r="BA164" s="4" t="str">
        <f t="shared" si="34"/>
        <v/>
      </c>
      <c r="BB164" s="4" t="str">
        <f t="shared" si="35"/>
        <v/>
      </c>
      <c r="BC164" s="4" t="str">
        <f t="shared" si="36"/>
        <v>68.440625</v>
      </c>
      <c r="BD164" s="4" t="str">
        <f t="shared" si="37"/>
        <v/>
      </c>
      <c r="BE164" s="4" t="str">
        <f t="shared" si="38"/>
        <v/>
      </c>
      <c r="BF164" s="4" t="str">
        <f t="shared" si="39"/>
        <v/>
      </c>
      <c r="BG164" s="4" t="str">
        <f t="shared" si="40"/>
        <v>8.584962501</v>
      </c>
      <c r="BH164" s="4" t="str">
        <f t="shared" si="41"/>
        <v/>
      </c>
      <c r="BI164" s="4" t="str">
        <f t="shared" si="42"/>
        <v/>
      </c>
      <c r="BJ164" s="4" t="str">
        <f t="shared" si="43"/>
        <v/>
      </c>
      <c r="BK164" s="4" t="str">
        <f t="shared" si="44"/>
        <v>36</v>
      </c>
      <c r="BL164" s="4" t="str">
        <f t="shared" si="45"/>
        <v/>
      </c>
      <c r="BM164" s="4" t="str">
        <f t="shared" si="46"/>
        <v/>
      </c>
      <c r="BN164" s="4" t="str">
        <f t="shared" si="47"/>
        <v/>
      </c>
      <c r="BO164" s="4" t="str">
        <f t="shared" si="48"/>
        <v>188</v>
      </c>
      <c r="BP164" s="4" t="str">
        <f t="shared" si="49"/>
        <v/>
      </c>
      <c r="BQ164" s="4" t="str">
        <f t="shared" si="50"/>
        <v/>
      </c>
      <c r="BR164" s="4" t="str">
        <f t="shared" si="51"/>
        <v/>
      </c>
      <c r="BS164" s="4" t="str">
        <f t="shared" si="52"/>
        <v>96</v>
      </c>
      <c r="BT164" s="4" t="str">
        <f t="shared" si="53"/>
        <v/>
      </c>
      <c r="BU164" s="4" t="str">
        <f t="shared" si="54"/>
        <v/>
      </c>
      <c r="BV164" s="4" t="str">
        <f t="shared" si="55"/>
        <v/>
      </c>
      <c r="BW164" s="4" t="str">
        <f t="shared" si="56"/>
        <v>14</v>
      </c>
      <c r="BX164" s="4" t="str">
        <f t="shared" si="57"/>
        <v/>
      </c>
      <c r="BY164" s="4" t="str">
        <f t="shared" si="58"/>
        <v/>
      </c>
      <c r="BZ164" s="4" t="str">
        <f t="shared" si="59"/>
        <v/>
      </c>
      <c r="CA164" s="4" t="str">
        <f t="shared" si="60"/>
        <v>8</v>
      </c>
      <c r="CB164" s="4" t="str">
        <f t="shared" si="61"/>
        <v/>
      </c>
      <c r="CC164" s="4" t="str">
        <f t="shared" si="62"/>
        <v/>
      </c>
      <c r="CD164" s="4" t="str">
        <f t="shared" si="63"/>
        <v/>
      </c>
      <c r="CE164" s="4" t="str">
        <f t="shared" si="64"/>
        <v>2073.139551</v>
      </c>
      <c r="CF164" s="4" t="str">
        <f t="shared" si="65"/>
        <v/>
      </c>
      <c r="CG164" s="4" t="str">
        <f t="shared" si="66"/>
        <v/>
      </c>
      <c r="CH164" s="4" t="str">
        <f t="shared" si="67"/>
        <v/>
      </c>
      <c r="CI164" s="4" t="str">
        <f t="shared" si="68"/>
        <v>4</v>
      </c>
      <c r="CJ164" s="4" t="str">
        <f t="shared" si="69"/>
        <v/>
      </c>
      <c r="CK164" s="4" t="str">
        <f t="shared" si="70"/>
        <v/>
      </c>
      <c r="CL164" s="4" t="str">
        <f t="shared" si="71"/>
        <v/>
      </c>
      <c r="CM164" s="4" t="str">
        <f t="shared" si="72"/>
        <v>10</v>
      </c>
      <c r="CN164" s="4" t="str">
        <f t="shared" si="73"/>
        <v/>
      </c>
      <c r="CO164" s="4" t="str">
        <f t="shared" si="74"/>
        <v/>
      </c>
    </row>
    <row r="165">
      <c r="A165" s="4">
        <v>0.00427978663488</v>
      </c>
      <c r="B165" s="4">
        <v>85828.134375</v>
      </c>
      <c r="C165" s="7">
        <v>897.508650377441</v>
      </c>
      <c r="D165" s="7">
        <v>14500.0</v>
      </c>
      <c r="E165" s="7">
        <v>13209.87606601669</v>
      </c>
      <c r="F165" s="7">
        <v>84947.0</v>
      </c>
      <c r="G165" s="7">
        <v>13199.53125</v>
      </c>
      <c r="H165" s="7">
        <v>1300.46875</v>
      </c>
      <c r="I165" s="4">
        <v>817.404375</v>
      </c>
      <c r="J165" s="4">
        <v>63.73</v>
      </c>
      <c r="U165" s="11" t="str">
        <f t="shared" si="2"/>
        <v>2</v>
      </c>
      <c r="V165" s="4" t="str">
        <f t="shared" si="3"/>
        <v/>
      </c>
      <c r="W165" s="4" t="str">
        <f t="shared" si="4"/>
        <v>85828.13438</v>
      </c>
      <c r="X165" s="4" t="str">
        <f t="shared" si="5"/>
        <v/>
      </c>
      <c r="Y165" s="4" t="str">
        <f t="shared" si="6"/>
        <v/>
      </c>
      <c r="Z165" s="4" t="str">
        <f t="shared" si="7"/>
        <v/>
      </c>
      <c r="AA165" s="4" t="str">
        <f t="shared" si="8"/>
        <v>897.5086504</v>
      </c>
      <c r="AB165" s="4" t="str">
        <f t="shared" si="9"/>
        <v/>
      </c>
      <c r="AC165" s="4" t="str">
        <f t="shared" si="10"/>
        <v/>
      </c>
      <c r="AD165" s="4" t="str">
        <f t="shared" si="11"/>
        <v/>
      </c>
      <c r="AE165" s="4" t="str">
        <f t="shared" si="12"/>
        <v>14500</v>
      </c>
      <c r="AF165" s="4" t="str">
        <f t="shared" si="13"/>
        <v/>
      </c>
      <c r="AG165" s="4" t="str">
        <f t="shared" si="14"/>
        <v/>
      </c>
      <c r="AH165" s="4" t="str">
        <f t="shared" si="15"/>
        <v/>
      </c>
      <c r="AI165" s="4" t="str">
        <f t="shared" si="16"/>
        <v>13209.87607</v>
      </c>
      <c r="AJ165" s="4" t="str">
        <f t="shared" si="17"/>
        <v/>
      </c>
      <c r="AK165" s="4" t="str">
        <f t="shared" si="18"/>
        <v/>
      </c>
      <c r="AL165" s="4" t="str">
        <f t="shared" si="19"/>
        <v/>
      </c>
      <c r="AM165" s="4" t="str">
        <f t="shared" si="20"/>
        <v>84947</v>
      </c>
      <c r="AN165" s="4" t="str">
        <f t="shared" si="21"/>
        <v/>
      </c>
      <c r="AO165" s="4" t="str">
        <f t="shared" si="22"/>
        <v/>
      </c>
      <c r="AP165" s="4" t="str">
        <f t="shared" si="23"/>
        <v/>
      </c>
      <c r="AQ165" s="4" t="str">
        <f t="shared" si="24"/>
        <v>13199.53125</v>
      </c>
      <c r="AR165" s="4" t="str">
        <f t="shared" si="25"/>
        <v/>
      </c>
      <c r="AS165" s="4" t="str">
        <f t="shared" si="26"/>
        <v/>
      </c>
      <c r="AT165" s="4" t="str">
        <f t="shared" si="27"/>
        <v/>
      </c>
      <c r="AU165" s="4" t="str">
        <f t="shared" si="28"/>
        <v>1300.46875</v>
      </c>
      <c r="AV165" s="4" t="str">
        <f t="shared" si="29"/>
        <v/>
      </c>
      <c r="AW165" s="4" t="str">
        <f t="shared" si="30"/>
        <v/>
      </c>
      <c r="AX165" s="4" t="str">
        <f t="shared" si="31"/>
        <v/>
      </c>
      <c r="AY165" s="4" t="str">
        <f t="shared" si="32"/>
        <v>817.404375</v>
      </c>
      <c r="AZ165" s="4" t="str">
        <f t="shared" si="33"/>
        <v/>
      </c>
      <c r="BA165" s="4" t="str">
        <f t="shared" si="34"/>
        <v/>
      </c>
      <c r="BB165" s="4" t="str">
        <f t="shared" si="35"/>
        <v/>
      </c>
      <c r="BC165" s="4" t="str">
        <f t="shared" si="36"/>
        <v>63.73</v>
      </c>
      <c r="BD165" s="4" t="str">
        <f t="shared" si="37"/>
        <v/>
      </c>
      <c r="BE165" s="4" t="str">
        <f t="shared" si="38"/>
        <v/>
      </c>
      <c r="BF165" s="4" t="str">
        <f t="shared" si="39"/>
        <v/>
      </c>
      <c r="BG165" s="4" t="str">
        <f t="shared" si="40"/>
        <v/>
      </c>
      <c r="BH165" s="4" t="str">
        <f t="shared" si="41"/>
        <v/>
      </c>
      <c r="BI165" s="4" t="str">
        <f t="shared" si="42"/>
        <v/>
      </c>
      <c r="BJ165" s="4" t="str">
        <f t="shared" si="43"/>
        <v/>
      </c>
      <c r="BK165" s="4" t="str">
        <f t="shared" si="44"/>
        <v/>
      </c>
      <c r="BL165" s="4" t="str">
        <f t="shared" si="45"/>
        <v/>
      </c>
      <c r="BM165" s="4" t="str">
        <f t="shared" si="46"/>
        <v/>
      </c>
      <c r="BN165" s="4" t="str">
        <f t="shared" si="47"/>
        <v/>
      </c>
      <c r="BO165" s="4" t="str">
        <f t="shared" si="48"/>
        <v/>
      </c>
      <c r="BP165" s="4" t="str">
        <f t="shared" si="49"/>
        <v/>
      </c>
      <c r="BQ165" s="4" t="str">
        <f t="shared" si="50"/>
        <v/>
      </c>
      <c r="BR165" s="4" t="str">
        <f t="shared" si="51"/>
        <v/>
      </c>
      <c r="BS165" s="4" t="str">
        <f t="shared" si="52"/>
        <v/>
      </c>
      <c r="BT165" s="4" t="str">
        <f t="shared" si="53"/>
        <v/>
      </c>
      <c r="BU165" s="4" t="str">
        <f t="shared" si="54"/>
        <v/>
      </c>
      <c r="BV165" s="4" t="str">
        <f t="shared" si="55"/>
        <v/>
      </c>
      <c r="BW165" s="4" t="str">
        <f t="shared" si="56"/>
        <v/>
      </c>
      <c r="BX165" s="4" t="str">
        <f t="shared" si="57"/>
        <v/>
      </c>
      <c r="BY165" s="4" t="str">
        <f t="shared" si="58"/>
        <v/>
      </c>
      <c r="BZ165" s="4" t="str">
        <f t="shared" si="59"/>
        <v/>
      </c>
      <c r="CA165" s="4" t="str">
        <f t="shared" si="60"/>
        <v/>
      </c>
      <c r="CB165" s="4" t="str">
        <f t="shared" si="61"/>
        <v/>
      </c>
      <c r="CC165" s="4" t="str">
        <f t="shared" si="62"/>
        <v/>
      </c>
      <c r="CD165" s="4" t="str">
        <f t="shared" si="63"/>
        <v/>
      </c>
      <c r="CE165" s="4" t="str">
        <f t="shared" si="64"/>
        <v/>
      </c>
      <c r="CF165" s="4" t="str">
        <f t="shared" si="65"/>
        <v/>
      </c>
      <c r="CG165" s="4" t="str">
        <f t="shared" si="66"/>
        <v/>
      </c>
      <c r="CH165" s="4" t="str">
        <f t="shared" si="67"/>
        <v/>
      </c>
      <c r="CI165" s="4" t="str">
        <f t="shared" si="68"/>
        <v/>
      </c>
      <c r="CJ165" s="4" t="str">
        <f t="shared" si="69"/>
        <v/>
      </c>
      <c r="CK165" s="4" t="str">
        <f t="shared" si="70"/>
        <v/>
      </c>
      <c r="CL165" s="4" t="str">
        <f t="shared" si="71"/>
        <v/>
      </c>
      <c r="CM165" s="4" t="str">
        <f t="shared" si="72"/>
        <v/>
      </c>
      <c r="CN165" s="4" t="str">
        <f t="shared" si="73"/>
        <v/>
      </c>
      <c r="CO165" s="4" t="str">
        <f t="shared" si="74"/>
        <v/>
      </c>
    </row>
    <row r="166">
      <c r="A166" s="4">
        <v>0.00504559851953</v>
      </c>
      <c r="B166" s="4">
        <v>85944.2571875</v>
      </c>
      <c r="C166" s="7">
        <v>1214.6280451543903</v>
      </c>
      <c r="D166" s="7">
        <v>21400.0</v>
      </c>
      <c r="E166" s="7">
        <v>20360.098587735294</v>
      </c>
      <c r="F166" s="7">
        <v>84746.0</v>
      </c>
      <c r="G166" s="7">
        <v>20350.0625</v>
      </c>
      <c r="H166" s="7">
        <v>1049.9375</v>
      </c>
      <c r="I166" s="4">
        <v>1067.75375</v>
      </c>
      <c r="J166" s="4">
        <v>130.5034375</v>
      </c>
      <c r="K166" s="7">
        <v>0.0</v>
      </c>
      <c r="L166" s="7">
        <v>5.0</v>
      </c>
      <c r="M166" s="7">
        <v>8.0</v>
      </c>
      <c r="N166" s="4">
        <v>0.0</v>
      </c>
      <c r="O166" s="4"/>
      <c r="P166" s="4"/>
      <c r="Q166" s="4"/>
      <c r="R166" s="18"/>
      <c r="S166" s="18"/>
      <c r="T166" s="4"/>
      <c r="U166" s="11" t="str">
        <f t="shared" si="2"/>
        <v>3</v>
      </c>
      <c r="V166" s="4" t="str">
        <f t="shared" si="3"/>
        <v/>
      </c>
      <c r="W166" s="4" t="str">
        <f t="shared" si="4"/>
        <v/>
      </c>
      <c r="X166" s="4" t="str">
        <f t="shared" si="5"/>
        <v>85944.25719</v>
      </c>
      <c r="Y166" s="4" t="str">
        <f t="shared" si="6"/>
        <v/>
      </c>
      <c r="Z166" s="4" t="str">
        <f t="shared" si="7"/>
        <v/>
      </c>
      <c r="AA166" s="4" t="str">
        <f t="shared" si="8"/>
        <v/>
      </c>
      <c r="AB166" s="4" t="str">
        <f t="shared" si="9"/>
        <v>1214.628045</v>
      </c>
      <c r="AC166" s="4" t="str">
        <f t="shared" si="10"/>
        <v/>
      </c>
      <c r="AD166" s="4" t="str">
        <f t="shared" si="11"/>
        <v/>
      </c>
      <c r="AE166" s="4" t="str">
        <f t="shared" si="12"/>
        <v/>
      </c>
      <c r="AF166" s="4" t="str">
        <f t="shared" si="13"/>
        <v>21400</v>
      </c>
      <c r="AG166" s="4" t="str">
        <f t="shared" si="14"/>
        <v/>
      </c>
      <c r="AH166" s="4" t="str">
        <f t="shared" si="15"/>
        <v/>
      </c>
      <c r="AI166" s="4" t="str">
        <f t="shared" si="16"/>
        <v/>
      </c>
      <c r="AJ166" s="4" t="str">
        <f t="shared" si="17"/>
        <v>20360.09859</v>
      </c>
      <c r="AK166" s="4" t="str">
        <f t="shared" si="18"/>
        <v/>
      </c>
      <c r="AL166" s="4" t="str">
        <f t="shared" si="19"/>
        <v/>
      </c>
      <c r="AM166" s="4" t="str">
        <f t="shared" si="20"/>
        <v/>
      </c>
      <c r="AN166" s="4" t="str">
        <f t="shared" si="21"/>
        <v>84746</v>
      </c>
      <c r="AO166" s="4" t="str">
        <f t="shared" si="22"/>
        <v/>
      </c>
      <c r="AP166" s="4" t="str">
        <f t="shared" si="23"/>
        <v/>
      </c>
      <c r="AQ166" s="4" t="str">
        <f t="shared" si="24"/>
        <v/>
      </c>
      <c r="AR166" s="4" t="str">
        <f t="shared" si="25"/>
        <v>20350.0625</v>
      </c>
      <c r="AS166" s="4" t="str">
        <f t="shared" si="26"/>
        <v/>
      </c>
      <c r="AT166" s="4" t="str">
        <f t="shared" si="27"/>
        <v/>
      </c>
      <c r="AU166" s="4" t="str">
        <f t="shared" si="28"/>
        <v/>
      </c>
      <c r="AV166" s="4" t="str">
        <f t="shared" si="29"/>
        <v>1049.9375</v>
      </c>
      <c r="AW166" s="4" t="str">
        <f t="shared" si="30"/>
        <v/>
      </c>
      <c r="AX166" s="4" t="str">
        <f t="shared" si="31"/>
        <v/>
      </c>
      <c r="AY166" s="4" t="str">
        <f t="shared" si="32"/>
        <v/>
      </c>
      <c r="AZ166" s="4" t="str">
        <f t="shared" si="33"/>
        <v>1067.75375</v>
      </c>
      <c r="BA166" s="4" t="str">
        <f t="shared" si="34"/>
        <v/>
      </c>
      <c r="BB166" s="4" t="str">
        <f t="shared" si="35"/>
        <v/>
      </c>
      <c r="BC166" s="4" t="str">
        <f t="shared" si="36"/>
        <v/>
      </c>
      <c r="BD166" s="4" t="str">
        <f t="shared" si="37"/>
        <v>130.5034375</v>
      </c>
      <c r="BE166" s="4" t="str">
        <f t="shared" si="38"/>
        <v/>
      </c>
      <c r="BF166" s="4" t="str">
        <f t="shared" si="39"/>
        <v/>
      </c>
      <c r="BG166" s="4" t="str">
        <f t="shared" si="40"/>
        <v/>
      </c>
      <c r="BH166" s="4" t="str">
        <f t="shared" si="41"/>
        <v>0</v>
      </c>
      <c r="BI166" s="4" t="str">
        <f t="shared" si="42"/>
        <v/>
      </c>
      <c r="BJ166" s="4" t="str">
        <f t="shared" si="43"/>
        <v/>
      </c>
      <c r="BK166" s="4" t="str">
        <f t="shared" si="44"/>
        <v/>
      </c>
      <c r="BL166" s="4" t="str">
        <f t="shared" si="45"/>
        <v>5</v>
      </c>
      <c r="BM166" s="4" t="str">
        <f t="shared" si="46"/>
        <v/>
      </c>
      <c r="BN166" s="4" t="str">
        <f t="shared" si="47"/>
        <v/>
      </c>
      <c r="BO166" s="4" t="str">
        <f t="shared" si="48"/>
        <v/>
      </c>
      <c r="BP166" s="4" t="str">
        <f t="shared" si="49"/>
        <v>8</v>
      </c>
      <c r="BQ166" s="4" t="str">
        <f t="shared" si="50"/>
        <v/>
      </c>
      <c r="BR166" s="4" t="str">
        <f t="shared" si="51"/>
        <v/>
      </c>
      <c r="BS166" s="4" t="str">
        <f t="shared" si="52"/>
        <v/>
      </c>
      <c r="BT166" s="4" t="str">
        <f t="shared" si="53"/>
        <v>0</v>
      </c>
      <c r="BU166" s="4" t="str">
        <f t="shared" si="54"/>
        <v/>
      </c>
      <c r="BV166" s="4" t="str">
        <f t="shared" si="55"/>
        <v/>
      </c>
      <c r="BW166" s="4" t="str">
        <f t="shared" si="56"/>
        <v/>
      </c>
      <c r="BX166" s="4" t="str">
        <f t="shared" si="57"/>
        <v/>
      </c>
      <c r="BY166" s="4" t="str">
        <f t="shared" si="58"/>
        <v/>
      </c>
      <c r="BZ166" s="4" t="str">
        <f t="shared" si="59"/>
        <v/>
      </c>
      <c r="CA166" s="4" t="str">
        <f t="shared" si="60"/>
        <v/>
      </c>
      <c r="CB166" s="4" t="str">
        <f t="shared" si="61"/>
        <v/>
      </c>
      <c r="CC166" s="4" t="str">
        <f t="shared" si="62"/>
        <v/>
      </c>
      <c r="CD166" s="4" t="str">
        <f t="shared" si="63"/>
        <v/>
      </c>
      <c r="CE166" s="4" t="str">
        <f t="shared" si="64"/>
        <v/>
      </c>
      <c r="CF166" s="4" t="str">
        <f t="shared" si="65"/>
        <v/>
      </c>
      <c r="CG166" s="4" t="str">
        <f t="shared" si="66"/>
        <v/>
      </c>
      <c r="CH166" s="4" t="str">
        <f t="shared" si="67"/>
        <v/>
      </c>
      <c r="CI166" s="4" t="str">
        <f t="shared" si="68"/>
        <v/>
      </c>
      <c r="CJ166" s="4" t="str">
        <f t="shared" si="69"/>
        <v/>
      </c>
      <c r="CK166" s="4" t="str">
        <f t="shared" si="70"/>
        <v/>
      </c>
      <c r="CL166" s="4" t="str">
        <f t="shared" si="71"/>
        <v/>
      </c>
      <c r="CM166" s="4" t="str">
        <f t="shared" si="72"/>
        <v/>
      </c>
      <c r="CN166" s="4" t="str">
        <f t="shared" si="73"/>
        <v/>
      </c>
      <c r="CO166" s="4" t="str">
        <f t="shared" si="74"/>
        <v/>
      </c>
    </row>
    <row r="167">
      <c r="A167" s="4">
        <v>9.53023786074E-4</v>
      </c>
      <c r="B167" s="4">
        <v>83441.5</v>
      </c>
      <c r="C167" s="7">
        <v>776.835268217349</v>
      </c>
      <c r="D167" s="7">
        <v>20800.0</v>
      </c>
      <c r="E167" s="7">
        <v>12752.976564123415</v>
      </c>
      <c r="F167" s="7">
        <v>82681.0</v>
      </c>
      <c r="G167" s="7">
        <v>12740.0</v>
      </c>
      <c r="H167" s="7">
        <v>8060.0</v>
      </c>
      <c r="I167" s="4">
        <v>728.0</v>
      </c>
      <c r="J167" s="4">
        <v>32.5</v>
      </c>
      <c r="U167" s="11" t="str">
        <f t="shared" si="2"/>
        <v>1</v>
      </c>
      <c r="V167" s="4" t="str">
        <f t="shared" si="3"/>
        <v>83441.5</v>
      </c>
      <c r="W167" s="4" t="str">
        <f t="shared" si="4"/>
        <v/>
      </c>
      <c r="X167" s="4" t="str">
        <f t="shared" si="5"/>
        <v/>
      </c>
      <c r="Y167" s="4" t="str">
        <f t="shared" si="6"/>
        <v/>
      </c>
      <c r="Z167" s="4" t="str">
        <f t="shared" si="7"/>
        <v>776.8352682</v>
      </c>
      <c r="AA167" s="4" t="str">
        <f t="shared" si="8"/>
        <v/>
      </c>
      <c r="AB167" s="4" t="str">
        <f t="shared" si="9"/>
        <v/>
      </c>
      <c r="AC167" s="4" t="str">
        <f t="shared" si="10"/>
        <v/>
      </c>
      <c r="AD167" s="4" t="str">
        <f t="shared" si="11"/>
        <v>20800</v>
      </c>
      <c r="AE167" s="4" t="str">
        <f t="shared" si="12"/>
        <v/>
      </c>
      <c r="AF167" s="4" t="str">
        <f t="shared" si="13"/>
        <v/>
      </c>
      <c r="AG167" s="4" t="str">
        <f t="shared" si="14"/>
        <v/>
      </c>
      <c r="AH167" s="4" t="str">
        <f t="shared" si="15"/>
        <v>12752.97656</v>
      </c>
      <c r="AI167" s="4" t="str">
        <f t="shared" si="16"/>
        <v/>
      </c>
      <c r="AJ167" s="4" t="str">
        <f t="shared" si="17"/>
        <v/>
      </c>
      <c r="AK167" s="4" t="str">
        <f t="shared" si="18"/>
        <v/>
      </c>
      <c r="AL167" s="4" t="str">
        <f t="shared" si="19"/>
        <v>82681</v>
      </c>
      <c r="AM167" s="4" t="str">
        <f t="shared" si="20"/>
        <v/>
      </c>
      <c r="AN167" s="4" t="str">
        <f t="shared" si="21"/>
        <v/>
      </c>
      <c r="AO167" s="4" t="str">
        <f t="shared" si="22"/>
        <v/>
      </c>
      <c r="AP167" s="4" t="str">
        <f t="shared" si="23"/>
        <v>12740</v>
      </c>
      <c r="AQ167" s="4" t="str">
        <f t="shared" si="24"/>
        <v/>
      </c>
      <c r="AR167" s="4" t="str">
        <f t="shared" si="25"/>
        <v/>
      </c>
      <c r="AS167" s="4" t="str">
        <f t="shared" si="26"/>
        <v/>
      </c>
      <c r="AT167" s="4" t="str">
        <f t="shared" si="27"/>
        <v>8060</v>
      </c>
      <c r="AU167" s="4" t="str">
        <f t="shared" si="28"/>
        <v/>
      </c>
      <c r="AV167" s="4" t="str">
        <f t="shared" si="29"/>
        <v/>
      </c>
      <c r="AW167" s="4" t="str">
        <f t="shared" si="30"/>
        <v/>
      </c>
      <c r="AX167" s="4" t="str">
        <f t="shared" si="31"/>
        <v>728</v>
      </c>
      <c r="AY167" s="4" t="str">
        <f t="shared" si="32"/>
        <v/>
      </c>
      <c r="AZ167" s="4" t="str">
        <f t="shared" si="33"/>
        <v/>
      </c>
      <c r="BA167" s="4" t="str">
        <f t="shared" si="34"/>
        <v/>
      </c>
      <c r="BB167" s="4" t="str">
        <f t="shared" si="35"/>
        <v>32.5</v>
      </c>
      <c r="BC167" s="4" t="str">
        <f t="shared" si="36"/>
        <v/>
      </c>
      <c r="BD167" s="4" t="str">
        <f t="shared" si="37"/>
        <v/>
      </c>
      <c r="BE167" s="4" t="str">
        <f t="shared" si="38"/>
        <v/>
      </c>
      <c r="BF167" s="4" t="str">
        <f t="shared" si="39"/>
        <v/>
      </c>
      <c r="BG167" s="4" t="str">
        <f t="shared" si="40"/>
        <v/>
      </c>
      <c r="BH167" s="4" t="str">
        <f t="shared" si="41"/>
        <v/>
      </c>
      <c r="BI167" s="4" t="str">
        <f t="shared" si="42"/>
        <v/>
      </c>
      <c r="BJ167" s="4" t="str">
        <f t="shared" si="43"/>
        <v/>
      </c>
      <c r="BK167" s="4" t="str">
        <f t="shared" si="44"/>
        <v/>
      </c>
      <c r="BL167" s="4" t="str">
        <f t="shared" si="45"/>
        <v/>
      </c>
      <c r="BM167" s="4" t="str">
        <f t="shared" si="46"/>
        <v/>
      </c>
      <c r="BN167" s="4" t="str">
        <f t="shared" si="47"/>
        <v/>
      </c>
      <c r="BO167" s="4" t="str">
        <f t="shared" si="48"/>
        <v/>
      </c>
      <c r="BP167" s="4" t="str">
        <f t="shared" si="49"/>
        <v/>
      </c>
      <c r="BQ167" s="4" t="str">
        <f t="shared" si="50"/>
        <v/>
      </c>
      <c r="BR167" s="4" t="str">
        <f t="shared" si="51"/>
        <v/>
      </c>
      <c r="BS167" s="4" t="str">
        <f t="shared" si="52"/>
        <v/>
      </c>
      <c r="BT167" s="4" t="str">
        <f t="shared" si="53"/>
        <v/>
      </c>
      <c r="BU167" s="4" t="str">
        <f t="shared" si="54"/>
        <v/>
      </c>
      <c r="BV167" s="4" t="str">
        <f t="shared" si="55"/>
        <v/>
      </c>
      <c r="BW167" s="4" t="str">
        <f t="shared" si="56"/>
        <v/>
      </c>
      <c r="BX167" s="4" t="str">
        <f t="shared" si="57"/>
        <v/>
      </c>
      <c r="BY167" s="4" t="str">
        <f t="shared" si="58"/>
        <v/>
      </c>
      <c r="BZ167" s="4" t="str">
        <f t="shared" si="59"/>
        <v/>
      </c>
      <c r="CA167" s="4" t="str">
        <f t="shared" si="60"/>
        <v/>
      </c>
      <c r="CB167" s="4" t="str">
        <f t="shared" si="61"/>
        <v/>
      </c>
      <c r="CC167" s="4" t="str">
        <f t="shared" si="62"/>
        <v/>
      </c>
      <c r="CD167" s="4" t="str">
        <f t="shared" si="63"/>
        <v/>
      </c>
      <c r="CE167" s="4" t="str">
        <f t="shared" si="64"/>
        <v/>
      </c>
      <c r="CF167" s="4" t="str">
        <f t="shared" si="65"/>
        <v/>
      </c>
      <c r="CG167" s="4" t="str">
        <f t="shared" si="66"/>
        <v/>
      </c>
      <c r="CH167" s="4" t="str">
        <f t="shared" si="67"/>
        <v/>
      </c>
      <c r="CI167" s="4" t="str">
        <f t="shared" si="68"/>
        <v/>
      </c>
      <c r="CJ167" s="4" t="str">
        <f t="shared" si="69"/>
        <v/>
      </c>
      <c r="CK167" s="4" t="str">
        <f t="shared" si="70"/>
        <v/>
      </c>
      <c r="CL167" s="4" t="str">
        <f t="shared" si="71"/>
        <v/>
      </c>
      <c r="CM167" s="4" t="str">
        <f t="shared" si="72"/>
        <v/>
      </c>
      <c r="CN167" s="4" t="str">
        <f t="shared" si="73"/>
        <v/>
      </c>
      <c r="CO167" s="4" t="str">
        <f t="shared" si="74"/>
        <v/>
      </c>
    </row>
    <row r="168">
      <c r="A168" s="4">
        <v>0.00419847423532</v>
      </c>
      <c r="B168" s="4">
        <v>86823.6003125</v>
      </c>
      <c r="C168" s="7">
        <v>4411.931159369863</v>
      </c>
      <c r="D168" s="7">
        <v>35100.0</v>
      </c>
      <c r="E168" s="7">
        <v>26151.66076948845</v>
      </c>
      <c r="F168" s="7">
        <v>82428.0</v>
      </c>
      <c r="G168" s="7">
        <v>26138.53125</v>
      </c>
      <c r="H168" s="7">
        <v>8961.46875</v>
      </c>
      <c r="I168" s="4">
        <v>4273.906875</v>
      </c>
      <c r="J168" s="4">
        <v>121.6934375</v>
      </c>
      <c r="K168">
        <v>144.20945336562895</v>
      </c>
      <c r="L168" s="7">
        <v>233.0</v>
      </c>
      <c r="M168" s="7">
        <v>1370.0</v>
      </c>
      <c r="N168" s="4">
        <v>296.0</v>
      </c>
      <c r="O168" s="4"/>
      <c r="P168" s="4"/>
      <c r="Q168" s="4"/>
      <c r="R168" s="18"/>
      <c r="S168" s="18"/>
      <c r="T168" s="4"/>
      <c r="U168" s="11" t="str">
        <f t="shared" si="2"/>
        <v>2</v>
      </c>
      <c r="V168" s="4" t="str">
        <f t="shared" si="3"/>
        <v/>
      </c>
      <c r="W168" s="4" t="str">
        <f t="shared" si="4"/>
        <v>86823.60031</v>
      </c>
      <c r="X168" s="4" t="str">
        <f t="shared" si="5"/>
        <v/>
      </c>
      <c r="Y168" s="4" t="str">
        <f t="shared" si="6"/>
        <v/>
      </c>
      <c r="Z168" s="4" t="str">
        <f t="shared" si="7"/>
        <v/>
      </c>
      <c r="AA168" s="4" t="str">
        <f t="shared" si="8"/>
        <v>4411.931159</v>
      </c>
      <c r="AB168" s="4" t="str">
        <f t="shared" si="9"/>
        <v/>
      </c>
      <c r="AC168" s="4" t="str">
        <f t="shared" si="10"/>
        <v/>
      </c>
      <c r="AD168" s="4" t="str">
        <f t="shared" si="11"/>
        <v/>
      </c>
      <c r="AE168" s="4" t="str">
        <f t="shared" si="12"/>
        <v>35100</v>
      </c>
      <c r="AF168" s="4" t="str">
        <f t="shared" si="13"/>
        <v/>
      </c>
      <c r="AG168" s="4" t="str">
        <f t="shared" si="14"/>
        <v/>
      </c>
      <c r="AH168" s="4" t="str">
        <f t="shared" si="15"/>
        <v/>
      </c>
      <c r="AI168" s="4" t="str">
        <f t="shared" si="16"/>
        <v>26151.66077</v>
      </c>
      <c r="AJ168" s="4" t="str">
        <f t="shared" si="17"/>
        <v/>
      </c>
      <c r="AK168" s="4" t="str">
        <f t="shared" si="18"/>
        <v/>
      </c>
      <c r="AL168" s="4" t="str">
        <f t="shared" si="19"/>
        <v/>
      </c>
      <c r="AM168" s="4" t="str">
        <f t="shared" si="20"/>
        <v>82428</v>
      </c>
      <c r="AN168" s="4" t="str">
        <f t="shared" si="21"/>
        <v/>
      </c>
      <c r="AO168" s="4" t="str">
        <f t="shared" si="22"/>
        <v/>
      </c>
      <c r="AP168" s="4" t="str">
        <f t="shared" si="23"/>
        <v/>
      </c>
      <c r="AQ168" s="4" t="str">
        <f t="shared" si="24"/>
        <v>26138.53125</v>
      </c>
      <c r="AR168" s="4" t="str">
        <f t="shared" si="25"/>
        <v/>
      </c>
      <c r="AS168" s="4" t="str">
        <f t="shared" si="26"/>
        <v/>
      </c>
      <c r="AT168" s="4" t="str">
        <f t="shared" si="27"/>
        <v/>
      </c>
      <c r="AU168" s="4" t="str">
        <f t="shared" si="28"/>
        <v>8961.46875</v>
      </c>
      <c r="AV168" s="4" t="str">
        <f t="shared" si="29"/>
        <v/>
      </c>
      <c r="AW168" s="4" t="str">
        <f t="shared" si="30"/>
        <v/>
      </c>
      <c r="AX168" s="4" t="str">
        <f t="shared" si="31"/>
        <v/>
      </c>
      <c r="AY168" s="4" t="str">
        <f t="shared" si="32"/>
        <v>4273.906875</v>
      </c>
      <c r="AZ168" s="4" t="str">
        <f t="shared" si="33"/>
        <v/>
      </c>
      <c r="BA168" s="4" t="str">
        <f t="shared" si="34"/>
        <v/>
      </c>
      <c r="BB168" s="4" t="str">
        <f t="shared" si="35"/>
        <v/>
      </c>
      <c r="BC168" s="4" t="str">
        <f t="shared" si="36"/>
        <v>121.6934375</v>
      </c>
      <c r="BD168" s="4" t="str">
        <f t="shared" si="37"/>
        <v/>
      </c>
      <c r="BE168" s="4" t="str">
        <f t="shared" si="38"/>
        <v/>
      </c>
      <c r="BF168" s="4" t="str">
        <f t="shared" si="39"/>
        <v/>
      </c>
      <c r="BG168" s="4" t="str">
        <f t="shared" si="40"/>
        <v>144.2094534</v>
      </c>
      <c r="BH168" s="4" t="str">
        <f t="shared" si="41"/>
        <v/>
      </c>
      <c r="BI168" s="4" t="str">
        <f t="shared" si="42"/>
        <v/>
      </c>
      <c r="BJ168" s="4" t="str">
        <f t="shared" si="43"/>
        <v/>
      </c>
      <c r="BK168" s="4" t="str">
        <f t="shared" si="44"/>
        <v>233</v>
      </c>
      <c r="BL168" s="4" t="str">
        <f t="shared" si="45"/>
        <v/>
      </c>
      <c r="BM168" s="4" t="str">
        <f t="shared" si="46"/>
        <v/>
      </c>
      <c r="BN168" s="4" t="str">
        <f t="shared" si="47"/>
        <v/>
      </c>
      <c r="BO168" s="4" t="str">
        <f t="shared" si="48"/>
        <v>1370</v>
      </c>
      <c r="BP168" s="4" t="str">
        <f t="shared" si="49"/>
        <v/>
      </c>
      <c r="BQ168" s="4" t="str">
        <f t="shared" si="50"/>
        <v/>
      </c>
      <c r="BR168" s="4" t="str">
        <f t="shared" si="51"/>
        <v/>
      </c>
      <c r="BS168" s="4" t="str">
        <f t="shared" si="52"/>
        <v>296</v>
      </c>
      <c r="BT168" s="4" t="str">
        <f t="shared" si="53"/>
        <v/>
      </c>
      <c r="BU168" s="4" t="str">
        <f t="shared" si="54"/>
        <v/>
      </c>
      <c r="BV168" s="4" t="str">
        <f t="shared" si="55"/>
        <v/>
      </c>
      <c r="BW168" s="4" t="str">
        <f t="shared" si="56"/>
        <v/>
      </c>
      <c r="BX168" s="4" t="str">
        <f t="shared" si="57"/>
        <v/>
      </c>
      <c r="BY168" s="4" t="str">
        <f t="shared" si="58"/>
        <v/>
      </c>
      <c r="BZ168" s="4" t="str">
        <f t="shared" si="59"/>
        <v/>
      </c>
      <c r="CA168" s="4" t="str">
        <f t="shared" si="60"/>
        <v/>
      </c>
      <c r="CB168" s="4" t="str">
        <f t="shared" si="61"/>
        <v/>
      </c>
      <c r="CC168" s="4" t="str">
        <f t="shared" si="62"/>
        <v/>
      </c>
      <c r="CD168" s="4" t="str">
        <f t="shared" si="63"/>
        <v/>
      </c>
      <c r="CE168" s="4" t="str">
        <f t="shared" si="64"/>
        <v/>
      </c>
      <c r="CF168" s="4" t="str">
        <f t="shared" si="65"/>
        <v/>
      </c>
      <c r="CG168" s="4" t="str">
        <f t="shared" si="66"/>
        <v/>
      </c>
      <c r="CH168" s="4" t="str">
        <f t="shared" si="67"/>
        <v/>
      </c>
      <c r="CI168" s="4" t="str">
        <f t="shared" si="68"/>
        <v/>
      </c>
      <c r="CJ168" s="4" t="str">
        <f t="shared" si="69"/>
        <v/>
      </c>
      <c r="CK168" s="4" t="str">
        <f t="shared" si="70"/>
        <v/>
      </c>
      <c r="CL168" s="4" t="str">
        <f t="shared" si="71"/>
        <v/>
      </c>
      <c r="CM168" s="4" t="str">
        <f t="shared" si="72"/>
        <v/>
      </c>
      <c r="CN168" s="4" t="str">
        <f t="shared" si="73"/>
        <v/>
      </c>
      <c r="CO168" s="4" t="str">
        <f t="shared" si="74"/>
        <v/>
      </c>
    </row>
    <row r="169">
      <c r="A169" s="4">
        <v>0.00744971497732</v>
      </c>
      <c r="B169" s="4">
        <v>85700.6503125</v>
      </c>
      <c r="C169" s="7">
        <v>3776.9725927723675</v>
      </c>
      <c r="D169" s="7">
        <v>48300.0</v>
      </c>
      <c r="E169" s="7">
        <v>41490.36105834125</v>
      </c>
      <c r="F169" s="7">
        <v>81940.0</v>
      </c>
      <c r="G169" s="7">
        <v>41477.625</v>
      </c>
      <c r="H169" s="7">
        <v>6822.375</v>
      </c>
      <c r="I169" s="4">
        <v>3633.4153125</v>
      </c>
      <c r="J169" s="4">
        <v>127.235</v>
      </c>
      <c r="M169" s="7"/>
      <c r="U169" s="11" t="str">
        <f t="shared" si="2"/>
        <v>3</v>
      </c>
      <c r="V169" s="4" t="str">
        <f t="shared" si="3"/>
        <v/>
      </c>
      <c r="W169" s="4" t="str">
        <f t="shared" si="4"/>
        <v/>
      </c>
      <c r="X169" s="4" t="str">
        <f t="shared" si="5"/>
        <v>85700.65031</v>
      </c>
      <c r="Y169" s="4" t="str">
        <f t="shared" si="6"/>
        <v/>
      </c>
      <c r="Z169" s="4" t="str">
        <f t="shared" si="7"/>
        <v/>
      </c>
      <c r="AA169" s="4" t="str">
        <f t="shared" si="8"/>
        <v/>
      </c>
      <c r="AB169" s="4" t="str">
        <f t="shared" si="9"/>
        <v>3776.972593</v>
      </c>
      <c r="AC169" s="4" t="str">
        <f t="shared" si="10"/>
        <v/>
      </c>
      <c r="AD169" s="4" t="str">
        <f t="shared" si="11"/>
        <v/>
      </c>
      <c r="AE169" s="4" t="str">
        <f t="shared" si="12"/>
        <v/>
      </c>
      <c r="AF169" s="4" t="str">
        <f t="shared" si="13"/>
        <v>48300</v>
      </c>
      <c r="AG169" s="4" t="str">
        <f t="shared" si="14"/>
        <v/>
      </c>
      <c r="AH169" s="4" t="str">
        <f t="shared" si="15"/>
        <v/>
      </c>
      <c r="AI169" s="4" t="str">
        <f t="shared" si="16"/>
        <v/>
      </c>
      <c r="AJ169" s="4" t="str">
        <f t="shared" si="17"/>
        <v>41490.36106</v>
      </c>
      <c r="AK169" s="4" t="str">
        <f t="shared" si="18"/>
        <v/>
      </c>
      <c r="AL169" s="4" t="str">
        <f t="shared" si="19"/>
        <v/>
      </c>
      <c r="AM169" s="4" t="str">
        <f t="shared" si="20"/>
        <v/>
      </c>
      <c r="AN169" s="4" t="str">
        <f t="shared" si="21"/>
        <v>81940</v>
      </c>
      <c r="AO169" s="4" t="str">
        <f t="shared" si="22"/>
        <v/>
      </c>
      <c r="AP169" s="4" t="str">
        <f t="shared" si="23"/>
        <v/>
      </c>
      <c r="AQ169" s="4" t="str">
        <f t="shared" si="24"/>
        <v/>
      </c>
      <c r="AR169" s="4" t="str">
        <f t="shared" si="25"/>
        <v>41477.625</v>
      </c>
      <c r="AS169" s="4" t="str">
        <f t="shared" si="26"/>
        <v/>
      </c>
      <c r="AT169" s="4" t="str">
        <f t="shared" si="27"/>
        <v/>
      </c>
      <c r="AU169" s="4" t="str">
        <f t="shared" si="28"/>
        <v/>
      </c>
      <c r="AV169" s="4" t="str">
        <f t="shared" si="29"/>
        <v>6822.375</v>
      </c>
      <c r="AW169" s="4" t="str">
        <f t="shared" si="30"/>
        <v/>
      </c>
      <c r="AX169" s="4" t="str">
        <f t="shared" si="31"/>
        <v/>
      </c>
      <c r="AY169" s="4" t="str">
        <f t="shared" si="32"/>
        <v/>
      </c>
      <c r="AZ169" s="4" t="str">
        <f t="shared" si="33"/>
        <v>3633.415313</v>
      </c>
      <c r="BA169" s="4" t="str">
        <f t="shared" si="34"/>
        <v/>
      </c>
      <c r="BB169" s="4" t="str">
        <f t="shared" si="35"/>
        <v/>
      </c>
      <c r="BC169" s="4" t="str">
        <f t="shared" si="36"/>
        <v/>
      </c>
      <c r="BD169" s="4" t="str">
        <f t="shared" si="37"/>
        <v>127.235</v>
      </c>
      <c r="BE169" s="4" t="str">
        <f t="shared" si="38"/>
        <v/>
      </c>
      <c r="BF169" s="4" t="str">
        <f t="shared" si="39"/>
        <v/>
      </c>
      <c r="BG169" s="4" t="str">
        <f t="shared" si="40"/>
        <v/>
      </c>
      <c r="BH169" s="4" t="str">
        <f t="shared" si="41"/>
        <v/>
      </c>
      <c r="BI169" s="4" t="str">
        <f t="shared" si="42"/>
        <v/>
      </c>
      <c r="BJ169" s="4" t="str">
        <f t="shared" si="43"/>
        <v/>
      </c>
      <c r="BK169" s="4" t="str">
        <f t="shared" si="44"/>
        <v/>
      </c>
      <c r="BL169" s="4" t="str">
        <f t="shared" si="45"/>
        <v/>
      </c>
      <c r="BM169" s="4" t="str">
        <f t="shared" si="46"/>
        <v/>
      </c>
      <c r="BN169" s="4" t="str">
        <f t="shared" si="47"/>
        <v/>
      </c>
      <c r="BO169" s="4" t="str">
        <f t="shared" si="48"/>
        <v/>
      </c>
      <c r="BP169" s="4" t="str">
        <f t="shared" si="49"/>
        <v/>
      </c>
      <c r="BQ169" s="4" t="str">
        <f t="shared" si="50"/>
        <v/>
      </c>
      <c r="BR169" s="4" t="str">
        <f t="shared" si="51"/>
        <v/>
      </c>
      <c r="BS169" s="4" t="str">
        <f t="shared" si="52"/>
        <v/>
      </c>
      <c r="BT169" s="4" t="str">
        <f t="shared" si="53"/>
        <v/>
      </c>
      <c r="BU169" s="4" t="str">
        <f t="shared" si="54"/>
        <v/>
      </c>
      <c r="BV169" s="4" t="str">
        <f t="shared" si="55"/>
        <v/>
      </c>
      <c r="BW169" s="4" t="str">
        <f t="shared" si="56"/>
        <v/>
      </c>
      <c r="BX169" s="4" t="str">
        <f t="shared" si="57"/>
        <v/>
      </c>
      <c r="BY169" s="4" t="str">
        <f t="shared" si="58"/>
        <v/>
      </c>
      <c r="BZ169" s="4" t="str">
        <f t="shared" si="59"/>
        <v/>
      </c>
      <c r="CA169" s="4" t="str">
        <f t="shared" si="60"/>
        <v/>
      </c>
      <c r="CB169" s="4" t="str">
        <f t="shared" si="61"/>
        <v/>
      </c>
      <c r="CC169" s="4" t="str">
        <f t="shared" si="62"/>
        <v/>
      </c>
      <c r="CD169" s="4" t="str">
        <f t="shared" si="63"/>
        <v/>
      </c>
      <c r="CE169" s="4" t="str">
        <f t="shared" si="64"/>
        <v/>
      </c>
      <c r="CF169" s="4" t="str">
        <f t="shared" si="65"/>
        <v/>
      </c>
      <c r="CG169" s="4" t="str">
        <f t="shared" si="66"/>
        <v/>
      </c>
      <c r="CH169" s="4" t="str">
        <f t="shared" si="67"/>
        <v/>
      </c>
      <c r="CI169" s="4" t="str">
        <f t="shared" si="68"/>
        <v/>
      </c>
      <c r="CJ169" s="4" t="str">
        <f t="shared" si="69"/>
        <v/>
      </c>
      <c r="CK169" s="4" t="str">
        <f t="shared" si="70"/>
        <v/>
      </c>
      <c r="CL169" s="4" t="str">
        <f t="shared" si="71"/>
        <v/>
      </c>
      <c r="CM169" s="4" t="str">
        <f t="shared" si="72"/>
        <v/>
      </c>
      <c r="CN169" s="4" t="str">
        <f t="shared" si="73"/>
        <v/>
      </c>
      <c r="CO169" s="4" t="str">
        <f t="shared" si="74"/>
        <v/>
      </c>
    </row>
    <row r="170">
      <c r="A170" s="4">
        <v>0.00649785873344</v>
      </c>
      <c r="B170" s="4">
        <v>83161.8715625</v>
      </c>
      <c r="C170" s="7">
        <v>1636.1868182221338</v>
      </c>
      <c r="D170" s="7">
        <v>2854.0</v>
      </c>
      <c r="E170" s="7">
        <v>2679.507794640199</v>
      </c>
      <c r="F170" s="7">
        <v>81542.0</v>
      </c>
      <c r="G170" s="7">
        <v>2672.0</v>
      </c>
      <c r="H170" s="7">
        <v>182.0</v>
      </c>
      <c r="I170" s="4">
        <v>1015.684375</v>
      </c>
      <c r="J170" s="4">
        <v>604.1871875</v>
      </c>
      <c r="M170" s="7"/>
      <c r="U170" s="11" t="str">
        <f t="shared" si="2"/>
        <v>3</v>
      </c>
      <c r="V170" s="4" t="str">
        <f t="shared" si="3"/>
        <v/>
      </c>
      <c r="W170" s="4" t="str">
        <f t="shared" si="4"/>
        <v/>
      </c>
      <c r="X170" s="4" t="str">
        <f t="shared" si="5"/>
        <v>83161.87156</v>
      </c>
      <c r="Y170" s="4" t="str">
        <f t="shared" si="6"/>
        <v/>
      </c>
      <c r="Z170" s="4" t="str">
        <f t="shared" si="7"/>
        <v/>
      </c>
      <c r="AA170" s="4" t="str">
        <f t="shared" si="8"/>
        <v/>
      </c>
      <c r="AB170" s="4" t="str">
        <f t="shared" si="9"/>
        <v>1636.186818</v>
      </c>
      <c r="AC170" s="4" t="str">
        <f t="shared" si="10"/>
        <v/>
      </c>
      <c r="AD170" s="4" t="str">
        <f t="shared" si="11"/>
        <v/>
      </c>
      <c r="AE170" s="4" t="str">
        <f t="shared" si="12"/>
        <v/>
      </c>
      <c r="AF170" s="4" t="str">
        <f t="shared" si="13"/>
        <v>2854</v>
      </c>
      <c r="AG170" s="4" t="str">
        <f t="shared" si="14"/>
        <v/>
      </c>
      <c r="AH170" s="4" t="str">
        <f t="shared" si="15"/>
        <v/>
      </c>
      <c r="AI170" s="4" t="str">
        <f t="shared" si="16"/>
        <v/>
      </c>
      <c r="AJ170" s="4" t="str">
        <f t="shared" si="17"/>
        <v>2679.507795</v>
      </c>
      <c r="AK170" s="4" t="str">
        <f t="shared" si="18"/>
        <v/>
      </c>
      <c r="AL170" s="4" t="str">
        <f t="shared" si="19"/>
        <v/>
      </c>
      <c r="AM170" s="4" t="str">
        <f t="shared" si="20"/>
        <v/>
      </c>
      <c r="AN170" s="4" t="str">
        <f t="shared" si="21"/>
        <v>81542</v>
      </c>
      <c r="AO170" s="4" t="str">
        <f t="shared" si="22"/>
        <v/>
      </c>
      <c r="AP170" s="4" t="str">
        <f t="shared" si="23"/>
        <v/>
      </c>
      <c r="AQ170" s="4" t="str">
        <f t="shared" si="24"/>
        <v/>
      </c>
      <c r="AR170" s="4" t="str">
        <f t="shared" si="25"/>
        <v>2672</v>
      </c>
      <c r="AS170" s="4" t="str">
        <f t="shared" si="26"/>
        <v/>
      </c>
      <c r="AT170" s="4" t="str">
        <f t="shared" si="27"/>
        <v/>
      </c>
      <c r="AU170" s="4" t="str">
        <f t="shared" si="28"/>
        <v/>
      </c>
      <c r="AV170" s="4" t="str">
        <f t="shared" si="29"/>
        <v>182</v>
      </c>
      <c r="AW170" s="4" t="str">
        <f t="shared" si="30"/>
        <v/>
      </c>
      <c r="AX170" s="4" t="str">
        <f t="shared" si="31"/>
        <v/>
      </c>
      <c r="AY170" s="4" t="str">
        <f t="shared" si="32"/>
        <v/>
      </c>
      <c r="AZ170" s="4" t="str">
        <f t="shared" si="33"/>
        <v>1015.684375</v>
      </c>
      <c r="BA170" s="4" t="str">
        <f t="shared" si="34"/>
        <v/>
      </c>
      <c r="BB170" s="4" t="str">
        <f t="shared" si="35"/>
        <v/>
      </c>
      <c r="BC170" s="4" t="str">
        <f t="shared" si="36"/>
        <v/>
      </c>
      <c r="BD170" s="4" t="str">
        <f t="shared" si="37"/>
        <v>604.1871875</v>
      </c>
      <c r="BE170" s="4" t="str">
        <f t="shared" si="38"/>
        <v/>
      </c>
      <c r="BF170" s="4" t="str">
        <f t="shared" si="39"/>
        <v/>
      </c>
      <c r="BG170" s="4" t="str">
        <f t="shared" si="40"/>
        <v/>
      </c>
      <c r="BH170" s="4" t="str">
        <f t="shared" si="41"/>
        <v/>
      </c>
      <c r="BI170" s="4" t="str">
        <f t="shared" si="42"/>
        <v/>
      </c>
      <c r="BJ170" s="4" t="str">
        <f t="shared" si="43"/>
        <v/>
      </c>
      <c r="BK170" s="4" t="str">
        <f t="shared" si="44"/>
        <v/>
      </c>
      <c r="BL170" s="4" t="str">
        <f t="shared" si="45"/>
        <v/>
      </c>
      <c r="BM170" s="4" t="str">
        <f t="shared" si="46"/>
        <v/>
      </c>
      <c r="BN170" s="4" t="str">
        <f t="shared" si="47"/>
        <v/>
      </c>
      <c r="BO170" s="4" t="str">
        <f t="shared" si="48"/>
        <v/>
      </c>
      <c r="BP170" s="4" t="str">
        <f t="shared" si="49"/>
        <v/>
      </c>
      <c r="BQ170" s="4" t="str">
        <f t="shared" si="50"/>
        <v/>
      </c>
      <c r="BR170" s="4" t="str">
        <f t="shared" si="51"/>
        <v/>
      </c>
      <c r="BS170" s="4" t="str">
        <f t="shared" si="52"/>
        <v/>
      </c>
      <c r="BT170" s="4" t="str">
        <f t="shared" si="53"/>
        <v/>
      </c>
      <c r="BU170" s="4" t="str">
        <f t="shared" si="54"/>
        <v/>
      </c>
      <c r="BV170" s="4" t="str">
        <f t="shared" si="55"/>
        <v/>
      </c>
      <c r="BW170" s="4" t="str">
        <f t="shared" si="56"/>
        <v/>
      </c>
      <c r="BX170" s="4" t="str">
        <f t="shared" si="57"/>
        <v/>
      </c>
      <c r="BY170" s="4" t="str">
        <f t="shared" si="58"/>
        <v/>
      </c>
      <c r="BZ170" s="4" t="str">
        <f t="shared" si="59"/>
        <v/>
      </c>
      <c r="CA170" s="4" t="str">
        <f t="shared" si="60"/>
        <v/>
      </c>
      <c r="CB170" s="4" t="str">
        <f t="shared" si="61"/>
        <v/>
      </c>
      <c r="CC170" s="4" t="str">
        <f t="shared" si="62"/>
        <v/>
      </c>
      <c r="CD170" s="4" t="str">
        <f t="shared" si="63"/>
        <v/>
      </c>
      <c r="CE170" s="4" t="str">
        <f t="shared" si="64"/>
        <v/>
      </c>
      <c r="CF170" s="4" t="str">
        <f t="shared" si="65"/>
        <v/>
      </c>
      <c r="CG170" s="4" t="str">
        <f t="shared" si="66"/>
        <v/>
      </c>
      <c r="CH170" s="4" t="str">
        <f t="shared" si="67"/>
        <v/>
      </c>
      <c r="CI170" s="4" t="str">
        <f t="shared" si="68"/>
        <v/>
      </c>
      <c r="CJ170" s="4" t="str">
        <f t="shared" si="69"/>
        <v/>
      </c>
      <c r="CK170" s="4" t="str">
        <f t="shared" si="70"/>
        <v/>
      </c>
      <c r="CL170" s="4" t="str">
        <f t="shared" si="71"/>
        <v/>
      </c>
      <c r="CM170" s="4" t="str">
        <f t="shared" si="72"/>
        <v/>
      </c>
      <c r="CN170" s="4" t="str">
        <f t="shared" si="73"/>
        <v/>
      </c>
      <c r="CO170" s="4" t="str">
        <f t="shared" si="74"/>
        <v/>
      </c>
    </row>
    <row r="171">
      <c r="A171" s="4">
        <v>0.00693139371691</v>
      </c>
      <c r="B171" s="4">
        <v>82407.409375</v>
      </c>
      <c r="C171" s="7">
        <v>1106.720644370864</v>
      </c>
      <c r="D171" s="7">
        <v>55600.0</v>
      </c>
      <c r="E171" s="7">
        <v>52102.02715255548</v>
      </c>
      <c r="F171" s="7">
        <v>81317.0</v>
      </c>
      <c r="G171" s="7">
        <v>52090.25</v>
      </c>
      <c r="H171" s="7">
        <v>3509.75</v>
      </c>
      <c r="I171" s="4">
        <v>1082.253125</v>
      </c>
      <c r="J171" s="4">
        <v>8.15625</v>
      </c>
      <c r="U171" s="11" t="str">
        <f t="shared" si="2"/>
        <v>3</v>
      </c>
      <c r="V171" s="4" t="str">
        <f t="shared" si="3"/>
        <v/>
      </c>
      <c r="W171" s="4" t="str">
        <f t="shared" si="4"/>
        <v/>
      </c>
      <c r="X171" s="4" t="str">
        <f t="shared" si="5"/>
        <v>82407.40938</v>
      </c>
      <c r="Y171" s="4" t="str">
        <f t="shared" si="6"/>
        <v/>
      </c>
      <c r="Z171" s="4" t="str">
        <f t="shared" si="7"/>
        <v/>
      </c>
      <c r="AA171" s="4" t="str">
        <f t="shared" si="8"/>
        <v/>
      </c>
      <c r="AB171" s="4" t="str">
        <f t="shared" si="9"/>
        <v>1106.720644</v>
      </c>
      <c r="AC171" s="4" t="str">
        <f t="shared" si="10"/>
        <v/>
      </c>
      <c r="AD171" s="4" t="str">
        <f t="shared" si="11"/>
        <v/>
      </c>
      <c r="AE171" s="4" t="str">
        <f t="shared" si="12"/>
        <v/>
      </c>
      <c r="AF171" s="4" t="str">
        <f t="shared" si="13"/>
        <v>55600</v>
      </c>
      <c r="AG171" s="4" t="str">
        <f t="shared" si="14"/>
        <v/>
      </c>
      <c r="AH171" s="4" t="str">
        <f t="shared" si="15"/>
        <v/>
      </c>
      <c r="AI171" s="4" t="str">
        <f t="shared" si="16"/>
        <v/>
      </c>
      <c r="AJ171" s="4" t="str">
        <f t="shared" si="17"/>
        <v>52102.02715</v>
      </c>
      <c r="AK171" s="4" t="str">
        <f t="shared" si="18"/>
        <v/>
      </c>
      <c r="AL171" s="4" t="str">
        <f t="shared" si="19"/>
        <v/>
      </c>
      <c r="AM171" s="4" t="str">
        <f t="shared" si="20"/>
        <v/>
      </c>
      <c r="AN171" s="4" t="str">
        <f t="shared" si="21"/>
        <v>81317</v>
      </c>
      <c r="AO171" s="4" t="str">
        <f t="shared" si="22"/>
        <v/>
      </c>
      <c r="AP171" s="4" t="str">
        <f t="shared" si="23"/>
        <v/>
      </c>
      <c r="AQ171" s="4" t="str">
        <f t="shared" si="24"/>
        <v/>
      </c>
      <c r="AR171" s="4" t="str">
        <f t="shared" si="25"/>
        <v>52090.25</v>
      </c>
      <c r="AS171" s="4" t="str">
        <f t="shared" si="26"/>
        <v/>
      </c>
      <c r="AT171" s="4" t="str">
        <f t="shared" si="27"/>
        <v/>
      </c>
      <c r="AU171" s="4" t="str">
        <f t="shared" si="28"/>
        <v/>
      </c>
      <c r="AV171" s="4" t="str">
        <f t="shared" si="29"/>
        <v>3509.75</v>
      </c>
      <c r="AW171" s="4" t="str">
        <f t="shared" si="30"/>
        <v/>
      </c>
      <c r="AX171" s="4" t="str">
        <f t="shared" si="31"/>
        <v/>
      </c>
      <c r="AY171" s="4" t="str">
        <f t="shared" si="32"/>
        <v/>
      </c>
      <c r="AZ171" s="4" t="str">
        <f t="shared" si="33"/>
        <v>1082.253125</v>
      </c>
      <c r="BA171" s="4" t="str">
        <f t="shared" si="34"/>
        <v/>
      </c>
      <c r="BB171" s="4" t="str">
        <f t="shared" si="35"/>
        <v/>
      </c>
      <c r="BC171" s="4" t="str">
        <f t="shared" si="36"/>
        <v/>
      </c>
      <c r="BD171" s="4" t="str">
        <f t="shared" si="37"/>
        <v>8.15625</v>
      </c>
      <c r="BE171" s="4" t="str">
        <f t="shared" si="38"/>
        <v/>
      </c>
      <c r="BF171" s="4" t="str">
        <f t="shared" si="39"/>
        <v/>
      </c>
      <c r="BG171" s="4" t="str">
        <f t="shared" si="40"/>
        <v/>
      </c>
      <c r="BH171" s="4" t="str">
        <f t="shared" si="41"/>
        <v/>
      </c>
      <c r="BI171" s="4" t="str">
        <f t="shared" si="42"/>
        <v/>
      </c>
      <c r="BJ171" s="4" t="str">
        <f t="shared" si="43"/>
        <v/>
      </c>
      <c r="BK171" s="4" t="str">
        <f t="shared" si="44"/>
        <v/>
      </c>
      <c r="BL171" s="4" t="str">
        <f t="shared" si="45"/>
        <v/>
      </c>
      <c r="BM171" s="4" t="str">
        <f t="shared" si="46"/>
        <v/>
      </c>
      <c r="BN171" s="4" t="str">
        <f t="shared" si="47"/>
        <v/>
      </c>
      <c r="BO171" s="4" t="str">
        <f t="shared" si="48"/>
        <v/>
      </c>
      <c r="BP171" s="4" t="str">
        <f t="shared" si="49"/>
        <v/>
      </c>
      <c r="BQ171" s="4" t="str">
        <f t="shared" si="50"/>
        <v/>
      </c>
      <c r="BR171" s="4" t="str">
        <f t="shared" si="51"/>
        <v/>
      </c>
      <c r="BS171" s="4" t="str">
        <f t="shared" si="52"/>
        <v/>
      </c>
      <c r="BT171" s="4" t="str">
        <f t="shared" si="53"/>
        <v/>
      </c>
      <c r="BU171" s="4" t="str">
        <f t="shared" si="54"/>
        <v/>
      </c>
      <c r="BV171" s="4" t="str">
        <f t="shared" si="55"/>
        <v/>
      </c>
      <c r="BW171" s="4" t="str">
        <f t="shared" si="56"/>
        <v/>
      </c>
      <c r="BX171" s="4" t="str">
        <f t="shared" si="57"/>
        <v/>
      </c>
      <c r="BY171" s="4" t="str">
        <f t="shared" si="58"/>
        <v/>
      </c>
      <c r="BZ171" s="4" t="str">
        <f t="shared" si="59"/>
        <v/>
      </c>
      <c r="CA171" s="4" t="str">
        <f t="shared" si="60"/>
        <v/>
      </c>
      <c r="CB171" s="4" t="str">
        <f t="shared" si="61"/>
        <v/>
      </c>
      <c r="CC171" s="4" t="str">
        <f t="shared" si="62"/>
        <v/>
      </c>
      <c r="CD171" s="4" t="str">
        <f t="shared" si="63"/>
        <v/>
      </c>
      <c r="CE171" s="4" t="str">
        <f t="shared" si="64"/>
        <v/>
      </c>
      <c r="CF171" s="4" t="str">
        <f t="shared" si="65"/>
        <v/>
      </c>
      <c r="CG171" s="4" t="str">
        <f t="shared" si="66"/>
        <v/>
      </c>
      <c r="CH171" s="4" t="str">
        <f t="shared" si="67"/>
        <v/>
      </c>
      <c r="CI171" s="4" t="str">
        <f t="shared" si="68"/>
        <v/>
      </c>
      <c r="CJ171" s="4" t="str">
        <f t="shared" si="69"/>
        <v/>
      </c>
      <c r="CK171" s="4" t="str">
        <f t="shared" si="70"/>
        <v/>
      </c>
      <c r="CL171" s="4" t="str">
        <f t="shared" si="71"/>
        <v/>
      </c>
      <c r="CM171" s="4" t="str">
        <f t="shared" si="72"/>
        <v/>
      </c>
      <c r="CN171" s="4" t="str">
        <f t="shared" si="73"/>
        <v/>
      </c>
      <c r="CO171" s="4" t="str">
        <f t="shared" si="74"/>
        <v/>
      </c>
    </row>
    <row r="172">
      <c r="A172" s="4">
        <v>0.00730853716314</v>
      </c>
      <c r="B172" s="4">
        <v>82365.455</v>
      </c>
      <c r="C172" s="7">
        <v>1394.7604027253155</v>
      </c>
      <c r="D172" s="7">
        <v>21800.0</v>
      </c>
      <c r="E172" s="7">
        <v>18916.1870033558</v>
      </c>
      <c r="F172" s="7">
        <v>80987.0</v>
      </c>
      <c r="G172" s="7">
        <v>18904.6875</v>
      </c>
      <c r="H172" s="7">
        <v>2895.3125</v>
      </c>
      <c r="I172" s="4">
        <v>1252.44875</v>
      </c>
      <c r="J172" s="4">
        <v>126.00625</v>
      </c>
      <c r="M172" s="7"/>
      <c r="U172" s="11" t="str">
        <f t="shared" si="2"/>
        <v>3</v>
      </c>
      <c r="V172" s="4" t="str">
        <f t="shared" si="3"/>
        <v/>
      </c>
      <c r="W172" s="4" t="str">
        <f t="shared" si="4"/>
        <v/>
      </c>
      <c r="X172" s="4" t="str">
        <f t="shared" si="5"/>
        <v>82365.455</v>
      </c>
      <c r="Y172" s="4" t="str">
        <f t="shared" si="6"/>
        <v/>
      </c>
      <c r="Z172" s="4" t="str">
        <f t="shared" si="7"/>
        <v/>
      </c>
      <c r="AA172" s="4" t="str">
        <f t="shared" si="8"/>
        <v/>
      </c>
      <c r="AB172" s="4" t="str">
        <f t="shared" si="9"/>
        <v>1394.760403</v>
      </c>
      <c r="AC172" s="4" t="str">
        <f t="shared" si="10"/>
        <v/>
      </c>
      <c r="AD172" s="4" t="str">
        <f t="shared" si="11"/>
        <v/>
      </c>
      <c r="AE172" s="4" t="str">
        <f t="shared" si="12"/>
        <v/>
      </c>
      <c r="AF172" s="4" t="str">
        <f t="shared" si="13"/>
        <v>21800</v>
      </c>
      <c r="AG172" s="4" t="str">
        <f t="shared" si="14"/>
        <v/>
      </c>
      <c r="AH172" s="4" t="str">
        <f t="shared" si="15"/>
        <v/>
      </c>
      <c r="AI172" s="4" t="str">
        <f t="shared" si="16"/>
        <v/>
      </c>
      <c r="AJ172" s="4" t="str">
        <f t="shared" si="17"/>
        <v>18916.187</v>
      </c>
      <c r="AK172" s="4" t="str">
        <f t="shared" si="18"/>
        <v/>
      </c>
      <c r="AL172" s="4" t="str">
        <f t="shared" si="19"/>
        <v/>
      </c>
      <c r="AM172" s="4" t="str">
        <f t="shared" si="20"/>
        <v/>
      </c>
      <c r="AN172" s="4" t="str">
        <f t="shared" si="21"/>
        <v>80987</v>
      </c>
      <c r="AO172" s="4" t="str">
        <f t="shared" si="22"/>
        <v/>
      </c>
      <c r="AP172" s="4" t="str">
        <f t="shared" si="23"/>
        <v/>
      </c>
      <c r="AQ172" s="4" t="str">
        <f t="shared" si="24"/>
        <v/>
      </c>
      <c r="AR172" s="4" t="str">
        <f t="shared" si="25"/>
        <v>18904.6875</v>
      </c>
      <c r="AS172" s="4" t="str">
        <f t="shared" si="26"/>
        <v/>
      </c>
      <c r="AT172" s="4" t="str">
        <f t="shared" si="27"/>
        <v/>
      </c>
      <c r="AU172" s="4" t="str">
        <f t="shared" si="28"/>
        <v/>
      </c>
      <c r="AV172" s="4" t="str">
        <f t="shared" si="29"/>
        <v>2895.3125</v>
      </c>
      <c r="AW172" s="4" t="str">
        <f t="shared" si="30"/>
        <v/>
      </c>
      <c r="AX172" s="4" t="str">
        <f t="shared" si="31"/>
        <v/>
      </c>
      <c r="AY172" s="4" t="str">
        <f t="shared" si="32"/>
        <v/>
      </c>
      <c r="AZ172" s="4" t="str">
        <f t="shared" si="33"/>
        <v>1252.44875</v>
      </c>
      <c r="BA172" s="4" t="str">
        <f t="shared" si="34"/>
        <v/>
      </c>
      <c r="BB172" s="4" t="str">
        <f t="shared" si="35"/>
        <v/>
      </c>
      <c r="BC172" s="4" t="str">
        <f t="shared" si="36"/>
        <v/>
      </c>
      <c r="BD172" s="4" t="str">
        <f t="shared" si="37"/>
        <v>126.00625</v>
      </c>
      <c r="BE172" s="4" t="str">
        <f t="shared" si="38"/>
        <v/>
      </c>
      <c r="BF172" s="4" t="str">
        <f t="shared" si="39"/>
        <v/>
      </c>
      <c r="BG172" s="4" t="str">
        <f t="shared" si="40"/>
        <v/>
      </c>
      <c r="BH172" s="4" t="str">
        <f t="shared" si="41"/>
        <v/>
      </c>
      <c r="BI172" s="4" t="str">
        <f t="shared" si="42"/>
        <v/>
      </c>
      <c r="BJ172" s="4" t="str">
        <f t="shared" si="43"/>
        <v/>
      </c>
      <c r="BK172" s="4" t="str">
        <f t="shared" si="44"/>
        <v/>
      </c>
      <c r="BL172" s="4" t="str">
        <f t="shared" si="45"/>
        <v/>
      </c>
      <c r="BM172" s="4" t="str">
        <f t="shared" si="46"/>
        <v/>
      </c>
      <c r="BN172" s="4" t="str">
        <f t="shared" si="47"/>
        <v/>
      </c>
      <c r="BO172" s="4" t="str">
        <f t="shared" si="48"/>
        <v/>
      </c>
      <c r="BP172" s="4" t="str">
        <f t="shared" si="49"/>
        <v/>
      </c>
      <c r="BQ172" s="4" t="str">
        <f t="shared" si="50"/>
        <v/>
      </c>
      <c r="BR172" s="4" t="str">
        <f t="shared" si="51"/>
        <v/>
      </c>
      <c r="BS172" s="4" t="str">
        <f t="shared" si="52"/>
        <v/>
      </c>
      <c r="BT172" s="4" t="str">
        <f t="shared" si="53"/>
        <v/>
      </c>
      <c r="BU172" s="4" t="str">
        <f t="shared" si="54"/>
        <v/>
      </c>
      <c r="BV172" s="4" t="str">
        <f t="shared" si="55"/>
        <v/>
      </c>
      <c r="BW172" s="4" t="str">
        <f t="shared" si="56"/>
        <v/>
      </c>
      <c r="BX172" s="4" t="str">
        <f t="shared" si="57"/>
        <v/>
      </c>
      <c r="BY172" s="4" t="str">
        <f t="shared" si="58"/>
        <v/>
      </c>
      <c r="BZ172" s="4" t="str">
        <f t="shared" si="59"/>
        <v/>
      </c>
      <c r="CA172" s="4" t="str">
        <f t="shared" si="60"/>
        <v/>
      </c>
      <c r="CB172" s="4" t="str">
        <f t="shared" si="61"/>
        <v/>
      </c>
      <c r="CC172" s="4" t="str">
        <f t="shared" si="62"/>
        <v/>
      </c>
      <c r="CD172" s="4" t="str">
        <f t="shared" si="63"/>
        <v/>
      </c>
      <c r="CE172" s="4" t="str">
        <f t="shared" si="64"/>
        <v/>
      </c>
      <c r="CF172" s="4" t="str">
        <f t="shared" si="65"/>
        <v/>
      </c>
      <c r="CG172" s="4" t="str">
        <f t="shared" si="66"/>
        <v/>
      </c>
      <c r="CH172" s="4" t="str">
        <f t="shared" si="67"/>
        <v/>
      </c>
      <c r="CI172" s="4" t="str">
        <f t="shared" si="68"/>
        <v/>
      </c>
      <c r="CJ172" s="4" t="str">
        <f t="shared" si="69"/>
        <v/>
      </c>
      <c r="CK172" s="4" t="str">
        <f t="shared" si="70"/>
        <v/>
      </c>
      <c r="CL172" s="4" t="str">
        <f t="shared" si="71"/>
        <v/>
      </c>
      <c r="CM172" s="4" t="str">
        <f t="shared" si="72"/>
        <v/>
      </c>
      <c r="CN172" s="4" t="str">
        <f t="shared" si="73"/>
        <v/>
      </c>
      <c r="CO172" s="4" t="str">
        <f t="shared" si="74"/>
        <v/>
      </c>
    </row>
    <row r="173">
      <c r="A173" s="4">
        <v>0.00327768196657</v>
      </c>
      <c r="B173" s="4">
        <v>81773.0515625</v>
      </c>
      <c r="C173" s="7">
        <v>1118.351325019281</v>
      </c>
      <c r="D173" s="7">
        <v>31100.0</v>
      </c>
      <c r="E173" s="7">
        <v>29312.843402230646</v>
      </c>
      <c r="F173" s="7">
        <v>80671.0</v>
      </c>
      <c r="G173" s="7">
        <v>29302.03125</v>
      </c>
      <c r="H173" s="7">
        <v>1797.96875</v>
      </c>
      <c r="I173" s="4">
        <v>1067.0634375</v>
      </c>
      <c r="J173" s="4">
        <v>34.988125</v>
      </c>
      <c r="M173" s="7"/>
      <c r="U173" s="11" t="str">
        <f t="shared" si="2"/>
        <v>2</v>
      </c>
      <c r="V173" s="4" t="str">
        <f t="shared" si="3"/>
        <v/>
      </c>
      <c r="W173" s="4" t="str">
        <f t="shared" si="4"/>
        <v>81773.05156</v>
      </c>
      <c r="X173" s="4" t="str">
        <f t="shared" si="5"/>
        <v/>
      </c>
      <c r="Y173" s="4" t="str">
        <f t="shared" si="6"/>
        <v/>
      </c>
      <c r="Z173" s="4" t="str">
        <f t="shared" si="7"/>
        <v/>
      </c>
      <c r="AA173" s="4" t="str">
        <f t="shared" si="8"/>
        <v>1118.351325</v>
      </c>
      <c r="AB173" s="4" t="str">
        <f t="shared" si="9"/>
        <v/>
      </c>
      <c r="AC173" s="4" t="str">
        <f t="shared" si="10"/>
        <v/>
      </c>
      <c r="AD173" s="4" t="str">
        <f t="shared" si="11"/>
        <v/>
      </c>
      <c r="AE173" s="4" t="str">
        <f t="shared" si="12"/>
        <v>31100</v>
      </c>
      <c r="AF173" s="4" t="str">
        <f t="shared" si="13"/>
        <v/>
      </c>
      <c r="AG173" s="4" t="str">
        <f t="shared" si="14"/>
        <v/>
      </c>
      <c r="AH173" s="4" t="str">
        <f t="shared" si="15"/>
        <v/>
      </c>
      <c r="AI173" s="4" t="str">
        <f t="shared" si="16"/>
        <v>29312.8434</v>
      </c>
      <c r="AJ173" s="4" t="str">
        <f t="shared" si="17"/>
        <v/>
      </c>
      <c r="AK173" s="4" t="str">
        <f t="shared" si="18"/>
        <v/>
      </c>
      <c r="AL173" s="4" t="str">
        <f t="shared" si="19"/>
        <v/>
      </c>
      <c r="AM173" s="4" t="str">
        <f t="shared" si="20"/>
        <v>80671</v>
      </c>
      <c r="AN173" s="4" t="str">
        <f t="shared" si="21"/>
        <v/>
      </c>
      <c r="AO173" s="4" t="str">
        <f t="shared" si="22"/>
        <v/>
      </c>
      <c r="AP173" s="4" t="str">
        <f t="shared" si="23"/>
        <v/>
      </c>
      <c r="AQ173" s="4" t="str">
        <f t="shared" si="24"/>
        <v>29302.03125</v>
      </c>
      <c r="AR173" s="4" t="str">
        <f t="shared" si="25"/>
        <v/>
      </c>
      <c r="AS173" s="4" t="str">
        <f t="shared" si="26"/>
        <v/>
      </c>
      <c r="AT173" s="4" t="str">
        <f t="shared" si="27"/>
        <v/>
      </c>
      <c r="AU173" s="4" t="str">
        <f t="shared" si="28"/>
        <v>1797.96875</v>
      </c>
      <c r="AV173" s="4" t="str">
        <f t="shared" si="29"/>
        <v/>
      </c>
      <c r="AW173" s="4" t="str">
        <f t="shared" si="30"/>
        <v/>
      </c>
      <c r="AX173" s="4" t="str">
        <f t="shared" si="31"/>
        <v/>
      </c>
      <c r="AY173" s="4" t="str">
        <f t="shared" si="32"/>
        <v>1067.063438</v>
      </c>
      <c r="AZ173" s="4" t="str">
        <f t="shared" si="33"/>
        <v/>
      </c>
      <c r="BA173" s="4" t="str">
        <f t="shared" si="34"/>
        <v/>
      </c>
      <c r="BB173" s="4" t="str">
        <f t="shared" si="35"/>
        <v/>
      </c>
      <c r="BC173" s="4" t="str">
        <f t="shared" si="36"/>
        <v>34.988125</v>
      </c>
      <c r="BD173" s="4" t="str">
        <f t="shared" si="37"/>
        <v/>
      </c>
      <c r="BE173" s="4" t="str">
        <f t="shared" si="38"/>
        <v/>
      </c>
      <c r="BF173" s="4" t="str">
        <f t="shared" si="39"/>
        <v/>
      </c>
      <c r="BG173" s="4" t="str">
        <f t="shared" si="40"/>
        <v/>
      </c>
      <c r="BH173" s="4" t="str">
        <f t="shared" si="41"/>
        <v/>
      </c>
      <c r="BI173" s="4" t="str">
        <f t="shared" si="42"/>
        <v/>
      </c>
      <c r="BJ173" s="4" t="str">
        <f t="shared" si="43"/>
        <v/>
      </c>
      <c r="BK173" s="4" t="str">
        <f t="shared" si="44"/>
        <v/>
      </c>
      <c r="BL173" s="4" t="str">
        <f t="shared" si="45"/>
        <v/>
      </c>
      <c r="BM173" s="4" t="str">
        <f t="shared" si="46"/>
        <v/>
      </c>
      <c r="BN173" s="4" t="str">
        <f t="shared" si="47"/>
        <v/>
      </c>
      <c r="BO173" s="4" t="str">
        <f t="shared" si="48"/>
        <v/>
      </c>
      <c r="BP173" s="4" t="str">
        <f t="shared" si="49"/>
        <v/>
      </c>
      <c r="BQ173" s="4" t="str">
        <f t="shared" si="50"/>
        <v/>
      </c>
      <c r="BR173" s="4" t="str">
        <f t="shared" si="51"/>
        <v/>
      </c>
      <c r="BS173" s="4" t="str">
        <f t="shared" si="52"/>
        <v/>
      </c>
      <c r="BT173" s="4" t="str">
        <f t="shared" si="53"/>
        <v/>
      </c>
      <c r="BU173" s="4" t="str">
        <f t="shared" si="54"/>
        <v/>
      </c>
      <c r="BV173" s="4" t="str">
        <f t="shared" si="55"/>
        <v/>
      </c>
      <c r="BW173" s="4" t="str">
        <f t="shared" si="56"/>
        <v/>
      </c>
      <c r="BX173" s="4" t="str">
        <f t="shared" si="57"/>
        <v/>
      </c>
      <c r="BY173" s="4" t="str">
        <f t="shared" si="58"/>
        <v/>
      </c>
      <c r="BZ173" s="4" t="str">
        <f t="shared" si="59"/>
        <v/>
      </c>
      <c r="CA173" s="4" t="str">
        <f t="shared" si="60"/>
        <v/>
      </c>
      <c r="CB173" s="4" t="str">
        <f t="shared" si="61"/>
        <v/>
      </c>
      <c r="CC173" s="4" t="str">
        <f t="shared" si="62"/>
        <v/>
      </c>
      <c r="CD173" s="4" t="str">
        <f t="shared" si="63"/>
        <v/>
      </c>
      <c r="CE173" s="4" t="str">
        <f t="shared" si="64"/>
        <v/>
      </c>
      <c r="CF173" s="4" t="str">
        <f t="shared" si="65"/>
        <v/>
      </c>
      <c r="CG173" s="4" t="str">
        <f t="shared" si="66"/>
        <v/>
      </c>
      <c r="CH173" s="4" t="str">
        <f t="shared" si="67"/>
        <v/>
      </c>
      <c r="CI173" s="4" t="str">
        <f t="shared" si="68"/>
        <v/>
      </c>
      <c r="CJ173" s="4" t="str">
        <f t="shared" si="69"/>
        <v/>
      </c>
      <c r="CK173" s="4" t="str">
        <f t="shared" si="70"/>
        <v/>
      </c>
      <c r="CL173" s="4" t="str">
        <f t="shared" si="71"/>
        <v/>
      </c>
      <c r="CM173" s="4" t="str">
        <f t="shared" si="72"/>
        <v/>
      </c>
      <c r="CN173" s="4" t="str">
        <f t="shared" si="73"/>
        <v/>
      </c>
      <c r="CO173" s="4" t="str">
        <f t="shared" si="74"/>
        <v/>
      </c>
    </row>
    <row r="174">
      <c r="A174" s="4">
        <v>0.00800970514819</v>
      </c>
      <c r="B174" s="4">
        <v>81367.0209375</v>
      </c>
      <c r="C174" s="7">
        <v>918.3170112676631</v>
      </c>
      <c r="D174" s="7">
        <v>5880.0</v>
      </c>
      <c r="E174" s="7">
        <v>4635.28098601824</v>
      </c>
      <c r="F174" s="7">
        <v>80465.0</v>
      </c>
      <c r="G174" s="7">
        <v>4624.9875</v>
      </c>
      <c r="H174" s="7">
        <v>1255.0125</v>
      </c>
      <c r="I174" s="4">
        <v>845.951875</v>
      </c>
      <c r="J174" s="4">
        <v>56.0690625</v>
      </c>
      <c r="U174" s="11" t="str">
        <f t="shared" si="2"/>
        <v>4</v>
      </c>
      <c r="V174" s="4" t="str">
        <f t="shared" si="3"/>
        <v/>
      </c>
      <c r="W174" s="4" t="str">
        <f t="shared" si="4"/>
        <v/>
      </c>
      <c r="X174" s="4" t="str">
        <f t="shared" si="5"/>
        <v/>
      </c>
      <c r="Y174" s="4" t="str">
        <f t="shared" si="6"/>
        <v>81367.02094</v>
      </c>
      <c r="Z174" s="4" t="str">
        <f t="shared" si="7"/>
        <v/>
      </c>
      <c r="AA174" s="4" t="str">
        <f t="shared" si="8"/>
        <v/>
      </c>
      <c r="AB174" s="4" t="str">
        <f t="shared" si="9"/>
        <v/>
      </c>
      <c r="AC174" s="4" t="str">
        <f t="shared" si="10"/>
        <v>918.3170113</v>
      </c>
      <c r="AD174" s="4" t="str">
        <f t="shared" si="11"/>
        <v/>
      </c>
      <c r="AE174" s="4" t="str">
        <f t="shared" si="12"/>
        <v/>
      </c>
      <c r="AF174" s="4" t="str">
        <f t="shared" si="13"/>
        <v/>
      </c>
      <c r="AG174" s="4" t="str">
        <f t="shared" si="14"/>
        <v>5880</v>
      </c>
      <c r="AH174" s="4" t="str">
        <f t="shared" si="15"/>
        <v/>
      </c>
      <c r="AI174" s="4" t="str">
        <f t="shared" si="16"/>
        <v/>
      </c>
      <c r="AJ174" s="4" t="str">
        <f t="shared" si="17"/>
        <v/>
      </c>
      <c r="AK174" s="4" t="str">
        <f t="shared" si="18"/>
        <v>4635.280986</v>
      </c>
      <c r="AL174" s="4" t="str">
        <f t="shared" si="19"/>
        <v/>
      </c>
      <c r="AM174" s="4" t="str">
        <f t="shared" si="20"/>
        <v/>
      </c>
      <c r="AN174" s="4" t="str">
        <f t="shared" si="21"/>
        <v/>
      </c>
      <c r="AO174" s="4" t="str">
        <f t="shared" si="22"/>
        <v>80465</v>
      </c>
      <c r="AP174" s="4" t="str">
        <f t="shared" si="23"/>
        <v/>
      </c>
      <c r="AQ174" s="4" t="str">
        <f t="shared" si="24"/>
        <v/>
      </c>
      <c r="AR174" s="4" t="str">
        <f t="shared" si="25"/>
        <v/>
      </c>
      <c r="AS174" s="4" t="str">
        <f t="shared" si="26"/>
        <v>4624.9875</v>
      </c>
      <c r="AT174" s="4" t="str">
        <f t="shared" si="27"/>
        <v/>
      </c>
      <c r="AU174" s="4" t="str">
        <f t="shared" si="28"/>
        <v/>
      </c>
      <c r="AV174" s="4" t="str">
        <f t="shared" si="29"/>
        <v/>
      </c>
      <c r="AW174" s="4" t="str">
        <f t="shared" si="30"/>
        <v>1255.0125</v>
      </c>
      <c r="AX174" s="4" t="str">
        <f t="shared" si="31"/>
        <v/>
      </c>
      <c r="AY174" s="4" t="str">
        <f t="shared" si="32"/>
        <v/>
      </c>
      <c r="AZ174" s="4" t="str">
        <f t="shared" si="33"/>
        <v/>
      </c>
      <c r="BA174" s="4" t="str">
        <f t="shared" si="34"/>
        <v>845.951875</v>
      </c>
      <c r="BB174" s="4" t="str">
        <f t="shared" si="35"/>
        <v/>
      </c>
      <c r="BC174" s="4" t="str">
        <f t="shared" si="36"/>
        <v/>
      </c>
      <c r="BD174" s="4" t="str">
        <f t="shared" si="37"/>
        <v/>
      </c>
      <c r="BE174" s="4" t="str">
        <f t="shared" si="38"/>
        <v>56.0690625</v>
      </c>
      <c r="BF174" s="4" t="str">
        <f t="shared" si="39"/>
        <v/>
      </c>
      <c r="BG174" s="4" t="str">
        <f t="shared" si="40"/>
        <v/>
      </c>
      <c r="BH174" s="4" t="str">
        <f t="shared" si="41"/>
        <v/>
      </c>
      <c r="BI174" s="4" t="str">
        <f t="shared" si="42"/>
        <v/>
      </c>
      <c r="BJ174" s="4" t="str">
        <f t="shared" si="43"/>
        <v/>
      </c>
      <c r="BK174" s="4" t="str">
        <f t="shared" si="44"/>
        <v/>
      </c>
      <c r="BL174" s="4" t="str">
        <f t="shared" si="45"/>
        <v/>
      </c>
      <c r="BM174" s="4" t="str">
        <f t="shared" si="46"/>
        <v/>
      </c>
      <c r="BN174" s="4" t="str">
        <f t="shared" si="47"/>
        <v/>
      </c>
      <c r="BO174" s="4" t="str">
        <f t="shared" si="48"/>
        <v/>
      </c>
      <c r="BP174" s="4" t="str">
        <f t="shared" si="49"/>
        <v/>
      </c>
      <c r="BQ174" s="4" t="str">
        <f t="shared" si="50"/>
        <v/>
      </c>
      <c r="BR174" s="4" t="str">
        <f t="shared" si="51"/>
        <v/>
      </c>
      <c r="BS174" s="4" t="str">
        <f t="shared" si="52"/>
        <v/>
      </c>
      <c r="BT174" s="4" t="str">
        <f t="shared" si="53"/>
        <v/>
      </c>
      <c r="BU174" s="4" t="str">
        <f t="shared" si="54"/>
        <v/>
      </c>
      <c r="BV174" s="4" t="str">
        <f t="shared" si="55"/>
        <v/>
      </c>
      <c r="BW174" s="4" t="str">
        <f t="shared" si="56"/>
        <v/>
      </c>
      <c r="BX174" s="4" t="str">
        <f t="shared" si="57"/>
        <v/>
      </c>
      <c r="BY174" s="4" t="str">
        <f t="shared" si="58"/>
        <v/>
      </c>
      <c r="BZ174" s="4" t="str">
        <f t="shared" si="59"/>
        <v/>
      </c>
      <c r="CA174" s="4" t="str">
        <f t="shared" si="60"/>
        <v/>
      </c>
      <c r="CB174" s="4" t="str">
        <f t="shared" si="61"/>
        <v/>
      </c>
      <c r="CC174" s="4" t="str">
        <f t="shared" si="62"/>
        <v/>
      </c>
      <c r="CD174" s="4" t="str">
        <f t="shared" si="63"/>
        <v/>
      </c>
      <c r="CE174" s="4" t="str">
        <f t="shared" si="64"/>
        <v/>
      </c>
      <c r="CF174" s="4" t="str">
        <f t="shared" si="65"/>
        <v/>
      </c>
      <c r="CG174" s="4" t="str">
        <f t="shared" si="66"/>
        <v/>
      </c>
      <c r="CH174" s="4" t="str">
        <f t="shared" si="67"/>
        <v/>
      </c>
      <c r="CI174" s="4" t="str">
        <f t="shared" si="68"/>
        <v/>
      </c>
      <c r="CJ174" s="4" t="str">
        <f t="shared" si="69"/>
        <v/>
      </c>
      <c r="CK174" s="4" t="str">
        <f t="shared" si="70"/>
        <v/>
      </c>
      <c r="CL174" s="4" t="str">
        <f t="shared" si="71"/>
        <v/>
      </c>
      <c r="CM174" s="4" t="str">
        <f t="shared" si="72"/>
        <v/>
      </c>
      <c r="CN174" s="4" t="str">
        <f t="shared" si="73"/>
        <v/>
      </c>
      <c r="CO174" s="4" t="str">
        <f t="shared" si="74"/>
        <v/>
      </c>
    </row>
    <row r="175">
      <c r="A175" s="4">
        <v>0.00268793189927</v>
      </c>
      <c r="B175" s="4">
        <v>80254.2459375</v>
      </c>
      <c r="C175" s="7">
        <v>44.537719747054965</v>
      </c>
      <c r="D175" s="7">
        <v>1.0</v>
      </c>
      <c r="E175" s="7">
        <v>1.0</v>
      </c>
      <c r="F175" s="7">
        <v>80226.0</v>
      </c>
      <c r="G175" s="7">
        <v>1.0</v>
      </c>
      <c r="H175" s="7">
        <v>0.0</v>
      </c>
      <c r="I175" s="4">
        <v>28.2459375</v>
      </c>
      <c r="J175" s="4">
        <v>0.0</v>
      </c>
      <c r="U175" s="11" t="str">
        <f t="shared" si="2"/>
        <v>2</v>
      </c>
      <c r="V175" s="4" t="str">
        <f t="shared" si="3"/>
        <v/>
      </c>
      <c r="W175" s="4" t="str">
        <f t="shared" si="4"/>
        <v>80254.24594</v>
      </c>
      <c r="X175" s="4" t="str">
        <f t="shared" si="5"/>
        <v/>
      </c>
      <c r="Y175" s="4" t="str">
        <f t="shared" si="6"/>
        <v/>
      </c>
      <c r="Z175" s="4" t="str">
        <f t="shared" si="7"/>
        <v/>
      </c>
      <c r="AA175" s="4" t="str">
        <f t="shared" si="8"/>
        <v>44.53771975</v>
      </c>
      <c r="AB175" s="4" t="str">
        <f t="shared" si="9"/>
        <v/>
      </c>
      <c r="AC175" s="4" t="str">
        <f t="shared" si="10"/>
        <v/>
      </c>
      <c r="AD175" s="4" t="str">
        <f t="shared" si="11"/>
        <v/>
      </c>
      <c r="AE175" s="4" t="str">
        <f t="shared" si="12"/>
        <v>1</v>
      </c>
      <c r="AF175" s="4" t="str">
        <f t="shared" si="13"/>
        <v/>
      </c>
      <c r="AG175" s="4" t="str">
        <f t="shared" si="14"/>
        <v/>
      </c>
      <c r="AH175" s="4" t="str">
        <f t="shared" si="15"/>
        <v/>
      </c>
      <c r="AI175" s="4" t="str">
        <f t="shared" si="16"/>
        <v>1</v>
      </c>
      <c r="AJ175" s="4" t="str">
        <f t="shared" si="17"/>
        <v/>
      </c>
      <c r="AK175" s="4" t="str">
        <f t="shared" si="18"/>
        <v/>
      </c>
      <c r="AL175" s="4" t="str">
        <f t="shared" si="19"/>
        <v/>
      </c>
      <c r="AM175" s="4" t="str">
        <f t="shared" si="20"/>
        <v>80226</v>
      </c>
      <c r="AN175" s="4" t="str">
        <f t="shared" si="21"/>
        <v/>
      </c>
      <c r="AO175" s="4" t="str">
        <f t="shared" si="22"/>
        <v/>
      </c>
      <c r="AP175" s="4" t="str">
        <f t="shared" si="23"/>
        <v/>
      </c>
      <c r="AQ175" s="4" t="str">
        <f t="shared" si="24"/>
        <v>1</v>
      </c>
      <c r="AR175" s="4" t="str">
        <f t="shared" si="25"/>
        <v/>
      </c>
      <c r="AS175" s="4" t="str">
        <f t="shared" si="26"/>
        <v/>
      </c>
      <c r="AT175" s="4" t="str">
        <f t="shared" si="27"/>
        <v/>
      </c>
      <c r="AU175" s="4" t="str">
        <f t="shared" si="28"/>
        <v>0</v>
      </c>
      <c r="AV175" s="4" t="str">
        <f t="shared" si="29"/>
        <v/>
      </c>
      <c r="AW175" s="4" t="str">
        <f t="shared" si="30"/>
        <v/>
      </c>
      <c r="AX175" s="4" t="str">
        <f t="shared" si="31"/>
        <v/>
      </c>
      <c r="AY175" s="4" t="str">
        <f t="shared" si="32"/>
        <v>28.2459375</v>
      </c>
      <c r="AZ175" s="4" t="str">
        <f t="shared" si="33"/>
        <v/>
      </c>
      <c r="BA175" s="4" t="str">
        <f t="shared" si="34"/>
        <v/>
      </c>
      <c r="BB175" s="4" t="str">
        <f t="shared" si="35"/>
        <v/>
      </c>
      <c r="BC175" s="4" t="str">
        <f t="shared" si="36"/>
        <v>0</v>
      </c>
      <c r="BD175" s="4" t="str">
        <f t="shared" si="37"/>
        <v/>
      </c>
      <c r="BE175" s="4" t="str">
        <f t="shared" si="38"/>
        <v/>
      </c>
      <c r="BF175" s="4" t="str">
        <f t="shared" si="39"/>
        <v/>
      </c>
      <c r="BG175" s="4" t="str">
        <f t="shared" si="40"/>
        <v/>
      </c>
      <c r="BH175" s="4" t="str">
        <f t="shared" si="41"/>
        <v/>
      </c>
      <c r="BI175" s="4" t="str">
        <f t="shared" si="42"/>
        <v/>
      </c>
      <c r="BJ175" s="4" t="str">
        <f t="shared" si="43"/>
        <v/>
      </c>
      <c r="BK175" s="4" t="str">
        <f t="shared" si="44"/>
        <v/>
      </c>
      <c r="BL175" s="4" t="str">
        <f t="shared" si="45"/>
        <v/>
      </c>
      <c r="BM175" s="4" t="str">
        <f t="shared" si="46"/>
        <v/>
      </c>
      <c r="BN175" s="4" t="str">
        <f t="shared" si="47"/>
        <v/>
      </c>
      <c r="BO175" s="4" t="str">
        <f t="shared" si="48"/>
        <v/>
      </c>
      <c r="BP175" s="4" t="str">
        <f t="shared" si="49"/>
        <v/>
      </c>
      <c r="BQ175" s="4" t="str">
        <f t="shared" si="50"/>
        <v/>
      </c>
      <c r="BR175" s="4" t="str">
        <f t="shared" si="51"/>
        <v/>
      </c>
      <c r="BS175" s="4" t="str">
        <f t="shared" si="52"/>
        <v/>
      </c>
      <c r="BT175" s="4" t="str">
        <f t="shared" si="53"/>
        <v/>
      </c>
      <c r="BU175" s="4" t="str">
        <f t="shared" si="54"/>
        <v/>
      </c>
      <c r="BV175" s="4" t="str">
        <f t="shared" si="55"/>
        <v/>
      </c>
      <c r="BW175" s="4" t="str">
        <f t="shared" si="56"/>
        <v/>
      </c>
      <c r="BX175" s="4" t="str">
        <f t="shared" si="57"/>
        <v/>
      </c>
      <c r="BY175" s="4" t="str">
        <f t="shared" si="58"/>
        <v/>
      </c>
      <c r="BZ175" s="4" t="str">
        <f t="shared" si="59"/>
        <v/>
      </c>
      <c r="CA175" s="4" t="str">
        <f t="shared" si="60"/>
        <v/>
      </c>
      <c r="CB175" s="4" t="str">
        <f t="shared" si="61"/>
        <v/>
      </c>
      <c r="CC175" s="4" t="str">
        <f t="shared" si="62"/>
        <v/>
      </c>
      <c r="CD175" s="4" t="str">
        <f t="shared" si="63"/>
        <v/>
      </c>
      <c r="CE175" s="4" t="str">
        <f t="shared" si="64"/>
        <v/>
      </c>
      <c r="CF175" s="4" t="str">
        <f t="shared" si="65"/>
        <v/>
      </c>
      <c r="CG175" s="4" t="str">
        <f t="shared" si="66"/>
        <v/>
      </c>
      <c r="CH175" s="4" t="str">
        <f t="shared" si="67"/>
        <v/>
      </c>
      <c r="CI175" s="4" t="str">
        <f t="shared" si="68"/>
        <v/>
      </c>
      <c r="CJ175" s="4" t="str">
        <f t="shared" si="69"/>
        <v/>
      </c>
      <c r="CK175" s="4" t="str">
        <f t="shared" si="70"/>
        <v/>
      </c>
      <c r="CL175" s="4" t="str">
        <f t="shared" si="71"/>
        <v/>
      </c>
      <c r="CM175" s="4" t="str">
        <f t="shared" si="72"/>
        <v/>
      </c>
      <c r="CN175" s="4" t="str">
        <f t="shared" si="73"/>
        <v/>
      </c>
      <c r="CO175" s="4" t="str">
        <f t="shared" si="74"/>
        <v/>
      </c>
    </row>
    <row r="176">
      <c r="A176" s="4">
        <v>0.0105315283086</v>
      </c>
      <c r="B176" s="4">
        <v>81869.1071875</v>
      </c>
      <c r="C176" s="7">
        <v>2142.3902577613294</v>
      </c>
      <c r="D176" s="7">
        <v>28900.0</v>
      </c>
      <c r="E176" s="7">
        <v>25010.429813184663</v>
      </c>
      <c r="F176" s="7">
        <v>79743.0</v>
      </c>
      <c r="G176" s="7">
        <v>24998.5</v>
      </c>
      <c r="H176" s="7">
        <v>3901.5</v>
      </c>
      <c r="I176" s="4">
        <v>1946.873125</v>
      </c>
      <c r="J176" s="4">
        <v>179.2340625</v>
      </c>
      <c r="U176" s="11" t="str">
        <f t="shared" si="2"/>
        <v>4</v>
      </c>
      <c r="V176" s="4" t="str">
        <f t="shared" si="3"/>
        <v/>
      </c>
      <c r="W176" s="4" t="str">
        <f t="shared" si="4"/>
        <v/>
      </c>
      <c r="X176" s="4" t="str">
        <f t="shared" si="5"/>
        <v/>
      </c>
      <c r="Y176" s="4" t="str">
        <f t="shared" si="6"/>
        <v>81869.10719</v>
      </c>
      <c r="Z176" s="4" t="str">
        <f t="shared" si="7"/>
        <v/>
      </c>
      <c r="AA176" s="4" t="str">
        <f t="shared" si="8"/>
        <v/>
      </c>
      <c r="AB176" s="4" t="str">
        <f t="shared" si="9"/>
        <v/>
      </c>
      <c r="AC176" s="4" t="str">
        <f t="shared" si="10"/>
        <v>2142.390258</v>
      </c>
      <c r="AD176" s="4" t="str">
        <f t="shared" si="11"/>
        <v/>
      </c>
      <c r="AE176" s="4" t="str">
        <f t="shared" si="12"/>
        <v/>
      </c>
      <c r="AF176" s="4" t="str">
        <f t="shared" si="13"/>
        <v/>
      </c>
      <c r="AG176" s="4" t="str">
        <f t="shared" si="14"/>
        <v>28900</v>
      </c>
      <c r="AH176" s="4" t="str">
        <f t="shared" si="15"/>
        <v/>
      </c>
      <c r="AI176" s="4" t="str">
        <f t="shared" si="16"/>
        <v/>
      </c>
      <c r="AJ176" s="4" t="str">
        <f t="shared" si="17"/>
        <v/>
      </c>
      <c r="AK176" s="4" t="str">
        <f t="shared" si="18"/>
        <v>25010.42981</v>
      </c>
      <c r="AL176" s="4" t="str">
        <f t="shared" si="19"/>
        <v/>
      </c>
      <c r="AM176" s="4" t="str">
        <f t="shared" si="20"/>
        <v/>
      </c>
      <c r="AN176" s="4" t="str">
        <f t="shared" si="21"/>
        <v/>
      </c>
      <c r="AO176" s="4" t="str">
        <f t="shared" si="22"/>
        <v>79743</v>
      </c>
      <c r="AP176" s="4" t="str">
        <f t="shared" si="23"/>
        <v/>
      </c>
      <c r="AQ176" s="4" t="str">
        <f t="shared" si="24"/>
        <v/>
      </c>
      <c r="AR176" s="4" t="str">
        <f t="shared" si="25"/>
        <v/>
      </c>
      <c r="AS176" s="4" t="str">
        <f t="shared" si="26"/>
        <v>24998.5</v>
      </c>
      <c r="AT176" s="4" t="str">
        <f t="shared" si="27"/>
        <v/>
      </c>
      <c r="AU176" s="4" t="str">
        <f t="shared" si="28"/>
        <v/>
      </c>
      <c r="AV176" s="4" t="str">
        <f t="shared" si="29"/>
        <v/>
      </c>
      <c r="AW176" s="4" t="str">
        <f t="shared" si="30"/>
        <v>3901.5</v>
      </c>
      <c r="AX176" s="4" t="str">
        <f t="shared" si="31"/>
        <v/>
      </c>
      <c r="AY176" s="4" t="str">
        <f t="shared" si="32"/>
        <v/>
      </c>
      <c r="AZ176" s="4" t="str">
        <f t="shared" si="33"/>
        <v/>
      </c>
      <c r="BA176" s="4" t="str">
        <f t="shared" si="34"/>
        <v>1946.873125</v>
      </c>
      <c r="BB176" s="4" t="str">
        <f t="shared" si="35"/>
        <v/>
      </c>
      <c r="BC176" s="4" t="str">
        <f t="shared" si="36"/>
        <v/>
      </c>
      <c r="BD176" s="4" t="str">
        <f t="shared" si="37"/>
        <v/>
      </c>
      <c r="BE176" s="4" t="str">
        <f t="shared" si="38"/>
        <v>179.2340625</v>
      </c>
      <c r="BF176" s="4" t="str">
        <f t="shared" si="39"/>
        <v/>
      </c>
      <c r="BG176" s="4" t="str">
        <f t="shared" si="40"/>
        <v/>
      </c>
      <c r="BH176" s="4" t="str">
        <f t="shared" si="41"/>
        <v/>
      </c>
      <c r="BI176" s="4" t="str">
        <f t="shared" si="42"/>
        <v/>
      </c>
      <c r="BJ176" s="4" t="str">
        <f t="shared" si="43"/>
        <v/>
      </c>
      <c r="BK176" s="4" t="str">
        <f t="shared" si="44"/>
        <v/>
      </c>
      <c r="BL176" s="4" t="str">
        <f t="shared" si="45"/>
        <v/>
      </c>
      <c r="BM176" s="4" t="str">
        <f t="shared" si="46"/>
        <v/>
      </c>
      <c r="BN176" s="4" t="str">
        <f t="shared" si="47"/>
        <v/>
      </c>
      <c r="BO176" s="4" t="str">
        <f t="shared" si="48"/>
        <v/>
      </c>
      <c r="BP176" s="4" t="str">
        <f t="shared" si="49"/>
        <v/>
      </c>
      <c r="BQ176" s="4" t="str">
        <f t="shared" si="50"/>
        <v/>
      </c>
      <c r="BR176" s="4" t="str">
        <f t="shared" si="51"/>
        <v/>
      </c>
      <c r="BS176" s="4" t="str">
        <f t="shared" si="52"/>
        <v/>
      </c>
      <c r="BT176" s="4" t="str">
        <f t="shared" si="53"/>
        <v/>
      </c>
      <c r="BU176" s="4" t="str">
        <f t="shared" si="54"/>
        <v/>
      </c>
      <c r="BV176" s="4" t="str">
        <f t="shared" si="55"/>
        <v/>
      </c>
      <c r="BW176" s="4" t="str">
        <f t="shared" si="56"/>
        <v/>
      </c>
      <c r="BX176" s="4" t="str">
        <f t="shared" si="57"/>
        <v/>
      </c>
      <c r="BY176" s="4" t="str">
        <f t="shared" si="58"/>
        <v/>
      </c>
      <c r="BZ176" s="4" t="str">
        <f t="shared" si="59"/>
        <v/>
      </c>
      <c r="CA176" s="4" t="str">
        <f t="shared" si="60"/>
        <v/>
      </c>
      <c r="CB176" s="4" t="str">
        <f t="shared" si="61"/>
        <v/>
      </c>
      <c r="CC176" s="4" t="str">
        <f t="shared" si="62"/>
        <v/>
      </c>
      <c r="CD176" s="4" t="str">
        <f t="shared" si="63"/>
        <v/>
      </c>
      <c r="CE176" s="4" t="str">
        <f t="shared" si="64"/>
        <v/>
      </c>
      <c r="CF176" s="4" t="str">
        <f t="shared" si="65"/>
        <v/>
      </c>
      <c r="CG176" s="4" t="str">
        <f t="shared" si="66"/>
        <v/>
      </c>
      <c r="CH176" s="4" t="str">
        <f t="shared" si="67"/>
        <v/>
      </c>
      <c r="CI176" s="4" t="str">
        <f t="shared" si="68"/>
        <v/>
      </c>
      <c r="CJ176" s="4" t="str">
        <f t="shared" si="69"/>
        <v/>
      </c>
      <c r="CK176" s="4" t="str">
        <f t="shared" si="70"/>
        <v/>
      </c>
      <c r="CL176" s="4" t="str">
        <f t="shared" si="71"/>
        <v/>
      </c>
      <c r="CM176" s="4" t="str">
        <f t="shared" si="72"/>
        <v/>
      </c>
      <c r="CN176" s="4" t="str">
        <f t="shared" si="73"/>
        <v/>
      </c>
      <c r="CO176" s="4" t="str">
        <f t="shared" si="74"/>
        <v/>
      </c>
    </row>
    <row r="177">
      <c r="A177" s="4">
        <v>0.00390642276138</v>
      </c>
      <c r="B177" s="4">
        <v>79657.453125</v>
      </c>
      <c r="C177" s="7">
        <v>114.73286252218531</v>
      </c>
      <c r="D177" s="7">
        <v>1841.0</v>
      </c>
      <c r="E177" s="7">
        <v>1477.539158811108</v>
      </c>
      <c r="F177" s="7">
        <v>79559.0</v>
      </c>
      <c r="G177" s="7">
        <v>1469.0</v>
      </c>
      <c r="H177" s="7">
        <v>372.0</v>
      </c>
      <c r="I177" s="4">
        <v>77.5625</v>
      </c>
      <c r="J177" s="4">
        <v>20.890625</v>
      </c>
      <c r="K177">
        <v>1441.9196082386034</v>
      </c>
      <c r="L177" s="7">
        <v>413.0</v>
      </c>
      <c r="M177" s="7">
        <v>204.0</v>
      </c>
      <c r="N177" s="4">
        <v>1937.0</v>
      </c>
      <c r="O177" s="4"/>
      <c r="P177" s="4"/>
      <c r="Q177" s="4"/>
      <c r="R177" s="18"/>
      <c r="S177" s="18"/>
      <c r="T177" s="4"/>
      <c r="U177" s="11" t="str">
        <f t="shared" si="2"/>
        <v>2</v>
      </c>
      <c r="V177" s="4" t="str">
        <f t="shared" si="3"/>
        <v/>
      </c>
      <c r="W177" s="4" t="str">
        <f t="shared" si="4"/>
        <v>79657.45313</v>
      </c>
      <c r="X177" s="4" t="str">
        <f t="shared" si="5"/>
        <v/>
      </c>
      <c r="Y177" s="4" t="str">
        <f t="shared" si="6"/>
        <v/>
      </c>
      <c r="Z177" s="4" t="str">
        <f t="shared" si="7"/>
        <v/>
      </c>
      <c r="AA177" s="4" t="str">
        <f t="shared" si="8"/>
        <v>114.7328625</v>
      </c>
      <c r="AB177" s="4" t="str">
        <f t="shared" si="9"/>
        <v/>
      </c>
      <c r="AC177" s="4" t="str">
        <f t="shared" si="10"/>
        <v/>
      </c>
      <c r="AD177" s="4" t="str">
        <f t="shared" si="11"/>
        <v/>
      </c>
      <c r="AE177" s="4" t="str">
        <f t="shared" si="12"/>
        <v>1841</v>
      </c>
      <c r="AF177" s="4" t="str">
        <f t="shared" si="13"/>
        <v/>
      </c>
      <c r="AG177" s="4" t="str">
        <f t="shared" si="14"/>
        <v/>
      </c>
      <c r="AH177" s="4" t="str">
        <f t="shared" si="15"/>
        <v/>
      </c>
      <c r="AI177" s="4" t="str">
        <f t="shared" si="16"/>
        <v>1477.539159</v>
      </c>
      <c r="AJ177" s="4" t="str">
        <f t="shared" si="17"/>
        <v/>
      </c>
      <c r="AK177" s="4" t="str">
        <f t="shared" si="18"/>
        <v/>
      </c>
      <c r="AL177" s="4" t="str">
        <f t="shared" si="19"/>
        <v/>
      </c>
      <c r="AM177" s="4" t="str">
        <f t="shared" si="20"/>
        <v>79559</v>
      </c>
      <c r="AN177" s="4" t="str">
        <f t="shared" si="21"/>
        <v/>
      </c>
      <c r="AO177" s="4" t="str">
        <f t="shared" si="22"/>
        <v/>
      </c>
      <c r="AP177" s="4" t="str">
        <f t="shared" si="23"/>
        <v/>
      </c>
      <c r="AQ177" s="4" t="str">
        <f t="shared" si="24"/>
        <v>1469</v>
      </c>
      <c r="AR177" s="4" t="str">
        <f t="shared" si="25"/>
        <v/>
      </c>
      <c r="AS177" s="4" t="str">
        <f t="shared" si="26"/>
        <v/>
      </c>
      <c r="AT177" s="4" t="str">
        <f t="shared" si="27"/>
        <v/>
      </c>
      <c r="AU177" s="4" t="str">
        <f t="shared" si="28"/>
        <v>372</v>
      </c>
      <c r="AV177" s="4" t="str">
        <f t="shared" si="29"/>
        <v/>
      </c>
      <c r="AW177" s="4" t="str">
        <f t="shared" si="30"/>
        <v/>
      </c>
      <c r="AX177" s="4" t="str">
        <f t="shared" si="31"/>
        <v/>
      </c>
      <c r="AY177" s="4" t="str">
        <f t="shared" si="32"/>
        <v>77.5625</v>
      </c>
      <c r="AZ177" s="4" t="str">
        <f t="shared" si="33"/>
        <v/>
      </c>
      <c r="BA177" s="4" t="str">
        <f t="shared" si="34"/>
        <v/>
      </c>
      <c r="BB177" s="4" t="str">
        <f t="shared" si="35"/>
        <v/>
      </c>
      <c r="BC177" s="4" t="str">
        <f t="shared" si="36"/>
        <v>20.890625</v>
      </c>
      <c r="BD177" s="4" t="str">
        <f t="shared" si="37"/>
        <v/>
      </c>
      <c r="BE177" s="4" t="str">
        <f t="shared" si="38"/>
        <v/>
      </c>
      <c r="BF177" s="4" t="str">
        <f t="shared" si="39"/>
        <v/>
      </c>
      <c r="BG177" s="4" t="str">
        <f t="shared" si="40"/>
        <v>1441.919608</v>
      </c>
      <c r="BH177" s="4" t="str">
        <f t="shared" si="41"/>
        <v/>
      </c>
      <c r="BI177" s="4" t="str">
        <f t="shared" si="42"/>
        <v/>
      </c>
      <c r="BJ177" s="4" t="str">
        <f t="shared" si="43"/>
        <v/>
      </c>
      <c r="BK177" s="4" t="str">
        <f t="shared" si="44"/>
        <v>413</v>
      </c>
      <c r="BL177" s="4" t="str">
        <f t="shared" si="45"/>
        <v/>
      </c>
      <c r="BM177" s="4" t="str">
        <f t="shared" si="46"/>
        <v/>
      </c>
      <c r="BN177" s="4" t="str">
        <f t="shared" si="47"/>
        <v/>
      </c>
      <c r="BO177" s="4" t="str">
        <f t="shared" si="48"/>
        <v>204</v>
      </c>
      <c r="BP177" s="4" t="str">
        <f t="shared" si="49"/>
        <v/>
      </c>
      <c r="BQ177" s="4" t="str">
        <f t="shared" si="50"/>
        <v/>
      </c>
      <c r="BR177" s="4" t="str">
        <f t="shared" si="51"/>
        <v/>
      </c>
      <c r="BS177" s="4" t="str">
        <f t="shared" si="52"/>
        <v>1937</v>
      </c>
      <c r="BT177" s="4" t="str">
        <f t="shared" si="53"/>
        <v/>
      </c>
      <c r="BU177" s="4" t="str">
        <f t="shared" si="54"/>
        <v/>
      </c>
      <c r="BV177" s="4" t="str">
        <f t="shared" si="55"/>
        <v/>
      </c>
      <c r="BW177" s="4" t="str">
        <f t="shared" si="56"/>
        <v/>
      </c>
      <c r="BX177" s="4" t="str">
        <f t="shared" si="57"/>
        <v/>
      </c>
      <c r="BY177" s="4" t="str">
        <f t="shared" si="58"/>
        <v/>
      </c>
      <c r="BZ177" s="4" t="str">
        <f t="shared" si="59"/>
        <v/>
      </c>
      <c r="CA177" s="4" t="str">
        <f t="shared" si="60"/>
        <v/>
      </c>
      <c r="CB177" s="4" t="str">
        <f t="shared" si="61"/>
        <v/>
      </c>
      <c r="CC177" s="4" t="str">
        <f t="shared" si="62"/>
        <v/>
      </c>
      <c r="CD177" s="4" t="str">
        <f t="shared" si="63"/>
        <v/>
      </c>
      <c r="CE177" s="4" t="str">
        <f t="shared" si="64"/>
        <v/>
      </c>
      <c r="CF177" s="4" t="str">
        <f t="shared" si="65"/>
        <v/>
      </c>
      <c r="CG177" s="4" t="str">
        <f t="shared" si="66"/>
        <v/>
      </c>
      <c r="CH177" s="4" t="str">
        <f t="shared" si="67"/>
        <v/>
      </c>
      <c r="CI177" s="4" t="str">
        <f t="shared" si="68"/>
        <v/>
      </c>
      <c r="CJ177" s="4" t="str">
        <f t="shared" si="69"/>
        <v/>
      </c>
      <c r="CK177" s="4" t="str">
        <f t="shared" si="70"/>
        <v/>
      </c>
      <c r="CL177" s="4" t="str">
        <f t="shared" si="71"/>
        <v/>
      </c>
      <c r="CM177" s="4" t="str">
        <f t="shared" si="72"/>
        <v/>
      </c>
      <c r="CN177" s="4" t="str">
        <f t="shared" si="73"/>
        <v/>
      </c>
      <c r="CO177" s="4" t="str">
        <f t="shared" si="74"/>
        <v/>
      </c>
    </row>
    <row r="178">
      <c r="A178" s="4">
        <v>0.00523263727816</v>
      </c>
      <c r="B178" s="4">
        <v>82220.2490625</v>
      </c>
      <c r="C178" s="7">
        <v>2711.528183346314</v>
      </c>
      <c r="D178" s="7">
        <v>52800.0</v>
      </c>
      <c r="E178" s="7">
        <v>47004.50382573799</v>
      </c>
      <c r="F178" s="7">
        <v>79525.0</v>
      </c>
      <c r="G178" s="7">
        <v>46992.0</v>
      </c>
      <c r="H178" s="7">
        <v>5808.0</v>
      </c>
      <c r="I178" s="4">
        <v>2572.6865625</v>
      </c>
      <c r="J178" s="4">
        <v>122.5625</v>
      </c>
      <c r="U178" s="11" t="str">
        <f t="shared" si="2"/>
        <v>3</v>
      </c>
      <c r="V178" s="4" t="str">
        <f t="shared" si="3"/>
        <v/>
      </c>
      <c r="W178" s="4" t="str">
        <f t="shared" si="4"/>
        <v/>
      </c>
      <c r="X178" s="4" t="str">
        <f t="shared" si="5"/>
        <v>82220.24906</v>
      </c>
      <c r="Y178" s="4" t="str">
        <f t="shared" si="6"/>
        <v/>
      </c>
      <c r="Z178" s="4" t="str">
        <f t="shared" si="7"/>
        <v/>
      </c>
      <c r="AA178" s="4" t="str">
        <f t="shared" si="8"/>
        <v/>
      </c>
      <c r="AB178" s="4" t="str">
        <f t="shared" si="9"/>
        <v>2711.528183</v>
      </c>
      <c r="AC178" s="4" t="str">
        <f t="shared" si="10"/>
        <v/>
      </c>
      <c r="AD178" s="4" t="str">
        <f t="shared" si="11"/>
        <v/>
      </c>
      <c r="AE178" s="4" t="str">
        <f t="shared" si="12"/>
        <v/>
      </c>
      <c r="AF178" s="4" t="str">
        <f t="shared" si="13"/>
        <v>52800</v>
      </c>
      <c r="AG178" s="4" t="str">
        <f t="shared" si="14"/>
        <v/>
      </c>
      <c r="AH178" s="4" t="str">
        <f t="shared" si="15"/>
        <v/>
      </c>
      <c r="AI178" s="4" t="str">
        <f t="shared" si="16"/>
        <v/>
      </c>
      <c r="AJ178" s="4" t="str">
        <f t="shared" si="17"/>
        <v>47004.50383</v>
      </c>
      <c r="AK178" s="4" t="str">
        <f t="shared" si="18"/>
        <v/>
      </c>
      <c r="AL178" s="4" t="str">
        <f t="shared" si="19"/>
        <v/>
      </c>
      <c r="AM178" s="4" t="str">
        <f t="shared" si="20"/>
        <v/>
      </c>
      <c r="AN178" s="4" t="str">
        <f t="shared" si="21"/>
        <v>79525</v>
      </c>
      <c r="AO178" s="4" t="str">
        <f t="shared" si="22"/>
        <v/>
      </c>
      <c r="AP178" s="4" t="str">
        <f t="shared" si="23"/>
        <v/>
      </c>
      <c r="AQ178" s="4" t="str">
        <f t="shared" si="24"/>
        <v/>
      </c>
      <c r="AR178" s="4" t="str">
        <f t="shared" si="25"/>
        <v>46992</v>
      </c>
      <c r="AS178" s="4" t="str">
        <f t="shared" si="26"/>
        <v/>
      </c>
      <c r="AT178" s="4" t="str">
        <f t="shared" si="27"/>
        <v/>
      </c>
      <c r="AU178" s="4" t="str">
        <f t="shared" si="28"/>
        <v/>
      </c>
      <c r="AV178" s="4" t="str">
        <f t="shared" si="29"/>
        <v>5808</v>
      </c>
      <c r="AW178" s="4" t="str">
        <f t="shared" si="30"/>
        <v/>
      </c>
      <c r="AX178" s="4" t="str">
        <f t="shared" si="31"/>
        <v/>
      </c>
      <c r="AY178" s="4" t="str">
        <f t="shared" si="32"/>
        <v/>
      </c>
      <c r="AZ178" s="4" t="str">
        <f t="shared" si="33"/>
        <v>2572.686563</v>
      </c>
      <c r="BA178" s="4" t="str">
        <f t="shared" si="34"/>
        <v/>
      </c>
      <c r="BB178" s="4" t="str">
        <f t="shared" si="35"/>
        <v/>
      </c>
      <c r="BC178" s="4" t="str">
        <f t="shared" si="36"/>
        <v/>
      </c>
      <c r="BD178" s="4" t="str">
        <f t="shared" si="37"/>
        <v>122.5625</v>
      </c>
      <c r="BE178" s="4" t="str">
        <f t="shared" si="38"/>
        <v/>
      </c>
      <c r="BF178" s="4" t="str">
        <f t="shared" si="39"/>
        <v/>
      </c>
      <c r="BG178" s="4" t="str">
        <f t="shared" si="40"/>
        <v/>
      </c>
      <c r="BH178" s="4" t="str">
        <f t="shared" si="41"/>
        <v/>
      </c>
      <c r="BI178" s="4" t="str">
        <f t="shared" si="42"/>
        <v/>
      </c>
      <c r="BJ178" s="4" t="str">
        <f t="shared" si="43"/>
        <v/>
      </c>
      <c r="BK178" s="4" t="str">
        <f t="shared" si="44"/>
        <v/>
      </c>
      <c r="BL178" s="4" t="str">
        <f t="shared" si="45"/>
        <v/>
      </c>
      <c r="BM178" s="4" t="str">
        <f t="shared" si="46"/>
        <v/>
      </c>
      <c r="BN178" s="4" t="str">
        <f t="shared" si="47"/>
        <v/>
      </c>
      <c r="BO178" s="4" t="str">
        <f t="shared" si="48"/>
        <v/>
      </c>
      <c r="BP178" s="4" t="str">
        <f t="shared" si="49"/>
        <v/>
      </c>
      <c r="BQ178" s="4" t="str">
        <f t="shared" si="50"/>
        <v/>
      </c>
      <c r="BR178" s="4" t="str">
        <f t="shared" si="51"/>
        <v/>
      </c>
      <c r="BS178" s="4" t="str">
        <f t="shared" si="52"/>
        <v/>
      </c>
      <c r="BT178" s="4" t="str">
        <f t="shared" si="53"/>
        <v/>
      </c>
      <c r="BU178" s="4" t="str">
        <f t="shared" si="54"/>
        <v/>
      </c>
      <c r="BV178" s="4" t="str">
        <f t="shared" si="55"/>
        <v/>
      </c>
      <c r="BW178" s="4" t="str">
        <f t="shared" si="56"/>
        <v/>
      </c>
      <c r="BX178" s="4" t="str">
        <f t="shared" si="57"/>
        <v/>
      </c>
      <c r="BY178" s="4" t="str">
        <f t="shared" si="58"/>
        <v/>
      </c>
      <c r="BZ178" s="4" t="str">
        <f t="shared" si="59"/>
        <v/>
      </c>
      <c r="CA178" s="4" t="str">
        <f t="shared" si="60"/>
        <v/>
      </c>
      <c r="CB178" s="4" t="str">
        <f t="shared" si="61"/>
        <v/>
      </c>
      <c r="CC178" s="4" t="str">
        <f t="shared" si="62"/>
        <v/>
      </c>
      <c r="CD178" s="4" t="str">
        <f t="shared" si="63"/>
        <v/>
      </c>
      <c r="CE178" s="4" t="str">
        <f t="shared" si="64"/>
        <v/>
      </c>
      <c r="CF178" s="4" t="str">
        <f t="shared" si="65"/>
        <v/>
      </c>
      <c r="CG178" s="4" t="str">
        <f t="shared" si="66"/>
        <v/>
      </c>
      <c r="CH178" s="4" t="str">
        <f t="shared" si="67"/>
        <v/>
      </c>
      <c r="CI178" s="4" t="str">
        <f t="shared" si="68"/>
        <v/>
      </c>
      <c r="CJ178" s="4" t="str">
        <f t="shared" si="69"/>
        <v/>
      </c>
      <c r="CK178" s="4" t="str">
        <f t="shared" si="70"/>
        <v/>
      </c>
      <c r="CL178" s="4" t="str">
        <f t="shared" si="71"/>
        <v/>
      </c>
      <c r="CM178" s="4" t="str">
        <f t="shared" si="72"/>
        <v/>
      </c>
      <c r="CN178" s="4" t="str">
        <f t="shared" si="73"/>
        <v/>
      </c>
      <c r="CO178" s="4" t="str">
        <f t="shared" si="74"/>
        <v/>
      </c>
    </row>
    <row r="179">
      <c r="A179" s="4">
        <v>0.0064424269621</v>
      </c>
      <c r="B179" s="4">
        <v>80072.4465625</v>
      </c>
      <c r="C179" s="7">
        <v>1035.7170950923291</v>
      </c>
      <c r="D179" s="7">
        <v>11200.0</v>
      </c>
      <c r="E179" s="7">
        <v>7543.840777923595</v>
      </c>
      <c r="F179" s="7">
        <v>79053.0</v>
      </c>
      <c r="G179" s="7">
        <v>7532.0</v>
      </c>
      <c r="H179" s="7">
        <v>3668.0</v>
      </c>
      <c r="I179" s="4">
        <v>1002.2240625</v>
      </c>
      <c r="J179" s="4">
        <v>17.2225</v>
      </c>
      <c r="U179" s="11" t="str">
        <f t="shared" si="2"/>
        <v>3</v>
      </c>
      <c r="V179" s="4" t="str">
        <f t="shared" si="3"/>
        <v/>
      </c>
      <c r="W179" s="4" t="str">
        <f t="shared" si="4"/>
        <v/>
      </c>
      <c r="X179" s="4" t="str">
        <f t="shared" si="5"/>
        <v>80072.44656</v>
      </c>
      <c r="Y179" s="4" t="str">
        <f t="shared" si="6"/>
        <v/>
      </c>
      <c r="Z179" s="4" t="str">
        <f t="shared" si="7"/>
        <v/>
      </c>
      <c r="AA179" s="4" t="str">
        <f t="shared" si="8"/>
        <v/>
      </c>
      <c r="AB179" s="4" t="str">
        <f t="shared" si="9"/>
        <v>1035.717095</v>
      </c>
      <c r="AC179" s="4" t="str">
        <f t="shared" si="10"/>
        <v/>
      </c>
      <c r="AD179" s="4" t="str">
        <f t="shared" si="11"/>
        <v/>
      </c>
      <c r="AE179" s="4" t="str">
        <f t="shared" si="12"/>
        <v/>
      </c>
      <c r="AF179" s="4" t="str">
        <f t="shared" si="13"/>
        <v>11200</v>
      </c>
      <c r="AG179" s="4" t="str">
        <f t="shared" si="14"/>
        <v/>
      </c>
      <c r="AH179" s="4" t="str">
        <f t="shared" si="15"/>
        <v/>
      </c>
      <c r="AI179" s="4" t="str">
        <f t="shared" si="16"/>
        <v/>
      </c>
      <c r="AJ179" s="4" t="str">
        <f t="shared" si="17"/>
        <v>7543.840778</v>
      </c>
      <c r="AK179" s="4" t="str">
        <f t="shared" si="18"/>
        <v/>
      </c>
      <c r="AL179" s="4" t="str">
        <f t="shared" si="19"/>
        <v/>
      </c>
      <c r="AM179" s="4" t="str">
        <f t="shared" si="20"/>
        <v/>
      </c>
      <c r="AN179" s="4" t="str">
        <f t="shared" si="21"/>
        <v>79053</v>
      </c>
      <c r="AO179" s="4" t="str">
        <f t="shared" si="22"/>
        <v/>
      </c>
      <c r="AP179" s="4" t="str">
        <f t="shared" si="23"/>
        <v/>
      </c>
      <c r="AQ179" s="4" t="str">
        <f t="shared" si="24"/>
        <v/>
      </c>
      <c r="AR179" s="4" t="str">
        <f t="shared" si="25"/>
        <v>7532</v>
      </c>
      <c r="AS179" s="4" t="str">
        <f t="shared" si="26"/>
        <v/>
      </c>
      <c r="AT179" s="4" t="str">
        <f t="shared" si="27"/>
        <v/>
      </c>
      <c r="AU179" s="4" t="str">
        <f t="shared" si="28"/>
        <v/>
      </c>
      <c r="AV179" s="4" t="str">
        <f t="shared" si="29"/>
        <v>3668</v>
      </c>
      <c r="AW179" s="4" t="str">
        <f t="shared" si="30"/>
        <v/>
      </c>
      <c r="AX179" s="4" t="str">
        <f t="shared" si="31"/>
        <v/>
      </c>
      <c r="AY179" s="4" t="str">
        <f t="shared" si="32"/>
        <v/>
      </c>
      <c r="AZ179" s="4" t="str">
        <f t="shared" si="33"/>
        <v>1002.224063</v>
      </c>
      <c r="BA179" s="4" t="str">
        <f t="shared" si="34"/>
        <v/>
      </c>
      <c r="BB179" s="4" t="str">
        <f t="shared" si="35"/>
        <v/>
      </c>
      <c r="BC179" s="4" t="str">
        <f t="shared" si="36"/>
        <v/>
      </c>
      <c r="BD179" s="4" t="str">
        <f t="shared" si="37"/>
        <v>17.2225</v>
      </c>
      <c r="BE179" s="4" t="str">
        <f t="shared" si="38"/>
        <v/>
      </c>
      <c r="BF179" s="4" t="str">
        <f t="shared" si="39"/>
        <v/>
      </c>
      <c r="BG179" s="4" t="str">
        <f t="shared" si="40"/>
        <v/>
      </c>
      <c r="BH179" s="4" t="str">
        <f t="shared" si="41"/>
        <v/>
      </c>
      <c r="BI179" s="4" t="str">
        <f t="shared" si="42"/>
        <v/>
      </c>
      <c r="BJ179" s="4" t="str">
        <f t="shared" si="43"/>
        <v/>
      </c>
      <c r="BK179" s="4" t="str">
        <f t="shared" si="44"/>
        <v/>
      </c>
      <c r="BL179" s="4" t="str">
        <f t="shared" si="45"/>
        <v/>
      </c>
      <c r="BM179" s="4" t="str">
        <f t="shared" si="46"/>
        <v/>
      </c>
      <c r="BN179" s="4" t="str">
        <f t="shared" si="47"/>
        <v/>
      </c>
      <c r="BO179" s="4" t="str">
        <f t="shared" si="48"/>
        <v/>
      </c>
      <c r="BP179" s="4" t="str">
        <f t="shared" si="49"/>
        <v/>
      </c>
      <c r="BQ179" s="4" t="str">
        <f t="shared" si="50"/>
        <v/>
      </c>
      <c r="BR179" s="4" t="str">
        <f t="shared" si="51"/>
        <v/>
      </c>
      <c r="BS179" s="4" t="str">
        <f t="shared" si="52"/>
        <v/>
      </c>
      <c r="BT179" s="4" t="str">
        <f t="shared" si="53"/>
        <v/>
      </c>
      <c r="BU179" s="4" t="str">
        <f t="shared" si="54"/>
        <v/>
      </c>
      <c r="BV179" s="4" t="str">
        <f t="shared" si="55"/>
        <v/>
      </c>
      <c r="BW179" s="4" t="str">
        <f t="shared" si="56"/>
        <v/>
      </c>
      <c r="BX179" s="4" t="str">
        <f t="shared" si="57"/>
        <v/>
      </c>
      <c r="BY179" s="4" t="str">
        <f t="shared" si="58"/>
        <v/>
      </c>
      <c r="BZ179" s="4" t="str">
        <f t="shared" si="59"/>
        <v/>
      </c>
      <c r="CA179" s="4" t="str">
        <f t="shared" si="60"/>
        <v/>
      </c>
      <c r="CB179" s="4" t="str">
        <f t="shared" si="61"/>
        <v/>
      </c>
      <c r="CC179" s="4" t="str">
        <f t="shared" si="62"/>
        <v/>
      </c>
      <c r="CD179" s="4" t="str">
        <f t="shared" si="63"/>
        <v/>
      </c>
      <c r="CE179" s="4" t="str">
        <f t="shared" si="64"/>
        <v/>
      </c>
      <c r="CF179" s="4" t="str">
        <f t="shared" si="65"/>
        <v/>
      </c>
      <c r="CG179" s="4" t="str">
        <f t="shared" si="66"/>
        <v/>
      </c>
      <c r="CH179" s="4" t="str">
        <f t="shared" si="67"/>
        <v/>
      </c>
      <c r="CI179" s="4" t="str">
        <f t="shared" si="68"/>
        <v/>
      </c>
      <c r="CJ179" s="4" t="str">
        <f t="shared" si="69"/>
        <v/>
      </c>
      <c r="CK179" s="4" t="str">
        <f t="shared" si="70"/>
        <v/>
      </c>
      <c r="CL179" s="4" t="str">
        <f t="shared" si="71"/>
        <v/>
      </c>
      <c r="CM179" s="4" t="str">
        <f t="shared" si="72"/>
        <v/>
      </c>
      <c r="CN179" s="4" t="str">
        <f t="shared" si="73"/>
        <v/>
      </c>
      <c r="CO179" s="4" t="str">
        <f t="shared" si="74"/>
        <v/>
      </c>
    </row>
    <row r="180">
      <c r="A180" s="4">
        <v>0.0011293445104</v>
      </c>
      <c r="B180" s="4">
        <v>80410.59375</v>
      </c>
      <c r="C180" s="7">
        <v>1375.8642460924293</v>
      </c>
      <c r="D180" s="7">
        <v>63600.0</v>
      </c>
      <c r="E180" s="7">
        <v>54609.76125019533</v>
      </c>
      <c r="F180" s="7">
        <v>79051.0</v>
      </c>
      <c r="G180" s="7">
        <v>54596.625</v>
      </c>
      <c r="H180" s="7">
        <v>9003.375</v>
      </c>
      <c r="I180" s="4">
        <v>1359.59375</v>
      </c>
      <c r="J180" s="4">
        <v>0.0</v>
      </c>
      <c r="U180" s="11" t="str">
        <f t="shared" si="2"/>
        <v>1</v>
      </c>
      <c r="V180" s="4" t="str">
        <f t="shared" si="3"/>
        <v>80410.59375</v>
      </c>
      <c r="W180" s="4" t="str">
        <f t="shared" si="4"/>
        <v/>
      </c>
      <c r="X180" s="4" t="str">
        <f t="shared" si="5"/>
        <v/>
      </c>
      <c r="Y180" s="4" t="str">
        <f t="shared" si="6"/>
        <v/>
      </c>
      <c r="Z180" s="4" t="str">
        <f t="shared" si="7"/>
        <v>1375.864246</v>
      </c>
      <c r="AA180" s="4" t="str">
        <f t="shared" si="8"/>
        <v/>
      </c>
      <c r="AB180" s="4" t="str">
        <f t="shared" si="9"/>
        <v/>
      </c>
      <c r="AC180" s="4" t="str">
        <f t="shared" si="10"/>
        <v/>
      </c>
      <c r="AD180" s="4" t="str">
        <f t="shared" si="11"/>
        <v>63600</v>
      </c>
      <c r="AE180" s="4" t="str">
        <f t="shared" si="12"/>
        <v/>
      </c>
      <c r="AF180" s="4" t="str">
        <f t="shared" si="13"/>
        <v/>
      </c>
      <c r="AG180" s="4" t="str">
        <f t="shared" si="14"/>
        <v/>
      </c>
      <c r="AH180" s="4" t="str">
        <f t="shared" si="15"/>
        <v>54609.76125</v>
      </c>
      <c r="AI180" s="4" t="str">
        <f t="shared" si="16"/>
        <v/>
      </c>
      <c r="AJ180" s="4" t="str">
        <f t="shared" si="17"/>
        <v/>
      </c>
      <c r="AK180" s="4" t="str">
        <f t="shared" si="18"/>
        <v/>
      </c>
      <c r="AL180" s="4" t="str">
        <f t="shared" si="19"/>
        <v>79051</v>
      </c>
      <c r="AM180" s="4" t="str">
        <f t="shared" si="20"/>
        <v/>
      </c>
      <c r="AN180" s="4" t="str">
        <f t="shared" si="21"/>
        <v/>
      </c>
      <c r="AO180" s="4" t="str">
        <f t="shared" si="22"/>
        <v/>
      </c>
      <c r="AP180" s="4" t="str">
        <f t="shared" si="23"/>
        <v>54596.625</v>
      </c>
      <c r="AQ180" s="4" t="str">
        <f t="shared" si="24"/>
        <v/>
      </c>
      <c r="AR180" s="4" t="str">
        <f t="shared" si="25"/>
        <v/>
      </c>
      <c r="AS180" s="4" t="str">
        <f t="shared" si="26"/>
        <v/>
      </c>
      <c r="AT180" s="4" t="str">
        <f t="shared" si="27"/>
        <v>9003.375</v>
      </c>
      <c r="AU180" s="4" t="str">
        <f t="shared" si="28"/>
        <v/>
      </c>
      <c r="AV180" s="4" t="str">
        <f t="shared" si="29"/>
        <v/>
      </c>
      <c r="AW180" s="4" t="str">
        <f t="shared" si="30"/>
        <v/>
      </c>
      <c r="AX180" s="4" t="str">
        <f t="shared" si="31"/>
        <v>1359.59375</v>
      </c>
      <c r="AY180" s="4" t="str">
        <f t="shared" si="32"/>
        <v/>
      </c>
      <c r="AZ180" s="4" t="str">
        <f t="shared" si="33"/>
        <v/>
      </c>
      <c r="BA180" s="4" t="str">
        <f t="shared" si="34"/>
        <v/>
      </c>
      <c r="BB180" s="4" t="str">
        <f t="shared" si="35"/>
        <v>0</v>
      </c>
      <c r="BC180" s="4" t="str">
        <f t="shared" si="36"/>
        <v/>
      </c>
      <c r="BD180" s="4" t="str">
        <f t="shared" si="37"/>
        <v/>
      </c>
      <c r="BE180" s="4" t="str">
        <f t="shared" si="38"/>
        <v/>
      </c>
      <c r="BF180" s="4" t="str">
        <f t="shared" si="39"/>
        <v/>
      </c>
      <c r="BG180" s="4" t="str">
        <f t="shared" si="40"/>
        <v/>
      </c>
      <c r="BH180" s="4" t="str">
        <f t="shared" si="41"/>
        <v/>
      </c>
      <c r="BI180" s="4" t="str">
        <f t="shared" si="42"/>
        <v/>
      </c>
      <c r="BJ180" s="4" t="str">
        <f t="shared" si="43"/>
        <v/>
      </c>
      <c r="BK180" s="4" t="str">
        <f t="shared" si="44"/>
        <v/>
      </c>
      <c r="BL180" s="4" t="str">
        <f t="shared" si="45"/>
        <v/>
      </c>
      <c r="BM180" s="4" t="str">
        <f t="shared" si="46"/>
        <v/>
      </c>
      <c r="BN180" s="4" t="str">
        <f t="shared" si="47"/>
        <v/>
      </c>
      <c r="BO180" s="4" t="str">
        <f t="shared" si="48"/>
        <v/>
      </c>
      <c r="BP180" s="4" t="str">
        <f t="shared" si="49"/>
        <v/>
      </c>
      <c r="BQ180" s="4" t="str">
        <f t="shared" si="50"/>
        <v/>
      </c>
      <c r="BR180" s="4" t="str">
        <f t="shared" si="51"/>
        <v/>
      </c>
      <c r="BS180" s="4" t="str">
        <f t="shared" si="52"/>
        <v/>
      </c>
      <c r="BT180" s="4" t="str">
        <f t="shared" si="53"/>
        <v/>
      </c>
      <c r="BU180" s="4" t="str">
        <f t="shared" si="54"/>
        <v/>
      </c>
      <c r="BV180" s="4" t="str">
        <f t="shared" si="55"/>
        <v/>
      </c>
      <c r="BW180" s="4" t="str">
        <f t="shared" si="56"/>
        <v/>
      </c>
      <c r="BX180" s="4" t="str">
        <f t="shared" si="57"/>
        <v/>
      </c>
      <c r="BY180" s="4" t="str">
        <f t="shared" si="58"/>
        <v/>
      </c>
      <c r="BZ180" s="4" t="str">
        <f t="shared" si="59"/>
        <v/>
      </c>
      <c r="CA180" s="4" t="str">
        <f t="shared" si="60"/>
        <v/>
      </c>
      <c r="CB180" s="4" t="str">
        <f t="shared" si="61"/>
        <v/>
      </c>
      <c r="CC180" s="4" t="str">
        <f t="shared" si="62"/>
        <v/>
      </c>
      <c r="CD180" s="4" t="str">
        <f t="shared" si="63"/>
        <v/>
      </c>
      <c r="CE180" s="4" t="str">
        <f t="shared" si="64"/>
        <v/>
      </c>
      <c r="CF180" s="4" t="str">
        <f t="shared" si="65"/>
        <v/>
      </c>
      <c r="CG180" s="4" t="str">
        <f t="shared" si="66"/>
        <v/>
      </c>
      <c r="CH180" s="4" t="str">
        <f t="shared" si="67"/>
        <v/>
      </c>
      <c r="CI180" s="4" t="str">
        <f t="shared" si="68"/>
        <v/>
      </c>
      <c r="CJ180" s="4" t="str">
        <f t="shared" si="69"/>
        <v/>
      </c>
      <c r="CK180" s="4" t="str">
        <f t="shared" si="70"/>
        <v/>
      </c>
      <c r="CL180" s="4" t="str">
        <f t="shared" si="71"/>
        <v/>
      </c>
      <c r="CM180" s="4" t="str">
        <f t="shared" si="72"/>
        <v/>
      </c>
      <c r="CN180" s="4" t="str">
        <f t="shared" si="73"/>
        <v/>
      </c>
      <c r="CO180" s="4" t="str">
        <f t="shared" si="74"/>
        <v/>
      </c>
    </row>
    <row r="181">
      <c r="A181" s="4">
        <v>0.00965685443539</v>
      </c>
      <c r="B181" s="4">
        <v>80738.37531250001</v>
      </c>
      <c r="C181" s="7">
        <v>1918.6418794579783</v>
      </c>
      <c r="D181" s="7">
        <v>11900.0</v>
      </c>
      <c r="E181" s="7">
        <v>7193.110544117149</v>
      </c>
      <c r="F181" s="7">
        <v>78836.0</v>
      </c>
      <c r="G181" s="7">
        <v>7180.90625</v>
      </c>
      <c r="H181" s="7">
        <v>4719.09375</v>
      </c>
      <c r="I181" s="4">
        <v>1776.5765625</v>
      </c>
      <c r="J181" s="4">
        <v>125.79875</v>
      </c>
      <c r="K181">
        <v>11.966505451905741</v>
      </c>
      <c r="L181" s="7">
        <v>140.0</v>
      </c>
      <c r="M181" s="7">
        <v>353.0</v>
      </c>
      <c r="N181" s="4">
        <v>2001.0</v>
      </c>
      <c r="O181" s="4"/>
      <c r="P181" s="4"/>
      <c r="Q181" s="4"/>
      <c r="R181" s="18"/>
      <c r="S181" s="18"/>
      <c r="T181" s="4"/>
      <c r="U181" s="11" t="str">
        <f t="shared" si="2"/>
        <v>4</v>
      </c>
      <c r="V181" s="4" t="str">
        <f t="shared" si="3"/>
        <v/>
      </c>
      <c r="W181" s="4" t="str">
        <f t="shared" si="4"/>
        <v/>
      </c>
      <c r="X181" s="4" t="str">
        <f t="shared" si="5"/>
        <v/>
      </c>
      <c r="Y181" s="4" t="str">
        <f t="shared" si="6"/>
        <v>80738.37531</v>
      </c>
      <c r="Z181" s="4" t="str">
        <f t="shared" si="7"/>
        <v/>
      </c>
      <c r="AA181" s="4" t="str">
        <f t="shared" si="8"/>
        <v/>
      </c>
      <c r="AB181" s="4" t="str">
        <f t="shared" si="9"/>
        <v/>
      </c>
      <c r="AC181" s="4" t="str">
        <f t="shared" si="10"/>
        <v>1918.641879</v>
      </c>
      <c r="AD181" s="4" t="str">
        <f t="shared" si="11"/>
        <v/>
      </c>
      <c r="AE181" s="4" t="str">
        <f t="shared" si="12"/>
        <v/>
      </c>
      <c r="AF181" s="4" t="str">
        <f t="shared" si="13"/>
        <v/>
      </c>
      <c r="AG181" s="4" t="str">
        <f t="shared" si="14"/>
        <v>11900</v>
      </c>
      <c r="AH181" s="4" t="str">
        <f t="shared" si="15"/>
        <v/>
      </c>
      <c r="AI181" s="4" t="str">
        <f t="shared" si="16"/>
        <v/>
      </c>
      <c r="AJ181" s="4" t="str">
        <f t="shared" si="17"/>
        <v/>
      </c>
      <c r="AK181" s="4" t="str">
        <f t="shared" si="18"/>
        <v>7193.110544</v>
      </c>
      <c r="AL181" s="4" t="str">
        <f t="shared" si="19"/>
        <v/>
      </c>
      <c r="AM181" s="4" t="str">
        <f t="shared" si="20"/>
        <v/>
      </c>
      <c r="AN181" s="4" t="str">
        <f t="shared" si="21"/>
        <v/>
      </c>
      <c r="AO181" s="4" t="str">
        <f t="shared" si="22"/>
        <v>78836</v>
      </c>
      <c r="AP181" s="4" t="str">
        <f t="shared" si="23"/>
        <v/>
      </c>
      <c r="AQ181" s="4" t="str">
        <f t="shared" si="24"/>
        <v/>
      </c>
      <c r="AR181" s="4" t="str">
        <f t="shared" si="25"/>
        <v/>
      </c>
      <c r="AS181" s="4" t="str">
        <f t="shared" si="26"/>
        <v>7180.90625</v>
      </c>
      <c r="AT181" s="4" t="str">
        <f t="shared" si="27"/>
        <v/>
      </c>
      <c r="AU181" s="4" t="str">
        <f t="shared" si="28"/>
        <v/>
      </c>
      <c r="AV181" s="4" t="str">
        <f t="shared" si="29"/>
        <v/>
      </c>
      <c r="AW181" s="4" t="str">
        <f t="shared" si="30"/>
        <v>4719.09375</v>
      </c>
      <c r="AX181" s="4" t="str">
        <f t="shared" si="31"/>
        <v/>
      </c>
      <c r="AY181" s="4" t="str">
        <f t="shared" si="32"/>
        <v/>
      </c>
      <c r="AZ181" s="4" t="str">
        <f t="shared" si="33"/>
        <v/>
      </c>
      <c r="BA181" s="4" t="str">
        <f t="shared" si="34"/>
        <v>1776.576563</v>
      </c>
      <c r="BB181" s="4" t="str">
        <f t="shared" si="35"/>
        <v/>
      </c>
      <c r="BC181" s="4" t="str">
        <f t="shared" si="36"/>
        <v/>
      </c>
      <c r="BD181" s="4" t="str">
        <f t="shared" si="37"/>
        <v/>
      </c>
      <c r="BE181" s="4" t="str">
        <f t="shared" si="38"/>
        <v>125.79875</v>
      </c>
      <c r="BF181" s="4" t="str">
        <f t="shared" si="39"/>
        <v/>
      </c>
      <c r="BG181" s="4" t="str">
        <f t="shared" si="40"/>
        <v/>
      </c>
      <c r="BH181" s="4" t="str">
        <f t="shared" si="41"/>
        <v/>
      </c>
      <c r="BI181" s="4" t="str">
        <f t="shared" si="42"/>
        <v>11.96650545</v>
      </c>
      <c r="BJ181" s="4" t="str">
        <f t="shared" si="43"/>
        <v/>
      </c>
      <c r="BK181" s="4" t="str">
        <f t="shared" si="44"/>
        <v/>
      </c>
      <c r="BL181" s="4" t="str">
        <f t="shared" si="45"/>
        <v/>
      </c>
      <c r="BM181" s="4" t="str">
        <f t="shared" si="46"/>
        <v>140</v>
      </c>
      <c r="BN181" s="4" t="str">
        <f t="shared" si="47"/>
        <v/>
      </c>
      <c r="BO181" s="4" t="str">
        <f t="shared" si="48"/>
        <v/>
      </c>
      <c r="BP181" s="4" t="str">
        <f t="shared" si="49"/>
        <v/>
      </c>
      <c r="BQ181" s="4" t="str">
        <f t="shared" si="50"/>
        <v>353</v>
      </c>
      <c r="BR181" s="4" t="str">
        <f t="shared" si="51"/>
        <v/>
      </c>
      <c r="BS181" s="4" t="str">
        <f t="shared" si="52"/>
        <v/>
      </c>
      <c r="BT181" s="4" t="str">
        <f t="shared" si="53"/>
        <v/>
      </c>
      <c r="BU181" s="4" t="str">
        <f t="shared" si="54"/>
        <v>2001</v>
      </c>
      <c r="BV181" s="4" t="str">
        <f t="shared" si="55"/>
        <v/>
      </c>
      <c r="BW181" s="4" t="str">
        <f t="shared" si="56"/>
        <v/>
      </c>
      <c r="BX181" s="4" t="str">
        <f t="shared" si="57"/>
        <v/>
      </c>
      <c r="BY181" s="4" t="str">
        <f t="shared" si="58"/>
        <v/>
      </c>
      <c r="BZ181" s="4" t="str">
        <f t="shared" si="59"/>
        <v/>
      </c>
      <c r="CA181" s="4" t="str">
        <f t="shared" si="60"/>
        <v/>
      </c>
      <c r="CB181" s="4" t="str">
        <f t="shared" si="61"/>
        <v/>
      </c>
      <c r="CC181" s="4" t="str">
        <f t="shared" si="62"/>
        <v/>
      </c>
      <c r="CD181" s="4" t="str">
        <f t="shared" si="63"/>
        <v/>
      </c>
      <c r="CE181" s="4" t="str">
        <f t="shared" si="64"/>
        <v/>
      </c>
      <c r="CF181" s="4" t="str">
        <f t="shared" si="65"/>
        <v/>
      </c>
      <c r="CG181" s="4" t="str">
        <f t="shared" si="66"/>
        <v/>
      </c>
      <c r="CH181" s="4" t="str">
        <f t="shared" si="67"/>
        <v/>
      </c>
      <c r="CI181" s="4" t="str">
        <f t="shared" si="68"/>
        <v/>
      </c>
      <c r="CJ181" s="4" t="str">
        <f t="shared" si="69"/>
        <v/>
      </c>
      <c r="CK181" s="4" t="str">
        <f t="shared" si="70"/>
        <v/>
      </c>
      <c r="CL181" s="4" t="str">
        <f t="shared" si="71"/>
        <v/>
      </c>
      <c r="CM181" s="4" t="str">
        <f t="shared" si="72"/>
        <v/>
      </c>
      <c r="CN181" s="4" t="str">
        <f t="shared" si="73"/>
        <v/>
      </c>
      <c r="CO181" s="4" t="str">
        <f t="shared" si="74"/>
        <v/>
      </c>
    </row>
    <row r="182">
      <c r="A182" s="4">
        <v>0.00774778018561</v>
      </c>
      <c r="B182" s="4">
        <v>82418.21750000001</v>
      </c>
      <c r="C182" s="7">
        <v>3708.4820525575487</v>
      </c>
      <c r="D182" s="7">
        <v>44700.0</v>
      </c>
      <c r="E182" s="7">
        <v>32965.80134301144</v>
      </c>
      <c r="F182" s="7">
        <v>78726.0</v>
      </c>
      <c r="G182" s="7">
        <v>32952.28125</v>
      </c>
      <c r="H182" s="7">
        <v>11747.71875</v>
      </c>
      <c r="I182" s="4">
        <v>3570.3590625</v>
      </c>
      <c r="J182" s="4">
        <v>121.8584375</v>
      </c>
      <c r="M182" s="7"/>
      <c r="U182" s="11" t="str">
        <f t="shared" si="2"/>
        <v>4</v>
      </c>
      <c r="V182" s="4" t="str">
        <f t="shared" si="3"/>
        <v/>
      </c>
      <c r="W182" s="4" t="str">
        <f t="shared" si="4"/>
        <v/>
      </c>
      <c r="X182" s="4" t="str">
        <f t="shared" si="5"/>
        <v/>
      </c>
      <c r="Y182" s="4" t="str">
        <f t="shared" si="6"/>
        <v>82418.2175</v>
      </c>
      <c r="Z182" s="4" t="str">
        <f t="shared" si="7"/>
        <v/>
      </c>
      <c r="AA182" s="4" t="str">
        <f t="shared" si="8"/>
        <v/>
      </c>
      <c r="AB182" s="4" t="str">
        <f t="shared" si="9"/>
        <v/>
      </c>
      <c r="AC182" s="4" t="str">
        <f t="shared" si="10"/>
        <v>3708.482053</v>
      </c>
      <c r="AD182" s="4" t="str">
        <f t="shared" si="11"/>
        <v/>
      </c>
      <c r="AE182" s="4" t="str">
        <f t="shared" si="12"/>
        <v/>
      </c>
      <c r="AF182" s="4" t="str">
        <f t="shared" si="13"/>
        <v/>
      </c>
      <c r="AG182" s="4" t="str">
        <f t="shared" si="14"/>
        <v>44700</v>
      </c>
      <c r="AH182" s="4" t="str">
        <f t="shared" si="15"/>
        <v/>
      </c>
      <c r="AI182" s="4" t="str">
        <f t="shared" si="16"/>
        <v/>
      </c>
      <c r="AJ182" s="4" t="str">
        <f t="shared" si="17"/>
        <v/>
      </c>
      <c r="AK182" s="4" t="str">
        <f t="shared" si="18"/>
        <v>32965.80134</v>
      </c>
      <c r="AL182" s="4" t="str">
        <f t="shared" si="19"/>
        <v/>
      </c>
      <c r="AM182" s="4" t="str">
        <f t="shared" si="20"/>
        <v/>
      </c>
      <c r="AN182" s="4" t="str">
        <f t="shared" si="21"/>
        <v/>
      </c>
      <c r="AO182" s="4" t="str">
        <f t="shared" si="22"/>
        <v>78726</v>
      </c>
      <c r="AP182" s="4" t="str">
        <f t="shared" si="23"/>
        <v/>
      </c>
      <c r="AQ182" s="4" t="str">
        <f t="shared" si="24"/>
        <v/>
      </c>
      <c r="AR182" s="4" t="str">
        <f t="shared" si="25"/>
        <v/>
      </c>
      <c r="AS182" s="4" t="str">
        <f t="shared" si="26"/>
        <v>32952.28125</v>
      </c>
      <c r="AT182" s="4" t="str">
        <f t="shared" si="27"/>
        <v/>
      </c>
      <c r="AU182" s="4" t="str">
        <f t="shared" si="28"/>
        <v/>
      </c>
      <c r="AV182" s="4" t="str">
        <f t="shared" si="29"/>
        <v/>
      </c>
      <c r="AW182" s="4" t="str">
        <f t="shared" si="30"/>
        <v>11747.71875</v>
      </c>
      <c r="AX182" s="4" t="str">
        <f t="shared" si="31"/>
        <v/>
      </c>
      <c r="AY182" s="4" t="str">
        <f t="shared" si="32"/>
        <v/>
      </c>
      <c r="AZ182" s="4" t="str">
        <f t="shared" si="33"/>
        <v/>
      </c>
      <c r="BA182" s="4" t="str">
        <f t="shared" si="34"/>
        <v>3570.359063</v>
      </c>
      <c r="BB182" s="4" t="str">
        <f t="shared" si="35"/>
        <v/>
      </c>
      <c r="BC182" s="4" t="str">
        <f t="shared" si="36"/>
        <v/>
      </c>
      <c r="BD182" s="4" t="str">
        <f t="shared" si="37"/>
        <v/>
      </c>
      <c r="BE182" s="4" t="str">
        <f t="shared" si="38"/>
        <v>121.8584375</v>
      </c>
      <c r="BF182" s="4" t="str">
        <f t="shared" si="39"/>
        <v/>
      </c>
      <c r="BG182" s="4" t="str">
        <f t="shared" si="40"/>
        <v/>
      </c>
      <c r="BH182" s="4" t="str">
        <f t="shared" si="41"/>
        <v/>
      </c>
      <c r="BI182" s="4" t="str">
        <f t="shared" si="42"/>
        <v/>
      </c>
      <c r="BJ182" s="4" t="str">
        <f t="shared" si="43"/>
        <v/>
      </c>
      <c r="BK182" s="4" t="str">
        <f t="shared" si="44"/>
        <v/>
      </c>
      <c r="BL182" s="4" t="str">
        <f t="shared" si="45"/>
        <v/>
      </c>
      <c r="BM182" s="4" t="str">
        <f t="shared" si="46"/>
        <v/>
      </c>
      <c r="BN182" s="4" t="str">
        <f t="shared" si="47"/>
        <v/>
      </c>
      <c r="BO182" s="4" t="str">
        <f t="shared" si="48"/>
        <v/>
      </c>
      <c r="BP182" s="4" t="str">
        <f t="shared" si="49"/>
        <v/>
      </c>
      <c r="BQ182" s="4" t="str">
        <f t="shared" si="50"/>
        <v/>
      </c>
      <c r="BR182" s="4" t="str">
        <f t="shared" si="51"/>
        <v/>
      </c>
      <c r="BS182" s="4" t="str">
        <f t="shared" si="52"/>
        <v/>
      </c>
      <c r="BT182" s="4" t="str">
        <f t="shared" si="53"/>
        <v/>
      </c>
      <c r="BU182" s="4" t="str">
        <f t="shared" si="54"/>
        <v/>
      </c>
      <c r="BV182" s="4" t="str">
        <f t="shared" si="55"/>
        <v/>
      </c>
      <c r="BW182" s="4" t="str">
        <f t="shared" si="56"/>
        <v/>
      </c>
      <c r="BX182" s="4" t="str">
        <f t="shared" si="57"/>
        <v/>
      </c>
      <c r="BY182" s="4" t="str">
        <f t="shared" si="58"/>
        <v/>
      </c>
      <c r="BZ182" s="4" t="str">
        <f t="shared" si="59"/>
        <v/>
      </c>
      <c r="CA182" s="4" t="str">
        <f t="shared" si="60"/>
        <v/>
      </c>
      <c r="CB182" s="4" t="str">
        <f t="shared" si="61"/>
        <v/>
      </c>
      <c r="CC182" s="4" t="str">
        <f t="shared" si="62"/>
        <v/>
      </c>
      <c r="CD182" s="4" t="str">
        <f t="shared" si="63"/>
        <v/>
      </c>
      <c r="CE182" s="4" t="str">
        <f t="shared" si="64"/>
        <v/>
      </c>
      <c r="CF182" s="4" t="str">
        <f t="shared" si="65"/>
        <v/>
      </c>
      <c r="CG182" s="4" t="str">
        <f t="shared" si="66"/>
        <v/>
      </c>
      <c r="CH182" s="4" t="str">
        <f t="shared" si="67"/>
        <v/>
      </c>
      <c r="CI182" s="4" t="str">
        <f t="shared" si="68"/>
        <v/>
      </c>
      <c r="CJ182" s="4" t="str">
        <f t="shared" si="69"/>
        <v/>
      </c>
      <c r="CK182" s="4" t="str">
        <f t="shared" si="70"/>
        <v/>
      </c>
      <c r="CL182" s="4" t="str">
        <f t="shared" si="71"/>
        <v/>
      </c>
      <c r="CM182" s="4" t="str">
        <f t="shared" si="72"/>
        <v/>
      </c>
      <c r="CN182" s="4" t="str">
        <f t="shared" si="73"/>
        <v/>
      </c>
      <c r="CO182" s="4" t="str">
        <f t="shared" si="74"/>
        <v/>
      </c>
    </row>
    <row r="183">
      <c r="A183" s="4">
        <v>0.00392824685168</v>
      </c>
      <c r="B183" s="4">
        <v>78714.3159375</v>
      </c>
      <c r="C183" s="7">
        <v>136.57806905843728</v>
      </c>
      <c r="D183" s="7">
        <v>21.0</v>
      </c>
      <c r="E183" s="7">
        <v>20.0</v>
      </c>
      <c r="F183" s="7">
        <v>78594.0</v>
      </c>
      <c r="G183" s="7">
        <v>19.0</v>
      </c>
      <c r="H183" s="7">
        <v>2.0</v>
      </c>
      <c r="I183" s="4">
        <v>91.2221875</v>
      </c>
      <c r="J183" s="4">
        <v>29.09375</v>
      </c>
      <c r="M183" s="7"/>
      <c r="U183" s="11" t="str">
        <f t="shared" si="2"/>
        <v>2</v>
      </c>
      <c r="V183" s="4" t="str">
        <f t="shared" si="3"/>
        <v/>
      </c>
      <c r="W183" s="4" t="str">
        <f t="shared" si="4"/>
        <v>78714.31594</v>
      </c>
      <c r="X183" s="4" t="str">
        <f t="shared" si="5"/>
        <v/>
      </c>
      <c r="Y183" s="4" t="str">
        <f t="shared" si="6"/>
        <v/>
      </c>
      <c r="Z183" s="4" t="str">
        <f t="shared" si="7"/>
        <v/>
      </c>
      <c r="AA183" s="4" t="str">
        <f t="shared" si="8"/>
        <v>136.5780691</v>
      </c>
      <c r="AB183" s="4" t="str">
        <f t="shared" si="9"/>
        <v/>
      </c>
      <c r="AC183" s="4" t="str">
        <f t="shared" si="10"/>
        <v/>
      </c>
      <c r="AD183" s="4" t="str">
        <f t="shared" si="11"/>
        <v/>
      </c>
      <c r="AE183" s="4" t="str">
        <f t="shared" si="12"/>
        <v>21</v>
      </c>
      <c r="AF183" s="4" t="str">
        <f t="shared" si="13"/>
        <v/>
      </c>
      <c r="AG183" s="4" t="str">
        <f t="shared" si="14"/>
        <v/>
      </c>
      <c r="AH183" s="4" t="str">
        <f t="shared" si="15"/>
        <v/>
      </c>
      <c r="AI183" s="4" t="str">
        <f t="shared" si="16"/>
        <v>20</v>
      </c>
      <c r="AJ183" s="4" t="str">
        <f t="shared" si="17"/>
        <v/>
      </c>
      <c r="AK183" s="4" t="str">
        <f t="shared" si="18"/>
        <v/>
      </c>
      <c r="AL183" s="4" t="str">
        <f t="shared" si="19"/>
        <v/>
      </c>
      <c r="AM183" s="4" t="str">
        <f t="shared" si="20"/>
        <v>78594</v>
      </c>
      <c r="AN183" s="4" t="str">
        <f t="shared" si="21"/>
        <v/>
      </c>
      <c r="AO183" s="4" t="str">
        <f t="shared" si="22"/>
        <v/>
      </c>
      <c r="AP183" s="4" t="str">
        <f t="shared" si="23"/>
        <v/>
      </c>
      <c r="AQ183" s="4" t="str">
        <f t="shared" si="24"/>
        <v>19</v>
      </c>
      <c r="AR183" s="4" t="str">
        <f t="shared" si="25"/>
        <v/>
      </c>
      <c r="AS183" s="4" t="str">
        <f t="shared" si="26"/>
        <v/>
      </c>
      <c r="AT183" s="4" t="str">
        <f t="shared" si="27"/>
        <v/>
      </c>
      <c r="AU183" s="4" t="str">
        <f t="shared" si="28"/>
        <v>2</v>
      </c>
      <c r="AV183" s="4" t="str">
        <f t="shared" si="29"/>
        <v/>
      </c>
      <c r="AW183" s="4" t="str">
        <f t="shared" si="30"/>
        <v/>
      </c>
      <c r="AX183" s="4" t="str">
        <f t="shared" si="31"/>
        <v/>
      </c>
      <c r="AY183" s="4" t="str">
        <f t="shared" si="32"/>
        <v>91.2221875</v>
      </c>
      <c r="AZ183" s="4" t="str">
        <f t="shared" si="33"/>
        <v/>
      </c>
      <c r="BA183" s="4" t="str">
        <f t="shared" si="34"/>
        <v/>
      </c>
      <c r="BB183" s="4" t="str">
        <f t="shared" si="35"/>
        <v/>
      </c>
      <c r="BC183" s="4" t="str">
        <f t="shared" si="36"/>
        <v>29.09375</v>
      </c>
      <c r="BD183" s="4" t="str">
        <f t="shared" si="37"/>
        <v/>
      </c>
      <c r="BE183" s="4" t="str">
        <f t="shared" si="38"/>
        <v/>
      </c>
      <c r="BF183" s="4" t="str">
        <f t="shared" si="39"/>
        <v/>
      </c>
      <c r="BG183" s="4" t="str">
        <f t="shared" si="40"/>
        <v/>
      </c>
      <c r="BH183" s="4" t="str">
        <f t="shared" si="41"/>
        <v/>
      </c>
      <c r="BI183" s="4" t="str">
        <f t="shared" si="42"/>
        <v/>
      </c>
      <c r="BJ183" s="4" t="str">
        <f t="shared" si="43"/>
        <v/>
      </c>
      <c r="BK183" s="4" t="str">
        <f t="shared" si="44"/>
        <v/>
      </c>
      <c r="BL183" s="4" t="str">
        <f t="shared" si="45"/>
        <v/>
      </c>
      <c r="BM183" s="4" t="str">
        <f t="shared" si="46"/>
        <v/>
      </c>
      <c r="BN183" s="4" t="str">
        <f t="shared" si="47"/>
        <v/>
      </c>
      <c r="BO183" s="4" t="str">
        <f t="shared" si="48"/>
        <v/>
      </c>
      <c r="BP183" s="4" t="str">
        <f t="shared" si="49"/>
        <v/>
      </c>
      <c r="BQ183" s="4" t="str">
        <f t="shared" si="50"/>
        <v/>
      </c>
      <c r="BR183" s="4" t="str">
        <f t="shared" si="51"/>
        <v/>
      </c>
      <c r="BS183" s="4" t="str">
        <f t="shared" si="52"/>
        <v/>
      </c>
      <c r="BT183" s="4" t="str">
        <f t="shared" si="53"/>
        <v/>
      </c>
      <c r="BU183" s="4" t="str">
        <f t="shared" si="54"/>
        <v/>
      </c>
      <c r="BV183" s="4" t="str">
        <f t="shared" si="55"/>
        <v/>
      </c>
      <c r="BW183" s="4" t="str">
        <f t="shared" si="56"/>
        <v/>
      </c>
      <c r="BX183" s="4" t="str">
        <f t="shared" si="57"/>
        <v/>
      </c>
      <c r="BY183" s="4" t="str">
        <f t="shared" si="58"/>
        <v/>
      </c>
      <c r="BZ183" s="4" t="str">
        <f t="shared" si="59"/>
        <v/>
      </c>
      <c r="CA183" s="4" t="str">
        <f t="shared" si="60"/>
        <v/>
      </c>
      <c r="CB183" s="4" t="str">
        <f t="shared" si="61"/>
        <v/>
      </c>
      <c r="CC183" s="4" t="str">
        <f t="shared" si="62"/>
        <v/>
      </c>
      <c r="CD183" s="4" t="str">
        <f t="shared" si="63"/>
        <v/>
      </c>
      <c r="CE183" s="4" t="str">
        <f t="shared" si="64"/>
        <v/>
      </c>
      <c r="CF183" s="4" t="str">
        <f t="shared" si="65"/>
        <v/>
      </c>
      <c r="CG183" s="4" t="str">
        <f t="shared" si="66"/>
        <v/>
      </c>
      <c r="CH183" s="4" t="str">
        <f t="shared" si="67"/>
        <v/>
      </c>
      <c r="CI183" s="4" t="str">
        <f t="shared" si="68"/>
        <v/>
      </c>
      <c r="CJ183" s="4" t="str">
        <f t="shared" si="69"/>
        <v/>
      </c>
      <c r="CK183" s="4" t="str">
        <f t="shared" si="70"/>
        <v/>
      </c>
      <c r="CL183" s="4" t="str">
        <f t="shared" si="71"/>
        <v/>
      </c>
      <c r="CM183" s="4" t="str">
        <f t="shared" si="72"/>
        <v/>
      </c>
      <c r="CN183" s="4" t="str">
        <f t="shared" si="73"/>
        <v/>
      </c>
      <c r="CO183" s="4" t="str">
        <f t="shared" si="74"/>
        <v/>
      </c>
    </row>
    <row r="184">
      <c r="A184" s="4">
        <v>0.002815825583</v>
      </c>
      <c r="B184" s="4">
        <v>78622.4884375</v>
      </c>
      <c r="C184" s="7">
        <v>166.74832784989582</v>
      </c>
      <c r="D184" s="7">
        <v>8734.0</v>
      </c>
      <c r="E184" s="7">
        <v>8387.652188439033</v>
      </c>
      <c r="F184" s="7">
        <v>78472.0</v>
      </c>
      <c r="G184" s="7">
        <v>8379.18125</v>
      </c>
      <c r="H184" s="7">
        <v>354.81875</v>
      </c>
      <c r="I184" s="4">
        <v>150.4884375</v>
      </c>
      <c r="J184" s="4">
        <v>0.0</v>
      </c>
      <c r="M184" s="7"/>
      <c r="U184" s="11" t="str">
        <f t="shared" si="2"/>
        <v>2</v>
      </c>
      <c r="V184" s="4" t="str">
        <f t="shared" si="3"/>
        <v/>
      </c>
      <c r="W184" s="4" t="str">
        <f t="shared" si="4"/>
        <v>78622.48844</v>
      </c>
      <c r="X184" s="4" t="str">
        <f t="shared" si="5"/>
        <v/>
      </c>
      <c r="Y184" s="4" t="str">
        <f t="shared" si="6"/>
        <v/>
      </c>
      <c r="Z184" s="4" t="str">
        <f t="shared" si="7"/>
        <v/>
      </c>
      <c r="AA184" s="4" t="str">
        <f t="shared" si="8"/>
        <v>166.7483278</v>
      </c>
      <c r="AB184" s="4" t="str">
        <f t="shared" si="9"/>
        <v/>
      </c>
      <c r="AC184" s="4" t="str">
        <f t="shared" si="10"/>
        <v/>
      </c>
      <c r="AD184" s="4" t="str">
        <f t="shared" si="11"/>
        <v/>
      </c>
      <c r="AE184" s="4" t="str">
        <f t="shared" si="12"/>
        <v>8734</v>
      </c>
      <c r="AF184" s="4" t="str">
        <f t="shared" si="13"/>
        <v/>
      </c>
      <c r="AG184" s="4" t="str">
        <f t="shared" si="14"/>
        <v/>
      </c>
      <c r="AH184" s="4" t="str">
        <f t="shared" si="15"/>
        <v/>
      </c>
      <c r="AI184" s="4" t="str">
        <f t="shared" si="16"/>
        <v>8387.652188</v>
      </c>
      <c r="AJ184" s="4" t="str">
        <f t="shared" si="17"/>
        <v/>
      </c>
      <c r="AK184" s="4" t="str">
        <f t="shared" si="18"/>
        <v/>
      </c>
      <c r="AL184" s="4" t="str">
        <f t="shared" si="19"/>
        <v/>
      </c>
      <c r="AM184" s="4" t="str">
        <f t="shared" si="20"/>
        <v>78472</v>
      </c>
      <c r="AN184" s="4" t="str">
        <f t="shared" si="21"/>
        <v/>
      </c>
      <c r="AO184" s="4" t="str">
        <f t="shared" si="22"/>
        <v/>
      </c>
      <c r="AP184" s="4" t="str">
        <f t="shared" si="23"/>
        <v/>
      </c>
      <c r="AQ184" s="4" t="str">
        <f t="shared" si="24"/>
        <v>8379.18125</v>
      </c>
      <c r="AR184" s="4" t="str">
        <f t="shared" si="25"/>
        <v/>
      </c>
      <c r="AS184" s="4" t="str">
        <f t="shared" si="26"/>
        <v/>
      </c>
      <c r="AT184" s="4" t="str">
        <f t="shared" si="27"/>
        <v/>
      </c>
      <c r="AU184" s="4" t="str">
        <f t="shared" si="28"/>
        <v>354.81875</v>
      </c>
      <c r="AV184" s="4" t="str">
        <f t="shared" si="29"/>
        <v/>
      </c>
      <c r="AW184" s="4" t="str">
        <f t="shared" si="30"/>
        <v/>
      </c>
      <c r="AX184" s="4" t="str">
        <f t="shared" si="31"/>
        <v/>
      </c>
      <c r="AY184" s="4" t="str">
        <f t="shared" si="32"/>
        <v>150.4884375</v>
      </c>
      <c r="AZ184" s="4" t="str">
        <f t="shared" si="33"/>
        <v/>
      </c>
      <c r="BA184" s="4" t="str">
        <f t="shared" si="34"/>
        <v/>
      </c>
      <c r="BB184" s="4" t="str">
        <f t="shared" si="35"/>
        <v/>
      </c>
      <c r="BC184" s="4" t="str">
        <f t="shared" si="36"/>
        <v>0</v>
      </c>
      <c r="BD184" s="4" t="str">
        <f t="shared" si="37"/>
        <v/>
      </c>
      <c r="BE184" s="4" t="str">
        <f t="shared" si="38"/>
        <v/>
      </c>
      <c r="BF184" s="4" t="str">
        <f t="shared" si="39"/>
        <v/>
      </c>
      <c r="BG184" s="4" t="str">
        <f t="shared" si="40"/>
        <v/>
      </c>
      <c r="BH184" s="4" t="str">
        <f t="shared" si="41"/>
        <v/>
      </c>
      <c r="BI184" s="4" t="str">
        <f t="shared" si="42"/>
        <v/>
      </c>
      <c r="BJ184" s="4" t="str">
        <f t="shared" si="43"/>
        <v/>
      </c>
      <c r="BK184" s="4" t="str">
        <f t="shared" si="44"/>
        <v/>
      </c>
      <c r="BL184" s="4" t="str">
        <f t="shared" si="45"/>
        <v/>
      </c>
      <c r="BM184" s="4" t="str">
        <f t="shared" si="46"/>
        <v/>
      </c>
      <c r="BN184" s="4" t="str">
        <f t="shared" si="47"/>
        <v/>
      </c>
      <c r="BO184" s="4" t="str">
        <f t="shared" si="48"/>
        <v/>
      </c>
      <c r="BP184" s="4" t="str">
        <f t="shared" si="49"/>
        <v/>
      </c>
      <c r="BQ184" s="4" t="str">
        <f t="shared" si="50"/>
        <v/>
      </c>
      <c r="BR184" s="4" t="str">
        <f t="shared" si="51"/>
        <v/>
      </c>
      <c r="BS184" s="4" t="str">
        <f t="shared" si="52"/>
        <v/>
      </c>
      <c r="BT184" s="4" t="str">
        <f t="shared" si="53"/>
        <v/>
      </c>
      <c r="BU184" s="4" t="str">
        <f t="shared" si="54"/>
        <v/>
      </c>
      <c r="BV184" s="4" t="str">
        <f t="shared" si="55"/>
        <v/>
      </c>
      <c r="BW184" s="4" t="str">
        <f t="shared" si="56"/>
        <v/>
      </c>
      <c r="BX184" s="4" t="str">
        <f t="shared" si="57"/>
        <v/>
      </c>
      <c r="BY184" s="4" t="str">
        <f t="shared" si="58"/>
        <v/>
      </c>
      <c r="BZ184" s="4" t="str">
        <f t="shared" si="59"/>
        <v/>
      </c>
      <c r="CA184" s="4" t="str">
        <f t="shared" si="60"/>
        <v/>
      </c>
      <c r="CB184" s="4" t="str">
        <f t="shared" si="61"/>
        <v/>
      </c>
      <c r="CC184" s="4" t="str">
        <f t="shared" si="62"/>
        <v/>
      </c>
      <c r="CD184" s="4" t="str">
        <f t="shared" si="63"/>
        <v/>
      </c>
      <c r="CE184" s="4" t="str">
        <f t="shared" si="64"/>
        <v/>
      </c>
      <c r="CF184" s="4" t="str">
        <f t="shared" si="65"/>
        <v/>
      </c>
      <c r="CG184" s="4" t="str">
        <f t="shared" si="66"/>
        <v/>
      </c>
      <c r="CH184" s="4" t="str">
        <f t="shared" si="67"/>
        <v/>
      </c>
      <c r="CI184" s="4" t="str">
        <f t="shared" si="68"/>
        <v/>
      </c>
      <c r="CJ184" s="4" t="str">
        <f t="shared" si="69"/>
        <v/>
      </c>
      <c r="CK184" s="4" t="str">
        <f t="shared" si="70"/>
        <v/>
      </c>
      <c r="CL184" s="4" t="str">
        <f t="shared" si="71"/>
        <v/>
      </c>
      <c r="CM184" s="4" t="str">
        <f t="shared" si="72"/>
        <v/>
      </c>
      <c r="CN184" s="4" t="str">
        <f t="shared" si="73"/>
        <v/>
      </c>
      <c r="CO184" s="4" t="str">
        <f t="shared" si="74"/>
        <v/>
      </c>
    </row>
    <row r="185">
      <c r="A185" s="4">
        <v>0.00292757789137</v>
      </c>
      <c r="B185" s="4">
        <v>77602.1875</v>
      </c>
      <c r="C185" s="7">
        <v>213.42763914026307</v>
      </c>
      <c r="D185" s="7">
        <v>11500.0</v>
      </c>
      <c r="E185" s="7">
        <v>9426.650399140959</v>
      </c>
      <c r="F185" s="7">
        <v>77405.0</v>
      </c>
      <c r="G185" s="7">
        <v>9415.625</v>
      </c>
      <c r="H185" s="7">
        <v>2084.375</v>
      </c>
      <c r="I185" s="4">
        <v>165.3125</v>
      </c>
      <c r="J185" s="4">
        <v>31.875</v>
      </c>
      <c r="U185" s="11" t="str">
        <f t="shared" si="2"/>
        <v>2</v>
      </c>
      <c r="V185" s="4" t="str">
        <f t="shared" si="3"/>
        <v/>
      </c>
      <c r="W185" s="4" t="str">
        <f t="shared" si="4"/>
        <v>77602.1875</v>
      </c>
      <c r="X185" s="4" t="str">
        <f t="shared" si="5"/>
        <v/>
      </c>
      <c r="Y185" s="4" t="str">
        <f t="shared" si="6"/>
        <v/>
      </c>
      <c r="Z185" s="4" t="str">
        <f t="shared" si="7"/>
        <v/>
      </c>
      <c r="AA185" s="4" t="str">
        <f t="shared" si="8"/>
        <v>213.4276391</v>
      </c>
      <c r="AB185" s="4" t="str">
        <f t="shared" si="9"/>
        <v/>
      </c>
      <c r="AC185" s="4" t="str">
        <f t="shared" si="10"/>
        <v/>
      </c>
      <c r="AD185" s="4" t="str">
        <f t="shared" si="11"/>
        <v/>
      </c>
      <c r="AE185" s="4" t="str">
        <f t="shared" si="12"/>
        <v>11500</v>
      </c>
      <c r="AF185" s="4" t="str">
        <f t="shared" si="13"/>
        <v/>
      </c>
      <c r="AG185" s="4" t="str">
        <f t="shared" si="14"/>
        <v/>
      </c>
      <c r="AH185" s="4" t="str">
        <f t="shared" si="15"/>
        <v/>
      </c>
      <c r="AI185" s="4" t="str">
        <f t="shared" si="16"/>
        <v>9426.650399</v>
      </c>
      <c r="AJ185" s="4" t="str">
        <f t="shared" si="17"/>
        <v/>
      </c>
      <c r="AK185" s="4" t="str">
        <f t="shared" si="18"/>
        <v/>
      </c>
      <c r="AL185" s="4" t="str">
        <f t="shared" si="19"/>
        <v/>
      </c>
      <c r="AM185" s="4" t="str">
        <f t="shared" si="20"/>
        <v>77405</v>
      </c>
      <c r="AN185" s="4" t="str">
        <f t="shared" si="21"/>
        <v/>
      </c>
      <c r="AO185" s="4" t="str">
        <f t="shared" si="22"/>
        <v/>
      </c>
      <c r="AP185" s="4" t="str">
        <f t="shared" si="23"/>
        <v/>
      </c>
      <c r="AQ185" s="4" t="str">
        <f t="shared" si="24"/>
        <v>9415.625</v>
      </c>
      <c r="AR185" s="4" t="str">
        <f t="shared" si="25"/>
        <v/>
      </c>
      <c r="AS185" s="4" t="str">
        <f t="shared" si="26"/>
        <v/>
      </c>
      <c r="AT185" s="4" t="str">
        <f t="shared" si="27"/>
        <v/>
      </c>
      <c r="AU185" s="4" t="str">
        <f t="shared" si="28"/>
        <v>2084.375</v>
      </c>
      <c r="AV185" s="4" t="str">
        <f t="shared" si="29"/>
        <v/>
      </c>
      <c r="AW185" s="4" t="str">
        <f t="shared" si="30"/>
        <v/>
      </c>
      <c r="AX185" s="4" t="str">
        <f t="shared" si="31"/>
        <v/>
      </c>
      <c r="AY185" s="4" t="str">
        <f t="shared" si="32"/>
        <v>165.3125</v>
      </c>
      <c r="AZ185" s="4" t="str">
        <f t="shared" si="33"/>
        <v/>
      </c>
      <c r="BA185" s="4" t="str">
        <f t="shared" si="34"/>
        <v/>
      </c>
      <c r="BB185" s="4" t="str">
        <f t="shared" si="35"/>
        <v/>
      </c>
      <c r="BC185" s="4" t="str">
        <f t="shared" si="36"/>
        <v>31.875</v>
      </c>
      <c r="BD185" s="4" t="str">
        <f t="shared" si="37"/>
        <v/>
      </c>
      <c r="BE185" s="4" t="str">
        <f t="shared" si="38"/>
        <v/>
      </c>
      <c r="BF185" s="4" t="str">
        <f t="shared" si="39"/>
        <v/>
      </c>
      <c r="BG185" s="4" t="str">
        <f t="shared" si="40"/>
        <v/>
      </c>
      <c r="BH185" s="4" t="str">
        <f t="shared" si="41"/>
        <v/>
      </c>
      <c r="BI185" s="4" t="str">
        <f t="shared" si="42"/>
        <v/>
      </c>
      <c r="BJ185" s="4" t="str">
        <f t="shared" si="43"/>
        <v/>
      </c>
      <c r="BK185" s="4" t="str">
        <f t="shared" si="44"/>
        <v/>
      </c>
      <c r="BL185" s="4" t="str">
        <f t="shared" si="45"/>
        <v/>
      </c>
      <c r="BM185" s="4" t="str">
        <f t="shared" si="46"/>
        <v/>
      </c>
      <c r="BN185" s="4" t="str">
        <f t="shared" si="47"/>
        <v/>
      </c>
      <c r="BO185" s="4" t="str">
        <f t="shared" si="48"/>
        <v/>
      </c>
      <c r="BP185" s="4" t="str">
        <f t="shared" si="49"/>
        <v/>
      </c>
      <c r="BQ185" s="4" t="str">
        <f t="shared" si="50"/>
        <v/>
      </c>
      <c r="BR185" s="4" t="str">
        <f t="shared" si="51"/>
        <v/>
      </c>
      <c r="BS185" s="4" t="str">
        <f t="shared" si="52"/>
        <v/>
      </c>
      <c r="BT185" s="4" t="str">
        <f t="shared" si="53"/>
        <v/>
      </c>
      <c r="BU185" s="4" t="str">
        <f t="shared" si="54"/>
        <v/>
      </c>
      <c r="BV185" s="4" t="str">
        <f t="shared" si="55"/>
        <v/>
      </c>
      <c r="BW185" s="4" t="str">
        <f t="shared" si="56"/>
        <v/>
      </c>
      <c r="BX185" s="4" t="str">
        <f t="shared" si="57"/>
        <v/>
      </c>
      <c r="BY185" s="4" t="str">
        <f t="shared" si="58"/>
        <v/>
      </c>
      <c r="BZ185" s="4" t="str">
        <f t="shared" si="59"/>
        <v/>
      </c>
      <c r="CA185" s="4" t="str">
        <f t="shared" si="60"/>
        <v/>
      </c>
      <c r="CB185" s="4" t="str">
        <f t="shared" si="61"/>
        <v/>
      </c>
      <c r="CC185" s="4" t="str">
        <f t="shared" si="62"/>
        <v/>
      </c>
      <c r="CD185" s="4" t="str">
        <f t="shared" si="63"/>
        <v/>
      </c>
      <c r="CE185" s="4" t="str">
        <f t="shared" si="64"/>
        <v/>
      </c>
      <c r="CF185" s="4" t="str">
        <f t="shared" si="65"/>
        <v/>
      </c>
      <c r="CG185" s="4" t="str">
        <f t="shared" si="66"/>
        <v/>
      </c>
      <c r="CH185" s="4" t="str">
        <f t="shared" si="67"/>
        <v/>
      </c>
      <c r="CI185" s="4" t="str">
        <f t="shared" si="68"/>
        <v/>
      </c>
      <c r="CJ185" s="4" t="str">
        <f t="shared" si="69"/>
        <v/>
      </c>
      <c r="CK185" s="4" t="str">
        <f t="shared" si="70"/>
        <v/>
      </c>
      <c r="CL185" s="4" t="str">
        <f t="shared" si="71"/>
        <v/>
      </c>
      <c r="CM185" s="4" t="str">
        <f t="shared" si="72"/>
        <v/>
      </c>
      <c r="CN185" s="4" t="str">
        <f t="shared" si="73"/>
        <v/>
      </c>
      <c r="CO185" s="4" t="str">
        <f t="shared" si="74"/>
        <v/>
      </c>
    </row>
    <row r="186">
      <c r="A186" s="4">
        <v>0.00107942899015</v>
      </c>
      <c r="B186" s="4">
        <v>77567.59375</v>
      </c>
      <c r="C186" s="7">
        <v>652.82502744112</v>
      </c>
      <c r="D186" s="7">
        <v>139000.0</v>
      </c>
      <c r="E186" s="7">
        <v>44800.586183505286</v>
      </c>
      <c r="F186" s="7">
        <v>76931.0</v>
      </c>
      <c r="G186" s="7">
        <v>44784.0625</v>
      </c>
      <c r="H186" s="7">
        <v>94215.9375</v>
      </c>
      <c r="I186" s="4">
        <v>565.8125</v>
      </c>
      <c r="J186" s="4">
        <v>70.78125</v>
      </c>
      <c r="U186" s="11" t="str">
        <f t="shared" si="2"/>
        <v>1</v>
      </c>
      <c r="V186" s="4" t="str">
        <f t="shared" si="3"/>
        <v>77567.59375</v>
      </c>
      <c r="W186" s="4" t="str">
        <f t="shared" si="4"/>
        <v/>
      </c>
      <c r="X186" s="4" t="str">
        <f t="shared" si="5"/>
        <v/>
      </c>
      <c r="Y186" s="4" t="str">
        <f t="shared" si="6"/>
        <v/>
      </c>
      <c r="Z186" s="4" t="str">
        <f t="shared" si="7"/>
        <v>652.8250274</v>
      </c>
      <c r="AA186" s="4" t="str">
        <f t="shared" si="8"/>
        <v/>
      </c>
      <c r="AB186" s="4" t="str">
        <f t="shared" si="9"/>
        <v/>
      </c>
      <c r="AC186" s="4" t="str">
        <f t="shared" si="10"/>
        <v/>
      </c>
      <c r="AD186" s="4" t="str">
        <f t="shared" si="11"/>
        <v>139000</v>
      </c>
      <c r="AE186" s="4" t="str">
        <f t="shared" si="12"/>
        <v/>
      </c>
      <c r="AF186" s="4" t="str">
        <f t="shared" si="13"/>
        <v/>
      </c>
      <c r="AG186" s="4" t="str">
        <f t="shared" si="14"/>
        <v/>
      </c>
      <c r="AH186" s="4" t="str">
        <f t="shared" si="15"/>
        <v>44800.58618</v>
      </c>
      <c r="AI186" s="4" t="str">
        <f t="shared" si="16"/>
        <v/>
      </c>
      <c r="AJ186" s="4" t="str">
        <f t="shared" si="17"/>
        <v/>
      </c>
      <c r="AK186" s="4" t="str">
        <f t="shared" si="18"/>
        <v/>
      </c>
      <c r="AL186" s="4" t="str">
        <f t="shared" si="19"/>
        <v>76931</v>
      </c>
      <c r="AM186" s="4" t="str">
        <f t="shared" si="20"/>
        <v/>
      </c>
      <c r="AN186" s="4" t="str">
        <f t="shared" si="21"/>
        <v/>
      </c>
      <c r="AO186" s="4" t="str">
        <f t="shared" si="22"/>
        <v/>
      </c>
      <c r="AP186" s="4" t="str">
        <f t="shared" si="23"/>
        <v>44784.0625</v>
      </c>
      <c r="AQ186" s="4" t="str">
        <f t="shared" si="24"/>
        <v/>
      </c>
      <c r="AR186" s="4" t="str">
        <f t="shared" si="25"/>
        <v/>
      </c>
      <c r="AS186" s="4" t="str">
        <f t="shared" si="26"/>
        <v/>
      </c>
      <c r="AT186" s="4" t="str">
        <f t="shared" si="27"/>
        <v>94215.9375</v>
      </c>
      <c r="AU186" s="4" t="str">
        <f t="shared" si="28"/>
        <v/>
      </c>
      <c r="AV186" s="4" t="str">
        <f t="shared" si="29"/>
        <v/>
      </c>
      <c r="AW186" s="4" t="str">
        <f t="shared" si="30"/>
        <v/>
      </c>
      <c r="AX186" s="4" t="str">
        <f t="shared" si="31"/>
        <v>565.8125</v>
      </c>
      <c r="AY186" s="4" t="str">
        <f t="shared" si="32"/>
        <v/>
      </c>
      <c r="AZ186" s="4" t="str">
        <f t="shared" si="33"/>
        <v/>
      </c>
      <c r="BA186" s="4" t="str">
        <f t="shared" si="34"/>
        <v/>
      </c>
      <c r="BB186" s="4" t="str">
        <f t="shared" si="35"/>
        <v>70.78125</v>
      </c>
      <c r="BC186" s="4" t="str">
        <f t="shared" si="36"/>
        <v/>
      </c>
      <c r="BD186" s="4" t="str">
        <f t="shared" si="37"/>
        <v/>
      </c>
      <c r="BE186" s="4" t="str">
        <f t="shared" si="38"/>
        <v/>
      </c>
      <c r="BF186" s="4" t="str">
        <f t="shared" si="39"/>
        <v/>
      </c>
      <c r="BG186" s="4" t="str">
        <f t="shared" si="40"/>
        <v/>
      </c>
      <c r="BH186" s="4" t="str">
        <f t="shared" si="41"/>
        <v/>
      </c>
      <c r="BI186" s="4" t="str">
        <f t="shared" si="42"/>
        <v/>
      </c>
      <c r="BJ186" s="4" t="str">
        <f t="shared" si="43"/>
        <v/>
      </c>
      <c r="BK186" s="4" t="str">
        <f t="shared" si="44"/>
        <v/>
      </c>
      <c r="BL186" s="4" t="str">
        <f t="shared" si="45"/>
        <v/>
      </c>
      <c r="BM186" s="4" t="str">
        <f t="shared" si="46"/>
        <v/>
      </c>
      <c r="BN186" s="4" t="str">
        <f t="shared" si="47"/>
        <v/>
      </c>
      <c r="BO186" s="4" t="str">
        <f t="shared" si="48"/>
        <v/>
      </c>
      <c r="BP186" s="4" t="str">
        <f t="shared" si="49"/>
        <v/>
      </c>
      <c r="BQ186" s="4" t="str">
        <f t="shared" si="50"/>
        <v/>
      </c>
      <c r="BR186" s="4" t="str">
        <f t="shared" si="51"/>
        <v/>
      </c>
      <c r="BS186" s="4" t="str">
        <f t="shared" si="52"/>
        <v/>
      </c>
      <c r="BT186" s="4" t="str">
        <f t="shared" si="53"/>
        <v/>
      </c>
      <c r="BU186" s="4" t="str">
        <f t="shared" si="54"/>
        <v/>
      </c>
      <c r="BV186" s="4" t="str">
        <f t="shared" si="55"/>
        <v/>
      </c>
      <c r="BW186" s="4" t="str">
        <f t="shared" si="56"/>
        <v/>
      </c>
      <c r="BX186" s="4" t="str">
        <f t="shared" si="57"/>
        <v/>
      </c>
      <c r="BY186" s="4" t="str">
        <f t="shared" si="58"/>
        <v/>
      </c>
      <c r="BZ186" s="4" t="str">
        <f t="shared" si="59"/>
        <v/>
      </c>
      <c r="CA186" s="4" t="str">
        <f t="shared" si="60"/>
        <v/>
      </c>
      <c r="CB186" s="4" t="str">
        <f t="shared" si="61"/>
        <v/>
      </c>
      <c r="CC186" s="4" t="str">
        <f t="shared" si="62"/>
        <v/>
      </c>
      <c r="CD186" s="4" t="str">
        <f t="shared" si="63"/>
        <v/>
      </c>
      <c r="CE186" s="4" t="str">
        <f t="shared" si="64"/>
        <v/>
      </c>
      <c r="CF186" s="4" t="str">
        <f t="shared" si="65"/>
        <v/>
      </c>
      <c r="CG186" s="4" t="str">
        <f t="shared" si="66"/>
        <v/>
      </c>
      <c r="CH186" s="4" t="str">
        <f t="shared" si="67"/>
        <v/>
      </c>
      <c r="CI186" s="4" t="str">
        <f t="shared" si="68"/>
        <v/>
      </c>
      <c r="CJ186" s="4" t="str">
        <f t="shared" si="69"/>
        <v/>
      </c>
      <c r="CK186" s="4" t="str">
        <f t="shared" si="70"/>
        <v/>
      </c>
      <c r="CL186" s="4" t="str">
        <f t="shared" si="71"/>
        <v/>
      </c>
      <c r="CM186" s="4" t="str">
        <f t="shared" si="72"/>
        <v/>
      </c>
      <c r="CN186" s="4" t="str">
        <f t="shared" si="73"/>
        <v/>
      </c>
      <c r="CO186" s="4" t="str">
        <f t="shared" si="74"/>
        <v/>
      </c>
    </row>
    <row r="187">
      <c r="A187" s="4">
        <v>0.00407520937244</v>
      </c>
      <c r="B187" s="4">
        <v>76235.5</v>
      </c>
      <c r="C187" s="7">
        <v>219.71431912080078</v>
      </c>
      <c r="D187" s="7">
        <v>59200.0</v>
      </c>
      <c r="E187" s="7">
        <v>57712.04930336851</v>
      </c>
      <c r="F187" s="7">
        <v>76032.0</v>
      </c>
      <c r="G187" s="7">
        <v>57701.5</v>
      </c>
      <c r="H187" s="7">
        <v>1498.5</v>
      </c>
      <c r="I187" s="4">
        <v>203.5</v>
      </c>
      <c r="J187" s="4">
        <v>0.0</v>
      </c>
      <c r="K187" s="7">
        <v>0.0</v>
      </c>
      <c r="L187" s="7">
        <v>0.0</v>
      </c>
      <c r="M187" s="7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v>0.0</v>
      </c>
      <c r="S187" s="4">
        <v>0.0</v>
      </c>
      <c r="T187" s="4"/>
      <c r="U187" s="11" t="str">
        <f t="shared" si="2"/>
        <v>2</v>
      </c>
      <c r="V187" s="4" t="str">
        <f t="shared" si="3"/>
        <v/>
      </c>
      <c r="W187" s="4" t="str">
        <f t="shared" si="4"/>
        <v>76235.5</v>
      </c>
      <c r="X187" s="4" t="str">
        <f t="shared" si="5"/>
        <v/>
      </c>
      <c r="Y187" s="4" t="str">
        <f t="shared" si="6"/>
        <v/>
      </c>
      <c r="Z187" s="4" t="str">
        <f t="shared" si="7"/>
        <v/>
      </c>
      <c r="AA187" s="4" t="str">
        <f t="shared" si="8"/>
        <v>219.7143191</v>
      </c>
      <c r="AB187" s="4" t="str">
        <f t="shared" si="9"/>
        <v/>
      </c>
      <c r="AC187" s="4" t="str">
        <f t="shared" si="10"/>
        <v/>
      </c>
      <c r="AD187" s="4" t="str">
        <f t="shared" si="11"/>
        <v/>
      </c>
      <c r="AE187" s="4" t="str">
        <f t="shared" si="12"/>
        <v>59200</v>
      </c>
      <c r="AF187" s="4" t="str">
        <f t="shared" si="13"/>
        <v/>
      </c>
      <c r="AG187" s="4" t="str">
        <f t="shared" si="14"/>
        <v/>
      </c>
      <c r="AH187" s="4" t="str">
        <f t="shared" si="15"/>
        <v/>
      </c>
      <c r="AI187" s="4" t="str">
        <f t="shared" si="16"/>
        <v>57712.0493</v>
      </c>
      <c r="AJ187" s="4" t="str">
        <f t="shared" si="17"/>
        <v/>
      </c>
      <c r="AK187" s="4" t="str">
        <f t="shared" si="18"/>
        <v/>
      </c>
      <c r="AL187" s="4" t="str">
        <f t="shared" si="19"/>
        <v/>
      </c>
      <c r="AM187" s="4" t="str">
        <f t="shared" si="20"/>
        <v>76032</v>
      </c>
      <c r="AN187" s="4" t="str">
        <f t="shared" si="21"/>
        <v/>
      </c>
      <c r="AO187" s="4" t="str">
        <f t="shared" si="22"/>
        <v/>
      </c>
      <c r="AP187" s="4" t="str">
        <f t="shared" si="23"/>
        <v/>
      </c>
      <c r="AQ187" s="4" t="str">
        <f t="shared" si="24"/>
        <v>57701.5</v>
      </c>
      <c r="AR187" s="4" t="str">
        <f t="shared" si="25"/>
        <v/>
      </c>
      <c r="AS187" s="4" t="str">
        <f t="shared" si="26"/>
        <v/>
      </c>
      <c r="AT187" s="4" t="str">
        <f t="shared" si="27"/>
        <v/>
      </c>
      <c r="AU187" s="4" t="str">
        <f t="shared" si="28"/>
        <v>1498.5</v>
      </c>
      <c r="AV187" s="4" t="str">
        <f t="shared" si="29"/>
        <v/>
      </c>
      <c r="AW187" s="4" t="str">
        <f t="shared" si="30"/>
        <v/>
      </c>
      <c r="AX187" s="4" t="str">
        <f t="shared" si="31"/>
        <v/>
      </c>
      <c r="AY187" s="4" t="str">
        <f t="shared" si="32"/>
        <v>203.5</v>
      </c>
      <c r="AZ187" s="4" t="str">
        <f t="shared" si="33"/>
        <v/>
      </c>
      <c r="BA187" s="4" t="str">
        <f t="shared" si="34"/>
        <v/>
      </c>
      <c r="BB187" s="4" t="str">
        <f t="shared" si="35"/>
        <v/>
      </c>
      <c r="BC187" s="4" t="str">
        <f t="shared" si="36"/>
        <v>0</v>
      </c>
      <c r="BD187" s="4" t="str">
        <f t="shared" si="37"/>
        <v/>
      </c>
      <c r="BE187" s="4" t="str">
        <f t="shared" si="38"/>
        <v/>
      </c>
      <c r="BF187" s="4" t="str">
        <f t="shared" si="39"/>
        <v/>
      </c>
      <c r="BG187" s="4" t="str">
        <f t="shared" si="40"/>
        <v>0</v>
      </c>
      <c r="BH187" s="4" t="str">
        <f t="shared" si="41"/>
        <v/>
      </c>
      <c r="BI187" s="4" t="str">
        <f t="shared" si="42"/>
        <v/>
      </c>
      <c r="BJ187" s="4" t="str">
        <f t="shared" si="43"/>
        <v/>
      </c>
      <c r="BK187" s="4" t="str">
        <f t="shared" si="44"/>
        <v>0</v>
      </c>
      <c r="BL187" s="4" t="str">
        <f t="shared" si="45"/>
        <v/>
      </c>
      <c r="BM187" s="4" t="str">
        <f t="shared" si="46"/>
        <v/>
      </c>
      <c r="BN187" s="4" t="str">
        <f t="shared" si="47"/>
        <v/>
      </c>
      <c r="BO187" s="4" t="str">
        <f t="shared" si="48"/>
        <v>0</v>
      </c>
      <c r="BP187" s="4" t="str">
        <f t="shared" si="49"/>
        <v/>
      </c>
      <c r="BQ187" s="4" t="str">
        <f t="shared" si="50"/>
        <v/>
      </c>
      <c r="BR187" s="4" t="str">
        <f t="shared" si="51"/>
        <v/>
      </c>
      <c r="BS187" s="4" t="str">
        <f t="shared" si="52"/>
        <v>0</v>
      </c>
      <c r="BT187" s="4" t="str">
        <f t="shared" si="53"/>
        <v/>
      </c>
      <c r="BU187" s="4" t="str">
        <f t="shared" si="54"/>
        <v/>
      </c>
      <c r="BV187" s="4" t="str">
        <f t="shared" si="55"/>
        <v/>
      </c>
      <c r="BW187" s="4" t="str">
        <f t="shared" si="56"/>
        <v>0</v>
      </c>
      <c r="BX187" s="4" t="str">
        <f t="shared" si="57"/>
        <v/>
      </c>
      <c r="BY187" s="4" t="str">
        <f t="shared" si="58"/>
        <v/>
      </c>
      <c r="BZ187" s="4" t="str">
        <f t="shared" si="59"/>
        <v/>
      </c>
      <c r="CA187" s="4" t="str">
        <f t="shared" si="60"/>
        <v>0</v>
      </c>
      <c r="CB187" s="4" t="str">
        <f t="shared" si="61"/>
        <v/>
      </c>
      <c r="CC187" s="4" t="str">
        <f t="shared" si="62"/>
        <v/>
      </c>
      <c r="CD187" s="4" t="str">
        <f t="shared" si="63"/>
        <v/>
      </c>
      <c r="CE187" s="4" t="str">
        <f t="shared" si="64"/>
        <v>0</v>
      </c>
      <c r="CF187" s="4" t="str">
        <f t="shared" si="65"/>
        <v/>
      </c>
      <c r="CG187" s="4" t="str">
        <f t="shared" si="66"/>
        <v/>
      </c>
      <c r="CH187" s="4" t="str">
        <f t="shared" si="67"/>
        <v/>
      </c>
      <c r="CI187" s="4" t="str">
        <f t="shared" si="68"/>
        <v>0</v>
      </c>
      <c r="CJ187" s="4" t="str">
        <f t="shared" si="69"/>
        <v/>
      </c>
      <c r="CK187" s="4" t="str">
        <f t="shared" si="70"/>
        <v/>
      </c>
      <c r="CL187" s="4" t="str">
        <f t="shared" si="71"/>
        <v/>
      </c>
      <c r="CM187" s="4" t="str">
        <f t="shared" si="72"/>
        <v>0</v>
      </c>
      <c r="CN187" s="4" t="str">
        <f t="shared" si="73"/>
        <v/>
      </c>
      <c r="CO187" s="4" t="str">
        <f t="shared" si="74"/>
        <v/>
      </c>
    </row>
    <row r="188">
      <c r="A188" s="4">
        <v>0.00281435343651</v>
      </c>
      <c r="B188" s="4">
        <v>76268.90625</v>
      </c>
      <c r="C188" s="7">
        <v>368.1183853622847</v>
      </c>
      <c r="D188" s="7">
        <v>13300.0</v>
      </c>
      <c r="E188" s="7">
        <v>9517.233503485486</v>
      </c>
      <c r="F188" s="7">
        <v>75917.0</v>
      </c>
      <c r="G188" s="7">
        <v>9505.34375</v>
      </c>
      <c r="H188" s="7">
        <v>3794.65625</v>
      </c>
      <c r="I188" s="4">
        <v>350.90625</v>
      </c>
      <c r="J188" s="4">
        <v>1.0</v>
      </c>
      <c r="U188" s="11" t="str">
        <f t="shared" si="2"/>
        <v>2</v>
      </c>
      <c r="V188" s="4" t="str">
        <f t="shared" si="3"/>
        <v/>
      </c>
      <c r="W188" s="4" t="str">
        <f t="shared" si="4"/>
        <v>76268.90625</v>
      </c>
      <c r="X188" s="4" t="str">
        <f t="shared" si="5"/>
        <v/>
      </c>
      <c r="Y188" s="4" t="str">
        <f t="shared" si="6"/>
        <v/>
      </c>
      <c r="Z188" s="4" t="str">
        <f t="shared" si="7"/>
        <v/>
      </c>
      <c r="AA188" s="4" t="str">
        <f t="shared" si="8"/>
        <v>368.1183854</v>
      </c>
      <c r="AB188" s="4" t="str">
        <f t="shared" si="9"/>
        <v/>
      </c>
      <c r="AC188" s="4" t="str">
        <f t="shared" si="10"/>
        <v/>
      </c>
      <c r="AD188" s="4" t="str">
        <f t="shared" si="11"/>
        <v/>
      </c>
      <c r="AE188" s="4" t="str">
        <f t="shared" si="12"/>
        <v>13300</v>
      </c>
      <c r="AF188" s="4" t="str">
        <f t="shared" si="13"/>
        <v/>
      </c>
      <c r="AG188" s="4" t="str">
        <f t="shared" si="14"/>
        <v/>
      </c>
      <c r="AH188" s="4" t="str">
        <f t="shared" si="15"/>
        <v/>
      </c>
      <c r="AI188" s="4" t="str">
        <f t="shared" si="16"/>
        <v>9517.233503</v>
      </c>
      <c r="AJ188" s="4" t="str">
        <f t="shared" si="17"/>
        <v/>
      </c>
      <c r="AK188" s="4" t="str">
        <f t="shared" si="18"/>
        <v/>
      </c>
      <c r="AL188" s="4" t="str">
        <f t="shared" si="19"/>
        <v/>
      </c>
      <c r="AM188" s="4" t="str">
        <f t="shared" si="20"/>
        <v>75917</v>
      </c>
      <c r="AN188" s="4" t="str">
        <f t="shared" si="21"/>
        <v/>
      </c>
      <c r="AO188" s="4" t="str">
        <f t="shared" si="22"/>
        <v/>
      </c>
      <c r="AP188" s="4" t="str">
        <f t="shared" si="23"/>
        <v/>
      </c>
      <c r="AQ188" s="4" t="str">
        <f t="shared" si="24"/>
        <v>9505.34375</v>
      </c>
      <c r="AR188" s="4" t="str">
        <f t="shared" si="25"/>
        <v/>
      </c>
      <c r="AS188" s="4" t="str">
        <f t="shared" si="26"/>
        <v/>
      </c>
      <c r="AT188" s="4" t="str">
        <f t="shared" si="27"/>
        <v/>
      </c>
      <c r="AU188" s="4" t="str">
        <f t="shared" si="28"/>
        <v>3794.65625</v>
      </c>
      <c r="AV188" s="4" t="str">
        <f t="shared" si="29"/>
        <v/>
      </c>
      <c r="AW188" s="4" t="str">
        <f t="shared" si="30"/>
        <v/>
      </c>
      <c r="AX188" s="4" t="str">
        <f t="shared" si="31"/>
        <v/>
      </c>
      <c r="AY188" s="4" t="str">
        <f t="shared" si="32"/>
        <v>350.90625</v>
      </c>
      <c r="AZ188" s="4" t="str">
        <f t="shared" si="33"/>
        <v/>
      </c>
      <c r="BA188" s="4" t="str">
        <f t="shared" si="34"/>
        <v/>
      </c>
      <c r="BB188" s="4" t="str">
        <f t="shared" si="35"/>
        <v/>
      </c>
      <c r="BC188" s="4" t="str">
        <f t="shared" si="36"/>
        <v>1</v>
      </c>
      <c r="BD188" s="4" t="str">
        <f t="shared" si="37"/>
        <v/>
      </c>
      <c r="BE188" s="4" t="str">
        <f t="shared" si="38"/>
        <v/>
      </c>
      <c r="BF188" s="4" t="str">
        <f t="shared" si="39"/>
        <v/>
      </c>
      <c r="BG188" s="4" t="str">
        <f t="shared" si="40"/>
        <v/>
      </c>
      <c r="BH188" s="4" t="str">
        <f t="shared" si="41"/>
        <v/>
      </c>
      <c r="BI188" s="4" t="str">
        <f t="shared" si="42"/>
        <v/>
      </c>
      <c r="BJ188" s="4" t="str">
        <f t="shared" si="43"/>
        <v/>
      </c>
      <c r="BK188" s="4" t="str">
        <f t="shared" si="44"/>
        <v/>
      </c>
      <c r="BL188" s="4" t="str">
        <f t="shared" si="45"/>
        <v/>
      </c>
      <c r="BM188" s="4" t="str">
        <f t="shared" si="46"/>
        <v/>
      </c>
      <c r="BN188" s="4" t="str">
        <f t="shared" si="47"/>
        <v/>
      </c>
      <c r="BO188" s="4" t="str">
        <f t="shared" si="48"/>
        <v/>
      </c>
      <c r="BP188" s="4" t="str">
        <f t="shared" si="49"/>
        <v/>
      </c>
      <c r="BQ188" s="4" t="str">
        <f t="shared" si="50"/>
        <v/>
      </c>
      <c r="BR188" s="4" t="str">
        <f t="shared" si="51"/>
        <v/>
      </c>
      <c r="BS188" s="4" t="str">
        <f t="shared" si="52"/>
        <v/>
      </c>
      <c r="BT188" s="4" t="str">
        <f t="shared" si="53"/>
        <v/>
      </c>
      <c r="BU188" s="4" t="str">
        <f t="shared" si="54"/>
        <v/>
      </c>
      <c r="BV188" s="4" t="str">
        <f t="shared" si="55"/>
        <v/>
      </c>
      <c r="BW188" s="4" t="str">
        <f t="shared" si="56"/>
        <v/>
      </c>
      <c r="BX188" s="4" t="str">
        <f t="shared" si="57"/>
        <v/>
      </c>
      <c r="BY188" s="4" t="str">
        <f t="shared" si="58"/>
        <v/>
      </c>
      <c r="BZ188" s="4" t="str">
        <f t="shared" si="59"/>
        <v/>
      </c>
      <c r="CA188" s="4" t="str">
        <f t="shared" si="60"/>
        <v/>
      </c>
      <c r="CB188" s="4" t="str">
        <f t="shared" si="61"/>
        <v/>
      </c>
      <c r="CC188" s="4" t="str">
        <f t="shared" si="62"/>
        <v/>
      </c>
      <c r="CD188" s="4" t="str">
        <f t="shared" si="63"/>
        <v/>
      </c>
      <c r="CE188" s="4" t="str">
        <f t="shared" si="64"/>
        <v/>
      </c>
      <c r="CF188" s="4" t="str">
        <f t="shared" si="65"/>
        <v/>
      </c>
      <c r="CG188" s="4" t="str">
        <f t="shared" si="66"/>
        <v/>
      </c>
      <c r="CH188" s="4" t="str">
        <f t="shared" si="67"/>
        <v/>
      </c>
      <c r="CI188" s="4" t="str">
        <f t="shared" si="68"/>
        <v/>
      </c>
      <c r="CJ188" s="4" t="str">
        <f t="shared" si="69"/>
        <v/>
      </c>
      <c r="CK188" s="4" t="str">
        <f t="shared" si="70"/>
        <v/>
      </c>
      <c r="CL188" s="4" t="str">
        <f t="shared" si="71"/>
        <v/>
      </c>
      <c r="CM188" s="4" t="str">
        <f t="shared" si="72"/>
        <v/>
      </c>
      <c r="CN188" s="4" t="str">
        <f t="shared" si="73"/>
        <v/>
      </c>
      <c r="CO188" s="4" t="str">
        <f t="shared" si="74"/>
        <v/>
      </c>
    </row>
    <row r="189">
      <c r="A189" s="4">
        <v>0.0104272970625</v>
      </c>
      <c r="B189" s="4">
        <v>77750.0053125</v>
      </c>
      <c r="C189" s="7">
        <v>1998.2146135460341</v>
      </c>
      <c r="D189" s="7">
        <v>25900.0</v>
      </c>
      <c r="E189" s="7">
        <v>19987.90750812597</v>
      </c>
      <c r="F189" s="7">
        <v>75768.0</v>
      </c>
      <c r="G189" s="7">
        <v>19975.375</v>
      </c>
      <c r="H189" s="7">
        <v>5924.625</v>
      </c>
      <c r="I189" s="4">
        <v>1902.1278125</v>
      </c>
      <c r="J189" s="4">
        <v>79.8775</v>
      </c>
      <c r="K189">
        <v>5.247927513443585</v>
      </c>
      <c r="L189" s="7">
        <v>51.0</v>
      </c>
      <c r="M189" s="7">
        <v>240.0</v>
      </c>
      <c r="N189" s="4">
        <v>38.0</v>
      </c>
      <c r="O189" s="4">
        <v>1.0</v>
      </c>
      <c r="P189" s="4">
        <v>3.0</v>
      </c>
      <c r="Q189" s="4">
        <v>6.0</v>
      </c>
      <c r="R189" s="4">
        <v>0.0</v>
      </c>
      <c r="S189" s="4">
        <v>1.0</v>
      </c>
      <c r="T189" s="4"/>
      <c r="U189" s="11" t="str">
        <f t="shared" si="2"/>
        <v>4</v>
      </c>
      <c r="V189" s="4" t="str">
        <f t="shared" si="3"/>
        <v/>
      </c>
      <c r="W189" s="4" t="str">
        <f t="shared" si="4"/>
        <v/>
      </c>
      <c r="X189" s="4" t="str">
        <f t="shared" si="5"/>
        <v/>
      </c>
      <c r="Y189" s="4" t="str">
        <f t="shared" si="6"/>
        <v>77750.00531</v>
      </c>
      <c r="Z189" s="4" t="str">
        <f t="shared" si="7"/>
        <v/>
      </c>
      <c r="AA189" s="4" t="str">
        <f t="shared" si="8"/>
        <v/>
      </c>
      <c r="AB189" s="4" t="str">
        <f t="shared" si="9"/>
        <v/>
      </c>
      <c r="AC189" s="4" t="str">
        <f t="shared" si="10"/>
        <v>1998.214614</v>
      </c>
      <c r="AD189" s="4" t="str">
        <f t="shared" si="11"/>
        <v/>
      </c>
      <c r="AE189" s="4" t="str">
        <f t="shared" si="12"/>
        <v/>
      </c>
      <c r="AF189" s="4" t="str">
        <f t="shared" si="13"/>
        <v/>
      </c>
      <c r="AG189" s="4" t="str">
        <f t="shared" si="14"/>
        <v>25900</v>
      </c>
      <c r="AH189" s="4" t="str">
        <f t="shared" si="15"/>
        <v/>
      </c>
      <c r="AI189" s="4" t="str">
        <f t="shared" si="16"/>
        <v/>
      </c>
      <c r="AJ189" s="4" t="str">
        <f t="shared" si="17"/>
        <v/>
      </c>
      <c r="AK189" s="4" t="str">
        <f t="shared" si="18"/>
        <v>19987.90751</v>
      </c>
      <c r="AL189" s="4" t="str">
        <f t="shared" si="19"/>
        <v/>
      </c>
      <c r="AM189" s="4" t="str">
        <f t="shared" si="20"/>
        <v/>
      </c>
      <c r="AN189" s="4" t="str">
        <f t="shared" si="21"/>
        <v/>
      </c>
      <c r="AO189" s="4" t="str">
        <f t="shared" si="22"/>
        <v>75768</v>
      </c>
      <c r="AP189" s="4" t="str">
        <f t="shared" si="23"/>
        <v/>
      </c>
      <c r="AQ189" s="4" t="str">
        <f t="shared" si="24"/>
        <v/>
      </c>
      <c r="AR189" s="4" t="str">
        <f t="shared" si="25"/>
        <v/>
      </c>
      <c r="AS189" s="4" t="str">
        <f t="shared" si="26"/>
        <v>19975.375</v>
      </c>
      <c r="AT189" s="4" t="str">
        <f t="shared" si="27"/>
        <v/>
      </c>
      <c r="AU189" s="4" t="str">
        <f t="shared" si="28"/>
        <v/>
      </c>
      <c r="AV189" s="4" t="str">
        <f t="shared" si="29"/>
        <v/>
      </c>
      <c r="AW189" s="4" t="str">
        <f t="shared" si="30"/>
        <v>5924.625</v>
      </c>
      <c r="AX189" s="4" t="str">
        <f t="shared" si="31"/>
        <v/>
      </c>
      <c r="AY189" s="4" t="str">
        <f t="shared" si="32"/>
        <v/>
      </c>
      <c r="AZ189" s="4" t="str">
        <f t="shared" si="33"/>
        <v/>
      </c>
      <c r="BA189" s="4" t="str">
        <f t="shared" si="34"/>
        <v>1902.127813</v>
      </c>
      <c r="BB189" s="4" t="str">
        <f t="shared" si="35"/>
        <v/>
      </c>
      <c r="BC189" s="4" t="str">
        <f t="shared" si="36"/>
        <v/>
      </c>
      <c r="BD189" s="4" t="str">
        <f t="shared" si="37"/>
        <v/>
      </c>
      <c r="BE189" s="4" t="str">
        <f t="shared" si="38"/>
        <v>79.8775</v>
      </c>
      <c r="BF189" s="4" t="str">
        <f t="shared" si="39"/>
        <v/>
      </c>
      <c r="BG189" s="4" t="str">
        <f t="shared" si="40"/>
        <v/>
      </c>
      <c r="BH189" s="4" t="str">
        <f t="shared" si="41"/>
        <v/>
      </c>
      <c r="BI189" s="4" t="str">
        <f t="shared" si="42"/>
        <v>5.247927513</v>
      </c>
      <c r="BJ189" s="4" t="str">
        <f t="shared" si="43"/>
        <v/>
      </c>
      <c r="BK189" s="4" t="str">
        <f t="shared" si="44"/>
        <v/>
      </c>
      <c r="BL189" s="4" t="str">
        <f t="shared" si="45"/>
        <v/>
      </c>
      <c r="BM189" s="4" t="str">
        <f t="shared" si="46"/>
        <v>51</v>
      </c>
      <c r="BN189" s="4" t="str">
        <f t="shared" si="47"/>
        <v/>
      </c>
      <c r="BO189" s="4" t="str">
        <f t="shared" si="48"/>
        <v/>
      </c>
      <c r="BP189" s="4" t="str">
        <f t="shared" si="49"/>
        <v/>
      </c>
      <c r="BQ189" s="4" t="str">
        <f t="shared" si="50"/>
        <v>240</v>
      </c>
      <c r="BR189" s="4" t="str">
        <f t="shared" si="51"/>
        <v/>
      </c>
      <c r="BS189" s="4" t="str">
        <f t="shared" si="52"/>
        <v/>
      </c>
      <c r="BT189" s="4" t="str">
        <f t="shared" si="53"/>
        <v/>
      </c>
      <c r="BU189" s="4" t="str">
        <f t="shared" si="54"/>
        <v>38</v>
      </c>
      <c r="BV189" s="4" t="str">
        <f t="shared" si="55"/>
        <v/>
      </c>
      <c r="BW189" s="4" t="str">
        <f t="shared" si="56"/>
        <v/>
      </c>
      <c r="BX189" s="4" t="str">
        <f t="shared" si="57"/>
        <v/>
      </c>
      <c r="BY189" s="4" t="str">
        <f t="shared" si="58"/>
        <v>1</v>
      </c>
      <c r="BZ189" s="4" t="str">
        <f t="shared" si="59"/>
        <v/>
      </c>
      <c r="CA189" s="4" t="str">
        <f t="shared" si="60"/>
        <v/>
      </c>
      <c r="CB189" s="4" t="str">
        <f t="shared" si="61"/>
        <v/>
      </c>
      <c r="CC189" s="4" t="str">
        <f t="shared" si="62"/>
        <v>3</v>
      </c>
      <c r="CD189" s="4" t="str">
        <f t="shared" si="63"/>
        <v/>
      </c>
      <c r="CE189" s="4" t="str">
        <f t="shared" si="64"/>
        <v/>
      </c>
      <c r="CF189" s="4" t="str">
        <f t="shared" si="65"/>
        <v/>
      </c>
      <c r="CG189" s="4" t="str">
        <f t="shared" si="66"/>
        <v>6</v>
      </c>
      <c r="CH189" s="4" t="str">
        <f t="shared" si="67"/>
        <v/>
      </c>
      <c r="CI189" s="4" t="str">
        <f t="shared" si="68"/>
        <v/>
      </c>
      <c r="CJ189" s="4" t="str">
        <f t="shared" si="69"/>
        <v/>
      </c>
      <c r="CK189" s="4" t="str">
        <f t="shared" si="70"/>
        <v>0</v>
      </c>
      <c r="CL189" s="4" t="str">
        <f t="shared" si="71"/>
        <v/>
      </c>
      <c r="CM189" s="4" t="str">
        <f t="shared" si="72"/>
        <v/>
      </c>
      <c r="CN189" s="4" t="str">
        <f t="shared" si="73"/>
        <v/>
      </c>
      <c r="CO189" s="4" t="str">
        <f t="shared" si="74"/>
        <v>1</v>
      </c>
    </row>
    <row r="190">
      <c r="A190" s="4">
        <v>0.00487324195632</v>
      </c>
      <c r="B190" s="4">
        <v>74843.53718750001</v>
      </c>
      <c r="C190" s="7">
        <v>1222.7053307314777</v>
      </c>
      <c r="D190" s="7">
        <v>6249.0</v>
      </c>
      <c r="E190" s="7">
        <v>4566.637004118209</v>
      </c>
      <c r="F190" s="7">
        <v>73637.0</v>
      </c>
      <c r="G190" s="7">
        <v>4555.9115625</v>
      </c>
      <c r="H190" s="7">
        <v>1693.0884375</v>
      </c>
      <c r="I190" s="4">
        <v>1198.178125</v>
      </c>
      <c r="J190" s="4">
        <v>8.3590625</v>
      </c>
      <c r="M190" s="7"/>
      <c r="U190" s="11" t="str">
        <f t="shared" si="2"/>
        <v>3</v>
      </c>
      <c r="V190" s="4" t="str">
        <f t="shared" si="3"/>
        <v/>
      </c>
      <c r="W190" s="4" t="str">
        <f t="shared" si="4"/>
        <v/>
      </c>
      <c r="X190" s="4" t="str">
        <f t="shared" si="5"/>
        <v>74843.53719</v>
      </c>
      <c r="Y190" s="4" t="str">
        <f t="shared" si="6"/>
        <v/>
      </c>
      <c r="Z190" s="4" t="str">
        <f t="shared" si="7"/>
        <v/>
      </c>
      <c r="AA190" s="4" t="str">
        <f t="shared" si="8"/>
        <v/>
      </c>
      <c r="AB190" s="4" t="str">
        <f t="shared" si="9"/>
        <v>1222.705331</v>
      </c>
      <c r="AC190" s="4" t="str">
        <f t="shared" si="10"/>
        <v/>
      </c>
      <c r="AD190" s="4" t="str">
        <f t="shared" si="11"/>
        <v/>
      </c>
      <c r="AE190" s="4" t="str">
        <f t="shared" si="12"/>
        <v/>
      </c>
      <c r="AF190" s="4" t="str">
        <f t="shared" si="13"/>
        <v>6249</v>
      </c>
      <c r="AG190" s="4" t="str">
        <f t="shared" si="14"/>
        <v/>
      </c>
      <c r="AH190" s="4" t="str">
        <f t="shared" si="15"/>
        <v/>
      </c>
      <c r="AI190" s="4" t="str">
        <f t="shared" si="16"/>
        <v/>
      </c>
      <c r="AJ190" s="4" t="str">
        <f t="shared" si="17"/>
        <v>4566.637004</v>
      </c>
      <c r="AK190" s="4" t="str">
        <f t="shared" si="18"/>
        <v/>
      </c>
      <c r="AL190" s="4" t="str">
        <f t="shared" si="19"/>
        <v/>
      </c>
      <c r="AM190" s="4" t="str">
        <f t="shared" si="20"/>
        <v/>
      </c>
      <c r="AN190" s="4" t="str">
        <f t="shared" si="21"/>
        <v>73637</v>
      </c>
      <c r="AO190" s="4" t="str">
        <f t="shared" si="22"/>
        <v/>
      </c>
      <c r="AP190" s="4" t="str">
        <f t="shared" si="23"/>
        <v/>
      </c>
      <c r="AQ190" s="4" t="str">
        <f t="shared" si="24"/>
        <v/>
      </c>
      <c r="AR190" s="4" t="str">
        <f t="shared" si="25"/>
        <v>4555.911563</v>
      </c>
      <c r="AS190" s="4" t="str">
        <f t="shared" si="26"/>
        <v/>
      </c>
      <c r="AT190" s="4" t="str">
        <f t="shared" si="27"/>
        <v/>
      </c>
      <c r="AU190" s="4" t="str">
        <f t="shared" si="28"/>
        <v/>
      </c>
      <c r="AV190" s="4" t="str">
        <f t="shared" si="29"/>
        <v>1693.088438</v>
      </c>
      <c r="AW190" s="4" t="str">
        <f t="shared" si="30"/>
        <v/>
      </c>
      <c r="AX190" s="4" t="str">
        <f t="shared" si="31"/>
        <v/>
      </c>
      <c r="AY190" s="4" t="str">
        <f t="shared" si="32"/>
        <v/>
      </c>
      <c r="AZ190" s="4" t="str">
        <f t="shared" si="33"/>
        <v>1198.178125</v>
      </c>
      <c r="BA190" s="4" t="str">
        <f t="shared" si="34"/>
        <v/>
      </c>
      <c r="BB190" s="4" t="str">
        <f t="shared" si="35"/>
        <v/>
      </c>
      <c r="BC190" s="4" t="str">
        <f t="shared" si="36"/>
        <v/>
      </c>
      <c r="BD190" s="4" t="str">
        <f t="shared" si="37"/>
        <v>8.3590625</v>
      </c>
      <c r="BE190" s="4" t="str">
        <f t="shared" si="38"/>
        <v/>
      </c>
      <c r="BF190" s="4" t="str">
        <f t="shared" si="39"/>
        <v/>
      </c>
      <c r="BG190" s="4" t="str">
        <f t="shared" si="40"/>
        <v/>
      </c>
      <c r="BH190" s="4" t="str">
        <f t="shared" si="41"/>
        <v/>
      </c>
      <c r="BI190" s="4" t="str">
        <f t="shared" si="42"/>
        <v/>
      </c>
      <c r="BJ190" s="4" t="str">
        <f t="shared" si="43"/>
        <v/>
      </c>
      <c r="BK190" s="4" t="str">
        <f t="shared" si="44"/>
        <v/>
      </c>
      <c r="BL190" s="4" t="str">
        <f t="shared" si="45"/>
        <v/>
      </c>
      <c r="BM190" s="4" t="str">
        <f t="shared" si="46"/>
        <v/>
      </c>
      <c r="BN190" s="4" t="str">
        <f t="shared" si="47"/>
        <v/>
      </c>
      <c r="BO190" s="4" t="str">
        <f t="shared" si="48"/>
        <v/>
      </c>
      <c r="BP190" s="4" t="str">
        <f t="shared" si="49"/>
        <v/>
      </c>
      <c r="BQ190" s="4" t="str">
        <f t="shared" si="50"/>
        <v/>
      </c>
      <c r="BR190" s="4" t="str">
        <f t="shared" si="51"/>
        <v/>
      </c>
      <c r="BS190" s="4" t="str">
        <f t="shared" si="52"/>
        <v/>
      </c>
      <c r="BT190" s="4" t="str">
        <f t="shared" si="53"/>
        <v/>
      </c>
      <c r="BU190" s="4" t="str">
        <f t="shared" si="54"/>
        <v/>
      </c>
      <c r="BV190" s="4" t="str">
        <f t="shared" si="55"/>
        <v/>
      </c>
      <c r="BW190" s="4" t="str">
        <f t="shared" si="56"/>
        <v/>
      </c>
      <c r="BX190" s="4" t="str">
        <f t="shared" si="57"/>
        <v/>
      </c>
      <c r="BY190" s="4" t="str">
        <f t="shared" si="58"/>
        <v/>
      </c>
      <c r="BZ190" s="4" t="str">
        <f t="shared" si="59"/>
        <v/>
      </c>
      <c r="CA190" s="4" t="str">
        <f t="shared" si="60"/>
        <v/>
      </c>
      <c r="CB190" s="4" t="str">
        <f t="shared" si="61"/>
        <v/>
      </c>
      <c r="CC190" s="4" t="str">
        <f t="shared" si="62"/>
        <v/>
      </c>
      <c r="CD190" s="4" t="str">
        <f t="shared" si="63"/>
        <v/>
      </c>
      <c r="CE190" s="4" t="str">
        <f t="shared" si="64"/>
        <v/>
      </c>
      <c r="CF190" s="4" t="str">
        <f t="shared" si="65"/>
        <v/>
      </c>
      <c r="CG190" s="4" t="str">
        <f t="shared" si="66"/>
        <v/>
      </c>
      <c r="CH190" s="4" t="str">
        <f t="shared" si="67"/>
        <v/>
      </c>
      <c r="CI190" s="4" t="str">
        <f t="shared" si="68"/>
        <v/>
      </c>
      <c r="CJ190" s="4" t="str">
        <f t="shared" si="69"/>
        <v/>
      </c>
      <c r="CK190" s="4" t="str">
        <f t="shared" si="70"/>
        <v/>
      </c>
      <c r="CL190" s="4" t="str">
        <f t="shared" si="71"/>
        <v/>
      </c>
      <c r="CM190" s="4" t="str">
        <f t="shared" si="72"/>
        <v/>
      </c>
      <c r="CN190" s="4" t="str">
        <f t="shared" si="73"/>
        <v/>
      </c>
      <c r="CO190" s="4" t="str">
        <f t="shared" si="74"/>
        <v/>
      </c>
    </row>
    <row r="191">
      <c r="A191" s="4">
        <v>0.0044631700126</v>
      </c>
      <c r="B191" s="4">
        <v>74050.1803125</v>
      </c>
      <c r="C191" s="7">
        <v>733.3424874397459</v>
      </c>
      <c r="D191" s="7">
        <v>18000.0</v>
      </c>
      <c r="E191" s="7">
        <v>16238.916061114716</v>
      </c>
      <c r="F191" s="7">
        <v>73333.0</v>
      </c>
      <c r="G191" s="7">
        <v>16228.125</v>
      </c>
      <c r="H191" s="7">
        <v>1771.875</v>
      </c>
      <c r="I191" s="4">
        <v>635.7775</v>
      </c>
      <c r="J191" s="4">
        <v>81.4028125</v>
      </c>
      <c r="M191" s="7"/>
      <c r="U191" s="11" t="str">
        <f t="shared" si="2"/>
        <v>3</v>
      </c>
      <c r="V191" s="4" t="str">
        <f t="shared" si="3"/>
        <v/>
      </c>
      <c r="W191" s="4" t="str">
        <f t="shared" si="4"/>
        <v/>
      </c>
      <c r="X191" s="4" t="str">
        <f t="shared" si="5"/>
        <v>74050.18031</v>
      </c>
      <c r="Y191" s="4" t="str">
        <f t="shared" si="6"/>
        <v/>
      </c>
      <c r="Z191" s="4" t="str">
        <f t="shared" si="7"/>
        <v/>
      </c>
      <c r="AA191" s="4" t="str">
        <f t="shared" si="8"/>
        <v/>
      </c>
      <c r="AB191" s="4" t="str">
        <f t="shared" si="9"/>
        <v>733.3424874</v>
      </c>
      <c r="AC191" s="4" t="str">
        <f t="shared" si="10"/>
        <v/>
      </c>
      <c r="AD191" s="4" t="str">
        <f t="shared" si="11"/>
        <v/>
      </c>
      <c r="AE191" s="4" t="str">
        <f t="shared" si="12"/>
        <v/>
      </c>
      <c r="AF191" s="4" t="str">
        <f t="shared" si="13"/>
        <v>18000</v>
      </c>
      <c r="AG191" s="4" t="str">
        <f t="shared" si="14"/>
        <v/>
      </c>
      <c r="AH191" s="4" t="str">
        <f t="shared" si="15"/>
        <v/>
      </c>
      <c r="AI191" s="4" t="str">
        <f t="shared" si="16"/>
        <v/>
      </c>
      <c r="AJ191" s="4" t="str">
        <f t="shared" si="17"/>
        <v>16238.91606</v>
      </c>
      <c r="AK191" s="4" t="str">
        <f t="shared" si="18"/>
        <v/>
      </c>
      <c r="AL191" s="4" t="str">
        <f t="shared" si="19"/>
        <v/>
      </c>
      <c r="AM191" s="4" t="str">
        <f t="shared" si="20"/>
        <v/>
      </c>
      <c r="AN191" s="4" t="str">
        <f t="shared" si="21"/>
        <v>73333</v>
      </c>
      <c r="AO191" s="4" t="str">
        <f t="shared" si="22"/>
        <v/>
      </c>
      <c r="AP191" s="4" t="str">
        <f t="shared" si="23"/>
        <v/>
      </c>
      <c r="AQ191" s="4" t="str">
        <f t="shared" si="24"/>
        <v/>
      </c>
      <c r="AR191" s="4" t="str">
        <f t="shared" si="25"/>
        <v>16228.125</v>
      </c>
      <c r="AS191" s="4" t="str">
        <f t="shared" si="26"/>
        <v/>
      </c>
      <c r="AT191" s="4" t="str">
        <f t="shared" si="27"/>
        <v/>
      </c>
      <c r="AU191" s="4" t="str">
        <f t="shared" si="28"/>
        <v/>
      </c>
      <c r="AV191" s="4" t="str">
        <f t="shared" si="29"/>
        <v>1771.875</v>
      </c>
      <c r="AW191" s="4" t="str">
        <f t="shared" si="30"/>
        <v/>
      </c>
      <c r="AX191" s="4" t="str">
        <f t="shared" si="31"/>
        <v/>
      </c>
      <c r="AY191" s="4" t="str">
        <f t="shared" si="32"/>
        <v/>
      </c>
      <c r="AZ191" s="4" t="str">
        <f t="shared" si="33"/>
        <v>635.7775</v>
      </c>
      <c r="BA191" s="4" t="str">
        <f t="shared" si="34"/>
        <v/>
      </c>
      <c r="BB191" s="4" t="str">
        <f t="shared" si="35"/>
        <v/>
      </c>
      <c r="BC191" s="4" t="str">
        <f t="shared" si="36"/>
        <v/>
      </c>
      <c r="BD191" s="4" t="str">
        <f t="shared" si="37"/>
        <v>81.4028125</v>
      </c>
      <c r="BE191" s="4" t="str">
        <f t="shared" si="38"/>
        <v/>
      </c>
      <c r="BF191" s="4" t="str">
        <f t="shared" si="39"/>
        <v/>
      </c>
      <c r="BG191" s="4" t="str">
        <f t="shared" si="40"/>
        <v/>
      </c>
      <c r="BH191" s="4" t="str">
        <f t="shared" si="41"/>
        <v/>
      </c>
      <c r="BI191" s="4" t="str">
        <f t="shared" si="42"/>
        <v/>
      </c>
      <c r="BJ191" s="4" t="str">
        <f t="shared" si="43"/>
        <v/>
      </c>
      <c r="BK191" s="4" t="str">
        <f t="shared" si="44"/>
        <v/>
      </c>
      <c r="BL191" s="4" t="str">
        <f t="shared" si="45"/>
        <v/>
      </c>
      <c r="BM191" s="4" t="str">
        <f t="shared" si="46"/>
        <v/>
      </c>
      <c r="BN191" s="4" t="str">
        <f t="shared" si="47"/>
        <v/>
      </c>
      <c r="BO191" s="4" t="str">
        <f t="shared" si="48"/>
        <v/>
      </c>
      <c r="BP191" s="4" t="str">
        <f t="shared" si="49"/>
        <v/>
      </c>
      <c r="BQ191" s="4" t="str">
        <f t="shared" si="50"/>
        <v/>
      </c>
      <c r="BR191" s="4" t="str">
        <f t="shared" si="51"/>
        <v/>
      </c>
      <c r="BS191" s="4" t="str">
        <f t="shared" si="52"/>
        <v/>
      </c>
      <c r="BT191" s="4" t="str">
        <f t="shared" si="53"/>
        <v/>
      </c>
      <c r="BU191" s="4" t="str">
        <f t="shared" si="54"/>
        <v/>
      </c>
      <c r="BV191" s="4" t="str">
        <f t="shared" si="55"/>
        <v/>
      </c>
      <c r="BW191" s="4" t="str">
        <f t="shared" si="56"/>
        <v/>
      </c>
      <c r="BX191" s="4" t="str">
        <f t="shared" si="57"/>
        <v/>
      </c>
      <c r="BY191" s="4" t="str">
        <f t="shared" si="58"/>
        <v/>
      </c>
      <c r="BZ191" s="4" t="str">
        <f t="shared" si="59"/>
        <v/>
      </c>
      <c r="CA191" s="4" t="str">
        <f t="shared" si="60"/>
        <v/>
      </c>
      <c r="CB191" s="4" t="str">
        <f t="shared" si="61"/>
        <v/>
      </c>
      <c r="CC191" s="4" t="str">
        <f t="shared" si="62"/>
        <v/>
      </c>
      <c r="CD191" s="4" t="str">
        <f t="shared" si="63"/>
        <v/>
      </c>
      <c r="CE191" s="4" t="str">
        <f t="shared" si="64"/>
        <v/>
      </c>
      <c r="CF191" s="4" t="str">
        <f t="shared" si="65"/>
        <v/>
      </c>
      <c r="CG191" s="4" t="str">
        <f t="shared" si="66"/>
        <v/>
      </c>
      <c r="CH191" s="4" t="str">
        <f t="shared" si="67"/>
        <v/>
      </c>
      <c r="CI191" s="4" t="str">
        <f t="shared" si="68"/>
        <v/>
      </c>
      <c r="CJ191" s="4" t="str">
        <f t="shared" si="69"/>
        <v/>
      </c>
      <c r="CK191" s="4" t="str">
        <f t="shared" si="70"/>
        <v/>
      </c>
      <c r="CL191" s="4" t="str">
        <f t="shared" si="71"/>
        <v/>
      </c>
      <c r="CM191" s="4" t="str">
        <f t="shared" si="72"/>
        <v/>
      </c>
      <c r="CN191" s="4" t="str">
        <f t="shared" si="73"/>
        <v/>
      </c>
      <c r="CO191" s="4" t="str">
        <f t="shared" si="74"/>
        <v/>
      </c>
    </row>
    <row r="192">
      <c r="A192" s="4">
        <v>0.0044485466043</v>
      </c>
      <c r="B192" s="4">
        <v>73133.4315625</v>
      </c>
      <c r="C192" s="7">
        <v>180.58655856210305</v>
      </c>
      <c r="D192" s="7">
        <v>1196.0</v>
      </c>
      <c r="E192" s="7">
        <v>1140.930737337563</v>
      </c>
      <c r="F192" s="7">
        <v>72969.0</v>
      </c>
      <c r="G192" s="7">
        <v>1135.0</v>
      </c>
      <c r="H192" s="7">
        <v>61.0</v>
      </c>
      <c r="I192" s="4">
        <v>146.885625</v>
      </c>
      <c r="J192" s="4">
        <v>17.5459375</v>
      </c>
      <c r="M192" s="7"/>
      <c r="U192" s="11" t="str">
        <f t="shared" si="2"/>
        <v>3</v>
      </c>
      <c r="V192" s="4" t="str">
        <f t="shared" si="3"/>
        <v/>
      </c>
      <c r="W192" s="4" t="str">
        <f t="shared" si="4"/>
        <v/>
      </c>
      <c r="X192" s="4" t="str">
        <f t="shared" si="5"/>
        <v>73133.43156</v>
      </c>
      <c r="Y192" s="4" t="str">
        <f t="shared" si="6"/>
        <v/>
      </c>
      <c r="Z192" s="4" t="str">
        <f t="shared" si="7"/>
        <v/>
      </c>
      <c r="AA192" s="4" t="str">
        <f t="shared" si="8"/>
        <v/>
      </c>
      <c r="AB192" s="4" t="str">
        <f t="shared" si="9"/>
        <v>180.5865586</v>
      </c>
      <c r="AC192" s="4" t="str">
        <f t="shared" si="10"/>
        <v/>
      </c>
      <c r="AD192" s="4" t="str">
        <f t="shared" si="11"/>
        <v/>
      </c>
      <c r="AE192" s="4" t="str">
        <f t="shared" si="12"/>
        <v/>
      </c>
      <c r="AF192" s="4" t="str">
        <f t="shared" si="13"/>
        <v>1196</v>
      </c>
      <c r="AG192" s="4" t="str">
        <f t="shared" si="14"/>
        <v/>
      </c>
      <c r="AH192" s="4" t="str">
        <f t="shared" si="15"/>
        <v/>
      </c>
      <c r="AI192" s="4" t="str">
        <f t="shared" si="16"/>
        <v/>
      </c>
      <c r="AJ192" s="4" t="str">
        <f t="shared" si="17"/>
        <v>1140.930737</v>
      </c>
      <c r="AK192" s="4" t="str">
        <f t="shared" si="18"/>
        <v/>
      </c>
      <c r="AL192" s="4" t="str">
        <f t="shared" si="19"/>
        <v/>
      </c>
      <c r="AM192" s="4" t="str">
        <f t="shared" si="20"/>
        <v/>
      </c>
      <c r="AN192" s="4" t="str">
        <f t="shared" si="21"/>
        <v>72969</v>
      </c>
      <c r="AO192" s="4" t="str">
        <f t="shared" si="22"/>
        <v/>
      </c>
      <c r="AP192" s="4" t="str">
        <f t="shared" si="23"/>
        <v/>
      </c>
      <c r="AQ192" s="4" t="str">
        <f t="shared" si="24"/>
        <v/>
      </c>
      <c r="AR192" s="4" t="str">
        <f t="shared" si="25"/>
        <v>1135</v>
      </c>
      <c r="AS192" s="4" t="str">
        <f t="shared" si="26"/>
        <v/>
      </c>
      <c r="AT192" s="4" t="str">
        <f t="shared" si="27"/>
        <v/>
      </c>
      <c r="AU192" s="4" t="str">
        <f t="shared" si="28"/>
        <v/>
      </c>
      <c r="AV192" s="4" t="str">
        <f t="shared" si="29"/>
        <v>61</v>
      </c>
      <c r="AW192" s="4" t="str">
        <f t="shared" si="30"/>
        <v/>
      </c>
      <c r="AX192" s="4" t="str">
        <f t="shared" si="31"/>
        <v/>
      </c>
      <c r="AY192" s="4" t="str">
        <f t="shared" si="32"/>
        <v/>
      </c>
      <c r="AZ192" s="4" t="str">
        <f t="shared" si="33"/>
        <v>146.885625</v>
      </c>
      <c r="BA192" s="4" t="str">
        <f t="shared" si="34"/>
        <v/>
      </c>
      <c r="BB192" s="4" t="str">
        <f t="shared" si="35"/>
        <v/>
      </c>
      <c r="BC192" s="4" t="str">
        <f t="shared" si="36"/>
        <v/>
      </c>
      <c r="BD192" s="4" t="str">
        <f t="shared" si="37"/>
        <v>17.5459375</v>
      </c>
      <c r="BE192" s="4" t="str">
        <f t="shared" si="38"/>
        <v/>
      </c>
      <c r="BF192" s="4" t="str">
        <f t="shared" si="39"/>
        <v/>
      </c>
      <c r="BG192" s="4" t="str">
        <f t="shared" si="40"/>
        <v/>
      </c>
      <c r="BH192" s="4" t="str">
        <f t="shared" si="41"/>
        <v/>
      </c>
      <c r="BI192" s="4" t="str">
        <f t="shared" si="42"/>
        <v/>
      </c>
      <c r="BJ192" s="4" t="str">
        <f t="shared" si="43"/>
        <v/>
      </c>
      <c r="BK192" s="4" t="str">
        <f t="shared" si="44"/>
        <v/>
      </c>
      <c r="BL192" s="4" t="str">
        <f t="shared" si="45"/>
        <v/>
      </c>
      <c r="BM192" s="4" t="str">
        <f t="shared" si="46"/>
        <v/>
      </c>
      <c r="BN192" s="4" t="str">
        <f t="shared" si="47"/>
        <v/>
      </c>
      <c r="BO192" s="4" t="str">
        <f t="shared" si="48"/>
        <v/>
      </c>
      <c r="BP192" s="4" t="str">
        <f t="shared" si="49"/>
        <v/>
      </c>
      <c r="BQ192" s="4" t="str">
        <f t="shared" si="50"/>
        <v/>
      </c>
      <c r="BR192" s="4" t="str">
        <f t="shared" si="51"/>
        <v/>
      </c>
      <c r="BS192" s="4" t="str">
        <f t="shared" si="52"/>
        <v/>
      </c>
      <c r="BT192" s="4" t="str">
        <f t="shared" si="53"/>
        <v/>
      </c>
      <c r="BU192" s="4" t="str">
        <f t="shared" si="54"/>
        <v/>
      </c>
      <c r="BV192" s="4" t="str">
        <f t="shared" si="55"/>
        <v/>
      </c>
      <c r="BW192" s="4" t="str">
        <f t="shared" si="56"/>
        <v/>
      </c>
      <c r="BX192" s="4" t="str">
        <f t="shared" si="57"/>
        <v/>
      </c>
      <c r="BY192" s="4" t="str">
        <f t="shared" si="58"/>
        <v/>
      </c>
      <c r="BZ192" s="4" t="str">
        <f t="shared" si="59"/>
        <v/>
      </c>
      <c r="CA192" s="4" t="str">
        <f t="shared" si="60"/>
        <v/>
      </c>
      <c r="CB192" s="4" t="str">
        <f t="shared" si="61"/>
        <v/>
      </c>
      <c r="CC192" s="4" t="str">
        <f t="shared" si="62"/>
        <v/>
      </c>
      <c r="CD192" s="4" t="str">
        <f t="shared" si="63"/>
        <v/>
      </c>
      <c r="CE192" s="4" t="str">
        <f t="shared" si="64"/>
        <v/>
      </c>
      <c r="CF192" s="4" t="str">
        <f t="shared" si="65"/>
        <v/>
      </c>
      <c r="CG192" s="4" t="str">
        <f t="shared" si="66"/>
        <v/>
      </c>
      <c r="CH192" s="4" t="str">
        <f t="shared" si="67"/>
        <v/>
      </c>
      <c r="CI192" s="4" t="str">
        <f t="shared" si="68"/>
        <v/>
      </c>
      <c r="CJ192" s="4" t="str">
        <f t="shared" si="69"/>
        <v/>
      </c>
      <c r="CK192" s="4" t="str">
        <f t="shared" si="70"/>
        <v/>
      </c>
      <c r="CL192" s="4" t="str">
        <f t="shared" si="71"/>
        <v/>
      </c>
      <c r="CM192" s="4" t="str">
        <f t="shared" si="72"/>
        <v/>
      </c>
      <c r="CN192" s="4" t="str">
        <f t="shared" si="73"/>
        <v/>
      </c>
      <c r="CO192" s="4" t="str">
        <f t="shared" si="74"/>
        <v/>
      </c>
    </row>
    <row r="193">
      <c r="A193" s="4">
        <v>0.00280892930782</v>
      </c>
      <c r="B193" s="4">
        <v>73411.465</v>
      </c>
      <c r="C193" s="7">
        <v>695.6153026279296</v>
      </c>
      <c r="D193" s="7">
        <v>4143.0</v>
      </c>
      <c r="E193" s="7">
        <v>2960.8124737612957</v>
      </c>
      <c r="F193" s="7">
        <v>72732.0</v>
      </c>
      <c r="G193" s="7">
        <v>2950.5928125</v>
      </c>
      <c r="H193" s="7">
        <v>1192.4071875</v>
      </c>
      <c r="I193" s="4">
        <v>679.465</v>
      </c>
      <c r="J193" s="4">
        <v>0.0</v>
      </c>
      <c r="M193" s="7"/>
      <c r="U193" s="11" t="str">
        <f t="shared" si="2"/>
        <v>2</v>
      </c>
      <c r="V193" s="4" t="str">
        <f t="shared" si="3"/>
        <v/>
      </c>
      <c r="W193" s="4" t="str">
        <f t="shared" si="4"/>
        <v>73411.465</v>
      </c>
      <c r="X193" s="4" t="str">
        <f t="shared" si="5"/>
        <v/>
      </c>
      <c r="Y193" s="4" t="str">
        <f t="shared" si="6"/>
        <v/>
      </c>
      <c r="Z193" s="4" t="str">
        <f t="shared" si="7"/>
        <v/>
      </c>
      <c r="AA193" s="4" t="str">
        <f t="shared" si="8"/>
        <v>695.6153026</v>
      </c>
      <c r="AB193" s="4" t="str">
        <f t="shared" si="9"/>
        <v/>
      </c>
      <c r="AC193" s="4" t="str">
        <f t="shared" si="10"/>
        <v/>
      </c>
      <c r="AD193" s="4" t="str">
        <f t="shared" si="11"/>
        <v/>
      </c>
      <c r="AE193" s="4" t="str">
        <f t="shared" si="12"/>
        <v>4143</v>
      </c>
      <c r="AF193" s="4" t="str">
        <f t="shared" si="13"/>
        <v/>
      </c>
      <c r="AG193" s="4" t="str">
        <f t="shared" si="14"/>
        <v/>
      </c>
      <c r="AH193" s="4" t="str">
        <f t="shared" si="15"/>
        <v/>
      </c>
      <c r="AI193" s="4" t="str">
        <f t="shared" si="16"/>
        <v>2960.812474</v>
      </c>
      <c r="AJ193" s="4" t="str">
        <f t="shared" si="17"/>
        <v/>
      </c>
      <c r="AK193" s="4" t="str">
        <f t="shared" si="18"/>
        <v/>
      </c>
      <c r="AL193" s="4" t="str">
        <f t="shared" si="19"/>
        <v/>
      </c>
      <c r="AM193" s="4" t="str">
        <f t="shared" si="20"/>
        <v>72732</v>
      </c>
      <c r="AN193" s="4" t="str">
        <f t="shared" si="21"/>
        <v/>
      </c>
      <c r="AO193" s="4" t="str">
        <f t="shared" si="22"/>
        <v/>
      </c>
      <c r="AP193" s="4" t="str">
        <f t="shared" si="23"/>
        <v/>
      </c>
      <c r="AQ193" s="4" t="str">
        <f t="shared" si="24"/>
        <v>2950.592813</v>
      </c>
      <c r="AR193" s="4" t="str">
        <f t="shared" si="25"/>
        <v/>
      </c>
      <c r="AS193" s="4" t="str">
        <f t="shared" si="26"/>
        <v/>
      </c>
      <c r="AT193" s="4" t="str">
        <f t="shared" si="27"/>
        <v/>
      </c>
      <c r="AU193" s="4" t="str">
        <f t="shared" si="28"/>
        <v>1192.407188</v>
      </c>
      <c r="AV193" s="4" t="str">
        <f t="shared" si="29"/>
        <v/>
      </c>
      <c r="AW193" s="4" t="str">
        <f t="shared" si="30"/>
        <v/>
      </c>
      <c r="AX193" s="4" t="str">
        <f t="shared" si="31"/>
        <v/>
      </c>
      <c r="AY193" s="4" t="str">
        <f t="shared" si="32"/>
        <v>679.465</v>
      </c>
      <c r="AZ193" s="4" t="str">
        <f t="shared" si="33"/>
        <v/>
      </c>
      <c r="BA193" s="4" t="str">
        <f t="shared" si="34"/>
        <v/>
      </c>
      <c r="BB193" s="4" t="str">
        <f t="shared" si="35"/>
        <v/>
      </c>
      <c r="BC193" s="4" t="str">
        <f t="shared" si="36"/>
        <v>0</v>
      </c>
      <c r="BD193" s="4" t="str">
        <f t="shared" si="37"/>
        <v/>
      </c>
      <c r="BE193" s="4" t="str">
        <f t="shared" si="38"/>
        <v/>
      </c>
      <c r="BF193" s="4" t="str">
        <f t="shared" si="39"/>
        <v/>
      </c>
      <c r="BG193" s="4" t="str">
        <f t="shared" si="40"/>
        <v/>
      </c>
      <c r="BH193" s="4" t="str">
        <f t="shared" si="41"/>
        <v/>
      </c>
      <c r="BI193" s="4" t="str">
        <f t="shared" si="42"/>
        <v/>
      </c>
      <c r="BJ193" s="4" t="str">
        <f t="shared" si="43"/>
        <v/>
      </c>
      <c r="BK193" s="4" t="str">
        <f t="shared" si="44"/>
        <v/>
      </c>
      <c r="BL193" s="4" t="str">
        <f t="shared" si="45"/>
        <v/>
      </c>
      <c r="BM193" s="4" t="str">
        <f t="shared" si="46"/>
        <v/>
      </c>
      <c r="BN193" s="4" t="str">
        <f t="shared" si="47"/>
        <v/>
      </c>
      <c r="BO193" s="4" t="str">
        <f t="shared" si="48"/>
        <v/>
      </c>
      <c r="BP193" s="4" t="str">
        <f t="shared" si="49"/>
        <v/>
      </c>
      <c r="BQ193" s="4" t="str">
        <f t="shared" si="50"/>
        <v/>
      </c>
      <c r="BR193" s="4" t="str">
        <f t="shared" si="51"/>
        <v/>
      </c>
      <c r="BS193" s="4" t="str">
        <f t="shared" si="52"/>
        <v/>
      </c>
      <c r="BT193" s="4" t="str">
        <f t="shared" si="53"/>
        <v/>
      </c>
      <c r="BU193" s="4" t="str">
        <f t="shared" si="54"/>
        <v/>
      </c>
      <c r="BV193" s="4" t="str">
        <f t="shared" si="55"/>
        <v/>
      </c>
      <c r="BW193" s="4" t="str">
        <f t="shared" si="56"/>
        <v/>
      </c>
      <c r="BX193" s="4" t="str">
        <f t="shared" si="57"/>
        <v/>
      </c>
      <c r="BY193" s="4" t="str">
        <f t="shared" si="58"/>
        <v/>
      </c>
      <c r="BZ193" s="4" t="str">
        <f t="shared" si="59"/>
        <v/>
      </c>
      <c r="CA193" s="4" t="str">
        <f t="shared" si="60"/>
        <v/>
      </c>
      <c r="CB193" s="4" t="str">
        <f t="shared" si="61"/>
        <v/>
      </c>
      <c r="CC193" s="4" t="str">
        <f t="shared" si="62"/>
        <v/>
      </c>
      <c r="CD193" s="4" t="str">
        <f t="shared" si="63"/>
        <v/>
      </c>
      <c r="CE193" s="4" t="str">
        <f t="shared" si="64"/>
        <v/>
      </c>
      <c r="CF193" s="4" t="str">
        <f t="shared" si="65"/>
        <v/>
      </c>
      <c r="CG193" s="4" t="str">
        <f t="shared" si="66"/>
        <v/>
      </c>
      <c r="CH193" s="4" t="str">
        <f t="shared" si="67"/>
        <v/>
      </c>
      <c r="CI193" s="4" t="str">
        <f t="shared" si="68"/>
        <v/>
      </c>
      <c r="CJ193" s="4" t="str">
        <f t="shared" si="69"/>
        <v/>
      </c>
      <c r="CK193" s="4" t="str">
        <f t="shared" si="70"/>
        <v/>
      </c>
      <c r="CL193" s="4" t="str">
        <f t="shared" si="71"/>
        <v/>
      </c>
      <c r="CM193" s="4" t="str">
        <f t="shared" si="72"/>
        <v/>
      </c>
      <c r="CN193" s="4" t="str">
        <f t="shared" si="73"/>
        <v/>
      </c>
      <c r="CO193" s="4" t="str">
        <f t="shared" si="74"/>
        <v/>
      </c>
    </row>
    <row r="194">
      <c r="A194" s="4">
        <v>0.00385978057255</v>
      </c>
      <c r="B194" s="4">
        <v>73096.91</v>
      </c>
      <c r="C194" s="7">
        <v>563.0566879938415</v>
      </c>
      <c r="D194" s="7">
        <v>9616.0</v>
      </c>
      <c r="E194" s="7">
        <v>8145.067808827314</v>
      </c>
      <c r="F194" s="7">
        <v>72550.0</v>
      </c>
      <c r="G194" s="7">
        <v>8134.535</v>
      </c>
      <c r="H194" s="7">
        <v>1481.465</v>
      </c>
      <c r="I194" s="4">
        <v>543.905</v>
      </c>
      <c r="J194" s="4">
        <v>3.005</v>
      </c>
      <c r="U194" s="11" t="str">
        <f t="shared" si="2"/>
        <v>2</v>
      </c>
      <c r="V194" s="4" t="str">
        <f t="shared" si="3"/>
        <v/>
      </c>
      <c r="W194" s="4" t="str">
        <f t="shared" si="4"/>
        <v>73096.91</v>
      </c>
      <c r="X194" s="4" t="str">
        <f t="shared" si="5"/>
        <v/>
      </c>
      <c r="Y194" s="4" t="str">
        <f t="shared" si="6"/>
        <v/>
      </c>
      <c r="Z194" s="4" t="str">
        <f t="shared" si="7"/>
        <v/>
      </c>
      <c r="AA194" s="4" t="str">
        <f t="shared" si="8"/>
        <v>563.056688</v>
      </c>
      <c r="AB194" s="4" t="str">
        <f t="shared" si="9"/>
        <v/>
      </c>
      <c r="AC194" s="4" t="str">
        <f t="shared" si="10"/>
        <v/>
      </c>
      <c r="AD194" s="4" t="str">
        <f t="shared" si="11"/>
        <v/>
      </c>
      <c r="AE194" s="4" t="str">
        <f t="shared" si="12"/>
        <v>9616</v>
      </c>
      <c r="AF194" s="4" t="str">
        <f t="shared" si="13"/>
        <v/>
      </c>
      <c r="AG194" s="4" t="str">
        <f t="shared" si="14"/>
        <v/>
      </c>
      <c r="AH194" s="4" t="str">
        <f t="shared" si="15"/>
        <v/>
      </c>
      <c r="AI194" s="4" t="str">
        <f t="shared" si="16"/>
        <v>8145.067809</v>
      </c>
      <c r="AJ194" s="4" t="str">
        <f t="shared" si="17"/>
        <v/>
      </c>
      <c r="AK194" s="4" t="str">
        <f t="shared" si="18"/>
        <v/>
      </c>
      <c r="AL194" s="4" t="str">
        <f t="shared" si="19"/>
        <v/>
      </c>
      <c r="AM194" s="4" t="str">
        <f t="shared" si="20"/>
        <v>72550</v>
      </c>
      <c r="AN194" s="4" t="str">
        <f t="shared" si="21"/>
        <v/>
      </c>
      <c r="AO194" s="4" t="str">
        <f t="shared" si="22"/>
        <v/>
      </c>
      <c r="AP194" s="4" t="str">
        <f t="shared" si="23"/>
        <v/>
      </c>
      <c r="AQ194" s="4" t="str">
        <f t="shared" si="24"/>
        <v>8134.535</v>
      </c>
      <c r="AR194" s="4" t="str">
        <f t="shared" si="25"/>
        <v/>
      </c>
      <c r="AS194" s="4" t="str">
        <f t="shared" si="26"/>
        <v/>
      </c>
      <c r="AT194" s="4" t="str">
        <f t="shared" si="27"/>
        <v/>
      </c>
      <c r="AU194" s="4" t="str">
        <f t="shared" si="28"/>
        <v>1481.465</v>
      </c>
      <c r="AV194" s="4" t="str">
        <f t="shared" si="29"/>
        <v/>
      </c>
      <c r="AW194" s="4" t="str">
        <f t="shared" si="30"/>
        <v/>
      </c>
      <c r="AX194" s="4" t="str">
        <f t="shared" si="31"/>
        <v/>
      </c>
      <c r="AY194" s="4" t="str">
        <f t="shared" si="32"/>
        <v>543.905</v>
      </c>
      <c r="AZ194" s="4" t="str">
        <f t="shared" si="33"/>
        <v/>
      </c>
      <c r="BA194" s="4" t="str">
        <f t="shared" si="34"/>
        <v/>
      </c>
      <c r="BB194" s="4" t="str">
        <f t="shared" si="35"/>
        <v/>
      </c>
      <c r="BC194" s="4" t="str">
        <f t="shared" si="36"/>
        <v>3.005</v>
      </c>
      <c r="BD194" s="4" t="str">
        <f t="shared" si="37"/>
        <v/>
      </c>
      <c r="BE194" s="4" t="str">
        <f t="shared" si="38"/>
        <v/>
      </c>
      <c r="BF194" s="4" t="str">
        <f t="shared" si="39"/>
        <v/>
      </c>
      <c r="BG194" s="4" t="str">
        <f t="shared" si="40"/>
        <v/>
      </c>
      <c r="BH194" s="4" t="str">
        <f t="shared" si="41"/>
        <v/>
      </c>
      <c r="BI194" s="4" t="str">
        <f t="shared" si="42"/>
        <v/>
      </c>
      <c r="BJ194" s="4" t="str">
        <f t="shared" si="43"/>
        <v/>
      </c>
      <c r="BK194" s="4" t="str">
        <f t="shared" si="44"/>
        <v/>
      </c>
      <c r="BL194" s="4" t="str">
        <f t="shared" si="45"/>
        <v/>
      </c>
      <c r="BM194" s="4" t="str">
        <f t="shared" si="46"/>
        <v/>
      </c>
      <c r="BN194" s="4" t="str">
        <f t="shared" si="47"/>
        <v/>
      </c>
      <c r="BO194" s="4" t="str">
        <f t="shared" si="48"/>
        <v/>
      </c>
      <c r="BP194" s="4" t="str">
        <f t="shared" si="49"/>
        <v/>
      </c>
      <c r="BQ194" s="4" t="str">
        <f t="shared" si="50"/>
        <v/>
      </c>
      <c r="BR194" s="4" t="str">
        <f t="shared" si="51"/>
        <v/>
      </c>
      <c r="BS194" s="4" t="str">
        <f t="shared" si="52"/>
        <v/>
      </c>
      <c r="BT194" s="4" t="str">
        <f t="shared" si="53"/>
        <v/>
      </c>
      <c r="BU194" s="4" t="str">
        <f t="shared" si="54"/>
        <v/>
      </c>
      <c r="BV194" s="4" t="str">
        <f t="shared" si="55"/>
        <v/>
      </c>
      <c r="BW194" s="4" t="str">
        <f t="shared" si="56"/>
        <v/>
      </c>
      <c r="BX194" s="4" t="str">
        <f t="shared" si="57"/>
        <v/>
      </c>
      <c r="BY194" s="4" t="str">
        <f t="shared" si="58"/>
        <v/>
      </c>
      <c r="BZ194" s="4" t="str">
        <f t="shared" si="59"/>
        <v/>
      </c>
      <c r="CA194" s="4" t="str">
        <f t="shared" si="60"/>
        <v/>
      </c>
      <c r="CB194" s="4" t="str">
        <f t="shared" si="61"/>
        <v/>
      </c>
      <c r="CC194" s="4" t="str">
        <f t="shared" si="62"/>
        <v/>
      </c>
      <c r="CD194" s="4" t="str">
        <f t="shared" si="63"/>
        <v/>
      </c>
      <c r="CE194" s="4" t="str">
        <f t="shared" si="64"/>
        <v/>
      </c>
      <c r="CF194" s="4" t="str">
        <f t="shared" si="65"/>
        <v/>
      </c>
      <c r="CG194" s="4" t="str">
        <f t="shared" si="66"/>
        <v/>
      </c>
      <c r="CH194" s="4" t="str">
        <f t="shared" si="67"/>
        <v/>
      </c>
      <c r="CI194" s="4" t="str">
        <f t="shared" si="68"/>
        <v/>
      </c>
      <c r="CJ194" s="4" t="str">
        <f t="shared" si="69"/>
        <v/>
      </c>
      <c r="CK194" s="4" t="str">
        <f t="shared" si="70"/>
        <v/>
      </c>
      <c r="CL194" s="4" t="str">
        <f t="shared" si="71"/>
        <v/>
      </c>
      <c r="CM194" s="4" t="str">
        <f t="shared" si="72"/>
        <v/>
      </c>
      <c r="CN194" s="4" t="str">
        <f t="shared" si="73"/>
        <v/>
      </c>
      <c r="CO194" s="4" t="str">
        <f t="shared" si="74"/>
        <v/>
      </c>
    </row>
    <row r="195">
      <c r="A195" s="4">
        <v>0.0064056873874</v>
      </c>
      <c r="B195" s="4">
        <v>73788.2325</v>
      </c>
      <c r="C195" s="7">
        <v>1361.3770586717721</v>
      </c>
      <c r="D195" s="7">
        <v>16200.0</v>
      </c>
      <c r="E195" s="7">
        <v>14034.213042852474</v>
      </c>
      <c r="F195" s="7">
        <v>72443.0</v>
      </c>
      <c r="G195" s="7">
        <v>14023.125</v>
      </c>
      <c r="H195" s="7">
        <v>2176.875</v>
      </c>
      <c r="I195" s="4">
        <v>1231.246875</v>
      </c>
      <c r="J195" s="4">
        <v>113.985625</v>
      </c>
      <c r="U195" s="11" t="str">
        <f t="shared" si="2"/>
        <v>3</v>
      </c>
      <c r="V195" s="4" t="str">
        <f t="shared" si="3"/>
        <v/>
      </c>
      <c r="W195" s="4" t="str">
        <f t="shared" si="4"/>
        <v/>
      </c>
      <c r="X195" s="4" t="str">
        <f t="shared" si="5"/>
        <v>73788.2325</v>
      </c>
      <c r="Y195" s="4" t="str">
        <f t="shared" si="6"/>
        <v/>
      </c>
      <c r="Z195" s="4" t="str">
        <f t="shared" si="7"/>
        <v/>
      </c>
      <c r="AA195" s="4" t="str">
        <f t="shared" si="8"/>
        <v/>
      </c>
      <c r="AB195" s="4" t="str">
        <f t="shared" si="9"/>
        <v>1361.377059</v>
      </c>
      <c r="AC195" s="4" t="str">
        <f t="shared" si="10"/>
        <v/>
      </c>
      <c r="AD195" s="4" t="str">
        <f t="shared" si="11"/>
        <v/>
      </c>
      <c r="AE195" s="4" t="str">
        <f t="shared" si="12"/>
        <v/>
      </c>
      <c r="AF195" s="4" t="str">
        <f t="shared" si="13"/>
        <v>16200</v>
      </c>
      <c r="AG195" s="4" t="str">
        <f t="shared" si="14"/>
        <v/>
      </c>
      <c r="AH195" s="4" t="str">
        <f t="shared" si="15"/>
        <v/>
      </c>
      <c r="AI195" s="4" t="str">
        <f t="shared" si="16"/>
        <v/>
      </c>
      <c r="AJ195" s="4" t="str">
        <f t="shared" si="17"/>
        <v>14034.21304</v>
      </c>
      <c r="AK195" s="4" t="str">
        <f t="shared" si="18"/>
        <v/>
      </c>
      <c r="AL195" s="4" t="str">
        <f t="shared" si="19"/>
        <v/>
      </c>
      <c r="AM195" s="4" t="str">
        <f t="shared" si="20"/>
        <v/>
      </c>
      <c r="AN195" s="4" t="str">
        <f t="shared" si="21"/>
        <v>72443</v>
      </c>
      <c r="AO195" s="4" t="str">
        <f t="shared" si="22"/>
        <v/>
      </c>
      <c r="AP195" s="4" t="str">
        <f t="shared" si="23"/>
        <v/>
      </c>
      <c r="AQ195" s="4" t="str">
        <f t="shared" si="24"/>
        <v/>
      </c>
      <c r="AR195" s="4" t="str">
        <f t="shared" si="25"/>
        <v>14023.125</v>
      </c>
      <c r="AS195" s="4" t="str">
        <f t="shared" si="26"/>
        <v/>
      </c>
      <c r="AT195" s="4" t="str">
        <f t="shared" si="27"/>
        <v/>
      </c>
      <c r="AU195" s="4" t="str">
        <f t="shared" si="28"/>
        <v/>
      </c>
      <c r="AV195" s="4" t="str">
        <f t="shared" si="29"/>
        <v>2176.875</v>
      </c>
      <c r="AW195" s="4" t="str">
        <f t="shared" si="30"/>
        <v/>
      </c>
      <c r="AX195" s="4" t="str">
        <f t="shared" si="31"/>
        <v/>
      </c>
      <c r="AY195" s="4" t="str">
        <f t="shared" si="32"/>
        <v/>
      </c>
      <c r="AZ195" s="4" t="str">
        <f t="shared" si="33"/>
        <v>1231.246875</v>
      </c>
      <c r="BA195" s="4" t="str">
        <f t="shared" si="34"/>
        <v/>
      </c>
      <c r="BB195" s="4" t="str">
        <f t="shared" si="35"/>
        <v/>
      </c>
      <c r="BC195" s="4" t="str">
        <f t="shared" si="36"/>
        <v/>
      </c>
      <c r="BD195" s="4" t="str">
        <f t="shared" si="37"/>
        <v>113.985625</v>
      </c>
      <c r="BE195" s="4" t="str">
        <f t="shared" si="38"/>
        <v/>
      </c>
      <c r="BF195" s="4" t="str">
        <f t="shared" si="39"/>
        <v/>
      </c>
      <c r="BG195" s="4" t="str">
        <f t="shared" si="40"/>
        <v/>
      </c>
      <c r="BH195" s="4" t="str">
        <f t="shared" si="41"/>
        <v/>
      </c>
      <c r="BI195" s="4" t="str">
        <f t="shared" si="42"/>
        <v/>
      </c>
      <c r="BJ195" s="4" t="str">
        <f t="shared" si="43"/>
        <v/>
      </c>
      <c r="BK195" s="4" t="str">
        <f t="shared" si="44"/>
        <v/>
      </c>
      <c r="BL195" s="4" t="str">
        <f t="shared" si="45"/>
        <v/>
      </c>
      <c r="BM195" s="4" t="str">
        <f t="shared" si="46"/>
        <v/>
      </c>
      <c r="BN195" s="4" t="str">
        <f t="shared" si="47"/>
        <v/>
      </c>
      <c r="BO195" s="4" t="str">
        <f t="shared" si="48"/>
        <v/>
      </c>
      <c r="BP195" s="4" t="str">
        <f t="shared" si="49"/>
        <v/>
      </c>
      <c r="BQ195" s="4" t="str">
        <f t="shared" si="50"/>
        <v/>
      </c>
      <c r="BR195" s="4" t="str">
        <f t="shared" si="51"/>
        <v/>
      </c>
      <c r="BS195" s="4" t="str">
        <f t="shared" si="52"/>
        <v/>
      </c>
      <c r="BT195" s="4" t="str">
        <f t="shared" si="53"/>
        <v/>
      </c>
      <c r="BU195" s="4" t="str">
        <f t="shared" si="54"/>
        <v/>
      </c>
      <c r="BV195" s="4" t="str">
        <f t="shared" si="55"/>
        <v/>
      </c>
      <c r="BW195" s="4" t="str">
        <f t="shared" si="56"/>
        <v/>
      </c>
      <c r="BX195" s="4" t="str">
        <f t="shared" si="57"/>
        <v/>
      </c>
      <c r="BY195" s="4" t="str">
        <f t="shared" si="58"/>
        <v/>
      </c>
      <c r="BZ195" s="4" t="str">
        <f t="shared" si="59"/>
        <v/>
      </c>
      <c r="CA195" s="4" t="str">
        <f t="shared" si="60"/>
        <v/>
      </c>
      <c r="CB195" s="4" t="str">
        <f t="shared" si="61"/>
        <v/>
      </c>
      <c r="CC195" s="4" t="str">
        <f t="shared" si="62"/>
        <v/>
      </c>
      <c r="CD195" s="4" t="str">
        <f t="shared" si="63"/>
        <v/>
      </c>
      <c r="CE195" s="4" t="str">
        <f t="shared" si="64"/>
        <v/>
      </c>
      <c r="CF195" s="4" t="str">
        <f t="shared" si="65"/>
        <v/>
      </c>
      <c r="CG195" s="4" t="str">
        <f t="shared" si="66"/>
        <v/>
      </c>
      <c r="CH195" s="4" t="str">
        <f t="shared" si="67"/>
        <v/>
      </c>
      <c r="CI195" s="4" t="str">
        <f t="shared" si="68"/>
        <v/>
      </c>
      <c r="CJ195" s="4" t="str">
        <f t="shared" si="69"/>
        <v/>
      </c>
      <c r="CK195" s="4" t="str">
        <f t="shared" si="70"/>
        <v/>
      </c>
      <c r="CL195" s="4" t="str">
        <f t="shared" si="71"/>
        <v/>
      </c>
      <c r="CM195" s="4" t="str">
        <f t="shared" si="72"/>
        <v/>
      </c>
      <c r="CN195" s="4" t="str">
        <f t="shared" si="73"/>
        <v/>
      </c>
      <c r="CO195" s="4" t="str">
        <f t="shared" si="74"/>
        <v/>
      </c>
    </row>
    <row r="196">
      <c r="A196" s="4">
        <v>0.00108156718694</v>
      </c>
      <c r="B196" s="4">
        <v>72134.269375</v>
      </c>
      <c r="C196" s="7">
        <v>43.407226699696295</v>
      </c>
      <c r="D196" s="7">
        <v>7918.0</v>
      </c>
      <c r="E196" s="7">
        <v>7165.46635070295</v>
      </c>
      <c r="F196" s="7">
        <v>72107.0</v>
      </c>
      <c r="G196" s="7">
        <v>7155.8925</v>
      </c>
      <c r="H196" s="7">
        <v>762.1075</v>
      </c>
      <c r="I196" s="4">
        <v>22.269375</v>
      </c>
      <c r="J196" s="4">
        <v>5.0</v>
      </c>
      <c r="K196">
        <v>10.204571144249204</v>
      </c>
      <c r="L196" s="7">
        <v>60.0</v>
      </c>
      <c r="M196" s="7">
        <v>50.0</v>
      </c>
      <c r="N196" s="4">
        <v>590.0</v>
      </c>
      <c r="O196" s="4">
        <v>120.0</v>
      </c>
      <c r="P196" s="4">
        <v>228.0</v>
      </c>
      <c r="Q196" s="4">
        <v>3588.515699838284</v>
      </c>
      <c r="R196" s="4">
        <v>4.0</v>
      </c>
      <c r="S196" s="4">
        <v>116.0</v>
      </c>
      <c r="T196" s="4"/>
      <c r="U196" s="11" t="str">
        <f t="shared" si="2"/>
        <v>1</v>
      </c>
      <c r="V196" s="4" t="str">
        <f t="shared" si="3"/>
        <v>72134.26938</v>
      </c>
      <c r="W196" s="4" t="str">
        <f t="shared" si="4"/>
        <v/>
      </c>
      <c r="X196" s="4" t="str">
        <f t="shared" si="5"/>
        <v/>
      </c>
      <c r="Y196" s="4" t="str">
        <f t="shared" si="6"/>
        <v/>
      </c>
      <c r="Z196" s="4" t="str">
        <f t="shared" si="7"/>
        <v>43.4072267</v>
      </c>
      <c r="AA196" s="4" t="str">
        <f t="shared" si="8"/>
        <v/>
      </c>
      <c r="AB196" s="4" t="str">
        <f t="shared" si="9"/>
        <v/>
      </c>
      <c r="AC196" s="4" t="str">
        <f t="shared" si="10"/>
        <v/>
      </c>
      <c r="AD196" s="4" t="str">
        <f t="shared" si="11"/>
        <v>7918</v>
      </c>
      <c r="AE196" s="4" t="str">
        <f t="shared" si="12"/>
        <v/>
      </c>
      <c r="AF196" s="4" t="str">
        <f t="shared" si="13"/>
        <v/>
      </c>
      <c r="AG196" s="4" t="str">
        <f t="shared" si="14"/>
        <v/>
      </c>
      <c r="AH196" s="4" t="str">
        <f t="shared" si="15"/>
        <v>7165.466351</v>
      </c>
      <c r="AI196" s="4" t="str">
        <f t="shared" si="16"/>
        <v/>
      </c>
      <c r="AJ196" s="4" t="str">
        <f t="shared" si="17"/>
        <v/>
      </c>
      <c r="AK196" s="4" t="str">
        <f t="shared" si="18"/>
        <v/>
      </c>
      <c r="AL196" s="4" t="str">
        <f t="shared" si="19"/>
        <v>72107</v>
      </c>
      <c r="AM196" s="4" t="str">
        <f t="shared" si="20"/>
        <v/>
      </c>
      <c r="AN196" s="4" t="str">
        <f t="shared" si="21"/>
        <v/>
      </c>
      <c r="AO196" s="4" t="str">
        <f t="shared" si="22"/>
        <v/>
      </c>
      <c r="AP196" s="4" t="str">
        <f t="shared" si="23"/>
        <v>7155.8925</v>
      </c>
      <c r="AQ196" s="4" t="str">
        <f t="shared" si="24"/>
        <v/>
      </c>
      <c r="AR196" s="4" t="str">
        <f t="shared" si="25"/>
        <v/>
      </c>
      <c r="AS196" s="4" t="str">
        <f t="shared" si="26"/>
        <v/>
      </c>
      <c r="AT196" s="4" t="str">
        <f t="shared" si="27"/>
        <v>762.1075</v>
      </c>
      <c r="AU196" s="4" t="str">
        <f t="shared" si="28"/>
        <v/>
      </c>
      <c r="AV196" s="4" t="str">
        <f t="shared" si="29"/>
        <v/>
      </c>
      <c r="AW196" s="4" t="str">
        <f t="shared" si="30"/>
        <v/>
      </c>
      <c r="AX196" s="4" t="str">
        <f t="shared" si="31"/>
        <v>22.269375</v>
      </c>
      <c r="AY196" s="4" t="str">
        <f t="shared" si="32"/>
        <v/>
      </c>
      <c r="AZ196" s="4" t="str">
        <f t="shared" si="33"/>
        <v/>
      </c>
      <c r="BA196" s="4" t="str">
        <f t="shared" si="34"/>
        <v/>
      </c>
      <c r="BB196" s="4" t="str">
        <f t="shared" si="35"/>
        <v>5</v>
      </c>
      <c r="BC196" s="4" t="str">
        <f t="shared" si="36"/>
        <v/>
      </c>
      <c r="BD196" s="4" t="str">
        <f t="shared" si="37"/>
        <v/>
      </c>
      <c r="BE196" s="4" t="str">
        <f t="shared" si="38"/>
        <v/>
      </c>
      <c r="BF196" s="4" t="str">
        <f t="shared" si="39"/>
        <v>10.20457114</v>
      </c>
      <c r="BG196" s="4" t="str">
        <f t="shared" si="40"/>
        <v/>
      </c>
      <c r="BH196" s="4" t="str">
        <f t="shared" si="41"/>
        <v/>
      </c>
      <c r="BI196" s="4" t="str">
        <f t="shared" si="42"/>
        <v/>
      </c>
      <c r="BJ196" s="4" t="str">
        <f t="shared" si="43"/>
        <v>60</v>
      </c>
      <c r="BK196" s="4" t="str">
        <f t="shared" si="44"/>
        <v/>
      </c>
      <c r="BL196" s="4" t="str">
        <f t="shared" si="45"/>
        <v/>
      </c>
      <c r="BM196" s="4" t="str">
        <f t="shared" si="46"/>
        <v/>
      </c>
      <c r="BN196" s="4" t="str">
        <f t="shared" si="47"/>
        <v>50</v>
      </c>
      <c r="BO196" s="4" t="str">
        <f t="shared" si="48"/>
        <v/>
      </c>
      <c r="BP196" s="4" t="str">
        <f t="shared" si="49"/>
        <v/>
      </c>
      <c r="BQ196" s="4" t="str">
        <f t="shared" si="50"/>
        <v/>
      </c>
      <c r="BR196" s="4" t="str">
        <f t="shared" si="51"/>
        <v>590</v>
      </c>
      <c r="BS196" s="4" t="str">
        <f t="shared" si="52"/>
        <v/>
      </c>
      <c r="BT196" s="4" t="str">
        <f t="shared" si="53"/>
        <v/>
      </c>
      <c r="BU196" s="4" t="str">
        <f t="shared" si="54"/>
        <v/>
      </c>
      <c r="BV196" s="4" t="str">
        <f t="shared" si="55"/>
        <v>120</v>
      </c>
      <c r="BW196" s="4" t="str">
        <f t="shared" si="56"/>
        <v/>
      </c>
      <c r="BX196" s="4" t="str">
        <f t="shared" si="57"/>
        <v/>
      </c>
      <c r="BY196" s="4" t="str">
        <f t="shared" si="58"/>
        <v/>
      </c>
      <c r="BZ196" s="4" t="str">
        <f t="shared" si="59"/>
        <v>228</v>
      </c>
      <c r="CA196" s="4" t="str">
        <f t="shared" si="60"/>
        <v/>
      </c>
      <c r="CB196" s="4" t="str">
        <f t="shared" si="61"/>
        <v/>
      </c>
      <c r="CC196" s="4" t="str">
        <f t="shared" si="62"/>
        <v/>
      </c>
      <c r="CD196" s="4" t="str">
        <f t="shared" si="63"/>
        <v>3588.5157</v>
      </c>
      <c r="CE196" s="4" t="str">
        <f t="shared" si="64"/>
        <v/>
      </c>
      <c r="CF196" s="4" t="str">
        <f t="shared" si="65"/>
        <v/>
      </c>
      <c r="CG196" s="4" t="str">
        <f t="shared" si="66"/>
        <v/>
      </c>
      <c r="CH196" s="4" t="str">
        <f t="shared" si="67"/>
        <v>4</v>
      </c>
      <c r="CI196" s="4" t="str">
        <f t="shared" si="68"/>
        <v/>
      </c>
      <c r="CJ196" s="4" t="str">
        <f t="shared" si="69"/>
        <v/>
      </c>
      <c r="CK196" s="4" t="str">
        <f t="shared" si="70"/>
        <v/>
      </c>
      <c r="CL196" s="4" t="str">
        <f t="shared" si="71"/>
        <v>116</v>
      </c>
      <c r="CM196" s="4" t="str">
        <f t="shared" si="72"/>
        <v/>
      </c>
      <c r="CN196" s="4" t="str">
        <f t="shared" si="73"/>
        <v/>
      </c>
      <c r="CO196" s="4" t="str">
        <f t="shared" si="74"/>
        <v/>
      </c>
    </row>
    <row r="197">
      <c r="A197" s="4">
        <v>0.00206692560092</v>
      </c>
      <c r="B197" s="4">
        <v>71925.039375</v>
      </c>
      <c r="C197" s="7">
        <v>747.1588430401936</v>
      </c>
      <c r="D197" s="7">
        <v>13600.0</v>
      </c>
      <c r="E197" s="7">
        <v>11401.109830654279</v>
      </c>
      <c r="F197" s="7">
        <v>71194.0</v>
      </c>
      <c r="G197" s="7">
        <v>11390.0</v>
      </c>
      <c r="H197" s="7">
        <v>2210.0</v>
      </c>
      <c r="I197" s="4">
        <v>670.3009375</v>
      </c>
      <c r="J197" s="4">
        <v>60.7384375</v>
      </c>
      <c r="L197" s="7"/>
      <c r="M197" s="7"/>
      <c r="U197" s="11" t="str">
        <f t="shared" si="2"/>
        <v>1</v>
      </c>
      <c r="V197" s="4" t="str">
        <f t="shared" si="3"/>
        <v>71925.03938</v>
      </c>
      <c r="W197" s="4" t="str">
        <f t="shared" si="4"/>
        <v/>
      </c>
      <c r="X197" s="4" t="str">
        <f t="shared" si="5"/>
        <v/>
      </c>
      <c r="Y197" s="4" t="str">
        <f t="shared" si="6"/>
        <v/>
      </c>
      <c r="Z197" s="4" t="str">
        <f t="shared" si="7"/>
        <v>747.158843</v>
      </c>
      <c r="AA197" s="4" t="str">
        <f t="shared" si="8"/>
        <v/>
      </c>
      <c r="AB197" s="4" t="str">
        <f t="shared" si="9"/>
        <v/>
      </c>
      <c r="AC197" s="4" t="str">
        <f t="shared" si="10"/>
        <v/>
      </c>
      <c r="AD197" s="4" t="str">
        <f t="shared" si="11"/>
        <v>13600</v>
      </c>
      <c r="AE197" s="4" t="str">
        <f t="shared" si="12"/>
        <v/>
      </c>
      <c r="AF197" s="4" t="str">
        <f t="shared" si="13"/>
        <v/>
      </c>
      <c r="AG197" s="4" t="str">
        <f t="shared" si="14"/>
        <v/>
      </c>
      <c r="AH197" s="4" t="str">
        <f t="shared" si="15"/>
        <v>11401.10983</v>
      </c>
      <c r="AI197" s="4" t="str">
        <f t="shared" si="16"/>
        <v/>
      </c>
      <c r="AJ197" s="4" t="str">
        <f t="shared" si="17"/>
        <v/>
      </c>
      <c r="AK197" s="4" t="str">
        <f t="shared" si="18"/>
        <v/>
      </c>
      <c r="AL197" s="4" t="str">
        <f t="shared" si="19"/>
        <v>71194</v>
      </c>
      <c r="AM197" s="4" t="str">
        <f t="shared" si="20"/>
        <v/>
      </c>
      <c r="AN197" s="4" t="str">
        <f t="shared" si="21"/>
        <v/>
      </c>
      <c r="AO197" s="4" t="str">
        <f t="shared" si="22"/>
        <v/>
      </c>
      <c r="AP197" s="4" t="str">
        <f t="shared" si="23"/>
        <v>11390</v>
      </c>
      <c r="AQ197" s="4" t="str">
        <f t="shared" si="24"/>
        <v/>
      </c>
      <c r="AR197" s="4" t="str">
        <f t="shared" si="25"/>
        <v/>
      </c>
      <c r="AS197" s="4" t="str">
        <f t="shared" si="26"/>
        <v/>
      </c>
      <c r="AT197" s="4" t="str">
        <f t="shared" si="27"/>
        <v>2210</v>
      </c>
      <c r="AU197" s="4" t="str">
        <f t="shared" si="28"/>
        <v/>
      </c>
      <c r="AV197" s="4" t="str">
        <f t="shared" si="29"/>
        <v/>
      </c>
      <c r="AW197" s="4" t="str">
        <f t="shared" si="30"/>
        <v/>
      </c>
      <c r="AX197" s="4" t="str">
        <f t="shared" si="31"/>
        <v>670.3009375</v>
      </c>
      <c r="AY197" s="4" t="str">
        <f t="shared" si="32"/>
        <v/>
      </c>
      <c r="AZ197" s="4" t="str">
        <f t="shared" si="33"/>
        <v/>
      </c>
      <c r="BA197" s="4" t="str">
        <f t="shared" si="34"/>
        <v/>
      </c>
      <c r="BB197" s="4" t="str">
        <f t="shared" si="35"/>
        <v>60.7384375</v>
      </c>
      <c r="BC197" s="4" t="str">
        <f t="shared" si="36"/>
        <v/>
      </c>
      <c r="BD197" s="4" t="str">
        <f t="shared" si="37"/>
        <v/>
      </c>
      <c r="BE197" s="4" t="str">
        <f t="shared" si="38"/>
        <v/>
      </c>
      <c r="BF197" s="4" t="str">
        <f t="shared" si="39"/>
        <v/>
      </c>
      <c r="BG197" s="4" t="str">
        <f t="shared" si="40"/>
        <v/>
      </c>
      <c r="BH197" s="4" t="str">
        <f t="shared" si="41"/>
        <v/>
      </c>
      <c r="BI197" s="4" t="str">
        <f t="shared" si="42"/>
        <v/>
      </c>
      <c r="BJ197" s="4" t="str">
        <f t="shared" si="43"/>
        <v/>
      </c>
      <c r="BK197" s="4" t="str">
        <f t="shared" si="44"/>
        <v/>
      </c>
      <c r="BL197" s="4" t="str">
        <f t="shared" si="45"/>
        <v/>
      </c>
      <c r="BM197" s="4" t="str">
        <f t="shared" si="46"/>
        <v/>
      </c>
      <c r="BN197" s="4" t="str">
        <f t="shared" si="47"/>
        <v/>
      </c>
      <c r="BO197" s="4" t="str">
        <f t="shared" si="48"/>
        <v/>
      </c>
      <c r="BP197" s="4" t="str">
        <f t="shared" si="49"/>
        <v/>
      </c>
      <c r="BQ197" s="4" t="str">
        <f t="shared" si="50"/>
        <v/>
      </c>
      <c r="BR197" s="4" t="str">
        <f t="shared" si="51"/>
        <v/>
      </c>
      <c r="BS197" s="4" t="str">
        <f t="shared" si="52"/>
        <v/>
      </c>
      <c r="BT197" s="4" t="str">
        <f t="shared" si="53"/>
        <v/>
      </c>
      <c r="BU197" s="4" t="str">
        <f t="shared" si="54"/>
        <v/>
      </c>
      <c r="BV197" s="4" t="str">
        <f t="shared" si="55"/>
        <v/>
      </c>
      <c r="BW197" s="4" t="str">
        <f t="shared" si="56"/>
        <v/>
      </c>
      <c r="BX197" s="4" t="str">
        <f t="shared" si="57"/>
        <v/>
      </c>
      <c r="BY197" s="4" t="str">
        <f t="shared" si="58"/>
        <v/>
      </c>
      <c r="BZ197" s="4" t="str">
        <f t="shared" si="59"/>
        <v/>
      </c>
      <c r="CA197" s="4" t="str">
        <f t="shared" si="60"/>
        <v/>
      </c>
      <c r="CB197" s="4" t="str">
        <f t="shared" si="61"/>
        <v/>
      </c>
      <c r="CC197" s="4" t="str">
        <f t="shared" si="62"/>
        <v/>
      </c>
      <c r="CD197" s="4" t="str">
        <f t="shared" si="63"/>
        <v/>
      </c>
      <c r="CE197" s="4" t="str">
        <f t="shared" si="64"/>
        <v/>
      </c>
      <c r="CF197" s="4" t="str">
        <f t="shared" si="65"/>
        <v/>
      </c>
      <c r="CG197" s="4" t="str">
        <f t="shared" si="66"/>
        <v/>
      </c>
      <c r="CH197" s="4" t="str">
        <f t="shared" si="67"/>
        <v/>
      </c>
      <c r="CI197" s="4" t="str">
        <f t="shared" si="68"/>
        <v/>
      </c>
      <c r="CJ197" s="4" t="str">
        <f t="shared" si="69"/>
        <v/>
      </c>
      <c r="CK197" s="4" t="str">
        <f t="shared" si="70"/>
        <v/>
      </c>
      <c r="CL197" s="4" t="str">
        <f t="shared" si="71"/>
        <v/>
      </c>
      <c r="CM197" s="4" t="str">
        <f t="shared" si="72"/>
        <v/>
      </c>
      <c r="CN197" s="4" t="str">
        <f t="shared" si="73"/>
        <v/>
      </c>
      <c r="CO197" s="4" t="str">
        <f t="shared" si="74"/>
        <v/>
      </c>
    </row>
    <row r="198">
      <c r="A198" s="4">
        <v>0.00496926797406</v>
      </c>
      <c r="B198" s="4">
        <v>71022.82843750001</v>
      </c>
      <c r="C198" s="7">
        <v>246.93973621425826</v>
      </c>
      <c r="D198" s="7">
        <v>7810.0</v>
      </c>
      <c r="E198" s="7">
        <v>7692.4878009852255</v>
      </c>
      <c r="F198" s="7">
        <v>70792.0</v>
      </c>
      <c r="G198" s="7">
        <v>7685.528125</v>
      </c>
      <c r="H198" s="7">
        <v>124.471875</v>
      </c>
      <c r="I198" s="4">
        <v>216.2003125</v>
      </c>
      <c r="J198" s="4">
        <v>14.628125</v>
      </c>
      <c r="K198">
        <v>78.10852445677817</v>
      </c>
      <c r="L198" s="7">
        <v>387.0</v>
      </c>
      <c r="M198" s="7">
        <v>251.0</v>
      </c>
      <c r="N198" s="4">
        <v>138.0</v>
      </c>
      <c r="O198" s="4"/>
      <c r="P198" s="4"/>
      <c r="Q198" s="4"/>
      <c r="R198" s="18"/>
      <c r="S198" s="18"/>
      <c r="T198" s="4"/>
      <c r="U198" s="11" t="str">
        <f t="shared" si="2"/>
        <v>3</v>
      </c>
      <c r="V198" s="4" t="str">
        <f t="shared" si="3"/>
        <v/>
      </c>
      <c r="W198" s="4" t="str">
        <f t="shared" si="4"/>
        <v/>
      </c>
      <c r="X198" s="4" t="str">
        <f t="shared" si="5"/>
        <v>71022.82844</v>
      </c>
      <c r="Y198" s="4" t="str">
        <f t="shared" si="6"/>
        <v/>
      </c>
      <c r="Z198" s="4" t="str">
        <f t="shared" si="7"/>
        <v/>
      </c>
      <c r="AA198" s="4" t="str">
        <f t="shared" si="8"/>
        <v/>
      </c>
      <c r="AB198" s="4" t="str">
        <f t="shared" si="9"/>
        <v>246.9397362</v>
      </c>
      <c r="AC198" s="4" t="str">
        <f t="shared" si="10"/>
        <v/>
      </c>
      <c r="AD198" s="4" t="str">
        <f t="shared" si="11"/>
        <v/>
      </c>
      <c r="AE198" s="4" t="str">
        <f t="shared" si="12"/>
        <v/>
      </c>
      <c r="AF198" s="4" t="str">
        <f t="shared" si="13"/>
        <v>7810</v>
      </c>
      <c r="AG198" s="4" t="str">
        <f t="shared" si="14"/>
        <v/>
      </c>
      <c r="AH198" s="4" t="str">
        <f t="shared" si="15"/>
        <v/>
      </c>
      <c r="AI198" s="4" t="str">
        <f t="shared" si="16"/>
        <v/>
      </c>
      <c r="AJ198" s="4" t="str">
        <f t="shared" si="17"/>
        <v>7692.487801</v>
      </c>
      <c r="AK198" s="4" t="str">
        <f t="shared" si="18"/>
        <v/>
      </c>
      <c r="AL198" s="4" t="str">
        <f t="shared" si="19"/>
        <v/>
      </c>
      <c r="AM198" s="4" t="str">
        <f t="shared" si="20"/>
        <v/>
      </c>
      <c r="AN198" s="4" t="str">
        <f t="shared" si="21"/>
        <v>70792</v>
      </c>
      <c r="AO198" s="4" t="str">
        <f t="shared" si="22"/>
        <v/>
      </c>
      <c r="AP198" s="4" t="str">
        <f t="shared" si="23"/>
        <v/>
      </c>
      <c r="AQ198" s="4" t="str">
        <f t="shared" si="24"/>
        <v/>
      </c>
      <c r="AR198" s="4" t="str">
        <f t="shared" si="25"/>
        <v>7685.528125</v>
      </c>
      <c r="AS198" s="4" t="str">
        <f t="shared" si="26"/>
        <v/>
      </c>
      <c r="AT198" s="4" t="str">
        <f t="shared" si="27"/>
        <v/>
      </c>
      <c r="AU198" s="4" t="str">
        <f t="shared" si="28"/>
        <v/>
      </c>
      <c r="AV198" s="4" t="str">
        <f t="shared" si="29"/>
        <v>124.471875</v>
      </c>
      <c r="AW198" s="4" t="str">
        <f t="shared" si="30"/>
        <v/>
      </c>
      <c r="AX198" s="4" t="str">
        <f t="shared" si="31"/>
        <v/>
      </c>
      <c r="AY198" s="4" t="str">
        <f t="shared" si="32"/>
        <v/>
      </c>
      <c r="AZ198" s="4" t="str">
        <f t="shared" si="33"/>
        <v>216.2003125</v>
      </c>
      <c r="BA198" s="4" t="str">
        <f t="shared" si="34"/>
        <v/>
      </c>
      <c r="BB198" s="4" t="str">
        <f t="shared" si="35"/>
        <v/>
      </c>
      <c r="BC198" s="4" t="str">
        <f t="shared" si="36"/>
        <v/>
      </c>
      <c r="BD198" s="4" t="str">
        <f t="shared" si="37"/>
        <v>14.628125</v>
      </c>
      <c r="BE198" s="4" t="str">
        <f t="shared" si="38"/>
        <v/>
      </c>
      <c r="BF198" s="4" t="str">
        <f t="shared" si="39"/>
        <v/>
      </c>
      <c r="BG198" s="4" t="str">
        <f t="shared" si="40"/>
        <v/>
      </c>
      <c r="BH198" s="4" t="str">
        <f t="shared" si="41"/>
        <v>78.10852446</v>
      </c>
      <c r="BI198" s="4" t="str">
        <f t="shared" si="42"/>
        <v/>
      </c>
      <c r="BJ198" s="4" t="str">
        <f t="shared" si="43"/>
        <v/>
      </c>
      <c r="BK198" s="4" t="str">
        <f t="shared" si="44"/>
        <v/>
      </c>
      <c r="BL198" s="4" t="str">
        <f t="shared" si="45"/>
        <v>387</v>
      </c>
      <c r="BM198" s="4" t="str">
        <f t="shared" si="46"/>
        <v/>
      </c>
      <c r="BN198" s="4" t="str">
        <f t="shared" si="47"/>
        <v/>
      </c>
      <c r="BO198" s="4" t="str">
        <f t="shared" si="48"/>
        <v/>
      </c>
      <c r="BP198" s="4" t="str">
        <f t="shared" si="49"/>
        <v>251</v>
      </c>
      <c r="BQ198" s="4" t="str">
        <f t="shared" si="50"/>
        <v/>
      </c>
      <c r="BR198" s="4" t="str">
        <f t="shared" si="51"/>
        <v/>
      </c>
      <c r="BS198" s="4" t="str">
        <f t="shared" si="52"/>
        <v/>
      </c>
      <c r="BT198" s="4" t="str">
        <f t="shared" si="53"/>
        <v>138</v>
      </c>
      <c r="BU198" s="4" t="str">
        <f t="shared" si="54"/>
        <v/>
      </c>
      <c r="BV198" s="4" t="str">
        <f t="shared" si="55"/>
        <v/>
      </c>
      <c r="BW198" s="4" t="str">
        <f t="shared" si="56"/>
        <v/>
      </c>
      <c r="BX198" s="4" t="str">
        <f t="shared" si="57"/>
        <v/>
      </c>
      <c r="BY198" s="4" t="str">
        <f t="shared" si="58"/>
        <v/>
      </c>
      <c r="BZ198" s="4" t="str">
        <f t="shared" si="59"/>
        <v/>
      </c>
      <c r="CA198" s="4" t="str">
        <f t="shared" si="60"/>
        <v/>
      </c>
      <c r="CB198" s="4" t="str">
        <f t="shared" si="61"/>
        <v/>
      </c>
      <c r="CC198" s="4" t="str">
        <f t="shared" si="62"/>
        <v/>
      </c>
      <c r="CD198" s="4" t="str">
        <f t="shared" si="63"/>
        <v/>
      </c>
      <c r="CE198" s="4" t="str">
        <f t="shared" si="64"/>
        <v/>
      </c>
      <c r="CF198" s="4" t="str">
        <f t="shared" si="65"/>
        <v/>
      </c>
      <c r="CG198" s="4" t="str">
        <f t="shared" si="66"/>
        <v/>
      </c>
      <c r="CH198" s="4" t="str">
        <f t="shared" si="67"/>
        <v/>
      </c>
      <c r="CI198" s="4" t="str">
        <f t="shared" si="68"/>
        <v/>
      </c>
      <c r="CJ198" s="4" t="str">
        <f t="shared" si="69"/>
        <v/>
      </c>
      <c r="CK198" s="4" t="str">
        <f t="shared" si="70"/>
        <v/>
      </c>
      <c r="CL198" s="4" t="str">
        <f t="shared" si="71"/>
        <v/>
      </c>
      <c r="CM198" s="4" t="str">
        <f t="shared" si="72"/>
        <v/>
      </c>
      <c r="CN198" s="4" t="str">
        <f t="shared" si="73"/>
        <v/>
      </c>
      <c r="CO198" s="4" t="str">
        <f t="shared" si="74"/>
        <v/>
      </c>
    </row>
    <row r="199">
      <c r="A199" s="4">
        <v>0.00442084493835</v>
      </c>
      <c r="B199" s="4">
        <v>70482.008125</v>
      </c>
      <c r="C199" s="7">
        <v>678.0994777364401</v>
      </c>
      <c r="D199" s="7">
        <v>8672.0</v>
      </c>
      <c r="E199" s="7">
        <v>7744.212921079216</v>
      </c>
      <c r="F199" s="7">
        <v>69820.0</v>
      </c>
      <c r="G199" s="7">
        <v>7734.34</v>
      </c>
      <c r="H199" s="7">
        <v>937.66</v>
      </c>
      <c r="I199" s="4">
        <v>573.696875</v>
      </c>
      <c r="J199" s="4">
        <v>88.31125</v>
      </c>
      <c r="K199" s="7">
        <v>0.0</v>
      </c>
      <c r="L199" s="7">
        <v>0.0</v>
      </c>
      <c r="M199" s="7">
        <v>3.0</v>
      </c>
      <c r="N199" s="4">
        <v>0.0</v>
      </c>
      <c r="O199" s="4"/>
      <c r="P199" s="4"/>
      <c r="Q199" s="4"/>
      <c r="R199" s="18"/>
      <c r="S199" s="18"/>
      <c r="T199" s="4"/>
      <c r="U199" s="11" t="str">
        <f t="shared" si="2"/>
        <v>3</v>
      </c>
      <c r="V199" s="4" t="str">
        <f t="shared" si="3"/>
        <v/>
      </c>
      <c r="W199" s="4" t="str">
        <f t="shared" si="4"/>
        <v/>
      </c>
      <c r="X199" s="4" t="str">
        <f t="shared" si="5"/>
        <v>70482.00813</v>
      </c>
      <c r="Y199" s="4" t="str">
        <f t="shared" si="6"/>
        <v/>
      </c>
      <c r="Z199" s="4" t="str">
        <f t="shared" si="7"/>
        <v/>
      </c>
      <c r="AA199" s="4" t="str">
        <f t="shared" si="8"/>
        <v/>
      </c>
      <c r="AB199" s="4" t="str">
        <f t="shared" si="9"/>
        <v>678.0994777</v>
      </c>
      <c r="AC199" s="4" t="str">
        <f t="shared" si="10"/>
        <v/>
      </c>
      <c r="AD199" s="4" t="str">
        <f t="shared" si="11"/>
        <v/>
      </c>
      <c r="AE199" s="4" t="str">
        <f t="shared" si="12"/>
        <v/>
      </c>
      <c r="AF199" s="4" t="str">
        <f t="shared" si="13"/>
        <v>8672</v>
      </c>
      <c r="AG199" s="4" t="str">
        <f t="shared" si="14"/>
        <v/>
      </c>
      <c r="AH199" s="4" t="str">
        <f t="shared" si="15"/>
        <v/>
      </c>
      <c r="AI199" s="4" t="str">
        <f t="shared" si="16"/>
        <v/>
      </c>
      <c r="AJ199" s="4" t="str">
        <f t="shared" si="17"/>
        <v>7744.212921</v>
      </c>
      <c r="AK199" s="4" t="str">
        <f t="shared" si="18"/>
        <v/>
      </c>
      <c r="AL199" s="4" t="str">
        <f t="shared" si="19"/>
        <v/>
      </c>
      <c r="AM199" s="4" t="str">
        <f t="shared" si="20"/>
        <v/>
      </c>
      <c r="AN199" s="4" t="str">
        <f t="shared" si="21"/>
        <v>69820</v>
      </c>
      <c r="AO199" s="4" t="str">
        <f t="shared" si="22"/>
        <v/>
      </c>
      <c r="AP199" s="4" t="str">
        <f t="shared" si="23"/>
        <v/>
      </c>
      <c r="AQ199" s="4" t="str">
        <f t="shared" si="24"/>
        <v/>
      </c>
      <c r="AR199" s="4" t="str">
        <f t="shared" si="25"/>
        <v>7734.34</v>
      </c>
      <c r="AS199" s="4" t="str">
        <f t="shared" si="26"/>
        <v/>
      </c>
      <c r="AT199" s="4" t="str">
        <f t="shared" si="27"/>
        <v/>
      </c>
      <c r="AU199" s="4" t="str">
        <f t="shared" si="28"/>
        <v/>
      </c>
      <c r="AV199" s="4" t="str">
        <f t="shared" si="29"/>
        <v>937.66</v>
      </c>
      <c r="AW199" s="4" t="str">
        <f t="shared" si="30"/>
        <v/>
      </c>
      <c r="AX199" s="4" t="str">
        <f t="shared" si="31"/>
        <v/>
      </c>
      <c r="AY199" s="4" t="str">
        <f t="shared" si="32"/>
        <v/>
      </c>
      <c r="AZ199" s="4" t="str">
        <f t="shared" si="33"/>
        <v>573.696875</v>
      </c>
      <c r="BA199" s="4" t="str">
        <f t="shared" si="34"/>
        <v/>
      </c>
      <c r="BB199" s="4" t="str">
        <f t="shared" si="35"/>
        <v/>
      </c>
      <c r="BC199" s="4" t="str">
        <f t="shared" si="36"/>
        <v/>
      </c>
      <c r="BD199" s="4" t="str">
        <f t="shared" si="37"/>
        <v>88.31125</v>
      </c>
      <c r="BE199" s="4" t="str">
        <f t="shared" si="38"/>
        <v/>
      </c>
      <c r="BF199" s="4" t="str">
        <f t="shared" si="39"/>
        <v/>
      </c>
      <c r="BG199" s="4" t="str">
        <f t="shared" si="40"/>
        <v/>
      </c>
      <c r="BH199" s="4" t="str">
        <f t="shared" si="41"/>
        <v>0</v>
      </c>
      <c r="BI199" s="4" t="str">
        <f t="shared" si="42"/>
        <v/>
      </c>
      <c r="BJ199" s="4" t="str">
        <f t="shared" si="43"/>
        <v/>
      </c>
      <c r="BK199" s="4" t="str">
        <f t="shared" si="44"/>
        <v/>
      </c>
      <c r="BL199" s="4" t="str">
        <f t="shared" si="45"/>
        <v>0</v>
      </c>
      <c r="BM199" s="4" t="str">
        <f t="shared" si="46"/>
        <v/>
      </c>
      <c r="BN199" s="4" t="str">
        <f t="shared" si="47"/>
        <v/>
      </c>
      <c r="BO199" s="4" t="str">
        <f t="shared" si="48"/>
        <v/>
      </c>
      <c r="BP199" s="4" t="str">
        <f t="shared" si="49"/>
        <v>3</v>
      </c>
      <c r="BQ199" s="4" t="str">
        <f t="shared" si="50"/>
        <v/>
      </c>
      <c r="BR199" s="4" t="str">
        <f t="shared" si="51"/>
        <v/>
      </c>
      <c r="BS199" s="4" t="str">
        <f t="shared" si="52"/>
        <v/>
      </c>
      <c r="BT199" s="4" t="str">
        <f t="shared" si="53"/>
        <v>0</v>
      </c>
      <c r="BU199" s="4" t="str">
        <f t="shared" si="54"/>
        <v/>
      </c>
      <c r="BV199" s="4" t="str">
        <f t="shared" si="55"/>
        <v/>
      </c>
      <c r="BW199" s="4" t="str">
        <f t="shared" si="56"/>
        <v/>
      </c>
      <c r="BX199" s="4" t="str">
        <f t="shared" si="57"/>
        <v/>
      </c>
      <c r="BY199" s="4" t="str">
        <f t="shared" si="58"/>
        <v/>
      </c>
      <c r="BZ199" s="4" t="str">
        <f t="shared" si="59"/>
        <v/>
      </c>
      <c r="CA199" s="4" t="str">
        <f t="shared" si="60"/>
        <v/>
      </c>
      <c r="CB199" s="4" t="str">
        <f t="shared" si="61"/>
        <v/>
      </c>
      <c r="CC199" s="4" t="str">
        <f t="shared" si="62"/>
        <v/>
      </c>
      <c r="CD199" s="4" t="str">
        <f t="shared" si="63"/>
        <v/>
      </c>
      <c r="CE199" s="4" t="str">
        <f t="shared" si="64"/>
        <v/>
      </c>
      <c r="CF199" s="4" t="str">
        <f t="shared" si="65"/>
        <v/>
      </c>
      <c r="CG199" s="4" t="str">
        <f t="shared" si="66"/>
        <v/>
      </c>
      <c r="CH199" s="4" t="str">
        <f t="shared" si="67"/>
        <v/>
      </c>
      <c r="CI199" s="4" t="str">
        <f t="shared" si="68"/>
        <v/>
      </c>
      <c r="CJ199" s="4" t="str">
        <f t="shared" si="69"/>
        <v/>
      </c>
      <c r="CK199" s="4" t="str">
        <f t="shared" si="70"/>
        <v/>
      </c>
      <c r="CL199" s="4" t="str">
        <f t="shared" si="71"/>
        <v/>
      </c>
      <c r="CM199" s="4" t="str">
        <f t="shared" si="72"/>
        <v/>
      </c>
      <c r="CN199" s="4" t="str">
        <f t="shared" si="73"/>
        <v/>
      </c>
      <c r="CO199" s="4" t="str">
        <f t="shared" si="74"/>
        <v/>
      </c>
    </row>
    <row r="200">
      <c r="A200" s="4">
        <v>0.00120439705101</v>
      </c>
      <c r="B200" s="4">
        <v>70385.4375</v>
      </c>
      <c r="C200" s="7">
        <v>629.5278605683403</v>
      </c>
      <c r="D200" s="7">
        <v>15100.0</v>
      </c>
      <c r="E200" s="7">
        <v>11063.295738576824</v>
      </c>
      <c r="F200" s="7">
        <v>69772.0</v>
      </c>
      <c r="G200" s="7">
        <v>11051.3125</v>
      </c>
      <c r="H200" s="7">
        <v>4048.6875</v>
      </c>
      <c r="I200" s="4">
        <v>585.125</v>
      </c>
      <c r="J200" s="4">
        <v>28.3125</v>
      </c>
      <c r="U200" s="11" t="str">
        <f t="shared" si="2"/>
        <v>1</v>
      </c>
      <c r="V200" s="4" t="str">
        <f t="shared" si="3"/>
        <v>70385.4375</v>
      </c>
      <c r="W200" s="4" t="str">
        <f t="shared" si="4"/>
        <v/>
      </c>
      <c r="X200" s="4" t="str">
        <f t="shared" si="5"/>
        <v/>
      </c>
      <c r="Y200" s="4" t="str">
        <f t="shared" si="6"/>
        <v/>
      </c>
      <c r="Z200" s="4" t="str">
        <f t="shared" si="7"/>
        <v>629.5278606</v>
      </c>
      <c r="AA200" s="4" t="str">
        <f t="shared" si="8"/>
        <v/>
      </c>
      <c r="AB200" s="4" t="str">
        <f t="shared" si="9"/>
        <v/>
      </c>
      <c r="AC200" s="4" t="str">
        <f t="shared" si="10"/>
        <v/>
      </c>
      <c r="AD200" s="4" t="str">
        <f t="shared" si="11"/>
        <v>15100</v>
      </c>
      <c r="AE200" s="4" t="str">
        <f t="shared" si="12"/>
        <v/>
      </c>
      <c r="AF200" s="4" t="str">
        <f t="shared" si="13"/>
        <v/>
      </c>
      <c r="AG200" s="4" t="str">
        <f t="shared" si="14"/>
        <v/>
      </c>
      <c r="AH200" s="4" t="str">
        <f t="shared" si="15"/>
        <v>11063.29574</v>
      </c>
      <c r="AI200" s="4" t="str">
        <f t="shared" si="16"/>
        <v/>
      </c>
      <c r="AJ200" s="4" t="str">
        <f t="shared" si="17"/>
        <v/>
      </c>
      <c r="AK200" s="4" t="str">
        <f t="shared" si="18"/>
        <v/>
      </c>
      <c r="AL200" s="4" t="str">
        <f t="shared" si="19"/>
        <v>69772</v>
      </c>
      <c r="AM200" s="4" t="str">
        <f t="shared" si="20"/>
        <v/>
      </c>
      <c r="AN200" s="4" t="str">
        <f t="shared" si="21"/>
        <v/>
      </c>
      <c r="AO200" s="4" t="str">
        <f t="shared" si="22"/>
        <v/>
      </c>
      <c r="AP200" s="4" t="str">
        <f t="shared" si="23"/>
        <v>11051.3125</v>
      </c>
      <c r="AQ200" s="4" t="str">
        <f t="shared" si="24"/>
        <v/>
      </c>
      <c r="AR200" s="4" t="str">
        <f t="shared" si="25"/>
        <v/>
      </c>
      <c r="AS200" s="4" t="str">
        <f t="shared" si="26"/>
        <v/>
      </c>
      <c r="AT200" s="4" t="str">
        <f t="shared" si="27"/>
        <v>4048.6875</v>
      </c>
      <c r="AU200" s="4" t="str">
        <f t="shared" si="28"/>
        <v/>
      </c>
      <c r="AV200" s="4" t="str">
        <f t="shared" si="29"/>
        <v/>
      </c>
      <c r="AW200" s="4" t="str">
        <f t="shared" si="30"/>
        <v/>
      </c>
      <c r="AX200" s="4" t="str">
        <f t="shared" si="31"/>
        <v>585.125</v>
      </c>
      <c r="AY200" s="4" t="str">
        <f t="shared" si="32"/>
        <v/>
      </c>
      <c r="AZ200" s="4" t="str">
        <f t="shared" si="33"/>
        <v/>
      </c>
      <c r="BA200" s="4" t="str">
        <f t="shared" si="34"/>
        <v/>
      </c>
      <c r="BB200" s="4" t="str">
        <f t="shared" si="35"/>
        <v>28.3125</v>
      </c>
      <c r="BC200" s="4" t="str">
        <f t="shared" si="36"/>
        <v/>
      </c>
      <c r="BD200" s="4" t="str">
        <f t="shared" si="37"/>
        <v/>
      </c>
      <c r="BE200" s="4" t="str">
        <f t="shared" si="38"/>
        <v/>
      </c>
      <c r="BF200" s="4" t="str">
        <f t="shared" si="39"/>
        <v/>
      </c>
      <c r="BG200" s="4" t="str">
        <f t="shared" si="40"/>
        <v/>
      </c>
      <c r="BH200" s="4" t="str">
        <f t="shared" si="41"/>
        <v/>
      </c>
      <c r="BI200" s="4" t="str">
        <f t="shared" si="42"/>
        <v/>
      </c>
      <c r="BJ200" s="4" t="str">
        <f t="shared" si="43"/>
        <v/>
      </c>
      <c r="BK200" s="4" t="str">
        <f t="shared" si="44"/>
        <v/>
      </c>
      <c r="BL200" s="4" t="str">
        <f t="shared" si="45"/>
        <v/>
      </c>
      <c r="BM200" s="4" t="str">
        <f t="shared" si="46"/>
        <v/>
      </c>
      <c r="BN200" s="4" t="str">
        <f t="shared" si="47"/>
        <v/>
      </c>
      <c r="BO200" s="4" t="str">
        <f t="shared" si="48"/>
        <v/>
      </c>
      <c r="BP200" s="4" t="str">
        <f t="shared" si="49"/>
        <v/>
      </c>
      <c r="BQ200" s="4" t="str">
        <f t="shared" si="50"/>
        <v/>
      </c>
      <c r="BR200" s="4" t="str">
        <f t="shared" si="51"/>
        <v/>
      </c>
      <c r="BS200" s="4" t="str">
        <f t="shared" si="52"/>
        <v/>
      </c>
      <c r="BT200" s="4" t="str">
        <f t="shared" si="53"/>
        <v/>
      </c>
      <c r="BU200" s="4" t="str">
        <f t="shared" si="54"/>
        <v/>
      </c>
      <c r="BV200" s="4" t="str">
        <f t="shared" si="55"/>
        <v/>
      </c>
      <c r="BW200" s="4" t="str">
        <f t="shared" si="56"/>
        <v/>
      </c>
      <c r="BX200" s="4" t="str">
        <f t="shared" si="57"/>
        <v/>
      </c>
      <c r="BY200" s="4" t="str">
        <f t="shared" si="58"/>
        <v/>
      </c>
      <c r="BZ200" s="4" t="str">
        <f t="shared" si="59"/>
        <v/>
      </c>
      <c r="CA200" s="4" t="str">
        <f t="shared" si="60"/>
        <v/>
      </c>
      <c r="CB200" s="4" t="str">
        <f t="shared" si="61"/>
        <v/>
      </c>
      <c r="CC200" s="4" t="str">
        <f t="shared" si="62"/>
        <v/>
      </c>
      <c r="CD200" s="4" t="str">
        <f t="shared" si="63"/>
        <v/>
      </c>
      <c r="CE200" s="4" t="str">
        <f t="shared" si="64"/>
        <v/>
      </c>
      <c r="CF200" s="4" t="str">
        <f t="shared" si="65"/>
        <v/>
      </c>
      <c r="CG200" s="4" t="str">
        <f t="shared" si="66"/>
        <v/>
      </c>
      <c r="CH200" s="4" t="str">
        <f t="shared" si="67"/>
        <v/>
      </c>
      <c r="CI200" s="4" t="str">
        <f t="shared" si="68"/>
        <v/>
      </c>
      <c r="CJ200" s="4" t="str">
        <f t="shared" si="69"/>
        <v/>
      </c>
      <c r="CK200" s="4" t="str">
        <f t="shared" si="70"/>
        <v/>
      </c>
      <c r="CL200" s="4" t="str">
        <f t="shared" si="71"/>
        <v/>
      </c>
      <c r="CM200" s="4" t="str">
        <f t="shared" si="72"/>
        <v/>
      </c>
      <c r="CN200" s="4" t="str">
        <f t="shared" si="73"/>
        <v/>
      </c>
      <c r="CO200" s="4" t="str">
        <f t="shared" si="74"/>
        <v/>
      </c>
    </row>
    <row r="201">
      <c r="A201" s="4">
        <v>0.00276110163369</v>
      </c>
      <c r="B201" s="7">
        <v>72150.255</v>
      </c>
      <c r="C201" s="7">
        <v>2638.3403064699914</v>
      </c>
      <c r="D201" s="7">
        <v>38500.0</v>
      </c>
      <c r="E201" s="7">
        <v>35311.331497071085</v>
      </c>
      <c r="F201" s="7">
        <v>69528.0</v>
      </c>
      <c r="G201" s="7">
        <v>35299.6875</v>
      </c>
      <c r="H201" s="7">
        <v>3200.3125</v>
      </c>
      <c r="I201" s="4">
        <v>2479.92125</v>
      </c>
      <c r="J201" s="4">
        <v>142.33375</v>
      </c>
      <c r="K201">
        <v>6.321928094887362</v>
      </c>
      <c r="L201" s="7">
        <v>192.0</v>
      </c>
      <c r="M201" s="7">
        <v>125.0</v>
      </c>
      <c r="N201" s="4">
        <v>5.0</v>
      </c>
      <c r="O201" s="4"/>
      <c r="P201" s="4"/>
      <c r="Q201" s="4"/>
      <c r="R201" s="18"/>
      <c r="S201" s="18"/>
      <c r="T201" s="4"/>
      <c r="U201" s="11" t="str">
        <f t="shared" si="2"/>
        <v>2</v>
      </c>
      <c r="V201" s="4" t="str">
        <f t="shared" si="3"/>
        <v/>
      </c>
      <c r="W201" s="4" t="str">
        <f t="shared" si="4"/>
        <v>72150.255</v>
      </c>
      <c r="X201" s="4" t="str">
        <f t="shared" si="5"/>
        <v/>
      </c>
      <c r="Y201" s="4" t="str">
        <f t="shared" si="6"/>
        <v/>
      </c>
      <c r="Z201" s="4" t="str">
        <f t="shared" si="7"/>
        <v/>
      </c>
      <c r="AA201" s="4" t="str">
        <f t="shared" si="8"/>
        <v>2638.340306</v>
      </c>
      <c r="AB201" s="4" t="str">
        <f t="shared" si="9"/>
        <v/>
      </c>
      <c r="AC201" s="4" t="str">
        <f t="shared" si="10"/>
        <v/>
      </c>
      <c r="AD201" s="4" t="str">
        <f t="shared" si="11"/>
        <v/>
      </c>
      <c r="AE201" s="4" t="str">
        <f t="shared" si="12"/>
        <v>38500</v>
      </c>
      <c r="AF201" s="4" t="str">
        <f t="shared" si="13"/>
        <v/>
      </c>
      <c r="AG201" s="4" t="str">
        <f t="shared" si="14"/>
        <v/>
      </c>
      <c r="AH201" s="4" t="str">
        <f t="shared" si="15"/>
        <v/>
      </c>
      <c r="AI201" s="4" t="str">
        <f t="shared" si="16"/>
        <v>35311.3315</v>
      </c>
      <c r="AJ201" s="4" t="str">
        <f t="shared" si="17"/>
        <v/>
      </c>
      <c r="AK201" s="4" t="str">
        <f t="shared" si="18"/>
        <v/>
      </c>
      <c r="AL201" s="4" t="str">
        <f t="shared" si="19"/>
        <v/>
      </c>
      <c r="AM201" s="4" t="str">
        <f t="shared" si="20"/>
        <v>69528</v>
      </c>
      <c r="AN201" s="4" t="str">
        <f t="shared" si="21"/>
        <v/>
      </c>
      <c r="AO201" s="4" t="str">
        <f t="shared" si="22"/>
        <v/>
      </c>
      <c r="AP201" s="4" t="str">
        <f t="shared" si="23"/>
        <v/>
      </c>
      <c r="AQ201" s="4" t="str">
        <f t="shared" si="24"/>
        <v>35299.6875</v>
      </c>
      <c r="AR201" s="4" t="str">
        <f t="shared" si="25"/>
        <v/>
      </c>
      <c r="AS201" s="4" t="str">
        <f t="shared" si="26"/>
        <v/>
      </c>
      <c r="AT201" s="4" t="str">
        <f t="shared" si="27"/>
        <v/>
      </c>
      <c r="AU201" s="4" t="str">
        <f t="shared" si="28"/>
        <v>3200.3125</v>
      </c>
      <c r="AV201" s="4" t="str">
        <f t="shared" si="29"/>
        <v/>
      </c>
      <c r="AW201" s="4" t="str">
        <f t="shared" si="30"/>
        <v/>
      </c>
      <c r="AX201" s="4" t="str">
        <f t="shared" si="31"/>
        <v/>
      </c>
      <c r="AY201" s="4" t="str">
        <f t="shared" si="32"/>
        <v>2479.92125</v>
      </c>
      <c r="AZ201" s="4" t="str">
        <f t="shared" si="33"/>
        <v/>
      </c>
      <c r="BA201" s="4" t="str">
        <f t="shared" si="34"/>
        <v/>
      </c>
      <c r="BB201" s="4" t="str">
        <f t="shared" si="35"/>
        <v/>
      </c>
      <c r="BC201" s="4" t="str">
        <f t="shared" si="36"/>
        <v>142.33375</v>
      </c>
      <c r="BD201" s="4" t="str">
        <f t="shared" si="37"/>
        <v/>
      </c>
      <c r="BE201" s="4" t="str">
        <f t="shared" si="38"/>
        <v/>
      </c>
      <c r="BF201" s="4" t="str">
        <f t="shared" si="39"/>
        <v/>
      </c>
      <c r="BG201" s="4" t="str">
        <f t="shared" si="40"/>
        <v>6.321928095</v>
      </c>
      <c r="BH201" s="4" t="str">
        <f t="shared" si="41"/>
        <v/>
      </c>
      <c r="BI201" s="4" t="str">
        <f t="shared" si="42"/>
        <v/>
      </c>
      <c r="BJ201" s="4" t="str">
        <f t="shared" si="43"/>
        <v/>
      </c>
      <c r="BK201" s="4" t="str">
        <f t="shared" si="44"/>
        <v>192</v>
      </c>
      <c r="BL201" s="4" t="str">
        <f t="shared" si="45"/>
        <v/>
      </c>
      <c r="BM201" s="4" t="str">
        <f t="shared" si="46"/>
        <v/>
      </c>
      <c r="BN201" s="4" t="str">
        <f t="shared" si="47"/>
        <v/>
      </c>
      <c r="BO201" s="4" t="str">
        <f t="shared" si="48"/>
        <v>125</v>
      </c>
      <c r="BP201" s="4" t="str">
        <f t="shared" si="49"/>
        <v/>
      </c>
      <c r="BQ201" s="4" t="str">
        <f t="shared" si="50"/>
        <v/>
      </c>
      <c r="BR201" s="4" t="str">
        <f t="shared" si="51"/>
        <v/>
      </c>
      <c r="BS201" s="4" t="str">
        <f t="shared" si="52"/>
        <v>5</v>
      </c>
      <c r="BT201" s="4" t="str">
        <f t="shared" si="53"/>
        <v/>
      </c>
      <c r="BU201" s="4" t="str">
        <f t="shared" si="54"/>
        <v/>
      </c>
      <c r="BV201" s="4" t="str">
        <f t="shared" si="55"/>
        <v/>
      </c>
      <c r="BW201" s="4" t="str">
        <f t="shared" si="56"/>
        <v/>
      </c>
      <c r="BX201" s="4" t="str">
        <f t="shared" si="57"/>
        <v/>
      </c>
      <c r="BY201" s="4" t="str">
        <f t="shared" si="58"/>
        <v/>
      </c>
      <c r="BZ201" s="4" t="str">
        <f t="shared" si="59"/>
        <v/>
      </c>
      <c r="CA201" s="4" t="str">
        <f t="shared" si="60"/>
        <v/>
      </c>
      <c r="CB201" s="4" t="str">
        <f t="shared" si="61"/>
        <v/>
      </c>
      <c r="CC201" s="4" t="str">
        <f t="shared" si="62"/>
        <v/>
      </c>
      <c r="CD201" s="4" t="str">
        <f t="shared" si="63"/>
        <v/>
      </c>
      <c r="CE201" s="4" t="str">
        <f t="shared" si="64"/>
        <v/>
      </c>
      <c r="CF201" s="4" t="str">
        <f t="shared" si="65"/>
        <v/>
      </c>
      <c r="CG201" s="4" t="str">
        <f t="shared" si="66"/>
        <v/>
      </c>
      <c r="CH201" s="4" t="str">
        <f t="shared" si="67"/>
        <v/>
      </c>
      <c r="CI201" s="4" t="str">
        <f t="shared" si="68"/>
        <v/>
      </c>
      <c r="CJ201" s="4" t="str">
        <f t="shared" si="69"/>
        <v/>
      </c>
      <c r="CK201" s="4" t="str">
        <f t="shared" si="70"/>
        <v/>
      </c>
      <c r="CL201" s="4" t="str">
        <f t="shared" si="71"/>
        <v/>
      </c>
      <c r="CM201" s="4" t="str">
        <f t="shared" si="72"/>
        <v/>
      </c>
      <c r="CN201" s="4" t="str">
        <f t="shared" si="73"/>
        <v/>
      </c>
      <c r="CO201" s="4" t="str">
        <f t="shared" si="74"/>
        <v/>
      </c>
    </row>
    <row r="202">
      <c r="A202" s="4">
        <v>0.00189062068662</v>
      </c>
      <c r="B202" s="7">
        <v>70470.4375</v>
      </c>
      <c r="C202" s="7">
        <v>1100.5198569794122</v>
      </c>
      <c r="D202" s="7">
        <v>22900.0</v>
      </c>
      <c r="E202" s="7">
        <v>19727.10561531395</v>
      </c>
      <c r="F202" s="7">
        <v>69386.0</v>
      </c>
      <c r="G202" s="7">
        <v>19715.46875</v>
      </c>
      <c r="H202" s="7">
        <v>3184.53125</v>
      </c>
      <c r="I202" s="4">
        <v>1075.9375</v>
      </c>
      <c r="J202" s="4">
        <v>8.5</v>
      </c>
      <c r="K202">
        <v>4.247927513443585</v>
      </c>
      <c r="L202" s="7">
        <v>2.0</v>
      </c>
      <c r="M202" s="7">
        <v>2.0</v>
      </c>
      <c r="N202" s="4">
        <v>19.0</v>
      </c>
      <c r="O202" s="4">
        <v>1.0</v>
      </c>
      <c r="P202" s="4">
        <v>0.0</v>
      </c>
      <c r="Q202" s="4">
        <v>1086.0</v>
      </c>
      <c r="R202" s="4">
        <v>1.0</v>
      </c>
      <c r="S202" s="4">
        <v>0.0</v>
      </c>
      <c r="T202" s="4"/>
      <c r="U202" s="11" t="str">
        <f t="shared" si="2"/>
        <v>1</v>
      </c>
      <c r="V202" s="4" t="str">
        <f t="shared" si="3"/>
        <v>70470.4375</v>
      </c>
      <c r="W202" s="4" t="str">
        <f t="shared" si="4"/>
        <v/>
      </c>
      <c r="X202" s="4" t="str">
        <f t="shared" si="5"/>
        <v/>
      </c>
      <c r="Y202" s="4" t="str">
        <f t="shared" si="6"/>
        <v/>
      </c>
      <c r="Z202" s="4" t="str">
        <f t="shared" si="7"/>
        <v>1100.519857</v>
      </c>
      <c r="AA202" s="4" t="str">
        <f t="shared" si="8"/>
        <v/>
      </c>
      <c r="AB202" s="4" t="str">
        <f t="shared" si="9"/>
        <v/>
      </c>
      <c r="AC202" s="4" t="str">
        <f t="shared" si="10"/>
        <v/>
      </c>
      <c r="AD202" s="4" t="str">
        <f t="shared" si="11"/>
        <v>22900</v>
      </c>
      <c r="AE202" s="4" t="str">
        <f t="shared" si="12"/>
        <v/>
      </c>
      <c r="AF202" s="4" t="str">
        <f t="shared" si="13"/>
        <v/>
      </c>
      <c r="AG202" s="4" t="str">
        <f t="shared" si="14"/>
        <v/>
      </c>
      <c r="AH202" s="4" t="str">
        <f t="shared" si="15"/>
        <v>19727.10562</v>
      </c>
      <c r="AI202" s="4" t="str">
        <f t="shared" si="16"/>
        <v/>
      </c>
      <c r="AJ202" s="4" t="str">
        <f t="shared" si="17"/>
        <v/>
      </c>
      <c r="AK202" s="4" t="str">
        <f t="shared" si="18"/>
        <v/>
      </c>
      <c r="AL202" s="4" t="str">
        <f t="shared" si="19"/>
        <v>69386</v>
      </c>
      <c r="AM202" s="4" t="str">
        <f t="shared" si="20"/>
        <v/>
      </c>
      <c r="AN202" s="4" t="str">
        <f t="shared" si="21"/>
        <v/>
      </c>
      <c r="AO202" s="4" t="str">
        <f t="shared" si="22"/>
        <v/>
      </c>
      <c r="AP202" s="4" t="str">
        <f t="shared" si="23"/>
        <v>19715.46875</v>
      </c>
      <c r="AQ202" s="4" t="str">
        <f t="shared" si="24"/>
        <v/>
      </c>
      <c r="AR202" s="4" t="str">
        <f t="shared" si="25"/>
        <v/>
      </c>
      <c r="AS202" s="4" t="str">
        <f t="shared" si="26"/>
        <v/>
      </c>
      <c r="AT202" s="4" t="str">
        <f t="shared" si="27"/>
        <v>3184.53125</v>
      </c>
      <c r="AU202" s="4" t="str">
        <f t="shared" si="28"/>
        <v/>
      </c>
      <c r="AV202" s="4" t="str">
        <f t="shared" si="29"/>
        <v/>
      </c>
      <c r="AW202" s="4" t="str">
        <f t="shared" si="30"/>
        <v/>
      </c>
      <c r="AX202" s="4" t="str">
        <f t="shared" si="31"/>
        <v>1075.9375</v>
      </c>
      <c r="AY202" s="4" t="str">
        <f t="shared" si="32"/>
        <v/>
      </c>
      <c r="AZ202" s="4" t="str">
        <f t="shared" si="33"/>
        <v/>
      </c>
      <c r="BA202" s="4" t="str">
        <f t="shared" si="34"/>
        <v/>
      </c>
      <c r="BB202" s="4" t="str">
        <f t="shared" si="35"/>
        <v>8.5</v>
      </c>
      <c r="BC202" s="4" t="str">
        <f t="shared" si="36"/>
        <v/>
      </c>
      <c r="BD202" s="4" t="str">
        <f t="shared" si="37"/>
        <v/>
      </c>
      <c r="BE202" s="4" t="str">
        <f t="shared" si="38"/>
        <v/>
      </c>
      <c r="BF202" s="4" t="str">
        <f t="shared" si="39"/>
        <v>4.247927513</v>
      </c>
      <c r="BG202" s="4" t="str">
        <f t="shared" si="40"/>
        <v/>
      </c>
      <c r="BH202" s="4" t="str">
        <f t="shared" si="41"/>
        <v/>
      </c>
      <c r="BI202" s="4" t="str">
        <f t="shared" si="42"/>
        <v/>
      </c>
      <c r="BJ202" s="4" t="str">
        <f t="shared" si="43"/>
        <v>2</v>
      </c>
      <c r="BK202" s="4" t="str">
        <f t="shared" si="44"/>
        <v/>
      </c>
      <c r="BL202" s="4" t="str">
        <f t="shared" si="45"/>
        <v/>
      </c>
      <c r="BM202" s="4" t="str">
        <f t="shared" si="46"/>
        <v/>
      </c>
      <c r="BN202" s="4" t="str">
        <f t="shared" si="47"/>
        <v>2</v>
      </c>
      <c r="BO202" s="4" t="str">
        <f t="shared" si="48"/>
        <v/>
      </c>
      <c r="BP202" s="4" t="str">
        <f t="shared" si="49"/>
        <v/>
      </c>
      <c r="BQ202" s="4" t="str">
        <f t="shared" si="50"/>
        <v/>
      </c>
      <c r="BR202" s="4" t="str">
        <f t="shared" si="51"/>
        <v>19</v>
      </c>
      <c r="BS202" s="4" t="str">
        <f t="shared" si="52"/>
        <v/>
      </c>
      <c r="BT202" s="4" t="str">
        <f t="shared" si="53"/>
        <v/>
      </c>
      <c r="BU202" s="4" t="str">
        <f t="shared" si="54"/>
        <v/>
      </c>
      <c r="BV202" s="4" t="str">
        <f t="shared" si="55"/>
        <v>1</v>
      </c>
      <c r="BW202" s="4" t="str">
        <f t="shared" si="56"/>
        <v/>
      </c>
      <c r="BX202" s="4" t="str">
        <f t="shared" si="57"/>
        <v/>
      </c>
      <c r="BY202" s="4" t="str">
        <f t="shared" si="58"/>
        <v/>
      </c>
      <c r="BZ202" s="4" t="str">
        <f t="shared" si="59"/>
        <v>0</v>
      </c>
      <c r="CA202" s="4" t="str">
        <f t="shared" si="60"/>
        <v/>
      </c>
      <c r="CB202" s="4" t="str">
        <f t="shared" si="61"/>
        <v/>
      </c>
      <c r="CC202" s="4" t="str">
        <f t="shared" si="62"/>
        <v/>
      </c>
      <c r="CD202" s="4" t="str">
        <f t="shared" si="63"/>
        <v>1086</v>
      </c>
      <c r="CE202" s="4" t="str">
        <f t="shared" si="64"/>
        <v/>
      </c>
      <c r="CF202" s="4" t="str">
        <f t="shared" si="65"/>
        <v/>
      </c>
      <c r="CG202" s="4" t="str">
        <f t="shared" si="66"/>
        <v/>
      </c>
      <c r="CH202" s="4" t="str">
        <f t="shared" si="67"/>
        <v>1</v>
      </c>
      <c r="CI202" s="4" t="str">
        <f t="shared" si="68"/>
        <v/>
      </c>
      <c r="CJ202" s="4" t="str">
        <f t="shared" si="69"/>
        <v/>
      </c>
      <c r="CK202" s="4" t="str">
        <f t="shared" si="70"/>
        <v/>
      </c>
      <c r="CL202" s="4" t="str">
        <f t="shared" si="71"/>
        <v>0</v>
      </c>
      <c r="CM202" s="4" t="str">
        <f t="shared" si="72"/>
        <v/>
      </c>
      <c r="CN202" s="4" t="str">
        <f t="shared" si="73"/>
        <v/>
      </c>
      <c r="CO202" s="4" t="str">
        <f t="shared" si="74"/>
        <v/>
      </c>
    </row>
    <row r="203">
      <c r="A203" s="4">
        <v>0.00403185605188</v>
      </c>
      <c r="B203" s="7">
        <v>68841.300625</v>
      </c>
      <c r="C203" s="7">
        <v>90.37005378811283</v>
      </c>
      <c r="D203" s="7">
        <v>2966.0</v>
      </c>
      <c r="E203" s="7">
        <v>1812.1848753429083</v>
      </c>
      <c r="F203" s="7">
        <v>68767.0</v>
      </c>
      <c r="G203" s="7">
        <v>1802.0</v>
      </c>
      <c r="H203" s="7">
        <v>1164.0</v>
      </c>
      <c r="I203" s="4">
        <v>74.300625</v>
      </c>
      <c r="J203" s="4">
        <v>0.0</v>
      </c>
      <c r="R203" s="7"/>
      <c r="U203" s="11" t="str">
        <f t="shared" si="2"/>
        <v>2</v>
      </c>
      <c r="V203" s="4" t="str">
        <f t="shared" si="3"/>
        <v/>
      </c>
      <c r="W203" s="4" t="str">
        <f t="shared" si="4"/>
        <v>68841.30063</v>
      </c>
      <c r="X203" s="4" t="str">
        <f t="shared" si="5"/>
        <v/>
      </c>
      <c r="Y203" s="4" t="str">
        <f t="shared" si="6"/>
        <v/>
      </c>
      <c r="Z203" s="4" t="str">
        <f t="shared" si="7"/>
        <v/>
      </c>
      <c r="AA203" s="4" t="str">
        <f t="shared" si="8"/>
        <v>90.37005379</v>
      </c>
      <c r="AB203" s="4" t="str">
        <f t="shared" si="9"/>
        <v/>
      </c>
      <c r="AC203" s="4" t="str">
        <f t="shared" si="10"/>
        <v/>
      </c>
      <c r="AD203" s="4" t="str">
        <f t="shared" si="11"/>
        <v/>
      </c>
      <c r="AE203" s="4" t="str">
        <f t="shared" si="12"/>
        <v>2966</v>
      </c>
      <c r="AF203" s="4" t="str">
        <f t="shared" si="13"/>
        <v/>
      </c>
      <c r="AG203" s="4" t="str">
        <f t="shared" si="14"/>
        <v/>
      </c>
      <c r="AH203" s="4" t="str">
        <f t="shared" si="15"/>
        <v/>
      </c>
      <c r="AI203" s="4" t="str">
        <f t="shared" si="16"/>
        <v>1812.184875</v>
      </c>
      <c r="AJ203" s="4" t="str">
        <f t="shared" si="17"/>
        <v/>
      </c>
      <c r="AK203" s="4" t="str">
        <f t="shared" si="18"/>
        <v/>
      </c>
      <c r="AL203" s="4" t="str">
        <f t="shared" si="19"/>
        <v/>
      </c>
      <c r="AM203" s="4" t="str">
        <f t="shared" si="20"/>
        <v>68767</v>
      </c>
      <c r="AN203" s="4" t="str">
        <f t="shared" si="21"/>
        <v/>
      </c>
      <c r="AO203" s="4" t="str">
        <f t="shared" si="22"/>
        <v/>
      </c>
      <c r="AP203" s="4" t="str">
        <f t="shared" si="23"/>
        <v/>
      </c>
      <c r="AQ203" s="4" t="str">
        <f t="shared" si="24"/>
        <v>1802</v>
      </c>
      <c r="AR203" s="4" t="str">
        <f t="shared" si="25"/>
        <v/>
      </c>
      <c r="AS203" s="4" t="str">
        <f t="shared" si="26"/>
        <v/>
      </c>
      <c r="AT203" s="4" t="str">
        <f t="shared" si="27"/>
        <v/>
      </c>
      <c r="AU203" s="4" t="str">
        <f t="shared" si="28"/>
        <v>1164</v>
      </c>
      <c r="AV203" s="4" t="str">
        <f t="shared" si="29"/>
        <v/>
      </c>
      <c r="AW203" s="4" t="str">
        <f t="shared" si="30"/>
        <v/>
      </c>
      <c r="AX203" s="4" t="str">
        <f t="shared" si="31"/>
        <v/>
      </c>
      <c r="AY203" s="4" t="str">
        <f t="shared" si="32"/>
        <v>74.300625</v>
      </c>
      <c r="AZ203" s="4" t="str">
        <f t="shared" si="33"/>
        <v/>
      </c>
      <c r="BA203" s="4" t="str">
        <f t="shared" si="34"/>
        <v/>
      </c>
      <c r="BB203" s="4" t="str">
        <f t="shared" si="35"/>
        <v/>
      </c>
      <c r="BC203" s="4" t="str">
        <f t="shared" si="36"/>
        <v>0</v>
      </c>
      <c r="BD203" s="4" t="str">
        <f t="shared" si="37"/>
        <v/>
      </c>
      <c r="BE203" s="4" t="str">
        <f t="shared" si="38"/>
        <v/>
      </c>
      <c r="BF203" s="4" t="str">
        <f t="shared" si="39"/>
        <v/>
      </c>
      <c r="BG203" s="4" t="str">
        <f t="shared" si="40"/>
        <v/>
      </c>
      <c r="BH203" s="4" t="str">
        <f t="shared" si="41"/>
        <v/>
      </c>
      <c r="BI203" s="4" t="str">
        <f t="shared" si="42"/>
        <v/>
      </c>
      <c r="BJ203" s="4" t="str">
        <f t="shared" si="43"/>
        <v/>
      </c>
      <c r="BK203" s="4" t="str">
        <f t="shared" si="44"/>
        <v/>
      </c>
      <c r="BL203" s="4" t="str">
        <f t="shared" si="45"/>
        <v/>
      </c>
      <c r="BM203" s="4" t="str">
        <f t="shared" si="46"/>
        <v/>
      </c>
      <c r="BN203" s="4"/>
      <c r="BO203" s="4"/>
      <c r="BP203" s="4"/>
      <c r="BQ203" s="4"/>
      <c r="BR203" s="4"/>
      <c r="BS203" s="4"/>
      <c r="BT203" s="4"/>
      <c r="BU203" s="4"/>
      <c r="BV203" s="4" t="str">
        <f t="shared" si="55"/>
        <v/>
      </c>
      <c r="BW203" s="4" t="str">
        <f t="shared" si="56"/>
        <v/>
      </c>
      <c r="BX203" s="4" t="str">
        <f t="shared" si="57"/>
        <v/>
      </c>
      <c r="BY203" s="4" t="str">
        <f t="shared" si="58"/>
        <v/>
      </c>
      <c r="BZ203" s="4" t="str">
        <f t="shared" si="59"/>
        <v/>
      </c>
      <c r="CA203" s="4" t="str">
        <f t="shared" si="60"/>
        <v/>
      </c>
      <c r="CB203" s="4" t="str">
        <f t="shared" si="61"/>
        <v/>
      </c>
      <c r="CC203" s="4" t="str">
        <f t="shared" si="62"/>
        <v/>
      </c>
      <c r="CD203" s="4" t="str">
        <f t="shared" si="63"/>
        <v/>
      </c>
      <c r="CE203" s="4" t="str">
        <f t="shared" si="64"/>
        <v/>
      </c>
      <c r="CF203" s="4" t="str">
        <f t="shared" si="65"/>
        <v/>
      </c>
      <c r="CG203" s="4" t="str">
        <f t="shared" si="66"/>
        <v/>
      </c>
      <c r="CH203" s="4" t="str">
        <f t="shared" si="67"/>
        <v/>
      </c>
      <c r="CI203" s="4" t="str">
        <f t="shared" si="68"/>
        <v/>
      </c>
      <c r="CJ203" s="4" t="str">
        <f t="shared" si="69"/>
        <v/>
      </c>
      <c r="CK203" s="4" t="str">
        <f t="shared" si="70"/>
        <v/>
      </c>
      <c r="CL203" s="4" t="str">
        <f t="shared" si="71"/>
        <v/>
      </c>
      <c r="CM203" s="4" t="str">
        <f t="shared" si="72"/>
        <v/>
      </c>
      <c r="CN203" s="4" t="str">
        <f t="shared" si="73"/>
        <v/>
      </c>
      <c r="CO203" s="4" t="str">
        <f t="shared" si="74"/>
        <v/>
      </c>
    </row>
    <row r="204">
      <c r="U204" s="11"/>
      <c r="AD204" s="4"/>
      <c r="AE204" s="4"/>
      <c r="AF204" s="4"/>
      <c r="AG204" s="4"/>
      <c r="CH204" s="4" t="str">
        <f t="shared" si="67"/>
        <v/>
      </c>
      <c r="CI204" s="4" t="str">
        <f t="shared" si="68"/>
        <v/>
      </c>
      <c r="CJ204" s="4" t="str">
        <f t="shared" si="69"/>
        <v/>
      </c>
      <c r="CK204" s="4" t="str">
        <f t="shared" si="70"/>
        <v/>
      </c>
      <c r="CL204" s="4"/>
      <c r="CM204" s="4"/>
      <c r="CN204" s="4"/>
      <c r="CO204" s="4"/>
    </row>
    <row r="205">
      <c r="U205" s="11"/>
      <c r="AD205" s="4"/>
      <c r="AE205" s="4"/>
      <c r="AF205" s="4"/>
      <c r="AG205" s="4"/>
    </row>
    <row r="206">
      <c r="U206" s="11"/>
      <c r="AD206" s="4"/>
      <c r="AE206" s="4"/>
      <c r="AF206" s="4"/>
      <c r="AG206" s="4"/>
    </row>
    <row r="207">
      <c r="B207" s="7"/>
      <c r="C207" s="7"/>
      <c r="D207" s="7"/>
      <c r="E207" s="7"/>
      <c r="F207" s="7"/>
      <c r="G207" s="7"/>
      <c r="H207" s="7"/>
      <c r="I207" s="4"/>
      <c r="J207" s="4"/>
      <c r="U207" s="11"/>
      <c r="AD207" s="4"/>
      <c r="AE207" s="4"/>
      <c r="AF207" s="4"/>
      <c r="AG207" s="4"/>
    </row>
    <row r="208">
      <c r="U208" s="11"/>
      <c r="AD208" s="4"/>
      <c r="AE208" s="4"/>
      <c r="AF208" s="4"/>
      <c r="AG208" s="4"/>
    </row>
    <row r="209">
      <c r="U209" s="11"/>
      <c r="AD209" s="4"/>
      <c r="AE209" s="4"/>
      <c r="AF209" s="4"/>
      <c r="AG209" s="4"/>
    </row>
    <row r="210">
      <c r="U210" s="11"/>
    </row>
    <row r="211">
      <c r="U211" s="11"/>
    </row>
    <row r="212">
      <c r="U212" s="11"/>
    </row>
    <row r="213">
      <c r="U213" s="11"/>
    </row>
    <row r="245">
      <c r="B245" s="7">
        <v>49.585625</v>
      </c>
      <c r="C245" s="7">
        <v>194.7865625</v>
      </c>
      <c r="D245" s="7">
        <v>118.95875</v>
      </c>
      <c r="E245" s="7">
        <v>61.40875</v>
      </c>
      <c r="F245" s="7">
        <v>311.4415625</v>
      </c>
      <c r="G245" s="7">
        <v>360.2040625</v>
      </c>
      <c r="H245" s="7">
        <v>388.991875</v>
      </c>
      <c r="I245" s="4">
        <v>162.0496875</v>
      </c>
      <c r="J245" s="4">
        <v>44.53125</v>
      </c>
    </row>
    <row r="259">
      <c r="B259" s="7">
        <v>91.154375</v>
      </c>
      <c r="C259" s="7">
        <v>4383.995</v>
      </c>
      <c r="D259" s="7">
        <v>1509.91875</v>
      </c>
      <c r="E259" s="7">
        <v>283.8353125</v>
      </c>
      <c r="F259" s="7">
        <v>4736.360625</v>
      </c>
      <c r="G259" s="7">
        <v>389.505625</v>
      </c>
      <c r="H259" s="7">
        <v>4138.5146875</v>
      </c>
      <c r="I259" s="4">
        <v>1652.0490625</v>
      </c>
      <c r="J259" s="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70" max="80" width="17.43"/>
  </cols>
  <sheetData>
    <row r="1">
      <c r="J1" t="str">
        <f t="shared" ref="J1:O1" si="1">count(J3:J202,"*")</f>
        <v>82</v>
      </c>
      <c r="K1" t="str">
        <f t="shared" si="1"/>
        <v>33</v>
      </c>
      <c r="L1" t="str">
        <f t="shared" si="1"/>
        <v>33</v>
      </c>
      <c r="M1" t="str">
        <f t="shared" si="1"/>
        <v>200</v>
      </c>
      <c r="N1" t="str">
        <f t="shared" si="1"/>
        <v>200</v>
      </c>
      <c r="O1" t="str">
        <f t="shared" si="1"/>
        <v>200</v>
      </c>
      <c r="CD1" t="str">
        <f t="shared" ref="CD1:CE1" si="2">count(CD3:CD202,"*")</f>
        <v>33</v>
      </c>
      <c r="CE1" t="str">
        <f t="shared" si="2"/>
        <v>33</v>
      </c>
    </row>
    <row r="2">
      <c r="A2" s="2" t="s">
        <v>620</v>
      </c>
      <c r="E2" s="2" t="s">
        <v>621</v>
      </c>
      <c r="I2" s="2" t="s">
        <v>622</v>
      </c>
      <c r="J2" s="2" t="s">
        <v>148</v>
      </c>
      <c r="K2" s="2" t="s">
        <v>163</v>
      </c>
      <c r="L2" s="2" t="s">
        <v>162</v>
      </c>
      <c r="M2" s="4" t="s">
        <v>623</v>
      </c>
      <c r="N2" s="4" t="s">
        <v>624</v>
      </c>
      <c r="O2" s="4" t="s">
        <v>625</v>
      </c>
      <c r="Q2" s="4" t="s">
        <v>626</v>
      </c>
      <c r="R2" s="4" t="s">
        <v>627</v>
      </c>
      <c r="S2" s="4" t="s">
        <v>628</v>
      </c>
      <c r="T2" s="13" t="s">
        <v>143</v>
      </c>
      <c r="U2" s="13" t="s">
        <v>145</v>
      </c>
      <c r="V2" s="13" t="s">
        <v>159</v>
      </c>
      <c r="W2" s="13" t="s">
        <v>161</v>
      </c>
      <c r="X2" s="7" t="s">
        <v>143</v>
      </c>
      <c r="Y2" s="7" t="s">
        <v>145</v>
      </c>
      <c r="Z2" s="7" t="s">
        <v>159</v>
      </c>
      <c r="AA2" s="7" t="s">
        <v>161</v>
      </c>
      <c r="AC2" s="7" t="s">
        <v>143</v>
      </c>
      <c r="AD2" s="7" t="s">
        <v>145</v>
      </c>
      <c r="AE2" s="7" t="s">
        <v>159</v>
      </c>
      <c r="AF2" s="7" t="s">
        <v>161</v>
      </c>
      <c r="AG2" s="2" t="s">
        <v>111</v>
      </c>
      <c r="AH2" s="2" t="s">
        <v>113</v>
      </c>
      <c r="AI2" s="2" t="s">
        <v>114</v>
      </c>
      <c r="AJ2" s="2" t="s">
        <v>115</v>
      </c>
      <c r="AK2" s="4" t="s">
        <v>629</v>
      </c>
      <c r="AL2" s="4" t="s">
        <v>630</v>
      </c>
      <c r="AM2" s="4" t="s">
        <v>631</v>
      </c>
      <c r="AN2" s="4" t="s">
        <v>633</v>
      </c>
      <c r="AO2" s="4"/>
      <c r="AP2" s="2" t="s">
        <v>116</v>
      </c>
      <c r="AQ2" s="2" t="s">
        <v>117</v>
      </c>
      <c r="AR2" s="2" t="s">
        <v>119</v>
      </c>
      <c r="AS2" s="2" t="s">
        <v>120</v>
      </c>
      <c r="AT2" s="2" t="s">
        <v>121</v>
      </c>
      <c r="AU2" s="2" t="s">
        <v>122</v>
      </c>
      <c r="AV2" s="2" t="s">
        <v>123</v>
      </c>
      <c r="AW2" s="2" t="s">
        <v>125</v>
      </c>
      <c r="AX2" s="2" t="s">
        <v>126</v>
      </c>
      <c r="AY2" s="2" t="s">
        <v>127</v>
      </c>
      <c r="AZ2" s="2" t="s">
        <v>128</v>
      </c>
      <c r="BA2" s="2" t="s">
        <v>129</v>
      </c>
      <c r="BB2" s="2" t="s">
        <v>131</v>
      </c>
      <c r="BC2" s="4"/>
      <c r="BD2" s="2" t="s">
        <v>116</v>
      </c>
      <c r="BE2" s="2" t="s">
        <v>117</v>
      </c>
      <c r="BF2" s="2" t="s">
        <v>119</v>
      </c>
      <c r="BG2" s="2" t="s">
        <v>120</v>
      </c>
      <c r="BH2" s="2" t="s">
        <v>121</v>
      </c>
      <c r="BI2" s="2" t="s">
        <v>122</v>
      </c>
      <c r="BJ2" s="2" t="s">
        <v>123</v>
      </c>
      <c r="BK2" s="2" t="s">
        <v>125</v>
      </c>
      <c r="BL2" s="2" t="s">
        <v>126</v>
      </c>
      <c r="BM2" s="2" t="s">
        <v>127</v>
      </c>
      <c r="BN2" s="2" t="s">
        <v>128</v>
      </c>
      <c r="BO2" s="2" t="s">
        <v>129</v>
      </c>
      <c r="BP2" s="2" t="s">
        <v>131</v>
      </c>
      <c r="BQ2" s="2"/>
      <c r="BS2" s="2" t="s">
        <v>117</v>
      </c>
      <c r="BT2" s="2" t="s">
        <v>120</v>
      </c>
      <c r="BU2" s="2" t="s">
        <v>635</v>
      </c>
      <c r="BV2" s="2" t="s">
        <v>636</v>
      </c>
      <c r="BW2" s="2"/>
      <c r="BX2" s="2"/>
      <c r="BY2" s="2" t="s">
        <v>637</v>
      </c>
      <c r="BZ2" s="2" t="s">
        <v>638</v>
      </c>
      <c r="CA2" s="2"/>
      <c r="CB2" s="2"/>
      <c r="CC2" s="2" t="s">
        <v>148</v>
      </c>
      <c r="CD2" s="2" t="s">
        <v>163</v>
      </c>
      <c r="CE2" s="2" t="s">
        <v>162</v>
      </c>
    </row>
    <row r="3">
      <c r="A3" s="4">
        <v>1.0</v>
      </c>
      <c r="B3" s="4">
        <v>2.0</v>
      </c>
      <c r="C3" s="4">
        <v>3.0</v>
      </c>
      <c r="D3" s="4">
        <v>4.0</v>
      </c>
      <c r="E3" s="4">
        <v>1.0</v>
      </c>
      <c r="F3" s="4">
        <v>2.0</v>
      </c>
      <c r="G3" s="4">
        <v>3.0</v>
      </c>
      <c r="H3" s="4">
        <v>4.0</v>
      </c>
      <c r="L3" s="4"/>
      <c r="M3" t="str">
        <f t="shared" ref="M3:M201" si="3">if(J3=0,0,if(J3&lt;10,1,if(J3&lt;100,2,if(J3&lt;500,3,if(J3&lt;1000,4,5)))))</f>
        <v>0</v>
      </c>
      <c r="N3" t="str">
        <f t="shared" ref="N3:N201" si="4">if(K3=0,0,if(K3&lt;5,1,if(K3&lt;50,2,if(K3&lt;200,3,if(K3&lt;1000,4,5)))))</f>
        <v>0</v>
      </c>
      <c r="O3" t="str">
        <f t="shared" ref="O3:O202" si="5">if(L3=0,0,if(L3&lt;3,1,if(L3&lt;20,2,if(L3&lt;100,3,if(L3&lt;1000,4,5)))))</f>
        <v>0</v>
      </c>
      <c r="Q3" s="3" t="str">
        <f t="shared" ref="Q3:Q202" si="6">IF(ISBLANK(J3),"",IF(J3=0,0,IF(J3&lt;2,1,IF(J3&lt;4,2,IF(J3&lt;7,3,IF(J3&lt;12,4,IF(J3&lt;20,5,IF(J3&lt;32,6,IF(J3&lt;53,7,IF(J3&lt;95,8,IF(J3&lt;208,9,10)))))))))))</f>
        <v/>
      </c>
      <c r="R3" s="3" t="str">
        <f t="shared" ref="R3:R202" si="7">IF(ISBLANK(K3),"",IF(K3=0,0,IF(K3&lt;1,1,IF(K3&lt;2,2,IF(K3&lt;3,3,IF(K3&lt;4,4,IF(K3&lt;6,5,IF(K3&lt;9,6,IF(K3&lt;13,7,IF(K3&lt;20,8,IF(K3&lt;36,9,10)))))))))))</f>
        <v/>
      </c>
      <c r="S3" s="3" t="str">
        <f t="shared" ref="S3:S202" si="8">IF(ISBLANK(L3),"",IF(L3=0,0,IF(L3&lt;1,1,IF(L3&lt;2,2,IF(L3&lt;3,3,IF(L3&lt;5,4,IF(L3&lt;8,5,IF(L3&lt;12,6,IF(L3&lt;19,7,IF(L3&lt;34,8,IF(L3&lt;76,9,10)))))))))))</f>
        <v/>
      </c>
      <c r="X3" s="3" t="str">
        <f t="shared" ref="X3:X202" si="9">IF(T3=0,0,IF(T3&lt;5,1,IF(T3&lt;12,2,IF(T3&lt;30,3,IF(T3&lt;93,4,5)))))</f>
        <v>0</v>
      </c>
      <c r="Y3" s="3" t="str">
        <f t="shared" ref="Y3:Y202" si="10">IF(U3=0,0,IF(U3&lt;2,1,IF(U3&lt;3,2,IF(U3&lt;5,3,IF(U3&lt;10,4,5)))))</f>
        <v>0</v>
      </c>
      <c r="Z3" s="3" t="str">
        <f t="shared" ref="Z3:Z202" si="11">IF(V3=0,0,IF(V3&lt;2,1,IF(V3&lt;4,2,IF(V3&lt;8,3,IF(V3&lt;22,4,5)))))</f>
        <v>0</v>
      </c>
      <c r="AA3" s="3" t="str">
        <f t="shared" ref="AA3:AA202" si="12">IF(W3=0,0,IF(W3&lt;2,1,IF(W3&lt;3,2,IF(W3&lt;4,3,IF(W3&lt;7,4,5)))))</f>
        <v>0</v>
      </c>
      <c r="AB3" s="3" t="str">
        <f t="shared" ref="AB3:AB202" si="13">IF(ISBLANK(T3),"",IF(T3=0,0,IF(T3&lt;2,1,IF(T3&lt;5,2,IF(T3&lt;9,3,IF(T3&lt;15,4,IF(T3&lt;24,5,IF(T3&lt;38,6,IF(T3&lt;63,7,IF(T3&lt;111,8,IF(T3&lt;240,9,10)))))))))))</f>
        <v/>
      </c>
      <c r="AC3" s="3" t="str">
        <f t="shared" ref="AC3:AC202" si="14">IF(ISBLANK(U3),"",IF(U3=0,0,IF(U3&lt;1,1,IF(U3&lt;2,2,IF(U3&lt;3,3,IF(U3&lt;4,4,IF(U3&lt;6,5,IF(U3&lt;8,6,IF(U3&lt;12,7,IF(U3&lt;18,8,IF(U3&lt;34,9,10)))))))))))</f>
        <v/>
      </c>
      <c r="AD3" s="3" t="str">
        <f t="shared" ref="AD3:AD202" si="15">IF(ISBLANK(V3),"",IF(V3=0,0,IF(V3&lt;1,1,IF(V3&lt;2,2,IF(V3&lt;4,3,IF(V3&lt;6,4,IF(V3&lt;9,5,IF(V3&lt;14,6,IF(V3&lt;22,7,IF(V3&lt;38,8,IF(V3&lt;81,9,10)))))))))))</f>
        <v/>
      </c>
      <c r="AE3" s="3" t="str">
        <f t="shared" ref="AE3:AE202" si="16">IF(ISBLANK(W3),"",IF(W3=0,0,IF(W3&lt;1,1,IF(W3&lt;2,2,IF(W3&lt;3,3,IF(W3&lt;4,4,IF(W3&lt;6,5,IF(W3&lt;9,6,IF(W3&lt;13,7,IF(W3&lt;21,8,IF(W3&lt;44,9,10)))))))))))</f>
        <v/>
      </c>
      <c r="AG3" s="7">
        <v>2.222781216875E7</v>
      </c>
      <c r="AH3" s="7">
        <v>700.5745687311196</v>
      </c>
      <c r="AI3" s="7">
        <v>1708.0</v>
      </c>
      <c r="AJ3" s="7">
        <v>1541.4429434958488</v>
      </c>
      <c r="AK3" s="3" t="str">
        <f t="shared" ref="AK3:AK202" si="17">IF(AG3=0,0,IF(AG3&lt;86823,1,IF(AG3&lt;125723,2,IF(AG3&lt;191339,3,IF(AG3&lt;443647,4,5)))))</f>
        <v>5</v>
      </c>
      <c r="AL3" s="3" t="str">
        <f t="shared" ref="AL3:AL202" si="18">IF(AH3=0,0,IF(AH3&lt;208,1,IF(AH3&lt;430,2,IF(AH3&lt;998,3,IF(AH3&lt;1877,4,5)))))</f>
        <v>3</v>
      </c>
      <c r="AM3" s="3" t="str">
        <f t="shared" ref="AM3:AM202" si="19">IF(AI3=0,0,IF(AI3&lt;2624,1,IF(AI3&lt;6703,2,IF(AI3&lt;11500,3,IF(AI3&lt;26600,4,5)))))</f>
        <v>1</v>
      </c>
      <c r="AN3" s="3" t="str">
        <f t="shared" ref="AN3:AN202" si="20">IF(AJ3=0,0,IF(AJ3&lt;2095,1,IF(AJ3&lt;5448,2,IF(AJ3&lt;9427,3,IF(AJ3&lt;21520,4,5)))))</f>
        <v>1</v>
      </c>
      <c r="AO3" s="3"/>
      <c r="AP3" s="4">
        <v>0.0143210905712</v>
      </c>
      <c r="AQ3" s="4">
        <v>2.2227136E7</v>
      </c>
      <c r="AR3" s="4">
        <v>24.405818731119624</v>
      </c>
      <c r="AS3" s="4">
        <v>1708.0</v>
      </c>
      <c r="AT3" s="4">
        <v>10.738092259620492</v>
      </c>
      <c r="AU3" s="4">
        <v>1534.0</v>
      </c>
      <c r="AV3" s="4">
        <v>10.583082767502933</v>
      </c>
      <c r="AW3" s="4">
        <v>174.0</v>
      </c>
      <c r="AX3" s="4">
        <v>7.442943495848729</v>
      </c>
      <c r="AY3" s="4">
        <v>449.859375</v>
      </c>
      <c r="AZ3" s="4">
        <v>8.813330278557986</v>
      </c>
      <c r="BA3" s="4">
        <v>226.309375</v>
      </c>
      <c r="BB3" s="4">
        <v>7.822152540114653</v>
      </c>
      <c r="BC3" s="3"/>
      <c r="BD3" s="3" t="str">
        <f t="shared" ref="BD3:BD202" si="21">IF(AP3=0,0,IF(AP3&lt;0.002459743116,1,IF(AP3&lt;0.0034723462,2,IF(AP3&lt;0.00495303098,3,IF(AP3&lt;0.007449714977,4,5)))))</f>
        <v>5</v>
      </c>
      <c r="BE3" s="3" t="str">
        <f t="shared" ref="BE3:BE202" si="22">IF(AQ3&gt;483000,5,4)</f>
        <v>5</v>
      </c>
      <c r="BF3" s="3" t="str">
        <f t="shared" ref="BF3:BF202" si="23">IF(AR3&gt;17.6,5,4)</f>
        <v>5</v>
      </c>
      <c r="BG3" s="3" t="str">
        <f t="shared" ref="BG3:BG202" si="24">IF(AS3=0,0,IF(AS3&lt;2624,1,IF(AS3&lt;6703,2,IF(AS3&lt;11500,3,IF(AS3&lt;26600,4,5)))))</f>
        <v>1</v>
      </c>
      <c r="BH3" s="3" t="str">
        <f t="shared" ref="BH3:BH202" si="25">IF(AT3=0,0,IF(AT3&lt;11.357552,1,IF(AT3&lt;12.71059122,2,IF(AT3&lt;13.48934624,3,IF(AT3&lt;14.69913863,4,5)))))</f>
        <v>1</v>
      </c>
      <c r="BI3" s="3" t="str">
        <f t="shared" ref="BI3:BI202" si="26">IF(AU3=0,0,IF(AU3&lt;2089,1,IF(AU3&lt;5439.24875,2,IF(AU3&lt;9415.625,3,IF(AU3&lt;21509.84375,4,5)))))</f>
        <v>1</v>
      </c>
      <c r="BJ3" s="3" t="str">
        <f t="shared" ref="BJ3:BJ202" si="27">IF(AV3=0,0,IF(AV3&lt;11.02859678,1,IF(AV3&lt;12.40919169,2,IF(AV3&lt;13.20084115,3,IF(AV3&lt;14.39270942,4,5)))))</f>
        <v>1</v>
      </c>
      <c r="BK3" s="3" t="str">
        <f t="shared" ref="BK3:BK202" si="28">IF(AW3=0,0,IF(AW3&lt;225,1,IF(AW3&lt;837.9375,2,IF(AW3&lt;1797.96875,3,IF(AW3&lt;4237.552813,4,5)))))</f>
        <v>1</v>
      </c>
      <c r="BL3" s="3" t="str">
        <f t="shared" ref="BL3:BL202" si="29">IF(AX3=0,0,IF(AX3&lt;7.813781191,1,IF(AX3&lt;9.71069883,2,IF(AX3&lt;10.81215223,3,IF(AX3&lt;12.04901563,4,5)))))</f>
        <v>1</v>
      </c>
      <c r="BM3" s="3" t="str">
        <f t="shared" ref="BM3:BM202" si="30">IF(AY3=0,0,IF(AY3&lt;165.3125,1,IF(AY3&lt;352.4753125,2,IF(AY3&lt;845.951875,3,IF(AY3&lt;1669.410313,4,5)))))</f>
        <v>3</v>
      </c>
      <c r="BN3" s="3" t="str">
        <f t="shared" ref="BN3:BN202" si="31">IF(AZ3=0,0,IF(AZ3&lt;7.369052007,1,IF(AZ3&lt;8.461378404,2,IF(AZ3&lt;9.724431783,3,IF(AZ3&lt;10.70512287,4,5)))))</f>
        <v>3</v>
      </c>
      <c r="BO3" s="3" t="str">
        <f t="shared" ref="BO3:BO202" si="32">IF(BA3=0,0,IF(BA3&lt;3.25,1,IF(BA3&lt;27.9371875,2,IF(BA3&lt;61.34875,3,IF(BA3&lt;144.0925,4,5)))))</f>
        <v>5</v>
      </c>
      <c r="BP3" s="3" t="str">
        <f t="shared" ref="BP3:BP202" si="33">IF(BB3=0,0,IF(BB3&lt;1.700439718,1,IF(BB3&lt;4.804114884,2,IF(BB3&lt;5.938962044,3,IF(BB3&lt;7.170851435,4,5)))))</f>
        <v>5</v>
      </c>
      <c r="BQ3" s="3"/>
      <c r="BS3" s="4">
        <v>68767.0</v>
      </c>
      <c r="BT3" s="4">
        <v>1.0</v>
      </c>
      <c r="BU3" s="3" t="str">
        <f t="shared" ref="BU3:BU202" si="34">IF(BS3=0,0,IF(BS3&lt;76931,1,IF(BS3&lt;82681,2,IF(BS3&lt;100868,3,IF(BS3&lt;124312,4,IF(BS3&lt;144307,5,IF(BS3&lt;188862,6,IF(BS3&lt;266629,7,IF(BS3&lt;429335,8,IF(BS3&lt;864107,9,10))))))))))</f>
        <v>1</v>
      </c>
      <c r="BV3" s="3" t="str">
        <f t="shared" ref="BV3:BV202" si="35">IF(BT3=0,0,IF(BT3&lt;1102,1,IF(BT3&lt;2557,2,IF(BT3&lt;4505,3,IF(BT3&lt;6249,4,IF(BT3&lt;8734,5,IF(BT3&lt;11300,6,IF(BT3&lt;16200,7,IF(BT3&lt;26500,8,IF(BT3&lt;43800,9,10))))))))))</f>
        <v>1</v>
      </c>
      <c r="BW3" t="str">
        <f t="shared" ref="BW3:BW202" si="36">if(BS3=0,0,if(BS3&lt;100000,1,if(BS3&lt;150000,2,if(BS3&lt;400000,3,4))))</f>
        <v>1</v>
      </c>
      <c r="BX3" t="str">
        <f t="shared" ref="BX3:BX202" si="37">if(BT3=0,0,if(BT3&lt;5,1,if(BT3&lt;100,2,if(BT3&lt;10000,3,4))))</f>
        <v>1</v>
      </c>
      <c r="BY3" s="4">
        <v>2.2227136E7</v>
      </c>
      <c r="BZ3" s="4">
        <v>1708.0</v>
      </c>
      <c r="CA3" s="3" t="str">
        <f t="shared" ref="CA3:CA202" si="38">IF(BY3=0,0,IF(BY3&lt;76931,1,IF(BY3&lt;82681,2,IF(BY3&lt;100868,3,IF(BY3&lt;124312,4,IF(BY3&lt;144307,5,IF(BY3&lt;188862,6,IF(BY3&lt;266629,7,IF(BY3&lt;429335,8,IF(BY3&lt;864107,9,10))))))))))</f>
        <v>10</v>
      </c>
      <c r="CB3" s="3" t="str">
        <f t="shared" ref="CB3:CB202" si="39">IF(BZ3=0,0,IF(BZ3&lt;1102,1,IF(BZ3&lt;2557,2,IF(BZ3&lt;4505,3,IF(BZ3&lt;6249,4,IF(BZ3&lt;8734,5,IF(BZ3&lt;11300,6,IF(BZ3&lt;16200,7,IF(BZ3&lt;26500,8,IF(BZ3&lt;43800,9,10))))))))))</f>
        <v>2</v>
      </c>
      <c r="CC3" s="7" t="str">
        <f t="shared" ref="CC3:CC202" si="40">IF(ISBLANK(J3),"",IF(J3&gt;208,J3,""))</f>
        <v/>
      </c>
      <c r="CD3" s="4" t="str">
        <f t="shared" ref="CD3:CD202" si="41">IF(ISBLANK(CC3),"",K3)</f>
        <v/>
      </c>
      <c r="CE3" s="4" t="str">
        <f t="shared" ref="CE3:CE202" si="42">IF(ISBLANK(CC3),"",L3)</f>
        <v/>
      </c>
    </row>
    <row r="4">
      <c r="K4" s="4"/>
      <c r="L4" s="4"/>
      <c r="M4" t="str">
        <f t="shared" si="3"/>
        <v>0</v>
      </c>
      <c r="N4" t="str">
        <f t="shared" si="4"/>
        <v>0</v>
      </c>
      <c r="O4" t="str">
        <f t="shared" si="5"/>
        <v>0</v>
      </c>
      <c r="Q4" s="3" t="str">
        <f t="shared" si="6"/>
        <v/>
      </c>
      <c r="R4" s="3" t="str">
        <f t="shared" si="7"/>
        <v/>
      </c>
      <c r="S4" s="3" t="str">
        <f t="shared" si="8"/>
        <v/>
      </c>
      <c r="X4" s="3" t="str">
        <f t="shared" si="9"/>
        <v>0</v>
      </c>
      <c r="Y4" s="3" t="str">
        <f t="shared" si="10"/>
        <v>0</v>
      </c>
      <c r="Z4" s="3" t="str">
        <f t="shared" si="11"/>
        <v>0</v>
      </c>
      <c r="AA4" s="3" t="str">
        <f t="shared" si="12"/>
        <v>0</v>
      </c>
      <c r="AB4" s="3" t="str">
        <f t="shared" si="13"/>
        <v/>
      </c>
      <c r="AC4" s="3" t="str">
        <f t="shared" si="14"/>
        <v/>
      </c>
      <c r="AD4" s="3" t="str">
        <f t="shared" si="15"/>
        <v/>
      </c>
      <c r="AE4" s="3" t="str">
        <f t="shared" si="16"/>
        <v/>
      </c>
      <c r="AG4" s="7">
        <v>1930443.2365625</v>
      </c>
      <c r="AH4" s="7">
        <v>2817.114971951817</v>
      </c>
      <c r="AI4" s="7">
        <v>34200.0</v>
      </c>
      <c r="AJ4" s="7">
        <v>14816.431106347769</v>
      </c>
      <c r="AK4" s="3" t="str">
        <f t="shared" si="17"/>
        <v>5</v>
      </c>
      <c r="AL4" s="3" t="str">
        <f t="shared" si="18"/>
        <v>5</v>
      </c>
      <c r="AM4" s="3" t="str">
        <f t="shared" si="19"/>
        <v>5</v>
      </c>
      <c r="AN4" s="3" t="str">
        <f t="shared" si="20"/>
        <v>4</v>
      </c>
      <c r="AO4" s="3"/>
      <c r="AP4" s="4">
        <v>0.0131426659603</v>
      </c>
      <c r="AQ4" s="4">
        <v>1927647.0</v>
      </c>
      <c r="AR4" s="4">
        <v>20.878409451817</v>
      </c>
      <c r="AS4" s="4">
        <v>34200.0</v>
      </c>
      <c r="AT4" s="4">
        <v>15.061708704660623</v>
      </c>
      <c r="AU4" s="4">
        <v>14802.1875</v>
      </c>
      <c r="AV4" s="4">
        <v>13.85352277582245</v>
      </c>
      <c r="AW4" s="4">
        <v>19397.8125</v>
      </c>
      <c r="AX4" s="4">
        <v>14.243606347769013</v>
      </c>
      <c r="AY4" s="4">
        <v>2582.9009375</v>
      </c>
      <c r="AZ4" s="4">
        <v>11.334776597216678</v>
      </c>
      <c r="BA4" s="4">
        <v>213.335625</v>
      </c>
      <c r="BB4" s="4">
        <v>7.736981091783602</v>
      </c>
      <c r="BC4" s="3"/>
      <c r="BD4" s="3" t="str">
        <f t="shared" si="21"/>
        <v>5</v>
      </c>
      <c r="BE4" s="3" t="str">
        <f t="shared" si="22"/>
        <v>5</v>
      </c>
      <c r="BF4" s="3" t="str">
        <f t="shared" si="23"/>
        <v>5</v>
      </c>
      <c r="BG4" s="3" t="str">
        <f t="shared" si="24"/>
        <v>5</v>
      </c>
      <c r="BH4" s="3" t="str">
        <f t="shared" si="25"/>
        <v>5</v>
      </c>
      <c r="BI4" s="3" t="str">
        <f t="shared" si="26"/>
        <v>4</v>
      </c>
      <c r="BJ4" s="3" t="str">
        <f t="shared" si="27"/>
        <v>4</v>
      </c>
      <c r="BK4" s="3" t="str">
        <f t="shared" si="28"/>
        <v>5</v>
      </c>
      <c r="BL4" s="3" t="str">
        <f t="shared" si="29"/>
        <v>5</v>
      </c>
      <c r="BM4" s="3" t="str">
        <f t="shared" si="30"/>
        <v>5</v>
      </c>
      <c r="BN4" s="3" t="str">
        <f t="shared" si="31"/>
        <v>5</v>
      </c>
      <c r="BO4" s="3" t="str">
        <f t="shared" si="32"/>
        <v>5</v>
      </c>
      <c r="BP4" s="3" t="str">
        <f t="shared" si="33"/>
        <v>5</v>
      </c>
      <c r="BQ4" s="3"/>
      <c r="BR4" s="2"/>
      <c r="BS4" s="4">
        <v>69386.0</v>
      </c>
      <c r="BT4" s="4">
        <v>19.0</v>
      </c>
      <c r="BU4" s="3" t="str">
        <f t="shared" si="34"/>
        <v>1</v>
      </c>
      <c r="BV4" s="3" t="str">
        <f t="shared" si="35"/>
        <v>1</v>
      </c>
      <c r="BW4" t="str">
        <f t="shared" si="36"/>
        <v>1</v>
      </c>
      <c r="BX4" t="str">
        <f t="shared" si="37"/>
        <v>2</v>
      </c>
      <c r="BY4" s="4">
        <v>1927647.0</v>
      </c>
      <c r="BZ4" s="4">
        <v>34200.0</v>
      </c>
      <c r="CA4" s="3" t="str">
        <f t="shared" si="38"/>
        <v>10</v>
      </c>
      <c r="CB4" s="3" t="str">
        <f t="shared" si="39"/>
        <v>9</v>
      </c>
      <c r="CC4" s="7" t="str">
        <f t="shared" si="40"/>
        <v/>
      </c>
      <c r="CD4" s="4" t="str">
        <f t="shared" si="41"/>
        <v/>
      </c>
      <c r="CE4" s="4" t="str">
        <f t="shared" si="42"/>
        <v/>
      </c>
    </row>
    <row r="5">
      <c r="K5" s="4"/>
      <c r="M5" t="str">
        <f t="shared" si="3"/>
        <v>0</v>
      </c>
      <c r="N5" t="str">
        <f t="shared" si="4"/>
        <v>0</v>
      </c>
      <c r="O5" t="str">
        <f t="shared" si="5"/>
        <v>0</v>
      </c>
      <c r="Q5" s="3" t="str">
        <f t="shared" si="6"/>
        <v/>
      </c>
      <c r="R5" s="3" t="str">
        <f t="shared" si="7"/>
        <v/>
      </c>
      <c r="S5" s="3" t="str">
        <f t="shared" si="8"/>
        <v/>
      </c>
      <c r="X5" s="3" t="str">
        <f t="shared" si="9"/>
        <v>0</v>
      </c>
      <c r="Y5" s="3" t="str">
        <f t="shared" si="10"/>
        <v>0</v>
      </c>
      <c r="Z5" s="3" t="str">
        <f t="shared" si="11"/>
        <v>0</v>
      </c>
      <c r="AA5" s="3" t="str">
        <f t="shared" si="12"/>
        <v>0</v>
      </c>
      <c r="AB5" s="3" t="str">
        <f t="shared" si="13"/>
        <v/>
      </c>
      <c r="AC5" s="3" t="str">
        <f t="shared" si="14"/>
        <v/>
      </c>
      <c r="AD5" s="3" t="str">
        <f t="shared" si="15"/>
        <v/>
      </c>
      <c r="AE5" s="3" t="str">
        <f t="shared" si="16"/>
        <v/>
      </c>
      <c r="AG5" s="7">
        <v>1562191.851875</v>
      </c>
      <c r="AH5" s="7">
        <v>564.4265128717906</v>
      </c>
      <c r="AI5" s="7">
        <v>7086.0</v>
      </c>
      <c r="AJ5" s="7">
        <v>6510.596293679701</v>
      </c>
      <c r="AK5" s="3" t="str">
        <f t="shared" si="17"/>
        <v>5</v>
      </c>
      <c r="AL5" s="3" t="str">
        <f t="shared" si="18"/>
        <v>3</v>
      </c>
      <c r="AM5" s="3" t="str">
        <f t="shared" si="19"/>
        <v>3</v>
      </c>
      <c r="AN5" s="3" t="str">
        <f t="shared" si="20"/>
        <v>3</v>
      </c>
      <c r="AO5" s="3"/>
      <c r="AP5" s="4">
        <v>0.0129817832225</v>
      </c>
      <c r="AQ5" s="4">
        <v>1561648.0</v>
      </c>
      <c r="AR5" s="4">
        <v>20.574637871790546</v>
      </c>
      <c r="AS5" s="4">
        <v>7086.0</v>
      </c>
      <c r="AT5" s="4">
        <v>12.790755750118313</v>
      </c>
      <c r="AU5" s="4">
        <v>6501.405</v>
      </c>
      <c r="AV5" s="4">
        <v>12.666535813186803</v>
      </c>
      <c r="AW5" s="4">
        <v>584.595</v>
      </c>
      <c r="AX5" s="4">
        <v>9.191293679702042</v>
      </c>
      <c r="AY5" s="4">
        <v>401.42875</v>
      </c>
      <c r="AZ5" s="4">
        <v>8.649000134818799</v>
      </c>
      <c r="BA5" s="4">
        <v>142.423125</v>
      </c>
      <c r="BB5" s="4">
        <v>7.154039603032563</v>
      </c>
      <c r="BC5" s="3"/>
      <c r="BD5" s="3" t="str">
        <f t="shared" si="21"/>
        <v>5</v>
      </c>
      <c r="BE5" s="3" t="str">
        <f t="shared" si="22"/>
        <v>5</v>
      </c>
      <c r="BF5" s="3" t="str">
        <f t="shared" si="23"/>
        <v>5</v>
      </c>
      <c r="BG5" s="3" t="str">
        <f t="shared" si="24"/>
        <v>3</v>
      </c>
      <c r="BH5" s="3" t="str">
        <f t="shared" si="25"/>
        <v>3</v>
      </c>
      <c r="BI5" s="3" t="str">
        <f t="shared" si="26"/>
        <v>3</v>
      </c>
      <c r="BJ5" s="3" t="str">
        <f t="shared" si="27"/>
        <v>3</v>
      </c>
      <c r="BK5" s="3" t="str">
        <f t="shared" si="28"/>
        <v>2</v>
      </c>
      <c r="BL5" s="3" t="str">
        <f t="shared" si="29"/>
        <v>2</v>
      </c>
      <c r="BM5" s="3" t="str">
        <f t="shared" si="30"/>
        <v>3</v>
      </c>
      <c r="BN5" s="3" t="str">
        <f t="shared" si="31"/>
        <v>3</v>
      </c>
      <c r="BO5" s="3" t="str">
        <f t="shared" si="32"/>
        <v>4</v>
      </c>
      <c r="BP5" s="3" t="str">
        <f t="shared" si="33"/>
        <v>4</v>
      </c>
      <c r="BQ5" s="3"/>
      <c r="BR5" s="4"/>
      <c r="BS5" s="4">
        <v>69528.0</v>
      </c>
      <c r="BT5" s="4">
        <v>21.0</v>
      </c>
      <c r="BU5" s="3" t="str">
        <f t="shared" si="34"/>
        <v>1</v>
      </c>
      <c r="BV5" s="3" t="str">
        <f t="shared" si="35"/>
        <v>1</v>
      </c>
      <c r="BW5" t="str">
        <f t="shared" si="36"/>
        <v>1</v>
      </c>
      <c r="BX5" t="str">
        <f t="shared" si="37"/>
        <v>2</v>
      </c>
      <c r="BY5" s="4">
        <v>1561648.0</v>
      </c>
      <c r="BZ5" s="4">
        <v>7086.0</v>
      </c>
      <c r="CA5" s="3" t="str">
        <f t="shared" si="38"/>
        <v>10</v>
      </c>
      <c r="CB5" s="3" t="str">
        <f t="shared" si="39"/>
        <v>5</v>
      </c>
      <c r="CC5" s="7" t="str">
        <f t="shared" si="40"/>
        <v/>
      </c>
      <c r="CD5" s="4" t="str">
        <f t="shared" si="41"/>
        <v/>
      </c>
      <c r="CE5" s="4" t="str">
        <f t="shared" si="42"/>
        <v/>
      </c>
    </row>
    <row r="6">
      <c r="A6" t="str">
        <f t="shared" ref="A6:H6" si="43">AVERAGE(A8:A202)</f>
        <v>0</v>
      </c>
      <c r="B6" t="str">
        <f t="shared" si="43"/>
        <v>2.75</v>
      </c>
      <c r="C6" t="str">
        <f t="shared" si="43"/>
        <v>2.5</v>
      </c>
      <c r="D6" t="str">
        <f t="shared" si="43"/>
        <v>3.470588235</v>
      </c>
      <c r="E6" t="str">
        <f t="shared" si="43"/>
        <v>0.3333333333</v>
      </c>
      <c r="F6" t="str">
        <f t="shared" si="43"/>
        <v>4</v>
      </c>
      <c r="G6" t="str">
        <f t="shared" si="43"/>
        <v>8.833333333</v>
      </c>
      <c r="H6" t="str">
        <f t="shared" si="43"/>
        <v>36.58823529</v>
      </c>
      <c r="L6" s="4"/>
      <c r="M6" t="str">
        <f t="shared" si="3"/>
        <v>0</v>
      </c>
      <c r="N6" t="str">
        <f t="shared" si="4"/>
        <v>0</v>
      </c>
      <c r="O6" t="str">
        <f t="shared" si="5"/>
        <v>0</v>
      </c>
      <c r="Q6" s="3" t="str">
        <f t="shared" si="6"/>
        <v/>
      </c>
      <c r="R6" s="3" t="str">
        <f t="shared" si="7"/>
        <v/>
      </c>
      <c r="S6" s="3" t="str">
        <f t="shared" si="8"/>
        <v/>
      </c>
      <c r="X6" s="3" t="str">
        <f t="shared" si="9"/>
        <v>0</v>
      </c>
      <c r="Y6" s="3" t="str">
        <f t="shared" si="10"/>
        <v>0</v>
      </c>
      <c r="Z6" s="3" t="str">
        <f t="shared" si="11"/>
        <v>0</v>
      </c>
      <c r="AA6" s="3" t="str">
        <f t="shared" si="12"/>
        <v>0</v>
      </c>
      <c r="AB6" s="3" t="str">
        <f t="shared" si="13"/>
        <v/>
      </c>
      <c r="AC6" s="3" t="str">
        <f t="shared" si="14"/>
        <v/>
      </c>
      <c r="AD6" s="3" t="str">
        <f t="shared" si="15"/>
        <v/>
      </c>
      <c r="AE6" s="3" t="str">
        <f t="shared" si="16"/>
        <v/>
      </c>
      <c r="AG6" s="7">
        <v>1101579.74</v>
      </c>
      <c r="AH6" s="7">
        <v>160.81095816710072</v>
      </c>
      <c r="AI6" s="7">
        <v>318.0</v>
      </c>
      <c r="AJ6" s="7">
        <v>272.6724253419715</v>
      </c>
      <c r="AK6" s="3" t="str">
        <f t="shared" si="17"/>
        <v>5</v>
      </c>
      <c r="AL6" s="3" t="str">
        <f t="shared" si="18"/>
        <v>1</v>
      </c>
      <c r="AM6" s="3" t="str">
        <f t="shared" si="19"/>
        <v>1</v>
      </c>
      <c r="AN6" s="3" t="str">
        <f t="shared" si="20"/>
        <v>1</v>
      </c>
      <c r="AO6" s="3"/>
      <c r="AP6" s="4">
        <v>0.0127443738476</v>
      </c>
      <c r="AQ6" s="4">
        <v>1101439.0</v>
      </c>
      <c r="AR6" s="4">
        <v>20.07095816710071</v>
      </c>
      <c r="AS6" s="4">
        <v>318.0</v>
      </c>
      <c r="AT6" s="4">
        <v>8.312882955284357</v>
      </c>
      <c r="AU6" s="4">
        <v>267.0</v>
      </c>
      <c r="AV6" s="4">
        <v>8.060695931687555</v>
      </c>
      <c r="AW6" s="4">
        <v>51.0</v>
      </c>
      <c r="AX6" s="4">
        <v>5.672425341971496</v>
      </c>
      <c r="AY6" s="4">
        <v>91.154375</v>
      </c>
      <c r="AZ6" s="4">
        <v>6.5102399956864145</v>
      </c>
      <c r="BA6" s="4">
        <v>49.585625</v>
      </c>
      <c r="BB6" s="4">
        <v>5.631850035115854</v>
      </c>
      <c r="BC6" s="3"/>
      <c r="BD6" s="3" t="str">
        <f t="shared" si="21"/>
        <v>5</v>
      </c>
      <c r="BE6" s="3" t="str">
        <f t="shared" si="22"/>
        <v>5</v>
      </c>
      <c r="BF6" s="3" t="str">
        <f t="shared" si="23"/>
        <v>5</v>
      </c>
      <c r="BG6" s="3" t="str">
        <f t="shared" si="24"/>
        <v>1</v>
      </c>
      <c r="BH6" s="3" t="str">
        <f t="shared" si="25"/>
        <v>1</v>
      </c>
      <c r="BI6" s="3" t="str">
        <f t="shared" si="26"/>
        <v>1</v>
      </c>
      <c r="BJ6" s="3" t="str">
        <f t="shared" si="27"/>
        <v>1</v>
      </c>
      <c r="BK6" s="3" t="str">
        <f t="shared" si="28"/>
        <v>1</v>
      </c>
      <c r="BL6" s="3" t="str">
        <f t="shared" si="29"/>
        <v>1</v>
      </c>
      <c r="BM6" s="3" t="str">
        <f t="shared" si="30"/>
        <v>1</v>
      </c>
      <c r="BN6" s="3" t="str">
        <f t="shared" si="31"/>
        <v>1</v>
      </c>
      <c r="BO6" s="3" t="str">
        <f t="shared" si="32"/>
        <v>3</v>
      </c>
      <c r="BP6" s="3" t="str">
        <f t="shared" si="33"/>
        <v>3</v>
      </c>
      <c r="BQ6" s="3"/>
      <c r="BR6" s="4"/>
      <c r="BS6" s="4">
        <v>69772.0</v>
      </c>
      <c r="BT6" s="4">
        <v>89.0</v>
      </c>
      <c r="BU6" s="3" t="str">
        <f t="shared" si="34"/>
        <v>1</v>
      </c>
      <c r="BV6" s="3" t="str">
        <f t="shared" si="35"/>
        <v>1</v>
      </c>
      <c r="BW6" t="str">
        <f t="shared" si="36"/>
        <v>1</v>
      </c>
      <c r="BX6" t="str">
        <f t="shared" si="37"/>
        <v>2</v>
      </c>
      <c r="BY6" s="4">
        <v>1101439.0</v>
      </c>
      <c r="BZ6" s="4">
        <v>318.0</v>
      </c>
      <c r="CA6" s="3" t="str">
        <f t="shared" si="38"/>
        <v>10</v>
      </c>
      <c r="CB6" s="3" t="str">
        <f t="shared" si="39"/>
        <v>1</v>
      </c>
      <c r="CC6" s="7" t="str">
        <f t="shared" si="40"/>
        <v/>
      </c>
      <c r="CD6" s="4" t="str">
        <f t="shared" si="41"/>
        <v/>
      </c>
      <c r="CE6" s="4" t="str">
        <f t="shared" si="42"/>
        <v/>
      </c>
    </row>
    <row r="7">
      <c r="M7" t="str">
        <f t="shared" si="3"/>
        <v>0</v>
      </c>
      <c r="N7" t="str">
        <f t="shared" si="4"/>
        <v>0</v>
      </c>
      <c r="O7" t="str">
        <f t="shared" si="5"/>
        <v>0</v>
      </c>
      <c r="Q7" s="3" t="str">
        <f t="shared" si="6"/>
        <v/>
      </c>
      <c r="R7" s="3" t="str">
        <f t="shared" si="7"/>
        <v/>
      </c>
      <c r="S7" s="3" t="str">
        <f t="shared" si="8"/>
        <v/>
      </c>
      <c r="U7" s="18"/>
      <c r="X7" s="3" t="str">
        <f t="shared" si="9"/>
        <v>0</v>
      </c>
      <c r="Y7" s="3" t="str">
        <f t="shared" si="10"/>
        <v>0</v>
      </c>
      <c r="Z7" s="3" t="str">
        <f t="shared" si="11"/>
        <v>0</v>
      </c>
      <c r="AA7" s="3" t="str">
        <f t="shared" si="12"/>
        <v>0</v>
      </c>
      <c r="AB7" s="3" t="str">
        <f t="shared" si="13"/>
        <v/>
      </c>
      <c r="AC7" s="3" t="str">
        <f t="shared" si="14"/>
        <v/>
      </c>
      <c r="AD7" s="3" t="str">
        <f t="shared" si="15"/>
        <v/>
      </c>
      <c r="AE7" s="3" t="str">
        <f t="shared" si="16"/>
        <v/>
      </c>
      <c r="AG7" s="7">
        <v>723048.7815625</v>
      </c>
      <c r="AH7" s="7">
        <v>4598.236130892074</v>
      </c>
      <c r="AI7" s="7">
        <v>9907.0</v>
      </c>
      <c r="AJ7" s="7">
        <v>8561.384538406617</v>
      </c>
      <c r="AK7" s="3" t="str">
        <f t="shared" si="17"/>
        <v>5</v>
      </c>
      <c r="AL7" s="3" t="str">
        <f t="shared" si="18"/>
        <v>5</v>
      </c>
      <c r="AM7" s="3" t="str">
        <f t="shared" si="19"/>
        <v>3</v>
      </c>
      <c r="AN7" s="3" t="str">
        <f t="shared" si="20"/>
        <v>3</v>
      </c>
      <c r="AO7" s="3"/>
      <c r="AP7" s="4">
        <v>0.0125426532594</v>
      </c>
      <c r="AQ7" s="4">
        <v>718470.0</v>
      </c>
      <c r="AR7" s="4">
        <v>19.454568392073053</v>
      </c>
      <c r="AS7" s="4">
        <v>9907.0</v>
      </c>
      <c r="AT7" s="4">
        <v>13.27423253678993</v>
      </c>
      <c r="AU7" s="4">
        <v>8550.979375</v>
      </c>
      <c r="AV7" s="4">
        <v>13.061873951273258</v>
      </c>
      <c r="AW7" s="4">
        <v>1356.020625</v>
      </c>
      <c r="AX7" s="4">
        <v>10.40516340661638</v>
      </c>
      <c r="AY7" s="4">
        <v>4383.995</v>
      </c>
      <c r="AZ7" s="4">
        <v>12.098030437550097</v>
      </c>
      <c r="BA7" s="4">
        <v>194.7865625</v>
      </c>
      <c r="BB7" s="4">
        <v>7.605750345206874</v>
      </c>
      <c r="BC7" s="3"/>
      <c r="BD7" s="3" t="str">
        <f t="shared" si="21"/>
        <v>5</v>
      </c>
      <c r="BE7" s="3" t="str">
        <f t="shared" si="22"/>
        <v>5</v>
      </c>
      <c r="BF7" s="3" t="str">
        <f t="shared" si="23"/>
        <v>5</v>
      </c>
      <c r="BG7" s="3" t="str">
        <f t="shared" si="24"/>
        <v>3</v>
      </c>
      <c r="BH7" s="3" t="str">
        <f t="shared" si="25"/>
        <v>3</v>
      </c>
      <c r="BI7" s="3" t="str">
        <f t="shared" si="26"/>
        <v>3</v>
      </c>
      <c r="BJ7" s="3" t="str">
        <f t="shared" si="27"/>
        <v>3</v>
      </c>
      <c r="BK7" s="3" t="str">
        <f t="shared" si="28"/>
        <v>3</v>
      </c>
      <c r="BL7" s="3" t="str">
        <f t="shared" si="29"/>
        <v>3</v>
      </c>
      <c r="BM7" s="3" t="str">
        <f t="shared" si="30"/>
        <v>5</v>
      </c>
      <c r="BN7" s="3" t="str">
        <f t="shared" si="31"/>
        <v>5</v>
      </c>
      <c r="BO7" s="3" t="str">
        <f t="shared" si="32"/>
        <v>5</v>
      </c>
      <c r="BP7" s="3" t="str">
        <f t="shared" si="33"/>
        <v>5</v>
      </c>
      <c r="BQ7" s="3"/>
      <c r="BR7" s="4"/>
      <c r="BS7" s="4">
        <v>69820.0</v>
      </c>
      <c r="BT7" s="4">
        <v>158.0</v>
      </c>
      <c r="BU7" s="3" t="str">
        <f t="shared" si="34"/>
        <v>1</v>
      </c>
      <c r="BV7" s="3" t="str">
        <f t="shared" si="35"/>
        <v>1</v>
      </c>
      <c r="BW7" t="str">
        <f t="shared" si="36"/>
        <v>1</v>
      </c>
      <c r="BX7" t="str">
        <f t="shared" si="37"/>
        <v>3</v>
      </c>
      <c r="BY7" s="4">
        <v>718470.0</v>
      </c>
      <c r="BZ7" s="4">
        <v>9907.0</v>
      </c>
      <c r="CA7" s="3" t="str">
        <f t="shared" si="38"/>
        <v>9</v>
      </c>
      <c r="CB7" s="3" t="str">
        <f t="shared" si="39"/>
        <v>6</v>
      </c>
      <c r="CC7" s="7" t="str">
        <f t="shared" si="40"/>
        <v/>
      </c>
      <c r="CD7" s="4" t="str">
        <f t="shared" si="41"/>
        <v/>
      </c>
      <c r="CE7" s="4" t="str">
        <f t="shared" si="42"/>
        <v/>
      </c>
    </row>
    <row r="8">
      <c r="A8" s="4" t="str">
        <f t="shared" ref="A8:A202" si="44">IF(I8=1,L8,"")</f>
        <v/>
      </c>
      <c r="B8" s="4" t="str">
        <f t="shared" ref="B8:B202" si="45">IF(I8=2,L8,"")</f>
        <v/>
      </c>
      <c r="C8" s="4" t="str">
        <f t="shared" ref="C8:C202" si="46">IF(I8=3,L8,"")</f>
        <v/>
      </c>
      <c r="D8" s="4" t="str">
        <f t="shared" ref="D8:D202" si="47">IF(I8=4,L8,"")</f>
        <v>15</v>
      </c>
      <c r="E8" s="4" t="str">
        <f t="shared" ref="E8:E202" si="48">IF(I8=1,K8,"")</f>
        <v/>
      </c>
      <c r="F8" s="4" t="str">
        <f t="shared" ref="F8:F202" si="49">IF(I8=2,K8,"")</f>
        <v/>
      </c>
      <c r="G8" s="4" t="str">
        <f t="shared" ref="G8:G202" si="50">if(I8=3,K8,"")</f>
        <v/>
      </c>
      <c r="H8" s="4" t="str">
        <f t="shared" ref="H8:H202" si="51">if(I8=4,K8,"")</f>
        <v>133</v>
      </c>
      <c r="I8" s="4" t="str">
        <f t="shared" ref="I8:I202" si="52">IF(ISBLANK(J8),"",IF(J8&lt;5,1,IF(J8&lt;21,2,IF(J8&lt;208,3,4))))</f>
        <v>4</v>
      </c>
      <c r="J8" s="4">
        <v>1283.0</v>
      </c>
      <c r="K8" s="4">
        <v>133.0</v>
      </c>
      <c r="L8" s="4">
        <v>15.0</v>
      </c>
      <c r="M8" t="str">
        <f t="shared" si="3"/>
        <v>5</v>
      </c>
      <c r="N8" t="str">
        <f t="shared" si="4"/>
        <v>3</v>
      </c>
      <c r="O8" t="str">
        <f t="shared" si="5"/>
        <v>2</v>
      </c>
      <c r="Q8" s="3" t="str">
        <f t="shared" si="6"/>
        <v>10</v>
      </c>
      <c r="R8" s="3" t="str">
        <f t="shared" si="7"/>
        <v>10</v>
      </c>
      <c r="S8" s="3" t="str">
        <f t="shared" si="8"/>
        <v>7</v>
      </c>
      <c r="T8">
        <v>361.3253054550897</v>
      </c>
      <c r="U8" s="7">
        <v>730.0</v>
      </c>
      <c r="V8" s="7">
        <v>148.0</v>
      </c>
      <c r="W8" s="7">
        <v>786697.500787429</v>
      </c>
      <c r="X8" s="3" t="str">
        <f t="shared" si="9"/>
        <v>5</v>
      </c>
      <c r="Y8" s="3" t="str">
        <f t="shared" si="10"/>
        <v>5</v>
      </c>
      <c r="Z8" s="3" t="str">
        <f t="shared" si="11"/>
        <v>5</v>
      </c>
      <c r="AA8" s="3" t="str">
        <f t="shared" si="12"/>
        <v>5</v>
      </c>
      <c r="AB8" s="3" t="str">
        <f t="shared" si="13"/>
        <v>10</v>
      </c>
      <c r="AC8" s="3" t="str">
        <f t="shared" si="14"/>
        <v>10</v>
      </c>
      <c r="AD8" s="3" t="str">
        <f t="shared" si="15"/>
        <v>10</v>
      </c>
      <c r="AE8" s="3" t="str">
        <f t="shared" si="16"/>
        <v>10</v>
      </c>
      <c r="AG8" s="7">
        <v>168357.8775</v>
      </c>
      <c r="AH8" s="7">
        <v>1646.2246455356742</v>
      </c>
      <c r="AI8" s="7">
        <v>43800.0</v>
      </c>
      <c r="AJ8" s="7">
        <v>34998.35570393772</v>
      </c>
      <c r="AK8" s="3" t="str">
        <f t="shared" si="17"/>
        <v>3</v>
      </c>
      <c r="AL8" s="3" t="str">
        <f t="shared" si="18"/>
        <v>4</v>
      </c>
      <c r="AM8" s="3" t="str">
        <f t="shared" si="19"/>
        <v>5</v>
      </c>
      <c r="AN8" s="3" t="str">
        <f t="shared" si="20"/>
        <v>5</v>
      </c>
      <c r="AO8" s="3"/>
      <c r="AP8" s="4">
        <v>0.0124847284436</v>
      </c>
      <c r="AQ8" s="4">
        <v>166729.0</v>
      </c>
      <c r="AR8" s="4">
        <v>17.347145535674258</v>
      </c>
      <c r="AS8" s="4">
        <v>43800.0</v>
      </c>
      <c r="AT8" s="4">
        <v>15.418643249375899</v>
      </c>
      <c r="AU8" s="4">
        <v>34985.25</v>
      </c>
      <c r="AV8" s="4">
        <v>15.094459180548169</v>
      </c>
      <c r="AW8" s="4">
        <v>8814.75</v>
      </c>
      <c r="AX8" s="4">
        <v>13.10570393771579</v>
      </c>
      <c r="AY8" s="4">
        <v>1509.91875</v>
      </c>
      <c r="AZ8" s="4">
        <v>10.560255203665527</v>
      </c>
      <c r="BA8" s="4">
        <v>118.95875</v>
      </c>
      <c r="BB8" s="4">
        <v>6.894317582742759</v>
      </c>
      <c r="BC8" s="3"/>
      <c r="BD8" s="3" t="str">
        <f t="shared" si="21"/>
        <v>5</v>
      </c>
      <c r="BE8" s="3" t="str">
        <f t="shared" si="22"/>
        <v>4</v>
      </c>
      <c r="BF8" s="3" t="str">
        <f t="shared" si="23"/>
        <v>4</v>
      </c>
      <c r="BG8" s="3" t="str">
        <f t="shared" si="24"/>
        <v>5</v>
      </c>
      <c r="BH8" s="3" t="str">
        <f t="shared" si="25"/>
        <v>5</v>
      </c>
      <c r="BI8" s="3" t="str">
        <f t="shared" si="26"/>
        <v>5</v>
      </c>
      <c r="BJ8" s="3" t="str">
        <f t="shared" si="27"/>
        <v>5</v>
      </c>
      <c r="BK8" s="3" t="str">
        <f t="shared" si="28"/>
        <v>5</v>
      </c>
      <c r="BL8" s="3" t="str">
        <f t="shared" si="29"/>
        <v>5</v>
      </c>
      <c r="BM8" s="3" t="str">
        <f t="shared" si="30"/>
        <v>4</v>
      </c>
      <c r="BN8" s="3" t="str">
        <f t="shared" si="31"/>
        <v>4</v>
      </c>
      <c r="BO8" s="3" t="str">
        <f t="shared" si="32"/>
        <v>4</v>
      </c>
      <c r="BP8" s="3" t="str">
        <f t="shared" si="33"/>
        <v>4</v>
      </c>
      <c r="BQ8" s="3"/>
      <c r="BR8" s="4"/>
      <c r="BS8" s="4">
        <v>70792.0</v>
      </c>
      <c r="BT8" s="4">
        <v>284.0</v>
      </c>
      <c r="BU8" s="3" t="str">
        <f t="shared" si="34"/>
        <v>1</v>
      </c>
      <c r="BV8" s="3" t="str">
        <f t="shared" si="35"/>
        <v>1</v>
      </c>
      <c r="BW8" t="str">
        <f t="shared" si="36"/>
        <v>1</v>
      </c>
      <c r="BX8" t="str">
        <f t="shared" si="37"/>
        <v>3</v>
      </c>
      <c r="BY8" s="4">
        <v>166729.0</v>
      </c>
      <c r="BZ8" s="4">
        <v>43800.0</v>
      </c>
      <c r="CA8" s="3" t="str">
        <f t="shared" si="38"/>
        <v>6</v>
      </c>
      <c r="CB8" s="3" t="str">
        <f t="shared" si="39"/>
        <v>10</v>
      </c>
      <c r="CC8" s="4" t="str">
        <f t="shared" si="40"/>
        <v>1283</v>
      </c>
      <c r="CD8" s="4" t="str">
        <f t="shared" si="41"/>
        <v>133</v>
      </c>
      <c r="CE8" s="4" t="str">
        <f t="shared" si="42"/>
        <v>15</v>
      </c>
    </row>
    <row r="9">
      <c r="A9" s="4" t="str">
        <f t="shared" si="44"/>
        <v/>
      </c>
      <c r="B9" s="4" t="str">
        <f t="shared" si="45"/>
        <v/>
      </c>
      <c r="C9" s="4" t="str">
        <f t="shared" si="46"/>
        <v/>
      </c>
      <c r="D9" s="4" t="str">
        <f t="shared" si="47"/>
        <v/>
      </c>
      <c r="E9" s="4" t="str">
        <f t="shared" si="48"/>
        <v/>
      </c>
      <c r="F9" s="4" t="str">
        <f t="shared" si="49"/>
        <v/>
      </c>
      <c r="G9" s="4" t="str">
        <f t="shared" si="50"/>
        <v/>
      </c>
      <c r="H9" s="4" t="str">
        <f t="shared" si="51"/>
        <v/>
      </c>
      <c r="I9" s="4" t="str">
        <f t="shared" si="52"/>
        <v/>
      </c>
      <c r="M9" t="str">
        <f t="shared" si="3"/>
        <v>0</v>
      </c>
      <c r="N9" t="str">
        <f t="shared" si="4"/>
        <v>0</v>
      </c>
      <c r="O9" t="str">
        <f t="shared" si="5"/>
        <v>0</v>
      </c>
      <c r="Q9" s="3" t="str">
        <f t="shared" si="6"/>
        <v/>
      </c>
      <c r="R9" s="3" t="str">
        <f t="shared" si="7"/>
        <v/>
      </c>
      <c r="S9" s="3" t="str">
        <f t="shared" si="8"/>
        <v/>
      </c>
      <c r="U9" s="18"/>
      <c r="X9" s="3" t="str">
        <f t="shared" si="9"/>
        <v>0</v>
      </c>
      <c r="Y9" s="3" t="str">
        <f t="shared" si="10"/>
        <v>0</v>
      </c>
      <c r="Z9" s="3" t="str">
        <f t="shared" si="11"/>
        <v>0</v>
      </c>
      <c r="AA9" s="3" t="str">
        <f t="shared" si="12"/>
        <v>0</v>
      </c>
      <c r="AB9" s="3" t="str">
        <f t="shared" si="13"/>
        <v/>
      </c>
      <c r="AC9" s="3" t="str">
        <f t="shared" si="14"/>
        <v/>
      </c>
      <c r="AD9" s="3" t="str">
        <f t="shared" si="15"/>
        <v/>
      </c>
      <c r="AE9" s="3" t="str">
        <f t="shared" si="16"/>
        <v/>
      </c>
      <c r="AG9" s="7">
        <v>135985.24406250002</v>
      </c>
      <c r="AH9" s="7">
        <v>362.2934856639128</v>
      </c>
      <c r="AI9" s="7">
        <v>5181.0</v>
      </c>
      <c r="AJ9" s="7">
        <v>4308.396208598139</v>
      </c>
      <c r="AK9" s="3" t="str">
        <f t="shared" si="17"/>
        <v>3</v>
      </c>
      <c r="AL9" s="3" t="str">
        <f t="shared" si="18"/>
        <v>2</v>
      </c>
      <c r="AM9" s="3" t="str">
        <f t="shared" si="19"/>
        <v>2</v>
      </c>
      <c r="AN9" s="3" t="str">
        <f t="shared" si="20"/>
        <v>2</v>
      </c>
      <c r="AO9" s="3"/>
      <c r="AP9" s="4">
        <v>0.0115384838253</v>
      </c>
      <c r="AQ9" s="4">
        <v>135640.0</v>
      </c>
      <c r="AR9" s="4">
        <v>17.049423163912795</v>
      </c>
      <c r="AS9" s="4">
        <v>5181.0</v>
      </c>
      <c r="AT9" s="4">
        <v>12.33901486825008</v>
      </c>
      <c r="AU9" s="4">
        <v>4298.6109375</v>
      </c>
      <c r="AV9" s="4">
        <v>12.069654824166872</v>
      </c>
      <c r="AW9" s="4">
        <v>882.3890625</v>
      </c>
      <c r="AX9" s="4">
        <v>9.785271098139646</v>
      </c>
      <c r="AY9" s="4">
        <v>283.8353125</v>
      </c>
      <c r="AZ9" s="4">
        <v>8.148910278818736</v>
      </c>
      <c r="BA9" s="4">
        <v>61.40875</v>
      </c>
      <c r="BB9" s="4">
        <v>5.94037233162633</v>
      </c>
      <c r="BC9" s="3"/>
      <c r="BD9" s="3" t="str">
        <f t="shared" si="21"/>
        <v>5</v>
      </c>
      <c r="BE9" s="3" t="str">
        <f t="shared" si="22"/>
        <v>4</v>
      </c>
      <c r="BF9" s="3" t="str">
        <f t="shared" si="23"/>
        <v>4</v>
      </c>
      <c r="BG9" s="3" t="str">
        <f t="shared" si="24"/>
        <v>2</v>
      </c>
      <c r="BH9" s="3" t="str">
        <f t="shared" si="25"/>
        <v>2</v>
      </c>
      <c r="BI9" s="3" t="str">
        <f t="shared" si="26"/>
        <v>2</v>
      </c>
      <c r="BJ9" s="3" t="str">
        <f t="shared" si="27"/>
        <v>2</v>
      </c>
      <c r="BK9" s="3" t="str">
        <f t="shared" si="28"/>
        <v>3</v>
      </c>
      <c r="BL9" s="3" t="str">
        <f t="shared" si="29"/>
        <v>3</v>
      </c>
      <c r="BM9" s="3" t="str">
        <f t="shared" si="30"/>
        <v>2</v>
      </c>
      <c r="BN9" s="3" t="str">
        <f t="shared" si="31"/>
        <v>2</v>
      </c>
      <c r="BO9" s="3" t="str">
        <f t="shared" si="32"/>
        <v>4</v>
      </c>
      <c r="BP9" s="3" t="str">
        <f t="shared" si="33"/>
        <v>4</v>
      </c>
      <c r="BQ9" s="3"/>
      <c r="BR9" s="4"/>
      <c r="BS9" s="4">
        <v>71194.0</v>
      </c>
      <c r="BT9" s="4">
        <v>318.0</v>
      </c>
      <c r="BU9" s="3" t="str">
        <f t="shared" si="34"/>
        <v>1</v>
      </c>
      <c r="BV9" s="3" t="str">
        <f t="shared" si="35"/>
        <v>1</v>
      </c>
      <c r="BW9" t="str">
        <f t="shared" si="36"/>
        <v>1</v>
      </c>
      <c r="BX9" t="str">
        <f t="shared" si="37"/>
        <v>3</v>
      </c>
      <c r="BY9" s="4">
        <v>135640.0</v>
      </c>
      <c r="BZ9" s="4">
        <v>5181.0</v>
      </c>
      <c r="CA9" s="3" t="str">
        <f t="shared" si="38"/>
        <v>5</v>
      </c>
      <c r="CB9" s="3" t="str">
        <f t="shared" si="39"/>
        <v>4</v>
      </c>
      <c r="CC9" s="7" t="str">
        <f t="shared" si="40"/>
        <v/>
      </c>
      <c r="CD9" s="4" t="str">
        <f t="shared" si="41"/>
        <v/>
      </c>
      <c r="CE9" s="4" t="str">
        <f t="shared" si="42"/>
        <v/>
      </c>
    </row>
    <row r="10">
      <c r="A10" s="4" t="str">
        <f t="shared" si="44"/>
        <v/>
      </c>
      <c r="B10" s="4" t="str">
        <f t="shared" si="45"/>
        <v/>
      </c>
      <c r="C10" s="4" t="str">
        <f t="shared" si="46"/>
        <v/>
      </c>
      <c r="D10" s="4" t="str">
        <f t="shared" si="47"/>
        <v>7</v>
      </c>
      <c r="E10" s="4" t="str">
        <f t="shared" si="48"/>
        <v/>
      </c>
      <c r="F10" s="4" t="str">
        <f t="shared" si="49"/>
        <v/>
      </c>
      <c r="G10" s="4" t="str">
        <f t="shared" si="50"/>
        <v/>
      </c>
      <c r="H10" s="4" t="str">
        <f t="shared" si="51"/>
        <v>110</v>
      </c>
      <c r="I10" s="4" t="str">
        <f t="shared" si="52"/>
        <v>4</v>
      </c>
      <c r="J10" s="4">
        <v>584.0</v>
      </c>
      <c r="K10" s="4">
        <v>110.0</v>
      </c>
      <c r="L10" s="4">
        <v>7.0</v>
      </c>
      <c r="M10" t="str">
        <f t="shared" si="3"/>
        <v>4</v>
      </c>
      <c r="N10" t="str">
        <f t="shared" si="4"/>
        <v>3</v>
      </c>
      <c r="O10" t="str">
        <f t="shared" si="5"/>
        <v>2</v>
      </c>
      <c r="Q10" s="3" t="str">
        <f t="shared" si="6"/>
        <v>10</v>
      </c>
      <c r="R10" s="3" t="str">
        <f t="shared" si="7"/>
        <v>10</v>
      </c>
      <c r="S10" s="3" t="str">
        <f t="shared" si="8"/>
        <v>5</v>
      </c>
      <c r="T10">
        <v>224.18982455888002</v>
      </c>
      <c r="U10" s="7">
        <v>2111.0</v>
      </c>
      <c r="V10" s="7">
        <v>117.0</v>
      </c>
      <c r="W10" s="7">
        <v>14321.908204953126</v>
      </c>
      <c r="X10" s="3" t="str">
        <f t="shared" si="9"/>
        <v>5</v>
      </c>
      <c r="Y10" s="3" t="str">
        <f t="shared" si="10"/>
        <v>5</v>
      </c>
      <c r="Z10" s="3" t="str">
        <f t="shared" si="11"/>
        <v>5</v>
      </c>
      <c r="AA10" s="3" t="str">
        <f t="shared" si="12"/>
        <v>5</v>
      </c>
      <c r="AB10" s="3" t="str">
        <f t="shared" si="13"/>
        <v>9</v>
      </c>
      <c r="AC10" s="3" t="str">
        <f t="shared" si="14"/>
        <v>10</v>
      </c>
      <c r="AD10" s="3" t="str">
        <f t="shared" si="15"/>
        <v>10</v>
      </c>
      <c r="AE10" s="3" t="str">
        <f t="shared" si="16"/>
        <v>10</v>
      </c>
      <c r="AG10" s="7">
        <v>138777.8021875</v>
      </c>
      <c r="AH10" s="7">
        <v>5064.831151119721</v>
      </c>
      <c r="AI10" s="7">
        <v>128000.0</v>
      </c>
      <c r="AJ10" s="7">
        <v>113493.82575383288</v>
      </c>
      <c r="AK10" s="3" t="str">
        <f t="shared" si="17"/>
        <v>3</v>
      </c>
      <c r="AL10" s="3" t="str">
        <f t="shared" si="18"/>
        <v>5</v>
      </c>
      <c r="AM10" s="3" t="str">
        <f t="shared" si="19"/>
        <v>5</v>
      </c>
      <c r="AN10" s="3" t="str">
        <f t="shared" si="20"/>
        <v>5</v>
      </c>
      <c r="AO10" s="3"/>
      <c r="AP10" s="4">
        <v>0.0111382186081</v>
      </c>
      <c r="AQ10" s="4">
        <v>133730.0</v>
      </c>
      <c r="AR10" s="4">
        <v>17.028963619720063</v>
      </c>
      <c r="AS10" s="4">
        <v>128000.0</v>
      </c>
      <c r="AT10" s="4">
        <v>16.96578428466209</v>
      </c>
      <c r="AU10" s="4">
        <v>113480.0</v>
      </c>
      <c r="AV10" s="4">
        <v>16.79207853016172</v>
      </c>
      <c r="AW10" s="4">
        <v>14520.0</v>
      </c>
      <c r="AX10" s="4">
        <v>13.825753832883112</v>
      </c>
      <c r="AY10" s="4">
        <v>4736.360625</v>
      </c>
      <c r="AZ10" s="4">
        <v>12.209563216155122</v>
      </c>
      <c r="BA10" s="4">
        <v>311.4415625</v>
      </c>
      <c r="BB10" s="4">
        <v>8.282817677580992</v>
      </c>
      <c r="BC10" s="3"/>
      <c r="BD10" s="3" t="str">
        <f t="shared" si="21"/>
        <v>5</v>
      </c>
      <c r="BE10" s="3" t="str">
        <f t="shared" si="22"/>
        <v>4</v>
      </c>
      <c r="BF10" s="3" t="str">
        <f t="shared" si="23"/>
        <v>4</v>
      </c>
      <c r="BG10" s="3" t="str">
        <f t="shared" si="24"/>
        <v>5</v>
      </c>
      <c r="BH10" s="3" t="str">
        <f t="shared" si="25"/>
        <v>5</v>
      </c>
      <c r="BI10" s="3" t="str">
        <f t="shared" si="26"/>
        <v>5</v>
      </c>
      <c r="BJ10" s="3" t="str">
        <f t="shared" si="27"/>
        <v>5</v>
      </c>
      <c r="BK10" s="3" t="str">
        <f t="shared" si="28"/>
        <v>5</v>
      </c>
      <c r="BL10" s="3" t="str">
        <f t="shared" si="29"/>
        <v>5</v>
      </c>
      <c r="BM10" s="3" t="str">
        <f t="shared" si="30"/>
        <v>5</v>
      </c>
      <c r="BN10" s="3" t="str">
        <f t="shared" si="31"/>
        <v>5</v>
      </c>
      <c r="BO10" s="3" t="str">
        <f t="shared" si="32"/>
        <v>5</v>
      </c>
      <c r="BP10" s="3" t="str">
        <f t="shared" si="33"/>
        <v>5</v>
      </c>
      <c r="BQ10" s="3"/>
      <c r="BR10" s="4"/>
      <c r="BS10" s="4">
        <v>72107.0</v>
      </c>
      <c r="BT10" s="4">
        <v>323.0</v>
      </c>
      <c r="BU10" s="3" t="str">
        <f t="shared" si="34"/>
        <v>1</v>
      </c>
      <c r="BV10" s="3" t="str">
        <f t="shared" si="35"/>
        <v>1</v>
      </c>
      <c r="BW10" t="str">
        <f t="shared" si="36"/>
        <v>1</v>
      </c>
      <c r="BX10" t="str">
        <f t="shared" si="37"/>
        <v>3</v>
      </c>
      <c r="BY10" s="4">
        <v>133730.0</v>
      </c>
      <c r="BZ10" s="4">
        <v>128000.0</v>
      </c>
      <c r="CA10" s="3" t="str">
        <f t="shared" si="38"/>
        <v>5</v>
      </c>
      <c r="CB10" s="3" t="str">
        <f t="shared" si="39"/>
        <v>10</v>
      </c>
      <c r="CC10" s="4" t="str">
        <f t="shared" si="40"/>
        <v>584</v>
      </c>
      <c r="CD10" s="4" t="str">
        <f t="shared" si="41"/>
        <v>110</v>
      </c>
      <c r="CE10" s="4" t="str">
        <f t="shared" si="42"/>
        <v>7</v>
      </c>
    </row>
    <row r="11">
      <c r="A11" s="4" t="str">
        <f t="shared" si="44"/>
        <v/>
      </c>
      <c r="B11" s="4" t="str">
        <f t="shared" si="45"/>
        <v/>
      </c>
      <c r="C11" s="4" t="str">
        <f t="shared" si="46"/>
        <v/>
      </c>
      <c r="D11" s="4" t="str">
        <f t="shared" si="47"/>
        <v/>
      </c>
      <c r="E11" s="4" t="str">
        <f t="shared" si="48"/>
        <v/>
      </c>
      <c r="F11" s="4" t="str">
        <f t="shared" si="49"/>
        <v/>
      </c>
      <c r="G11" s="4" t="str">
        <f t="shared" si="50"/>
        <v/>
      </c>
      <c r="H11" s="4" t="str">
        <f t="shared" si="51"/>
        <v/>
      </c>
      <c r="I11" s="4" t="str">
        <f t="shared" si="52"/>
        <v/>
      </c>
      <c r="K11" s="4">
        <v>176.0</v>
      </c>
      <c r="L11" s="4">
        <v>12.0</v>
      </c>
      <c r="M11" t="str">
        <f t="shared" si="3"/>
        <v>0</v>
      </c>
      <c r="N11" t="str">
        <f t="shared" si="4"/>
        <v>3</v>
      </c>
      <c r="O11" t="str">
        <f t="shared" si="5"/>
        <v>2</v>
      </c>
      <c r="Q11" s="3" t="str">
        <f t="shared" si="6"/>
        <v/>
      </c>
      <c r="R11" s="3" t="str">
        <f t="shared" si="7"/>
        <v>10</v>
      </c>
      <c r="S11" s="3" t="str">
        <f t="shared" si="8"/>
        <v>7</v>
      </c>
      <c r="U11" s="18"/>
      <c r="V11" s="7">
        <v>188.0</v>
      </c>
      <c r="W11" s="7">
        <v>276776.88018137694</v>
      </c>
      <c r="X11" s="3" t="str">
        <f t="shared" si="9"/>
        <v>0</v>
      </c>
      <c r="Y11" s="3" t="str">
        <f t="shared" si="10"/>
        <v>0</v>
      </c>
      <c r="Z11" s="3" t="str">
        <f t="shared" si="11"/>
        <v>5</v>
      </c>
      <c r="AA11" s="3" t="str">
        <f t="shared" si="12"/>
        <v>5</v>
      </c>
      <c r="AB11" s="3" t="str">
        <f t="shared" si="13"/>
        <v/>
      </c>
      <c r="AC11" s="3" t="str">
        <f t="shared" si="14"/>
        <v/>
      </c>
      <c r="AD11" s="3" t="str">
        <f t="shared" si="15"/>
        <v>10</v>
      </c>
      <c r="AE11" s="3" t="str">
        <f t="shared" si="16"/>
        <v>10</v>
      </c>
      <c r="AG11" s="7">
        <v>106626.375625</v>
      </c>
      <c r="AH11" s="7">
        <v>333.0735427841172</v>
      </c>
      <c r="AI11" s="7">
        <v>6277.0</v>
      </c>
      <c r="AJ11" s="7">
        <v>5310.0738802358765</v>
      </c>
      <c r="AK11" s="3" t="str">
        <f t="shared" si="17"/>
        <v>2</v>
      </c>
      <c r="AL11" s="3" t="str">
        <f t="shared" si="18"/>
        <v>2</v>
      </c>
      <c r="AM11" s="3" t="str">
        <f t="shared" si="19"/>
        <v>2</v>
      </c>
      <c r="AN11" s="3" t="str">
        <f t="shared" si="20"/>
        <v>2</v>
      </c>
      <c r="AO11" s="3"/>
      <c r="AP11" s="4">
        <v>0.0110096897644</v>
      </c>
      <c r="AQ11" s="4">
        <v>106310.0</v>
      </c>
      <c r="AR11" s="4">
        <v>16.697917784117266</v>
      </c>
      <c r="AS11" s="4">
        <v>6277.0</v>
      </c>
      <c r="AT11" s="4">
        <v>12.615859493583082</v>
      </c>
      <c r="AU11" s="4">
        <v>5300.141875</v>
      </c>
      <c r="AV11" s="4">
        <v>12.37181526313404</v>
      </c>
      <c r="AW11" s="4">
        <v>976.858125</v>
      </c>
      <c r="AX11" s="4">
        <v>9.932005235876437</v>
      </c>
      <c r="AY11" s="4">
        <v>281.5353125</v>
      </c>
      <c r="AZ11" s="4">
        <v>8.137172078238363</v>
      </c>
      <c r="BA11" s="4">
        <v>34.8403125</v>
      </c>
      <c r="BB11" s="4">
        <v>5.122685659127767</v>
      </c>
      <c r="BC11" s="3"/>
      <c r="BD11" s="3" t="str">
        <f t="shared" si="21"/>
        <v>5</v>
      </c>
      <c r="BE11" s="3" t="str">
        <f t="shared" si="22"/>
        <v>4</v>
      </c>
      <c r="BF11" s="3" t="str">
        <f t="shared" si="23"/>
        <v>4</v>
      </c>
      <c r="BG11" s="3" t="str">
        <f t="shared" si="24"/>
        <v>2</v>
      </c>
      <c r="BH11" s="3" t="str">
        <f t="shared" si="25"/>
        <v>2</v>
      </c>
      <c r="BI11" s="3" t="str">
        <f t="shared" si="26"/>
        <v>2</v>
      </c>
      <c r="BJ11" s="3" t="str">
        <f t="shared" si="27"/>
        <v>2</v>
      </c>
      <c r="BK11" s="3" t="str">
        <f t="shared" si="28"/>
        <v>3</v>
      </c>
      <c r="BL11" s="3" t="str">
        <f t="shared" si="29"/>
        <v>3</v>
      </c>
      <c r="BM11" s="3" t="str">
        <f t="shared" si="30"/>
        <v>2</v>
      </c>
      <c r="BN11" s="3" t="str">
        <f t="shared" si="31"/>
        <v>2</v>
      </c>
      <c r="BO11" s="3" t="str">
        <f t="shared" si="32"/>
        <v>3</v>
      </c>
      <c r="BP11" s="3" t="str">
        <f t="shared" si="33"/>
        <v>3</v>
      </c>
      <c r="BQ11" s="3"/>
      <c r="BR11" s="4"/>
      <c r="BS11" s="4">
        <v>72443.0</v>
      </c>
      <c r="BT11" s="4">
        <v>351.0</v>
      </c>
      <c r="BU11" s="3" t="str">
        <f t="shared" si="34"/>
        <v>1</v>
      </c>
      <c r="BV11" s="3" t="str">
        <f t="shared" si="35"/>
        <v>1</v>
      </c>
      <c r="BW11" t="str">
        <f t="shared" si="36"/>
        <v>1</v>
      </c>
      <c r="BX11" t="str">
        <f t="shared" si="37"/>
        <v>3</v>
      </c>
      <c r="BY11" s="4">
        <v>106310.0</v>
      </c>
      <c r="BZ11" s="4">
        <v>6277.0</v>
      </c>
      <c r="CA11" s="3" t="str">
        <f t="shared" si="38"/>
        <v>4</v>
      </c>
      <c r="CB11" s="3" t="str">
        <f t="shared" si="39"/>
        <v>5</v>
      </c>
      <c r="CC11" s="7" t="str">
        <f t="shared" si="40"/>
        <v/>
      </c>
      <c r="CD11" s="4" t="str">
        <f t="shared" si="41"/>
        <v>176</v>
      </c>
      <c r="CE11" s="4" t="str">
        <f t="shared" si="42"/>
        <v>12</v>
      </c>
    </row>
    <row r="12">
      <c r="A12" s="4" t="str">
        <f t="shared" si="44"/>
        <v/>
      </c>
      <c r="B12" s="4" t="str">
        <f t="shared" si="45"/>
        <v/>
      </c>
      <c r="C12" s="4" t="str">
        <f t="shared" si="46"/>
        <v>9</v>
      </c>
      <c r="D12" s="4" t="str">
        <f t="shared" si="47"/>
        <v/>
      </c>
      <c r="E12" s="4" t="str">
        <f t="shared" si="48"/>
        <v/>
      </c>
      <c r="F12" s="4" t="str">
        <f t="shared" si="49"/>
        <v/>
      </c>
      <c r="G12" s="4" t="str">
        <f t="shared" si="50"/>
        <v>17</v>
      </c>
      <c r="H12" s="4" t="str">
        <f t="shared" si="51"/>
        <v/>
      </c>
      <c r="I12" s="4" t="str">
        <f t="shared" si="52"/>
        <v>3</v>
      </c>
      <c r="J12" s="4">
        <v>94.0</v>
      </c>
      <c r="K12" s="4">
        <v>17.0</v>
      </c>
      <c r="L12" s="4">
        <v>9.0</v>
      </c>
      <c r="M12" t="str">
        <f t="shared" si="3"/>
        <v>2</v>
      </c>
      <c r="N12" t="str">
        <f t="shared" si="4"/>
        <v>2</v>
      </c>
      <c r="O12" t="str">
        <f t="shared" si="5"/>
        <v>2</v>
      </c>
      <c r="Q12" s="3" t="str">
        <f t="shared" si="6"/>
        <v>8</v>
      </c>
      <c r="R12" s="3" t="str">
        <f t="shared" si="7"/>
        <v>8</v>
      </c>
      <c r="S12" s="3" t="str">
        <f t="shared" si="8"/>
        <v>6</v>
      </c>
      <c r="T12" s="18">
        <v>6.554588851677638</v>
      </c>
      <c r="U12" s="4">
        <v>970.0</v>
      </c>
      <c r="V12" s="7">
        <v>26.0</v>
      </c>
      <c r="W12" s="7">
        <v>15518.747143998187</v>
      </c>
      <c r="X12" s="3" t="str">
        <f t="shared" si="9"/>
        <v>2</v>
      </c>
      <c r="Y12" s="3" t="str">
        <f t="shared" si="10"/>
        <v>5</v>
      </c>
      <c r="Z12" s="3" t="str">
        <f t="shared" si="11"/>
        <v>5</v>
      </c>
      <c r="AA12" s="3" t="str">
        <f t="shared" si="12"/>
        <v>5</v>
      </c>
      <c r="AB12" s="3" t="str">
        <f t="shared" si="13"/>
        <v>3</v>
      </c>
      <c r="AC12" s="3" t="str">
        <f t="shared" si="14"/>
        <v>10</v>
      </c>
      <c r="AD12" s="3" t="str">
        <f t="shared" si="15"/>
        <v>8</v>
      </c>
      <c r="AE12" s="3" t="str">
        <f t="shared" si="16"/>
        <v>10</v>
      </c>
      <c r="AG12" s="7">
        <v>79958.1603125</v>
      </c>
      <c r="AH12" s="7">
        <v>557.4374727432213</v>
      </c>
      <c r="AI12" s="7">
        <v>8821.0</v>
      </c>
      <c r="AJ12" s="7">
        <v>7863.364760032569</v>
      </c>
      <c r="AK12" s="3" t="str">
        <f t="shared" si="17"/>
        <v>1</v>
      </c>
      <c r="AL12" s="3" t="str">
        <f t="shared" si="18"/>
        <v>3</v>
      </c>
      <c r="AM12" s="3" t="str">
        <f t="shared" si="19"/>
        <v>3</v>
      </c>
      <c r="AN12" s="3" t="str">
        <f t="shared" si="20"/>
        <v>3</v>
      </c>
      <c r="AO12" s="3"/>
      <c r="AP12" s="4">
        <v>0.0109575434302</v>
      </c>
      <c r="AQ12" s="4">
        <v>79417.0</v>
      </c>
      <c r="AR12" s="4">
        <v>16.27716024322134</v>
      </c>
      <c r="AS12" s="4">
        <v>8821.0</v>
      </c>
      <c r="AT12" s="4">
        <v>13.106726502039175</v>
      </c>
      <c r="AU12" s="4">
        <v>7853.4465625</v>
      </c>
      <c r="AV12" s="4">
        <v>12.939110218588299</v>
      </c>
      <c r="AW12" s="4">
        <v>967.5534375</v>
      </c>
      <c r="AX12" s="4">
        <v>9.918197532569009</v>
      </c>
      <c r="AY12" s="4">
        <v>431.561875</v>
      </c>
      <c r="AZ12" s="4">
        <v>8.753423609795544</v>
      </c>
      <c r="BA12" s="4">
        <v>109.5984375</v>
      </c>
      <c r="BB12" s="4">
        <v>6.776083420307927</v>
      </c>
      <c r="BC12" s="3"/>
      <c r="BD12" s="3" t="str">
        <f t="shared" si="21"/>
        <v>5</v>
      </c>
      <c r="BE12" s="3" t="str">
        <f t="shared" si="22"/>
        <v>4</v>
      </c>
      <c r="BF12" s="3" t="str">
        <f t="shared" si="23"/>
        <v>4</v>
      </c>
      <c r="BG12" s="3" t="str">
        <f t="shared" si="24"/>
        <v>3</v>
      </c>
      <c r="BH12" s="3" t="str">
        <f t="shared" si="25"/>
        <v>3</v>
      </c>
      <c r="BI12" s="3" t="str">
        <f t="shared" si="26"/>
        <v>3</v>
      </c>
      <c r="BJ12" s="3" t="str">
        <f t="shared" si="27"/>
        <v>3</v>
      </c>
      <c r="BK12" s="3" t="str">
        <f t="shared" si="28"/>
        <v>3</v>
      </c>
      <c r="BL12" s="3" t="str">
        <f t="shared" si="29"/>
        <v>3</v>
      </c>
      <c r="BM12" s="3" t="str">
        <f t="shared" si="30"/>
        <v>3</v>
      </c>
      <c r="BN12" s="3" t="str">
        <f t="shared" si="31"/>
        <v>3</v>
      </c>
      <c r="BO12" s="3" t="str">
        <f t="shared" si="32"/>
        <v>4</v>
      </c>
      <c r="BP12" s="3" t="str">
        <f t="shared" si="33"/>
        <v>4</v>
      </c>
      <c r="BQ12" s="3"/>
      <c r="BR12" s="4"/>
      <c r="BS12" s="4">
        <v>72550.0</v>
      </c>
      <c r="BT12" s="4">
        <v>573.0</v>
      </c>
      <c r="BU12" s="3" t="str">
        <f t="shared" si="34"/>
        <v>1</v>
      </c>
      <c r="BV12" s="3" t="str">
        <f t="shared" si="35"/>
        <v>1</v>
      </c>
      <c r="BW12" t="str">
        <f t="shared" si="36"/>
        <v>1</v>
      </c>
      <c r="BX12" t="str">
        <f t="shared" si="37"/>
        <v>3</v>
      </c>
      <c r="BY12" s="4">
        <v>79417.0</v>
      </c>
      <c r="BZ12" s="4">
        <v>8821.0</v>
      </c>
      <c r="CA12" s="3" t="str">
        <f t="shared" si="38"/>
        <v>2</v>
      </c>
      <c r="CB12" s="3" t="str">
        <f t="shared" si="39"/>
        <v>6</v>
      </c>
      <c r="CC12" s="7" t="str">
        <f t="shared" si="40"/>
        <v/>
      </c>
      <c r="CD12" s="4" t="str">
        <f t="shared" si="41"/>
        <v>17</v>
      </c>
      <c r="CE12" s="4" t="str">
        <f t="shared" si="42"/>
        <v>9</v>
      </c>
    </row>
    <row r="13">
      <c r="A13" s="4" t="str">
        <f t="shared" si="44"/>
        <v/>
      </c>
      <c r="B13" s="4" t="str">
        <f t="shared" si="45"/>
        <v/>
      </c>
      <c r="C13" s="4" t="str">
        <f t="shared" si="46"/>
        <v/>
      </c>
      <c r="D13" s="4" t="str">
        <f t="shared" si="47"/>
        <v/>
      </c>
      <c r="E13" s="4" t="str">
        <f t="shared" si="48"/>
        <v/>
      </c>
      <c r="F13" s="4" t="str">
        <f t="shared" si="49"/>
        <v/>
      </c>
      <c r="G13" s="4" t="str">
        <f t="shared" si="50"/>
        <v/>
      </c>
      <c r="H13" s="4" t="str">
        <f t="shared" si="51"/>
        <v/>
      </c>
      <c r="I13" s="4" t="str">
        <f t="shared" si="52"/>
        <v>1</v>
      </c>
      <c r="J13" s="4">
        <v>0.0</v>
      </c>
      <c r="M13" t="str">
        <f t="shared" si="3"/>
        <v>0</v>
      </c>
      <c r="N13" t="str">
        <f t="shared" si="4"/>
        <v>0</v>
      </c>
      <c r="O13" t="str">
        <f t="shared" si="5"/>
        <v>0</v>
      </c>
      <c r="Q13" s="3" t="str">
        <f t="shared" si="6"/>
        <v>0</v>
      </c>
      <c r="R13" s="3" t="str">
        <f t="shared" si="7"/>
        <v/>
      </c>
      <c r="S13" s="3" t="str">
        <f t="shared" si="8"/>
        <v/>
      </c>
      <c r="T13" s="7">
        <v>0.0</v>
      </c>
      <c r="U13" s="7">
        <v>126.0</v>
      </c>
      <c r="V13" s="7"/>
      <c r="W13" s="7"/>
      <c r="X13" s="3" t="str">
        <f t="shared" si="9"/>
        <v>0</v>
      </c>
      <c r="Y13" s="3" t="str">
        <f t="shared" si="10"/>
        <v>5</v>
      </c>
      <c r="Z13" s="3" t="str">
        <f t="shared" si="11"/>
        <v>0</v>
      </c>
      <c r="AA13" s="3" t="str">
        <f t="shared" si="12"/>
        <v>0</v>
      </c>
      <c r="AB13" s="3" t="str">
        <f t="shared" si="13"/>
        <v>0</v>
      </c>
      <c r="AC13" s="3" t="str">
        <f t="shared" si="14"/>
        <v>10</v>
      </c>
      <c r="AD13" s="3" t="str">
        <f t="shared" si="15"/>
        <v/>
      </c>
      <c r="AE13" s="3" t="str">
        <f t="shared" si="16"/>
        <v/>
      </c>
      <c r="AG13" s="7">
        <v>2984792.5578125003</v>
      </c>
      <c r="AH13" s="7">
        <v>1782.0661605233613</v>
      </c>
      <c r="AI13" s="7">
        <v>16800.0</v>
      </c>
      <c r="AJ13" s="7">
        <v>7951.113416611486</v>
      </c>
      <c r="AK13" s="3" t="str">
        <f t="shared" si="17"/>
        <v>5</v>
      </c>
      <c r="AL13" s="3" t="str">
        <f t="shared" si="18"/>
        <v>4</v>
      </c>
      <c r="AM13" s="3" t="str">
        <f t="shared" si="19"/>
        <v>4</v>
      </c>
      <c r="AN13" s="3" t="str">
        <f t="shared" si="20"/>
        <v>3</v>
      </c>
      <c r="AO13" s="3"/>
      <c r="AP13" s="4">
        <v>0.0105540270215</v>
      </c>
      <c r="AQ13" s="4">
        <v>2983032.0</v>
      </c>
      <c r="AR13" s="4">
        <v>21.508348023361258</v>
      </c>
      <c r="AS13" s="4">
        <v>16800.0</v>
      </c>
      <c r="AT13" s="4">
        <v>14.036173612553485</v>
      </c>
      <c r="AU13" s="4">
        <v>7938.0</v>
      </c>
      <c r="AV13" s="4">
        <v>12.954559846999834</v>
      </c>
      <c r="AW13" s="4">
        <v>8862.0</v>
      </c>
      <c r="AX13" s="4">
        <v>13.113416611485947</v>
      </c>
      <c r="AY13" s="4">
        <v>1551.8925</v>
      </c>
      <c r="AZ13" s="4">
        <v>10.599812909784857</v>
      </c>
      <c r="BA13" s="4">
        <v>208.6653125</v>
      </c>
      <c r="BB13" s="4">
        <v>7.705046983643377</v>
      </c>
      <c r="BC13" s="3"/>
      <c r="BD13" s="3" t="str">
        <f t="shared" si="21"/>
        <v>5</v>
      </c>
      <c r="BE13" s="3" t="str">
        <f t="shared" si="22"/>
        <v>5</v>
      </c>
      <c r="BF13" s="3" t="str">
        <f t="shared" si="23"/>
        <v>5</v>
      </c>
      <c r="BG13" s="3" t="str">
        <f t="shared" si="24"/>
        <v>4</v>
      </c>
      <c r="BH13" s="3" t="str">
        <f t="shared" si="25"/>
        <v>4</v>
      </c>
      <c r="BI13" s="3" t="str">
        <f t="shared" si="26"/>
        <v>3</v>
      </c>
      <c r="BJ13" s="3" t="str">
        <f t="shared" si="27"/>
        <v>3</v>
      </c>
      <c r="BK13" s="3" t="str">
        <f t="shared" si="28"/>
        <v>5</v>
      </c>
      <c r="BL13" s="3" t="str">
        <f t="shared" si="29"/>
        <v>5</v>
      </c>
      <c r="BM13" s="3" t="str">
        <f t="shared" si="30"/>
        <v>4</v>
      </c>
      <c r="BN13" s="3" t="str">
        <f t="shared" si="31"/>
        <v>4</v>
      </c>
      <c r="BO13" s="3" t="str">
        <f t="shared" si="32"/>
        <v>5</v>
      </c>
      <c r="BP13" s="3" t="str">
        <f t="shared" si="33"/>
        <v>5</v>
      </c>
      <c r="BQ13" s="3"/>
      <c r="BR13" s="4"/>
      <c r="BS13" s="4">
        <v>72732.0</v>
      </c>
      <c r="BT13" s="4">
        <v>594.0</v>
      </c>
      <c r="BU13" s="3" t="str">
        <f t="shared" si="34"/>
        <v>1</v>
      </c>
      <c r="BV13" s="3" t="str">
        <f t="shared" si="35"/>
        <v>1</v>
      </c>
      <c r="BW13" t="str">
        <f t="shared" si="36"/>
        <v>1</v>
      </c>
      <c r="BX13" t="str">
        <f t="shared" si="37"/>
        <v>3</v>
      </c>
      <c r="BY13" s="4">
        <v>2983032.0</v>
      </c>
      <c r="BZ13" s="4">
        <v>16800.0</v>
      </c>
      <c r="CA13" s="3" t="str">
        <f t="shared" si="38"/>
        <v>10</v>
      </c>
      <c r="CB13" s="3" t="str">
        <f t="shared" si="39"/>
        <v>8</v>
      </c>
      <c r="CC13" s="7" t="str">
        <f t="shared" si="40"/>
        <v/>
      </c>
      <c r="CD13" s="4" t="str">
        <f t="shared" si="41"/>
        <v/>
      </c>
      <c r="CE13" s="4" t="str">
        <f t="shared" si="42"/>
        <v/>
      </c>
    </row>
    <row r="14">
      <c r="A14" s="4" t="str">
        <f t="shared" si="44"/>
        <v/>
      </c>
      <c r="B14" s="4" t="str">
        <f t="shared" si="45"/>
        <v/>
      </c>
      <c r="C14" s="4" t="str">
        <f t="shared" si="46"/>
        <v/>
      </c>
      <c r="D14" s="4" t="str">
        <f t="shared" si="47"/>
        <v/>
      </c>
      <c r="E14" s="4" t="str">
        <f t="shared" si="48"/>
        <v/>
      </c>
      <c r="F14" s="4" t="str">
        <f t="shared" si="49"/>
        <v/>
      </c>
      <c r="G14" s="4" t="str">
        <f t="shared" si="50"/>
        <v/>
      </c>
      <c r="H14" s="4" t="str">
        <f t="shared" si="51"/>
        <v/>
      </c>
      <c r="I14" s="4" t="str">
        <f t="shared" si="52"/>
        <v/>
      </c>
      <c r="M14" t="str">
        <f t="shared" si="3"/>
        <v>0</v>
      </c>
      <c r="N14" t="str">
        <f t="shared" si="4"/>
        <v>0</v>
      </c>
      <c r="O14" t="str">
        <f t="shared" si="5"/>
        <v>0</v>
      </c>
      <c r="Q14" s="3" t="str">
        <f t="shared" si="6"/>
        <v/>
      </c>
      <c r="R14" s="3" t="str">
        <f t="shared" si="7"/>
        <v/>
      </c>
      <c r="S14" s="3" t="str">
        <f t="shared" si="8"/>
        <v/>
      </c>
      <c r="T14" s="18"/>
      <c r="U14" s="18"/>
      <c r="X14" s="3" t="str">
        <f t="shared" si="9"/>
        <v>0</v>
      </c>
      <c r="Y14" s="3" t="str">
        <f t="shared" si="10"/>
        <v>0</v>
      </c>
      <c r="Z14" s="3" t="str">
        <f t="shared" si="11"/>
        <v>0</v>
      </c>
      <c r="AA14" s="3" t="str">
        <f t="shared" si="12"/>
        <v>0</v>
      </c>
      <c r="AB14" s="3" t="str">
        <f t="shared" si="13"/>
        <v/>
      </c>
      <c r="AC14" s="3" t="str">
        <f t="shared" si="14"/>
        <v/>
      </c>
      <c r="AD14" s="3" t="str">
        <f t="shared" si="15"/>
        <v/>
      </c>
      <c r="AE14" s="3" t="str">
        <f t="shared" si="16"/>
        <v/>
      </c>
      <c r="AG14" s="7">
        <v>2473505.7096875003</v>
      </c>
      <c r="AH14" s="7">
        <v>770.9473759576742</v>
      </c>
      <c r="AI14" s="7">
        <v>5977.0</v>
      </c>
      <c r="AJ14" s="7">
        <v>3601.156646758598</v>
      </c>
      <c r="AK14" s="3" t="str">
        <f t="shared" si="17"/>
        <v>5</v>
      </c>
      <c r="AL14" s="3" t="str">
        <f t="shared" si="18"/>
        <v>3</v>
      </c>
      <c r="AM14" s="3" t="str">
        <f t="shared" si="19"/>
        <v>2</v>
      </c>
      <c r="AN14" s="3" t="str">
        <f t="shared" si="20"/>
        <v>2</v>
      </c>
      <c r="AO14" s="3"/>
      <c r="AP14" s="4">
        <v>0.0105315283086</v>
      </c>
      <c r="AQ14" s="4">
        <v>2472756.0</v>
      </c>
      <c r="AR14" s="4">
        <v>21.237688457674295</v>
      </c>
      <c r="AS14" s="4">
        <v>5977.0</v>
      </c>
      <c r="AT14" s="4">
        <v>12.545205827425605</v>
      </c>
      <c r="AU14" s="4">
        <v>3589.935625</v>
      </c>
      <c r="AV14" s="4">
        <v>11.809742258424633</v>
      </c>
      <c r="AW14" s="4">
        <v>2387.064375</v>
      </c>
      <c r="AX14" s="4">
        <v>11.221021758597875</v>
      </c>
      <c r="AY14" s="4">
        <v>389.505625</v>
      </c>
      <c r="AZ14" s="4">
        <v>8.605500352724077</v>
      </c>
      <c r="BA14" s="4">
        <v>360.2040625</v>
      </c>
      <c r="BB14" s="4">
        <v>8.492670642300292</v>
      </c>
      <c r="BC14" s="3"/>
      <c r="BD14" s="3" t="str">
        <f t="shared" si="21"/>
        <v>5</v>
      </c>
      <c r="BE14" s="3" t="str">
        <f t="shared" si="22"/>
        <v>5</v>
      </c>
      <c r="BF14" s="3" t="str">
        <f t="shared" si="23"/>
        <v>5</v>
      </c>
      <c r="BG14" s="3" t="str">
        <f t="shared" si="24"/>
        <v>2</v>
      </c>
      <c r="BH14" s="3" t="str">
        <f t="shared" si="25"/>
        <v>2</v>
      </c>
      <c r="BI14" s="3" t="str">
        <f t="shared" si="26"/>
        <v>2</v>
      </c>
      <c r="BJ14" s="3" t="str">
        <f t="shared" si="27"/>
        <v>2</v>
      </c>
      <c r="BK14" s="3" t="str">
        <f t="shared" si="28"/>
        <v>4</v>
      </c>
      <c r="BL14" s="3" t="str">
        <f t="shared" si="29"/>
        <v>4</v>
      </c>
      <c r="BM14" s="3" t="str">
        <f t="shared" si="30"/>
        <v>3</v>
      </c>
      <c r="BN14" s="3" t="str">
        <f t="shared" si="31"/>
        <v>3</v>
      </c>
      <c r="BO14" s="3" t="str">
        <f t="shared" si="32"/>
        <v>5</v>
      </c>
      <c r="BP14" s="3" t="str">
        <f t="shared" si="33"/>
        <v>5</v>
      </c>
      <c r="BQ14" s="3"/>
      <c r="BR14" s="4"/>
      <c r="BS14" s="4">
        <v>72969.0</v>
      </c>
      <c r="BT14" s="4">
        <v>622.0</v>
      </c>
      <c r="BU14" s="3" t="str">
        <f t="shared" si="34"/>
        <v>1</v>
      </c>
      <c r="BV14" s="3" t="str">
        <f t="shared" si="35"/>
        <v>1</v>
      </c>
      <c r="BW14" t="str">
        <f t="shared" si="36"/>
        <v>1</v>
      </c>
      <c r="BX14" t="str">
        <f t="shared" si="37"/>
        <v>3</v>
      </c>
      <c r="BY14" s="4">
        <v>2472756.0</v>
      </c>
      <c r="BZ14" s="4">
        <v>5977.0</v>
      </c>
      <c r="CA14" s="3" t="str">
        <f t="shared" si="38"/>
        <v>10</v>
      </c>
      <c r="CB14" s="3" t="str">
        <f t="shared" si="39"/>
        <v>4</v>
      </c>
      <c r="CC14" s="7" t="str">
        <f t="shared" si="40"/>
        <v/>
      </c>
      <c r="CD14" s="4" t="str">
        <f t="shared" si="41"/>
        <v/>
      </c>
      <c r="CE14" s="4" t="str">
        <f t="shared" si="42"/>
        <v/>
      </c>
    </row>
    <row r="15">
      <c r="A15" s="4" t="str">
        <f t="shared" si="44"/>
        <v/>
      </c>
      <c r="B15" s="4" t="str">
        <f t="shared" si="45"/>
        <v/>
      </c>
      <c r="C15" s="4" t="str">
        <f t="shared" si="46"/>
        <v/>
      </c>
      <c r="D15" s="4" t="str">
        <f t="shared" si="47"/>
        <v/>
      </c>
      <c r="E15" s="4" t="str">
        <f t="shared" si="48"/>
        <v/>
      </c>
      <c r="F15" s="4" t="str">
        <f t="shared" si="49"/>
        <v/>
      </c>
      <c r="G15" s="4" t="str">
        <f t="shared" si="50"/>
        <v/>
      </c>
      <c r="H15" s="4" t="str">
        <f t="shared" si="51"/>
        <v/>
      </c>
      <c r="I15" s="4" t="str">
        <f t="shared" si="52"/>
        <v>1</v>
      </c>
      <c r="J15" s="4">
        <v>0.0</v>
      </c>
      <c r="M15" t="str">
        <f t="shared" si="3"/>
        <v>0</v>
      </c>
      <c r="N15" t="str">
        <f t="shared" si="4"/>
        <v>0</v>
      </c>
      <c r="O15" t="str">
        <f t="shared" si="5"/>
        <v>0</v>
      </c>
      <c r="Q15" s="3" t="str">
        <f t="shared" si="6"/>
        <v>0</v>
      </c>
      <c r="R15" s="3" t="str">
        <f t="shared" si="7"/>
        <v/>
      </c>
      <c r="S15" s="3" t="str">
        <f t="shared" si="8"/>
        <v/>
      </c>
      <c r="T15" s="7">
        <v>0.0</v>
      </c>
      <c r="U15" s="4">
        <v>0.0</v>
      </c>
      <c r="V15" s="7"/>
      <c r="W15" s="7"/>
      <c r="X15" s="3" t="str">
        <f t="shared" si="9"/>
        <v>0</v>
      </c>
      <c r="Y15" s="3" t="str">
        <f t="shared" si="10"/>
        <v>0</v>
      </c>
      <c r="Z15" s="3" t="str">
        <f t="shared" si="11"/>
        <v>0</v>
      </c>
      <c r="AA15" s="3" t="str">
        <f t="shared" si="12"/>
        <v>0</v>
      </c>
      <c r="AB15" s="3" t="str">
        <f t="shared" si="13"/>
        <v>0</v>
      </c>
      <c r="AC15" s="3" t="str">
        <f t="shared" si="14"/>
        <v>0</v>
      </c>
      <c r="AD15" s="3" t="str">
        <f t="shared" si="15"/>
        <v/>
      </c>
      <c r="AE15" s="3" t="str">
        <f t="shared" si="16"/>
        <v/>
      </c>
      <c r="AG15" s="7">
        <v>2453317.4971875004</v>
      </c>
      <c r="AH15" s="7">
        <v>599.7231497918299</v>
      </c>
      <c r="AI15" s="7">
        <v>6004.0</v>
      </c>
      <c r="AJ15" s="7">
        <v>5448.390221748606</v>
      </c>
      <c r="AK15" s="3" t="str">
        <f t="shared" si="17"/>
        <v>5</v>
      </c>
      <c r="AL15" s="3" t="str">
        <f t="shared" si="18"/>
        <v>3</v>
      </c>
      <c r="AM15" s="3" t="str">
        <f t="shared" si="19"/>
        <v>2</v>
      </c>
      <c r="AN15" s="3" t="str">
        <f t="shared" si="20"/>
        <v>3</v>
      </c>
      <c r="AO15" s="3"/>
      <c r="AP15" s="4">
        <v>0.0104272970625</v>
      </c>
      <c r="AQ15" s="4">
        <v>2452739.0</v>
      </c>
      <c r="AR15" s="4">
        <v>21.225962291829855</v>
      </c>
      <c r="AS15" s="4">
        <v>6004.0</v>
      </c>
      <c r="AT15" s="4">
        <v>12.551708261620691</v>
      </c>
      <c r="AU15" s="4">
        <v>5439.24875</v>
      </c>
      <c r="AV15" s="4">
        <v>12.409191689907361</v>
      </c>
      <c r="AW15" s="4">
        <v>564.75125</v>
      </c>
      <c r="AX15" s="4">
        <v>9.141471748605666</v>
      </c>
      <c r="AY15" s="4">
        <v>516.6184375</v>
      </c>
      <c r="AZ15" s="4">
        <v>9.012955322226292</v>
      </c>
      <c r="BA15" s="4">
        <v>61.87875</v>
      </c>
      <c r="BB15" s="4">
        <v>5.951372148380586</v>
      </c>
      <c r="BC15" s="3"/>
      <c r="BD15" s="3" t="str">
        <f t="shared" si="21"/>
        <v>5</v>
      </c>
      <c r="BE15" s="3" t="str">
        <f t="shared" si="22"/>
        <v>5</v>
      </c>
      <c r="BF15" s="3" t="str">
        <f t="shared" si="23"/>
        <v>5</v>
      </c>
      <c r="BG15" s="3" t="str">
        <f t="shared" si="24"/>
        <v>2</v>
      </c>
      <c r="BH15" s="3" t="str">
        <f t="shared" si="25"/>
        <v>2</v>
      </c>
      <c r="BI15" s="3" t="str">
        <f t="shared" si="26"/>
        <v>3</v>
      </c>
      <c r="BJ15" s="3" t="str">
        <f t="shared" si="27"/>
        <v>2</v>
      </c>
      <c r="BK15" s="3" t="str">
        <f t="shared" si="28"/>
        <v>2</v>
      </c>
      <c r="BL15" s="3" t="str">
        <f t="shared" si="29"/>
        <v>2</v>
      </c>
      <c r="BM15" s="3" t="str">
        <f t="shared" si="30"/>
        <v>3</v>
      </c>
      <c r="BN15" s="3" t="str">
        <f t="shared" si="31"/>
        <v>3</v>
      </c>
      <c r="BO15" s="3" t="str">
        <f t="shared" si="32"/>
        <v>4</v>
      </c>
      <c r="BP15" s="3" t="str">
        <f t="shared" si="33"/>
        <v>4</v>
      </c>
      <c r="BQ15" s="3"/>
      <c r="BR15" s="4"/>
      <c r="BS15" s="4">
        <v>73333.0</v>
      </c>
      <c r="BT15" s="4">
        <v>688.0</v>
      </c>
      <c r="BU15" s="3" t="str">
        <f t="shared" si="34"/>
        <v>1</v>
      </c>
      <c r="BV15" s="3" t="str">
        <f t="shared" si="35"/>
        <v>1</v>
      </c>
      <c r="BW15" t="str">
        <f t="shared" si="36"/>
        <v>1</v>
      </c>
      <c r="BX15" t="str">
        <f t="shared" si="37"/>
        <v>3</v>
      </c>
      <c r="BY15" s="4">
        <v>2452739.0</v>
      </c>
      <c r="BZ15" s="4">
        <v>6004.0</v>
      </c>
      <c r="CA15" s="3" t="str">
        <f t="shared" si="38"/>
        <v>10</v>
      </c>
      <c r="CB15" s="3" t="str">
        <f t="shared" si="39"/>
        <v>4</v>
      </c>
      <c r="CC15" s="7" t="str">
        <f t="shared" si="40"/>
        <v/>
      </c>
      <c r="CD15" s="4" t="str">
        <f t="shared" si="41"/>
        <v/>
      </c>
      <c r="CE15" s="4" t="str">
        <f t="shared" si="42"/>
        <v/>
      </c>
    </row>
    <row r="16">
      <c r="A16" s="4" t="str">
        <f t="shared" si="44"/>
        <v/>
      </c>
      <c r="B16" s="4" t="str">
        <f t="shared" si="45"/>
        <v/>
      </c>
      <c r="C16" s="4" t="str">
        <f t="shared" si="46"/>
        <v>0</v>
      </c>
      <c r="D16" s="4" t="str">
        <f t="shared" si="47"/>
        <v/>
      </c>
      <c r="E16" s="4" t="str">
        <f t="shared" si="48"/>
        <v/>
      </c>
      <c r="F16" s="4" t="str">
        <f t="shared" si="49"/>
        <v/>
      </c>
      <c r="G16" s="4" t="str">
        <f t="shared" si="50"/>
        <v>1</v>
      </c>
      <c r="H16" s="4" t="str">
        <f t="shared" si="51"/>
        <v/>
      </c>
      <c r="I16" s="4" t="str">
        <f t="shared" si="52"/>
        <v>3</v>
      </c>
      <c r="J16" s="4">
        <v>111.0</v>
      </c>
      <c r="K16" s="4">
        <v>1.0</v>
      </c>
      <c r="L16" s="4">
        <v>0.0</v>
      </c>
      <c r="M16" t="str">
        <f t="shared" si="3"/>
        <v>3</v>
      </c>
      <c r="N16" t="str">
        <f t="shared" si="4"/>
        <v>1</v>
      </c>
      <c r="O16" t="str">
        <f t="shared" si="5"/>
        <v>0</v>
      </c>
      <c r="Q16" s="3" t="str">
        <f t="shared" si="6"/>
        <v>9</v>
      </c>
      <c r="R16" s="3" t="str">
        <f t="shared" si="7"/>
        <v>2</v>
      </c>
      <c r="S16" s="3" t="str">
        <f t="shared" si="8"/>
        <v>0</v>
      </c>
      <c r="T16">
        <v>8.794415866350107</v>
      </c>
      <c r="U16" s="7">
        <v>685.0</v>
      </c>
      <c r="V16" s="7">
        <v>1.0</v>
      </c>
      <c r="W16" s="7">
        <v>6.794415866350106</v>
      </c>
      <c r="X16" s="3" t="str">
        <f t="shared" si="9"/>
        <v>2</v>
      </c>
      <c r="Y16" s="3" t="str">
        <f t="shared" si="10"/>
        <v>5</v>
      </c>
      <c r="Z16" s="3" t="str">
        <f t="shared" si="11"/>
        <v>1</v>
      </c>
      <c r="AA16" s="3" t="str">
        <f t="shared" si="12"/>
        <v>4</v>
      </c>
      <c r="AB16" s="3" t="str">
        <f t="shared" si="13"/>
        <v>3</v>
      </c>
      <c r="AC16" s="3" t="str">
        <f t="shared" si="14"/>
        <v>10</v>
      </c>
      <c r="AD16" s="3" t="str">
        <f t="shared" si="15"/>
        <v>2</v>
      </c>
      <c r="AE16" s="3" t="str">
        <f t="shared" si="16"/>
        <v>6</v>
      </c>
      <c r="AG16" s="7">
        <v>2224152.5065625</v>
      </c>
      <c r="AH16" s="7">
        <v>4548.588447026827</v>
      </c>
      <c r="AI16" s="7">
        <v>34600.0</v>
      </c>
      <c r="AJ16" s="7">
        <v>33733.96197823052</v>
      </c>
      <c r="AK16" s="3" t="str">
        <f t="shared" si="17"/>
        <v>5</v>
      </c>
      <c r="AL16" s="3" t="str">
        <f t="shared" si="18"/>
        <v>5</v>
      </c>
      <c r="AM16" s="3" t="str">
        <f t="shared" si="19"/>
        <v>5</v>
      </c>
      <c r="AN16" s="3" t="str">
        <f t="shared" si="20"/>
        <v>5</v>
      </c>
      <c r="AO16" s="3"/>
      <c r="AP16" s="4">
        <v>0.0103934036398</v>
      </c>
      <c r="AQ16" s="4">
        <v>2219625.0</v>
      </c>
      <c r="AR16" s="4">
        <v>21.081884526827956</v>
      </c>
      <c r="AS16" s="4">
        <v>34600.0</v>
      </c>
      <c r="AT16" s="4">
        <v>15.078484417411449</v>
      </c>
      <c r="AU16" s="4">
        <v>33724.1875</v>
      </c>
      <c r="AV16" s="4">
        <v>15.041496065010879</v>
      </c>
      <c r="AW16" s="4">
        <v>875.8125</v>
      </c>
      <c r="AX16" s="4">
        <v>9.77447823052135</v>
      </c>
      <c r="AY16" s="4">
        <v>4138.5146875</v>
      </c>
      <c r="AZ16" s="4">
        <v>12.014897362177319</v>
      </c>
      <c r="BA16" s="4">
        <v>388.991875</v>
      </c>
      <c r="BB16" s="4">
        <v>8.603596211259648</v>
      </c>
      <c r="BC16" s="3"/>
      <c r="BD16" s="3" t="str">
        <f t="shared" si="21"/>
        <v>5</v>
      </c>
      <c r="BE16" s="3" t="str">
        <f t="shared" si="22"/>
        <v>5</v>
      </c>
      <c r="BF16" s="3" t="str">
        <f t="shared" si="23"/>
        <v>5</v>
      </c>
      <c r="BG16" s="3" t="str">
        <f t="shared" si="24"/>
        <v>5</v>
      </c>
      <c r="BH16" s="3" t="str">
        <f t="shared" si="25"/>
        <v>5</v>
      </c>
      <c r="BI16" s="3" t="str">
        <f t="shared" si="26"/>
        <v>5</v>
      </c>
      <c r="BJ16" s="3" t="str">
        <f t="shared" si="27"/>
        <v>5</v>
      </c>
      <c r="BK16" s="3" t="str">
        <f t="shared" si="28"/>
        <v>3</v>
      </c>
      <c r="BL16" s="3" t="str">
        <f t="shared" si="29"/>
        <v>3</v>
      </c>
      <c r="BM16" s="3" t="str">
        <f t="shared" si="30"/>
        <v>5</v>
      </c>
      <c r="BN16" s="3" t="str">
        <f t="shared" si="31"/>
        <v>5</v>
      </c>
      <c r="BO16" s="3" t="str">
        <f t="shared" si="32"/>
        <v>5</v>
      </c>
      <c r="BP16" s="3" t="str">
        <f t="shared" si="33"/>
        <v>5</v>
      </c>
      <c r="BQ16" s="3"/>
      <c r="BR16" s="4"/>
      <c r="BS16" s="4">
        <v>73637.0</v>
      </c>
      <c r="BT16" s="4">
        <v>966.0</v>
      </c>
      <c r="BU16" s="3" t="str">
        <f t="shared" si="34"/>
        <v>1</v>
      </c>
      <c r="BV16" s="3" t="str">
        <f t="shared" si="35"/>
        <v>1</v>
      </c>
      <c r="BW16" t="str">
        <f t="shared" si="36"/>
        <v>1</v>
      </c>
      <c r="BX16" t="str">
        <f t="shared" si="37"/>
        <v>3</v>
      </c>
      <c r="BY16" s="4">
        <v>2219625.0</v>
      </c>
      <c r="BZ16" s="4">
        <v>34600.0</v>
      </c>
      <c r="CA16" s="3" t="str">
        <f t="shared" si="38"/>
        <v>10</v>
      </c>
      <c r="CB16" s="3" t="str">
        <f t="shared" si="39"/>
        <v>9</v>
      </c>
      <c r="CC16" s="7" t="str">
        <f t="shared" si="40"/>
        <v/>
      </c>
      <c r="CD16" s="4" t="str">
        <f t="shared" si="41"/>
        <v>1</v>
      </c>
      <c r="CE16" s="4" t="str">
        <f t="shared" si="42"/>
        <v>0</v>
      </c>
    </row>
    <row r="17">
      <c r="A17" s="4" t="str">
        <f t="shared" si="44"/>
        <v/>
      </c>
      <c r="B17" s="4" t="str">
        <f t="shared" si="45"/>
        <v/>
      </c>
      <c r="C17" s="4" t="str">
        <f t="shared" si="46"/>
        <v/>
      </c>
      <c r="D17" s="4" t="str">
        <f t="shared" si="47"/>
        <v/>
      </c>
      <c r="E17" s="4" t="str">
        <f t="shared" si="48"/>
        <v/>
      </c>
      <c r="F17" s="4" t="str">
        <f t="shared" si="49"/>
        <v/>
      </c>
      <c r="G17" s="4" t="str">
        <f t="shared" si="50"/>
        <v/>
      </c>
      <c r="H17" s="4" t="str">
        <f t="shared" si="51"/>
        <v/>
      </c>
      <c r="I17" s="4" t="str">
        <f t="shared" si="52"/>
        <v/>
      </c>
      <c r="M17" t="str">
        <f t="shared" si="3"/>
        <v>0</v>
      </c>
      <c r="N17" t="str">
        <f t="shared" si="4"/>
        <v>0</v>
      </c>
      <c r="O17" t="str">
        <f t="shared" si="5"/>
        <v>0</v>
      </c>
      <c r="Q17" s="3" t="str">
        <f t="shared" si="6"/>
        <v/>
      </c>
      <c r="R17" s="3" t="str">
        <f t="shared" si="7"/>
        <v/>
      </c>
      <c r="S17" s="3" t="str">
        <f t="shared" si="8"/>
        <v/>
      </c>
      <c r="X17" s="3" t="str">
        <f t="shared" si="9"/>
        <v>0</v>
      </c>
      <c r="Y17" s="3" t="str">
        <f t="shared" si="10"/>
        <v>0</v>
      </c>
      <c r="Z17" s="3" t="str">
        <f t="shared" si="11"/>
        <v>0</v>
      </c>
      <c r="AA17" s="3" t="str">
        <f t="shared" si="12"/>
        <v>0</v>
      </c>
      <c r="AB17" s="3" t="str">
        <f t="shared" si="13"/>
        <v/>
      </c>
      <c r="AC17" s="3" t="str">
        <f t="shared" si="14"/>
        <v/>
      </c>
      <c r="AD17" s="3" t="str">
        <f t="shared" si="15"/>
        <v/>
      </c>
      <c r="AE17" s="3" t="str">
        <f t="shared" si="16"/>
        <v/>
      </c>
      <c r="AG17" s="7">
        <v>2143605.5346875</v>
      </c>
      <c r="AH17" s="7">
        <v>1596.5652347550838</v>
      </c>
      <c r="AI17" s="7">
        <v>1285.0</v>
      </c>
      <c r="AJ17" s="7">
        <v>1090.6582114827518</v>
      </c>
      <c r="AK17" s="3" t="str">
        <f t="shared" si="17"/>
        <v>5</v>
      </c>
      <c r="AL17" s="3" t="str">
        <f t="shared" si="18"/>
        <v>4</v>
      </c>
      <c r="AM17" s="3" t="str">
        <f t="shared" si="19"/>
        <v>1</v>
      </c>
      <c r="AN17" s="3" t="str">
        <f t="shared" si="20"/>
        <v>1</v>
      </c>
      <c r="AO17" s="3"/>
      <c r="AP17" s="4">
        <v>0.0103893091956</v>
      </c>
      <c r="AQ17" s="4">
        <v>2142030.0</v>
      </c>
      <c r="AR17" s="4">
        <v>21.030547255083746</v>
      </c>
      <c r="AS17" s="4">
        <v>1285.0</v>
      </c>
      <c r="AT17" s="4">
        <v>10.32755264408124</v>
      </c>
      <c r="AU17" s="4">
        <v>1083.0</v>
      </c>
      <c r="AV17" s="4">
        <v>10.080817527608327</v>
      </c>
      <c r="AW17" s="4">
        <v>202.0</v>
      </c>
      <c r="AX17" s="4">
        <v>7.6582114827517955</v>
      </c>
      <c r="AY17" s="4">
        <v>1262.706875</v>
      </c>
      <c r="AZ17" s="4">
        <v>10.30230405516923</v>
      </c>
      <c r="BA17" s="4">
        <v>312.8278125</v>
      </c>
      <c r="BB17" s="4">
        <v>8.289224973430484</v>
      </c>
      <c r="BC17" s="3"/>
      <c r="BD17" s="3" t="str">
        <f t="shared" si="21"/>
        <v>5</v>
      </c>
      <c r="BE17" s="3" t="str">
        <f t="shared" si="22"/>
        <v>5</v>
      </c>
      <c r="BF17" s="3" t="str">
        <f t="shared" si="23"/>
        <v>5</v>
      </c>
      <c r="BG17" s="3" t="str">
        <f t="shared" si="24"/>
        <v>1</v>
      </c>
      <c r="BH17" s="3" t="str">
        <f t="shared" si="25"/>
        <v>1</v>
      </c>
      <c r="BI17" s="3" t="str">
        <f t="shared" si="26"/>
        <v>1</v>
      </c>
      <c r="BJ17" s="3" t="str">
        <f t="shared" si="27"/>
        <v>1</v>
      </c>
      <c r="BK17" s="3" t="str">
        <f t="shared" si="28"/>
        <v>1</v>
      </c>
      <c r="BL17" s="3" t="str">
        <f t="shared" si="29"/>
        <v>1</v>
      </c>
      <c r="BM17" s="3" t="str">
        <f t="shared" si="30"/>
        <v>4</v>
      </c>
      <c r="BN17" s="3" t="str">
        <f t="shared" si="31"/>
        <v>4</v>
      </c>
      <c r="BO17" s="3" t="str">
        <f t="shared" si="32"/>
        <v>5</v>
      </c>
      <c r="BP17" s="3" t="str">
        <f t="shared" si="33"/>
        <v>5</v>
      </c>
      <c r="BQ17" s="3"/>
      <c r="BR17" s="4"/>
      <c r="BS17" s="4">
        <v>75768.0</v>
      </c>
      <c r="BT17" s="4">
        <v>1010.0</v>
      </c>
      <c r="BU17" s="3" t="str">
        <f t="shared" si="34"/>
        <v>1</v>
      </c>
      <c r="BV17" s="3" t="str">
        <f t="shared" si="35"/>
        <v>1</v>
      </c>
      <c r="BW17" t="str">
        <f t="shared" si="36"/>
        <v>1</v>
      </c>
      <c r="BX17" t="str">
        <f t="shared" si="37"/>
        <v>3</v>
      </c>
      <c r="BY17" s="4">
        <v>2142030.0</v>
      </c>
      <c r="BZ17" s="4">
        <v>1285.0</v>
      </c>
      <c r="CA17" s="3" t="str">
        <f t="shared" si="38"/>
        <v>10</v>
      </c>
      <c r="CB17" s="3" t="str">
        <f t="shared" si="39"/>
        <v>2</v>
      </c>
      <c r="CC17" s="7" t="str">
        <f t="shared" si="40"/>
        <v/>
      </c>
      <c r="CD17" s="4" t="str">
        <f t="shared" si="41"/>
        <v/>
      </c>
      <c r="CE17" s="4" t="str">
        <f t="shared" si="42"/>
        <v/>
      </c>
    </row>
    <row r="18">
      <c r="A18" s="4" t="str">
        <f t="shared" si="44"/>
        <v/>
      </c>
      <c r="B18" s="4" t="str">
        <f t="shared" si="45"/>
        <v/>
      </c>
      <c r="C18" s="4" t="str">
        <f t="shared" si="46"/>
        <v/>
      </c>
      <c r="D18" s="4" t="str">
        <f t="shared" si="47"/>
        <v/>
      </c>
      <c r="E18" s="4" t="str">
        <f t="shared" si="48"/>
        <v/>
      </c>
      <c r="F18" s="4" t="str">
        <f t="shared" si="49"/>
        <v/>
      </c>
      <c r="G18" s="4" t="str">
        <f t="shared" si="50"/>
        <v/>
      </c>
      <c r="H18" s="4" t="str">
        <f t="shared" si="51"/>
        <v/>
      </c>
      <c r="I18" s="4" t="str">
        <f t="shared" si="52"/>
        <v/>
      </c>
      <c r="M18" t="str">
        <f t="shared" si="3"/>
        <v>0</v>
      </c>
      <c r="N18" t="str">
        <f t="shared" si="4"/>
        <v>0</v>
      </c>
      <c r="O18" t="str">
        <f t="shared" si="5"/>
        <v>0</v>
      </c>
      <c r="Q18" s="3" t="str">
        <f t="shared" si="6"/>
        <v/>
      </c>
      <c r="R18" s="3" t="str">
        <f t="shared" si="7"/>
        <v/>
      </c>
      <c r="S18" s="3" t="str">
        <f t="shared" si="8"/>
        <v/>
      </c>
      <c r="X18" s="3" t="str">
        <f t="shared" si="9"/>
        <v>0</v>
      </c>
      <c r="Y18" s="3" t="str">
        <f t="shared" si="10"/>
        <v>0</v>
      </c>
      <c r="Z18" s="3" t="str">
        <f t="shared" si="11"/>
        <v>0</v>
      </c>
      <c r="AA18" s="3" t="str">
        <f t="shared" si="12"/>
        <v>0</v>
      </c>
      <c r="AB18" s="3" t="str">
        <f t="shared" si="13"/>
        <v/>
      </c>
      <c r="AC18" s="3" t="str">
        <f t="shared" si="14"/>
        <v/>
      </c>
      <c r="AD18" s="3" t="str">
        <f t="shared" si="15"/>
        <v/>
      </c>
      <c r="AE18" s="3" t="str">
        <f t="shared" si="16"/>
        <v/>
      </c>
      <c r="AG18" s="7">
        <v>1808976.0987500001</v>
      </c>
      <c r="AH18" s="7">
        <v>1834.8840444092957</v>
      </c>
      <c r="AI18" s="7">
        <v>7684.0</v>
      </c>
      <c r="AJ18" s="7">
        <v>6831.702875647714</v>
      </c>
      <c r="AK18" s="3" t="str">
        <f t="shared" si="17"/>
        <v>5</v>
      </c>
      <c r="AL18" s="3" t="str">
        <f t="shared" si="18"/>
        <v>4</v>
      </c>
      <c r="AM18" s="3" t="str">
        <f t="shared" si="19"/>
        <v>3</v>
      </c>
      <c r="AN18" s="3" t="str">
        <f t="shared" si="20"/>
        <v>3</v>
      </c>
      <c r="AO18" s="3"/>
      <c r="AP18" s="4">
        <v>0.0101169893831</v>
      </c>
      <c r="AQ18" s="4">
        <v>1807162.0</v>
      </c>
      <c r="AR18" s="4">
        <v>20.785294409295776</v>
      </c>
      <c r="AS18" s="4">
        <v>7684.0</v>
      </c>
      <c r="AT18" s="4">
        <v>12.907641803665527</v>
      </c>
      <c r="AU18" s="4">
        <v>6821.95125</v>
      </c>
      <c r="AV18" s="4">
        <v>12.735968730080344</v>
      </c>
      <c r="AW18" s="4">
        <v>862.04875</v>
      </c>
      <c r="AX18" s="4">
        <v>9.751625647713855</v>
      </c>
      <c r="AY18" s="4">
        <v>1652.0490625</v>
      </c>
      <c r="AZ18" s="4">
        <v>10.690040817166654</v>
      </c>
      <c r="BA18" s="4">
        <v>162.0496875</v>
      </c>
      <c r="BB18" s="4">
        <v>7.340292428309929</v>
      </c>
      <c r="BC18" s="3"/>
      <c r="BD18" s="3" t="str">
        <f t="shared" si="21"/>
        <v>5</v>
      </c>
      <c r="BE18" s="3" t="str">
        <f t="shared" si="22"/>
        <v>5</v>
      </c>
      <c r="BF18" s="3" t="str">
        <f t="shared" si="23"/>
        <v>5</v>
      </c>
      <c r="BG18" s="3" t="str">
        <f t="shared" si="24"/>
        <v>3</v>
      </c>
      <c r="BH18" s="3" t="str">
        <f t="shared" si="25"/>
        <v>3</v>
      </c>
      <c r="BI18" s="3" t="str">
        <f t="shared" si="26"/>
        <v>3</v>
      </c>
      <c r="BJ18" s="3" t="str">
        <f t="shared" si="27"/>
        <v>3</v>
      </c>
      <c r="BK18" s="3" t="str">
        <f t="shared" si="28"/>
        <v>3</v>
      </c>
      <c r="BL18" s="3" t="str">
        <f t="shared" si="29"/>
        <v>3</v>
      </c>
      <c r="BM18" s="3" t="str">
        <f t="shared" si="30"/>
        <v>4</v>
      </c>
      <c r="BN18" s="3" t="str">
        <f t="shared" si="31"/>
        <v>4</v>
      </c>
      <c r="BO18" s="3" t="str">
        <f t="shared" si="32"/>
        <v>5</v>
      </c>
      <c r="BP18" s="3" t="str">
        <f t="shared" si="33"/>
        <v>5</v>
      </c>
      <c r="BQ18" s="3"/>
      <c r="BR18" s="4"/>
      <c r="BS18" s="4">
        <v>75917.0</v>
      </c>
      <c r="BT18" s="4">
        <v>1021.0</v>
      </c>
      <c r="BU18" s="3" t="str">
        <f t="shared" si="34"/>
        <v>1</v>
      </c>
      <c r="BV18" s="3" t="str">
        <f t="shared" si="35"/>
        <v>1</v>
      </c>
      <c r="BW18" t="str">
        <f t="shared" si="36"/>
        <v>1</v>
      </c>
      <c r="BX18" t="str">
        <f t="shared" si="37"/>
        <v>3</v>
      </c>
      <c r="BY18" s="4">
        <v>1807162.0</v>
      </c>
      <c r="BZ18" s="4">
        <v>7684.0</v>
      </c>
      <c r="CA18" s="3" t="str">
        <f t="shared" si="38"/>
        <v>10</v>
      </c>
      <c r="CB18" s="3" t="str">
        <f t="shared" si="39"/>
        <v>5</v>
      </c>
      <c r="CC18" s="7" t="str">
        <f t="shared" si="40"/>
        <v/>
      </c>
      <c r="CD18" s="4" t="str">
        <f t="shared" si="41"/>
        <v/>
      </c>
      <c r="CE18" s="4" t="str">
        <f t="shared" si="42"/>
        <v/>
      </c>
    </row>
    <row r="19">
      <c r="A19" s="4" t="str">
        <f t="shared" si="44"/>
        <v/>
      </c>
      <c r="B19" s="4" t="str">
        <f t="shared" si="45"/>
        <v/>
      </c>
      <c r="C19" s="4" t="str">
        <f t="shared" si="46"/>
        <v/>
      </c>
      <c r="D19" s="4" t="str">
        <f t="shared" si="47"/>
        <v/>
      </c>
      <c r="E19" s="4" t="str">
        <f t="shared" si="48"/>
        <v/>
      </c>
      <c r="F19" s="4" t="str">
        <f t="shared" si="49"/>
        <v/>
      </c>
      <c r="G19" s="4" t="str">
        <f t="shared" si="50"/>
        <v/>
      </c>
      <c r="H19" s="4" t="str">
        <f t="shared" si="51"/>
        <v/>
      </c>
      <c r="I19" s="4" t="str">
        <f t="shared" si="52"/>
        <v/>
      </c>
      <c r="M19" t="str">
        <f t="shared" si="3"/>
        <v>0</v>
      </c>
      <c r="N19" t="str">
        <f t="shared" si="4"/>
        <v>0</v>
      </c>
      <c r="O19" t="str">
        <f t="shared" si="5"/>
        <v>0</v>
      </c>
      <c r="Q19" s="3" t="str">
        <f t="shared" si="6"/>
        <v/>
      </c>
      <c r="R19" s="3" t="str">
        <f t="shared" si="7"/>
        <v/>
      </c>
      <c r="S19" s="3" t="str">
        <f t="shared" si="8"/>
        <v/>
      </c>
      <c r="X19" s="3" t="str">
        <f t="shared" si="9"/>
        <v>0</v>
      </c>
      <c r="Y19" s="3" t="str">
        <f t="shared" si="10"/>
        <v>0</v>
      </c>
      <c r="Z19" s="3" t="str">
        <f t="shared" si="11"/>
        <v>0</v>
      </c>
      <c r="AA19" s="3" t="str">
        <f t="shared" si="12"/>
        <v>0</v>
      </c>
      <c r="AB19" s="3" t="str">
        <f t="shared" si="13"/>
        <v/>
      </c>
      <c r="AC19" s="3" t="str">
        <f t="shared" si="14"/>
        <v/>
      </c>
      <c r="AD19" s="3" t="str">
        <f t="shared" si="15"/>
        <v/>
      </c>
      <c r="AE19" s="3" t="str">
        <f t="shared" si="16"/>
        <v/>
      </c>
      <c r="AG19" s="7">
        <v>1703115.475</v>
      </c>
      <c r="AH19" s="7">
        <v>161.17462582545585</v>
      </c>
      <c r="AI19" s="7">
        <v>4087.0</v>
      </c>
      <c r="AJ19" s="7">
        <v>3652.607699690824</v>
      </c>
      <c r="AK19" s="3" t="str">
        <f t="shared" si="17"/>
        <v>5</v>
      </c>
      <c r="AL19" s="3" t="str">
        <f t="shared" si="18"/>
        <v>1</v>
      </c>
      <c r="AM19" s="3" t="str">
        <f t="shared" si="19"/>
        <v>2</v>
      </c>
      <c r="AN19" s="3" t="str">
        <f t="shared" si="20"/>
        <v>2</v>
      </c>
      <c r="AO19" s="3"/>
      <c r="AP19" s="4">
        <v>0.0100412502767</v>
      </c>
      <c r="AQ19" s="4">
        <v>1702975.0</v>
      </c>
      <c r="AR19" s="4">
        <v>20.69962582545586</v>
      </c>
      <c r="AS19" s="4">
        <v>4087.0</v>
      </c>
      <c r="AT19" s="4">
        <v>11.996826528020659</v>
      </c>
      <c r="AU19" s="4">
        <v>3643.8159375</v>
      </c>
      <c r="AV19" s="4">
        <v>11.831234369827653</v>
      </c>
      <c r="AW19" s="4">
        <v>443.1840625</v>
      </c>
      <c r="AX19" s="4">
        <v>8.791762190824196</v>
      </c>
      <c r="AY19" s="4">
        <v>97.700625</v>
      </c>
      <c r="AZ19" s="4">
        <v>6.6102958861651215</v>
      </c>
      <c r="BA19" s="4">
        <v>42.774375</v>
      </c>
      <c r="BB19" s="4">
        <v>5.4186748697426</v>
      </c>
      <c r="BC19" s="3"/>
      <c r="BD19" s="3" t="str">
        <f t="shared" si="21"/>
        <v>5</v>
      </c>
      <c r="BE19" s="3" t="str">
        <f t="shared" si="22"/>
        <v>5</v>
      </c>
      <c r="BF19" s="3" t="str">
        <f t="shared" si="23"/>
        <v>5</v>
      </c>
      <c r="BG19" s="3" t="str">
        <f t="shared" si="24"/>
        <v>2</v>
      </c>
      <c r="BH19" s="3" t="str">
        <f t="shared" si="25"/>
        <v>2</v>
      </c>
      <c r="BI19" s="3" t="str">
        <f t="shared" si="26"/>
        <v>2</v>
      </c>
      <c r="BJ19" s="3" t="str">
        <f t="shared" si="27"/>
        <v>2</v>
      </c>
      <c r="BK19" s="3" t="str">
        <f t="shared" si="28"/>
        <v>2</v>
      </c>
      <c r="BL19" s="3" t="str">
        <f t="shared" si="29"/>
        <v>2</v>
      </c>
      <c r="BM19" s="3" t="str">
        <f t="shared" si="30"/>
        <v>1</v>
      </c>
      <c r="BN19" s="3" t="str">
        <f t="shared" si="31"/>
        <v>1</v>
      </c>
      <c r="BO19" s="3" t="str">
        <f t="shared" si="32"/>
        <v>3</v>
      </c>
      <c r="BP19" s="3" t="str">
        <f t="shared" si="33"/>
        <v>3</v>
      </c>
      <c r="BQ19" s="3"/>
      <c r="BR19" s="4"/>
      <c r="BS19" s="4">
        <v>76032.0</v>
      </c>
      <c r="BT19" s="4">
        <v>1043.0</v>
      </c>
      <c r="BU19" s="3" t="str">
        <f t="shared" si="34"/>
        <v>1</v>
      </c>
      <c r="BV19" s="3" t="str">
        <f t="shared" si="35"/>
        <v>1</v>
      </c>
      <c r="BW19" t="str">
        <f t="shared" si="36"/>
        <v>1</v>
      </c>
      <c r="BX19" t="str">
        <f t="shared" si="37"/>
        <v>3</v>
      </c>
      <c r="BY19" s="4">
        <v>1702975.0</v>
      </c>
      <c r="BZ19" s="4">
        <v>4087.0</v>
      </c>
      <c r="CA19" s="3" t="str">
        <f t="shared" si="38"/>
        <v>10</v>
      </c>
      <c r="CB19" s="3" t="str">
        <f t="shared" si="39"/>
        <v>3</v>
      </c>
      <c r="CC19" s="7" t="str">
        <f t="shared" si="40"/>
        <v/>
      </c>
      <c r="CD19" s="4" t="str">
        <f t="shared" si="41"/>
        <v/>
      </c>
      <c r="CE19" s="4" t="str">
        <f t="shared" si="42"/>
        <v/>
      </c>
    </row>
    <row r="20">
      <c r="A20" s="4" t="str">
        <f t="shared" si="44"/>
        <v/>
      </c>
      <c r="B20" s="4" t="str">
        <f t="shared" si="45"/>
        <v/>
      </c>
      <c r="C20" s="4" t="str">
        <f t="shared" si="46"/>
        <v/>
      </c>
      <c r="D20" s="4" t="str">
        <f t="shared" si="47"/>
        <v/>
      </c>
      <c r="E20" s="4" t="str">
        <f t="shared" si="48"/>
        <v/>
      </c>
      <c r="F20" s="4" t="str">
        <f t="shared" si="49"/>
        <v/>
      </c>
      <c r="G20" s="4" t="str">
        <f t="shared" si="50"/>
        <v/>
      </c>
      <c r="H20" s="4" t="str">
        <f t="shared" si="51"/>
        <v/>
      </c>
      <c r="I20" s="4" t="str">
        <f t="shared" si="52"/>
        <v/>
      </c>
      <c r="M20" t="str">
        <f t="shared" si="3"/>
        <v>0</v>
      </c>
      <c r="N20" t="str">
        <f t="shared" si="4"/>
        <v>0</v>
      </c>
      <c r="O20" t="str">
        <f t="shared" si="5"/>
        <v>0</v>
      </c>
      <c r="Q20" s="3" t="str">
        <f t="shared" si="6"/>
        <v/>
      </c>
      <c r="R20" s="3" t="str">
        <f t="shared" si="7"/>
        <v/>
      </c>
      <c r="S20" s="3" t="str">
        <f t="shared" si="8"/>
        <v/>
      </c>
      <c r="X20" s="3" t="str">
        <f t="shared" si="9"/>
        <v>0</v>
      </c>
      <c r="Y20" s="3" t="str">
        <f t="shared" si="10"/>
        <v>0</v>
      </c>
      <c r="Z20" s="3" t="str">
        <f t="shared" si="11"/>
        <v>0</v>
      </c>
      <c r="AA20" s="3" t="str">
        <f t="shared" si="12"/>
        <v>0</v>
      </c>
      <c r="AB20" s="3" t="str">
        <f t="shared" si="13"/>
        <v/>
      </c>
      <c r="AC20" s="3" t="str">
        <f t="shared" si="14"/>
        <v/>
      </c>
      <c r="AD20" s="3" t="str">
        <f t="shared" si="15"/>
        <v/>
      </c>
      <c r="AE20" s="3" t="str">
        <f t="shared" si="16"/>
        <v/>
      </c>
      <c r="AG20" s="7">
        <v>1603707.63</v>
      </c>
      <c r="AH20" s="7">
        <v>2747.240524755774</v>
      </c>
      <c r="AI20" s="7">
        <v>15900.0</v>
      </c>
      <c r="AJ20" s="7">
        <v>11340.908373006228</v>
      </c>
      <c r="AK20" s="3" t="str">
        <f t="shared" si="17"/>
        <v>5</v>
      </c>
      <c r="AL20" s="3" t="str">
        <f t="shared" si="18"/>
        <v>5</v>
      </c>
      <c r="AM20" s="3" t="str">
        <f t="shared" si="19"/>
        <v>4</v>
      </c>
      <c r="AN20" s="3" t="str">
        <f t="shared" si="20"/>
        <v>4</v>
      </c>
      <c r="AO20" s="3"/>
      <c r="AP20" s="4">
        <v>0.00965685443539</v>
      </c>
      <c r="AQ20" s="4">
        <v>1600981.0</v>
      </c>
      <c r="AR20" s="4">
        <v>20.61052475577395</v>
      </c>
      <c r="AS20" s="4">
        <v>15900.0</v>
      </c>
      <c r="AT20" s="4">
        <v>13.956739145059082</v>
      </c>
      <c r="AU20" s="4">
        <v>11328.75</v>
      </c>
      <c r="AV20" s="4">
        <v>13.46770106433646</v>
      </c>
      <c r="AW20" s="4">
        <v>4571.25</v>
      </c>
      <c r="AX20" s="4">
        <v>12.158373006228732</v>
      </c>
      <c r="AY20" s="4">
        <v>2682.09875</v>
      </c>
      <c r="AZ20" s="4">
        <v>11.38914664029097</v>
      </c>
      <c r="BA20" s="4">
        <v>44.53125</v>
      </c>
      <c r="BB20" s="4">
        <v>5.4767462039394665</v>
      </c>
      <c r="BC20" s="3"/>
      <c r="BD20" s="3" t="str">
        <f t="shared" si="21"/>
        <v>5</v>
      </c>
      <c r="BE20" s="3" t="str">
        <f t="shared" si="22"/>
        <v>5</v>
      </c>
      <c r="BF20" s="3" t="str">
        <f t="shared" si="23"/>
        <v>5</v>
      </c>
      <c r="BG20" s="3" t="str">
        <f t="shared" si="24"/>
        <v>4</v>
      </c>
      <c r="BH20" s="3" t="str">
        <f t="shared" si="25"/>
        <v>4</v>
      </c>
      <c r="BI20" s="3" t="str">
        <f t="shared" si="26"/>
        <v>4</v>
      </c>
      <c r="BJ20" s="3" t="str">
        <f t="shared" si="27"/>
        <v>4</v>
      </c>
      <c r="BK20" s="3" t="str">
        <f t="shared" si="28"/>
        <v>5</v>
      </c>
      <c r="BL20" s="3" t="str">
        <f t="shared" si="29"/>
        <v>5</v>
      </c>
      <c r="BM20" s="3" t="str">
        <f t="shared" si="30"/>
        <v>5</v>
      </c>
      <c r="BN20" s="3" t="str">
        <f t="shared" si="31"/>
        <v>5</v>
      </c>
      <c r="BO20" s="3" t="str">
        <f t="shared" si="32"/>
        <v>3</v>
      </c>
      <c r="BP20" s="3" t="str">
        <f t="shared" si="33"/>
        <v>3</v>
      </c>
      <c r="BQ20" s="3"/>
      <c r="BR20" s="4"/>
      <c r="BS20" s="4">
        <v>76931.0</v>
      </c>
      <c r="BT20" s="4">
        <v>1102.0</v>
      </c>
      <c r="BU20" s="3" t="str">
        <f t="shared" si="34"/>
        <v>2</v>
      </c>
      <c r="BV20" s="3" t="str">
        <f t="shared" si="35"/>
        <v>2</v>
      </c>
      <c r="BW20" t="str">
        <f t="shared" si="36"/>
        <v>1</v>
      </c>
      <c r="BX20" t="str">
        <f t="shared" si="37"/>
        <v>3</v>
      </c>
      <c r="BY20" s="4">
        <v>1600981.0</v>
      </c>
      <c r="BZ20" s="4">
        <v>15900.0</v>
      </c>
      <c r="CA20" s="3" t="str">
        <f t="shared" si="38"/>
        <v>10</v>
      </c>
      <c r="CB20" s="3" t="str">
        <f t="shared" si="39"/>
        <v>7</v>
      </c>
      <c r="CC20" s="7" t="str">
        <f t="shared" si="40"/>
        <v/>
      </c>
      <c r="CD20" s="4" t="str">
        <f t="shared" si="41"/>
        <v/>
      </c>
      <c r="CE20" s="4" t="str">
        <f t="shared" si="42"/>
        <v/>
      </c>
    </row>
    <row r="21">
      <c r="A21" s="4" t="str">
        <f t="shared" si="44"/>
        <v/>
      </c>
      <c r="B21" s="4" t="str">
        <f t="shared" si="45"/>
        <v/>
      </c>
      <c r="C21" s="4" t="str">
        <f t="shared" si="46"/>
        <v/>
      </c>
      <c r="D21" s="4" t="str">
        <f t="shared" si="47"/>
        <v/>
      </c>
      <c r="E21" s="4" t="str">
        <f t="shared" si="48"/>
        <v/>
      </c>
      <c r="F21" s="4" t="str">
        <f t="shared" si="49"/>
        <v/>
      </c>
      <c r="G21" s="4" t="str">
        <f t="shared" si="50"/>
        <v/>
      </c>
      <c r="H21" s="4" t="str">
        <f t="shared" si="51"/>
        <v/>
      </c>
      <c r="I21" s="4" t="str">
        <f t="shared" si="52"/>
        <v/>
      </c>
      <c r="M21" t="str">
        <f t="shared" si="3"/>
        <v>0</v>
      </c>
      <c r="N21" t="str">
        <f t="shared" si="4"/>
        <v>0</v>
      </c>
      <c r="O21" t="str">
        <f t="shared" si="5"/>
        <v>0</v>
      </c>
      <c r="Q21" s="3" t="str">
        <f t="shared" si="6"/>
        <v/>
      </c>
      <c r="R21" s="3" t="str">
        <f t="shared" si="7"/>
        <v/>
      </c>
      <c r="S21" s="3" t="str">
        <f t="shared" si="8"/>
        <v/>
      </c>
      <c r="X21" s="3" t="str">
        <f t="shared" si="9"/>
        <v>0</v>
      </c>
      <c r="Y21" s="3" t="str">
        <f t="shared" si="10"/>
        <v>0</v>
      </c>
      <c r="Z21" s="3" t="str">
        <f t="shared" si="11"/>
        <v>0</v>
      </c>
      <c r="AA21" s="3" t="str">
        <f t="shared" si="12"/>
        <v>0</v>
      </c>
      <c r="AB21" s="3" t="str">
        <f t="shared" si="13"/>
        <v/>
      </c>
      <c r="AC21" s="3" t="str">
        <f t="shared" si="14"/>
        <v/>
      </c>
      <c r="AD21" s="3" t="str">
        <f t="shared" si="15"/>
        <v/>
      </c>
      <c r="AE21" s="3" t="str">
        <f t="shared" si="16"/>
        <v/>
      </c>
      <c r="AG21" s="7">
        <v>1571918.651875</v>
      </c>
      <c r="AH21" s="7">
        <v>1057.2350183830508</v>
      </c>
      <c r="AI21" s="7">
        <v>10400.0</v>
      </c>
      <c r="AJ21" s="7">
        <v>9220.716139556425</v>
      </c>
      <c r="AK21" s="3" t="str">
        <f t="shared" si="17"/>
        <v>5</v>
      </c>
      <c r="AL21" s="3" t="str">
        <f t="shared" si="18"/>
        <v>4</v>
      </c>
      <c r="AM21" s="3" t="str">
        <f t="shared" si="19"/>
        <v>3</v>
      </c>
      <c r="AN21" s="3" t="str">
        <f t="shared" si="20"/>
        <v>3</v>
      </c>
      <c r="AO21" s="3"/>
      <c r="AP21" s="4">
        <v>0.00959153430614</v>
      </c>
      <c r="AQ21" s="4">
        <v>1570882.0</v>
      </c>
      <c r="AR21" s="4">
        <v>20.583143383050775</v>
      </c>
      <c r="AS21" s="4">
        <v>10400.0</v>
      </c>
      <c r="AT21" s="4">
        <v>13.344295907915818</v>
      </c>
      <c r="AU21" s="4">
        <v>9210.5</v>
      </c>
      <c r="AV21" s="4">
        <v>13.169063761059112</v>
      </c>
      <c r="AW21" s="4">
        <v>1189.5</v>
      </c>
      <c r="AX21" s="4">
        <v>10.216139556425135</v>
      </c>
      <c r="AY21" s="4">
        <v>928.4484375</v>
      </c>
      <c r="AZ21" s="4">
        <v>9.858677980356909</v>
      </c>
      <c r="BA21" s="4">
        <v>108.2034375</v>
      </c>
      <c r="BB21" s="4">
        <v>6.757602522446174</v>
      </c>
      <c r="BC21" s="3"/>
      <c r="BD21" s="3" t="str">
        <f t="shared" si="21"/>
        <v>5</v>
      </c>
      <c r="BE21" s="3" t="str">
        <f t="shared" si="22"/>
        <v>5</v>
      </c>
      <c r="BF21" s="3" t="str">
        <f t="shared" si="23"/>
        <v>5</v>
      </c>
      <c r="BG21" s="3" t="str">
        <f t="shared" si="24"/>
        <v>3</v>
      </c>
      <c r="BH21" s="3" t="str">
        <f t="shared" si="25"/>
        <v>3</v>
      </c>
      <c r="BI21" s="3" t="str">
        <f t="shared" si="26"/>
        <v>3</v>
      </c>
      <c r="BJ21" s="3" t="str">
        <f t="shared" si="27"/>
        <v>3</v>
      </c>
      <c r="BK21" s="3" t="str">
        <f t="shared" si="28"/>
        <v>3</v>
      </c>
      <c r="BL21" s="3" t="str">
        <f t="shared" si="29"/>
        <v>3</v>
      </c>
      <c r="BM21" s="3" t="str">
        <f t="shared" si="30"/>
        <v>4</v>
      </c>
      <c r="BN21" s="3" t="str">
        <f t="shared" si="31"/>
        <v>4</v>
      </c>
      <c r="BO21" s="3" t="str">
        <f t="shared" si="32"/>
        <v>4</v>
      </c>
      <c r="BP21" s="3" t="str">
        <f t="shared" si="33"/>
        <v>4</v>
      </c>
      <c r="BQ21" s="3"/>
      <c r="BR21" s="4"/>
      <c r="BS21" s="4">
        <v>77405.0</v>
      </c>
      <c r="BT21" s="4">
        <v>1116.0</v>
      </c>
      <c r="BU21" s="3" t="str">
        <f t="shared" si="34"/>
        <v>2</v>
      </c>
      <c r="BV21" s="3" t="str">
        <f t="shared" si="35"/>
        <v>2</v>
      </c>
      <c r="BW21" t="str">
        <f t="shared" si="36"/>
        <v>1</v>
      </c>
      <c r="BX21" t="str">
        <f t="shared" si="37"/>
        <v>3</v>
      </c>
      <c r="BY21" s="4">
        <v>1570882.0</v>
      </c>
      <c r="BZ21" s="4">
        <v>10400.0</v>
      </c>
      <c r="CA21" s="3" t="str">
        <f t="shared" si="38"/>
        <v>10</v>
      </c>
      <c r="CB21" s="3" t="str">
        <f t="shared" si="39"/>
        <v>6</v>
      </c>
      <c r="CC21" s="7" t="str">
        <f t="shared" si="40"/>
        <v/>
      </c>
      <c r="CD21" s="4" t="str">
        <f t="shared" si="41"/>
        <v/>
      </c>
      <c r="CE21" s="4" t="str">
        <f t="shared" si="42"/>
        <v/>
      </c>
    </row>
    <row r="22">
      <c r="A22" s="4" t="str">
        <f t="shared" si="44"/>
        <v/>
      </c>
      <c r="B22" s="4" t="str">
        <f t="shared" si="45"/>
        <v/>
      </c>
      <c r="C22" s="4" t="str">
        <f t="shared" si="46"/>
        <v/>
      </c>
      <c r="D22" s="4" t="str">
        <f t="shared" si="47"/>
        <v/>
      </c>
      <c r="E22" s="4" t="str">
        <f t="shared" si="48"/>
        <v/>
      </c>
      <c r="F22" s="4" t="str">
        <f t="shared" si="49"/>
        <v/>
      </c>
      <c r="G22" s="4" t="str">
        <f t="shared" si="50"/>
        <v/>
      </c>
      <c r="H22" s="4" t="str">
        <f t="shared" si="51"/>
        <v/>
      </c>
      <c r="I22" s="4" t="str">
        <f t="shared" si="52"/>
        <v/>
      </c>
      <c r="M22" t="str">
        <f t="shared" si="3"/>
        <v>0</v>
      </c>
      <c r="N22" t="str">
        <f t="shared" si="4"/>
        <v>0</v>
      </c>
      <c r="O22" t="str">
        <f t="shared" si="5"/>
        <v>0</v>
      </c>
      <c r="Q22" s="3" t="str">
        <f t="shared" si="6"/>
        <v/>
      </c>
      <c r="R22" s="3" t="str">
        <f t="shared" si="7"/>
        <v/>
      </c>
      <c r="S22" s="3" t="str">
        <f t="shared" si="8"/>
        <v/>
      </c>
      <c r="T22" s="18"/>
      <c r="U22" s="18"/>
      <c r="X22" s="3" t="str">
        <f t="shared" si="9"/>
        <v>0</v>
      </c>
      <c r="Y22" s="3" t="str">
        <f t="shared" si="10"/>
        <v>0</v>
      </c>
      <c r="Z22" s="3" t="str">
        <f t="shared" si="11"/>
        <v>0</v>
      </c>
      <c r="AA22" s="3" t="str">
        <f t="shared" si="12"/>
        <v>0</v>
      </c>
      <c r="AB22" s="3" t="str">
        <f t="shared" si="13"/>
        <v/>
      </c>
      <c r="AC22" s="3" t="str">
        <f t="shared" si="14"/>
        <v/>
      </c>
      <c r="AD22" s="3" t="str">
        <f t="shared" si="15"/>
        <v/>
      </c>
      <c r="AE22" s="3" t="str">
        <f t="shared" si="16"/>
        <v/>
      </c>
      <c r="AG22" s="7">
        <v>1497771.00375</v>
      </c>
      <c r="AH22" s="7">
        <v>2044.5161847387255</v>
      </c>
      <c r="AI22" s="7">
        <v>9153.0</v>
      </c>
      <c r="AJ22" s="7">
        <v>8441.694702699026</v>
      </c>
      <c r="AK22" s="3" t="str">
        <f t="shared" si="17"/>
        <v>5</v>
      </c>
      <c r="AL22" s="3" t="str">
        <f t="shared" si="18"/>
        <v>5</v>
      </c>
      <c r="AM22" s="3" t="str">
        <f t="shared" si="19"/>
        <v>3</v>
      </c>
      <c r="AN22" s="3" t="str">
        <f t="shared" si="20"/>
        <v>3</v>
      </c>
      <c r="AO22" s="3"/>
      <c r="AP22" s="4">
        <v>0.00935242953328</v>
      </c>
      <c r="AQ22" s="4">
        <v>1495747.0</v>
      </c>
      <c r="AR22" s="4">
        <v>20.51243473872556</v>
      </c>
      <c r="AS22" s="4">
        <v>9153.0</v>
      </c>
      <c r="AT22" s="4">
        <v>13.160028965299812</v>
      </c>
      <c r="AU22" s="4">
        <v>8432.20125</v>
      </c>
      <c r="AV22" s="4">
        <v>13.041693584620157</v>
      </c>
      <c r="AW22" s="4">
        <v>720.79875</v>
      </c>
      <c r="AX22" s="4">
        <v>9.493452699025005</v>
      </c>
      <c r="AY22" s="4">
        <v>1800.8721875</v>
      </c>
      <c r="AZ22" s="4">
        <v>10.81448007778677</v>
      </c>
      <c r="BA22" s="4">
        <v>223.1315625</v>
      </c>
      <c r="BB22" s="4">
        <v>7.801750790499557</v>
      </c>
      <c r="BC22" s="3"/>
      <c r="BD22" s="3" t="str">
        <f t="shared" si="21"/>
        <v>5</v>
      </c>
      <c r="BE22" s="3" t="str">
        <f t="shared" si="22"/>
        <v>5</v>
      </c>
      <c r="BF22" s="3" t="str">
        <f t="shared" si="23"/>
        <v>5</v>
      </c>
      <c r="BG22" s="3" t="str">
        <f t="shared" si="24"/>
        <v>3</v>
      </c>
      <c r="BH22" s="3" t="str">
        <f t="shared" si="25"/>
        <v>3</v>
      </c>
      <c r="BI22" s="3" t="str">
        <f t="shared" si="26"/>
        <v>3</v>
      </c>
      <c r="BJ22" s="3" t="str">
        <f t="shared" si="27"/>
        <v>3</v>
      </c>
      <c r="BK22" s="3" t="str">
        <f t="shared" si="28"/>
        <v>2</v>
      </c>
      <c r="BL22" s="3" t="str">
        <f t="shared" si="29"/>
        <v>2</v>
      </c>
      <c r="BM22" s="3" t="str">
        <f t="shared" si="30"/>
        <v>5</v>
      </c>
      <c r="BN22" s="3" t="str">
        <f t="shared" si="31"/>
        <v>5</v>
      </c>
      <c r="BO22" s="3" t="str">
        <f t="shared" si="32"/>
        <v>5</v>
      </c>
      <c r="BP22" s="3" t="str">
        <f t="shared" si="33"/>
        <v>5</v>
      </c>
      <c r="BQ22" s="3"/>
      <c r="BR22" s="4"/>
      <c r="BS22" s="4">
        <v>78472.0</v>
      </c>
      <c r="BT22" s="4">
        <v>1196.0</v>
      </c>
      <c r="BU22" s="3" t="str">
        <f t="shared" si="34"/>
        <v>2</v>
      </c>
      <c r="BV22" s="3" t="str">
        <f t="shared" si="35"/>
        <v>2</v>
      </c>
      <c r="BW22" t="str">
        <f t="shared" si="36"/>
        <v>1</v>
      </c>
      <c r="BX22" t="str">
        <f t="shared" si="37"/>
        <v>3</v>
      </c>
      <c r="BY22" s="4">
        <v>1495747.0</v>
      </c>
      <c r="BZ22" s="4">
        <v>9153.0</v>
      </c>
      <c r="CA22" s="3" t="str">
        <f t="shared" si="38"/>
        <v>10</v>
      </c>
      <c r="CB22" s="3" t="str">
        <f t="shared" si="39"/>
        <v>6</v>
      </c>
      <c r="CC22" s="7" t="str">
        <f t="shared" si="40"/>
        <v/>
      </c>
      <c r="CD22" s="4" t="str">
        <f t="shared" si="41"/>
        <v/>
      </c>
      <c r="CE22" s="4" t="str">
        <f t="shared" si="42"/>
        <v/>
      </c>
    </row>
    <row r="23">
      <c r="A23" s="4" t="str">
        <f t="shared" si="44"/>
        <v/>
      </c>
      <c r="B23" s="4" t="str">
        <f t="shared" si="45"/>
        <v/>
      </c>
      <c r="C23" s="4" t="str">
        <f t="shared" si="46"/>
        <v/>
      </c>
      <c r="D23" s="4" t="str">
        <f t="shared" si="47"/>
        <v/>
      </c>
      <c r="E23" s="4" t="str">
        <f t="shared" si="48"/>
        <v/>
      </c>
      <c r="F23" s="4" t="str">
        <f t="shared" si="49"/>
        <v/>
      </c>
      <c r="G23" s="4" t="str">
        <f t="shared" si="50"/>
        <v/>
      </c>
      <c r="H23" s="4" t="str">
        <f t="shared" si="51"/>
        <v/>
      </c>
      <c r="I23" s="4" t="str">
        <f t="shared" si="52"/>
        <v>1</v>
      </c>
      <c r="J23" s="4">
        <v>0.0</v>
      </c>
      <c r="M23" t="str">
        <f t="shared" si="3"/>
        <v>0</v>
      </c>
      <c r="N23" t="str">
        <f t="shared" si="4"/>
        <v>0</v>
      </c>
      <c r="O23" t="str">
        <f t="shared" si="5"/>
        <v>0</v>
      </c>
      <c r="Q23" s="3" t="str">
        <f t="shared" si="6"/>
        <v>0</v>
      </c>
      <c r="R23" s="3" t="str">
        <f t="shared" si="7"/>
        <v/>
      </c>
      <c r="S23" s="3" t="str">
        <f t="shared" si="8"/>
        <v/>
      </c>
      <c r="T23" s="7">
        <v>0.0</v>
      </c>
      <c r="U23" s="7">
        <v>9.0</v>
      </c>
      <c r="V23" s="7"/>
      <c r="W23" s="7"/>
      <c r="X23" s="3" t="str">
        <f t="shared" si="9"/>
        <v>0</v>
      </c>
      <c r="Y23" s="3" t="str">
        <f t="shared" si="10"/>
        <v>4</v>
      </c>
      <c r="Z23" s="3" t="str">
        <f t="shared" si="11"/>
        <v>0</v>
      </c>
      <c r="AA23" s="3" t="str">
        <f t="shared" si="12"/>
        <v>0</v>
      </c>
      <c r="AB23" s="3" t="str">
        <f t="shared" si="13"/>
        <v>0</v>
      </c>
      <c r="AC23" s="3" t="str">
        <f t="shared" si="14"/>
        <v>7</v>
      </c>
      <c r="AD23" s="3" t="str">
        <f t="shared" si="15"/>
        <v/>
      </c>
      <c r="AE23" s="3" t="str">
        <f t="shared" si="16"/>
        <v/>
      </c>
      <c r="AG23" s="7">
        <v>4158504.3096875</v>
      </c>
      <c r="AH23" s="7">
        <v>55.29730924043081</v>
      </c>
      <c r="AI23" s="7">
        <v>6071.0</v>
      </c>
      <c r="AJ23" s="7">
        <v>5928.349830516253</v>
      </c>
      <c r="AK23" s="3" t="str">
        <f t="shared" si="17"/>
        <v>5</v>
      </c>
      <c r="AL23" s="3" t="str">
        <f t="shared" si="18"/>
        <v>1</v>
      </c>
      <c r="AM23" s="3" t="str">
        <f t="shared" si="19"/>
        <v>2</v>
      </c>
      <c r="AN23" s="3" t="str">
        <f t="shared" si="20"/>
        <v>3</v>
      </c>
      <c r="AO23" s="3"/>
      <c r="AP23" s="4">
        <v>0.00932340438884</v>
      </c>
      <c r="AQ23" s="4">
        <v>4158471.0</v>
      </c>
      <c r="AR23" s="4">
        <v>21.98762174043081</v>
      </c>
      <c r="AS23" s="4">
        <v>6071.0</v>
      </c>
      <c r="AT23" s="4">
        <v>12.567718457850754</v>
      </c>
      <c r="AU23" s="4">
        <v>5921.1221875</v>
      </c>
      <c r="AV23" s="4">
        <v>12.53165490999524</v>
      </c>
      <c r="AW23" s="4">
        <v>149.8778125</v>
      </c>
      <c r="AX23" s="4">
        <v>7.227643016253132</v>
      </c>
      <c r="AY23" s="4">
        <v>33.3096875</v>
      </c>
      <c r="AZ23" s="4">
        <v>5.057869914095811</v>
      </c>
      <c r="BA23" s="4">
        <v>0.0</v>
      </c>
      <c r="BB23" s="4">
        <v>0.0</v>
      </c>
      <c r="BC23" s="3"/>
      <c r="BD23" s="3" t="str">
        <f t="shared" si="21"/>
        <v>5</v>
      </c>
      <c r="BE23" s="3" t="str">
        <f t="shared" si="22"/>
        <v>5</v>
      </c>
      <c r="BF23" s="3" t="str">
        <f t="shared" si="23"/>
        <v>5</v>
      </c>
      <c r="BG23" s="3" t="str">
        <f t="shared" si="24"/>
        <v>2</v>
      </c>
      <c r="BH23" s="3" t="str">
        <f t="shared" si="25"/>
        <v>2</v>
      </c>
      <c r="BI23" s="3" t="str">
        <f t="shared" si="26"/>
        <v>3</v>
      </c>
      <c r="BJ23" s="3" t="str">
        <f t="shared" si="27"/>
        <v>3</v>
      </c>
      <c r="BK23" s="3" t="str">
        <f t="shared" si="28"/>
        <v>1</v>
      </c>
      <c r="BL23" s="3" t="str">
        <f t="shared" si="29"/>
        <v>1</v>
      </c>
      <c r="BM23" s="3" t="str">
        <f t="shared" si="30"/>
        <v>1</v>
      </c>
      <c r="BN23" s="3" t="str">
        <f t="shared" si="31"/>
        <v>1</v>
      </c>
      <c r="BO23" s="3" t="str">
        <f t="shared" si="32"/>
        <v>0</v>
      </c>
      <c r="BP23" s="3" t="str">
        <f t="shared" si="33"/>
        <v>0</v>
      </c>
      <c r="BQ23" s="3"/>
      <c r="BR23" s="4"/>
      <c r="BS23" s="4">
        <v>78594.0</v>
      </c>
      <c r="BT23" s="4">
        <v>1211.0</v>
      </c>
      <c r="BU23" s="3" t="str">
        <f t="shared" si="34"/>
        <v>2</v>
      </c>
      <c r="BV23" s="3" t="str">
        <f t="shared" si="35"/>
        <v>2</v>
      </c>
      <c r="BW23" t="str">
        <f t="shared" si="36"/>
        <v>1</v>
      </c>
      <c r="BX23" t="str">
        <f t="shared" si="37"/>
        <v>3</v>
      </c>
      <c r="BY23" s="4">
        <v>4158471.0</v>
      </c>
      <c r="BZ23" s="4">
        <v>6071.0</v>
      </c>
      <c r="CA23" s="3" t="str">
        <f t="shared" si="38"/>
        <v>10</v>
      </c>
      <c r="CB23" s="3" t="str">
        <f t="shared" si="39"/>
        <v>4</v>
      </c>
      <c r="CC23" s="7" t="str">
        <f t="shared" si="40"/>
        <v/>
      </c>
      <c r="CD23" s="4" t="str">
        <f t="shared" si="41"/>
        <v/>
      </c>
      <c r="CE23" s="4" t="str">
        <f t="shared" si="42"/>
        <v/>
      </c>
    </row>
    <row r="24">
      <c r="A24" s="4" t="str">
        <f t="shared" si="44"/>
        <v/>
      </c>
      <c r="B24" s="4" t="str">
        <f t="shared" si="45"/>
        <v/>
      </c>
      <c r="C24" s="4" t="str">
        <f t="shared" si="46"/>
        <v/>
      </c>
      <c r="D24" s="4" t="str">
        <f t="shared" si="47"/>
        <v/>
      </c>
      <c r="E24" s="4" t="str">
        <f t="shared" si="48"/>
        <v/>
      </c>
      <c r="F24" s="4" t="str">
        <f t="shared" si="49"/>
        <v/>
      </c>
      <c r="G24" s="4" t="str">
        <f t="shared" si="50"/>
        <v/>
      </c>
      <c r="H24" s="4" t="str">
        <f t="shared" si="51"/>
        <v/>
      </c>
      <c r="I24" s="4" t="str">
        <f t="shared" si="52"/>
        <v/>
      </c>
      <c r="K24" s="4">
        <v>0.0</v>
      </c>
      <c r="L24" s="4">
        <v>0.0</v>
      </c>
      <c r="M24" t="str">
        <f t="shared" si="3"/>
        <v>0</v>
      </c>
      <c r="N24" t="str">
        <f t="shared" si="4"/>
        <v>0</v>
      </c>
      <c r="O24" t="str">
        <f t="shared" si="5"/>
        <v>0</v>
      </c>
      <c r="Q24" s="3" t="str">
        <f t="shared" si="6"/>
        <v/>
      </c>
      <c r="R24" s="3" t="str">
        <f t="shared" si="7"/>
        <v>0</v>
      </c>
      <c r="S24" s="3" t="str">
        <f t="shared" si="8"/>
        <v>0</v>
      </c>
      <c r="V24" s="7">
        <v>0.0</v>
      </c>
      <c r="W24" s="7">
        <v>0.0</v>
      </c>
      <c r="X24" s="3" t="str">
        <f t="shared" si="9"/>
        <v>0</v>
      </c>
      <c r="Y24" s="3" t="str">
        <f t="shared" si="10"/>
        <v>0</v>
      </c>
      <c r="Z24" s="3" t="str">
        <f t="shared" si="11"/>
        <v>0</v>
      </c>
      <c r="AA24" s="3" t="str">
        <f t="shared" si="12"/>
        <v>0</v>
      </c>
      <c r="AB24" s="3" t="str">
        <f t="shared" si="13"/>
        <v/>
      </c>
      <c r="AC24" s="3" t="str">
        <f t="shared" si="14"/>
        <v/>
      </c>
      <c r="AD24" s="3" t="str">
        <f t="shared" si="15"/>
        <v>0</v>
      </c>
      <c r="AE24" s="3" t="str">
        <f t="shared" si="16"/>
        <v>0</v>
      </c>
      <c r="AG24" s="7">
        <v>1510671.9040625</v>
      </c>
      <c r="AH24" s="7">
        <v>591.4302761137924</v>
      </c>
      <c r="AI24" s="7">
        <v>7880.0</v>
      </c>
      <c r="AJ24" s="7">
        <v>5864.347372344991</v>
      </c>
      <c r="AK24" s="3" t="str">
        <f t="shared" si="17"/>
        <v>5</v>
      </c>
      <c r="AL24" s="3" t="str">
        <f t="shared" si="18"/>
        <v>3</v>
      </c>
      <c r="AM24" s="3" t="str">
        <f t="shared" si="19"/>
        <v>3</v>
      </c>
      <c r="AN24" s="3" t="str">
        <f t="shared" si="20"/>
        <v>3</v>
      </c>
      <c r="AO24" s="3"/>
      <c r="AP24" s="4">
        <v>0.00929005292351</v>
      </c>
      <c r="AQ24" s="4">
        <v>1510101.0</v>
      </c>
      <c r="AR24" s="4">
        <v>20.526213613792535</v>
      </c>
      <c r="AS24" s="4">
        <v>7880.0</v>
      </c>
      <c r="AT24" s="4">
        <v>12.943979914343739</v>
      </c>
      <c r="AU24" s="4">
        <v>5853.3625</v>
      </c>
      <c r="AV24" s="4">
        <v>12.515049912511449</v>
      </c>
      <c r="AW24" s="4">
        <v>2026.6375</v>
      </c>
      <c r="AX24" s="4">
        <v>10.98487234499064</v>
      </c>
      <c r="AY24" s="4">
        <v>562.763125</v>
      </c>
      <c r="AZ24" s="4">
        <v>9.13638398899143</v>
      </c>
      <c r="BA24" s="4">
        <v>8.1409375</v>
      </c>
      <c r="BB24" s="4">
        <v>3.0251949429829503</v>
      </c>
      <c r="BC24" s="3"/>
      <c r="BD24" s="3" t="str">
        <f t="shared" si="21"/>
        <v>5</v>
      </c>
      <c r="BE24" s="3" t="str">
        <f t="shared" si="22"/>
        <v>5</v>
      </c>
      <c r="BF24" s="3" t="str">
        <f t="shared" si="23"/>
        <v>5</v>
      </c>
      <c r="BG24" s="3" t="str">
        <f t="shared" si="24"/>
        <v>3</v>
      </c>
      <c r="BH24" s="3" t="str">
        <f t="shared" si="25"/>
        <v>3</v>
      </c>
      <c r="BI24" s="3" t="str">
        <f t="shared" si="26"/>
        <v>3</v>
      </c>
      <c r="BJ24" s="3" t="str">
        <f t="shared" si="27"/>
        <v>3</v>
      </c>
      <c r="BK24" s="3" t="str">
        <f t="shared" si="28"/>
        <v>4</v>
      </c>
      <c r="BL24" s="3" t="str">
        <f t="shared" si="29"/>
        <v>4</v>
      </c>
      <c r="BM24" s="3" t="str">
        <f t="shared" si="30"/>
        <v>3</v>
      </c>
      <c r="BN24" s="3" t="str">
        <f t="shared" si="31"/>
        <v>3</v>
      </c>
      <c r="BO24" s="3" t="str">
        <f t="shared" si="32"/>
        <v>2</v>
      </c>
      <c r="BP24" s="3" t="str">
        <f t="shared" si="33"/>
        <v>2</v>
      </c>
      <c r="BQ24" s="3"/>
      <c r="BR24" s="4"/>
      <c r="BS24" s="4">
        <v>78726.0</v>
      </c>
      <c r="BT24" s="4">
        <v>1275.0</v>
      </c>
      <c r="BU24" s="3" t="str">
        <f t="shared" si="34"/>
        <v>2</v>
      </c>
      <c r="BV24" s="3" t="str">
        <f t="shared" si="35"/>
        <v>2</v>
      </c>
      <c r="BW24" t="str">
        <f t="shared" si="36"/>
        <v>1</v>
      </c>
      <c r="BX24" t="str">
        <f t="shared" si="37"/>
        <v>3</v>
      </c>
      <c r="BY24" s="4">
        <v>1510101.0</v>
      </c>
      <c r="BZ24" s="4">
        <v>7880.0</v>
      </c>
      <c r="CA24" s="3" t="str">
        <f t="shared" si="38"/>
        <v>10</v>
      </c>
      <c r="CB24" s="3" t="str">
        <f t="shared" si="39"/>
        <v>5</v>
      </c>
      <c r="CC24" s="7" t="str">
        <f t="shared" si="40"/>
        <v/>
      </c>
      <c r="CD24" s="4" t="str">
        <f t="shared" si="41"/>
        <v>0</v>
      </c>
      <c r="CE24" s="4" t="str">
        <f t="shared" si="42"/>
        <v>0</v>
      </c>
    </row>
    <row r="25">
      <c r="A25" s="4" t="str">
        <f t="shared" si="44"/>
        <v/>
      </c>
      <c r="B25" s="4" t="str">
        <f t="shared" si="45"/>
        <v/>
      </c>
      <c r="C25" s="4" t="str">
        <f t="shared" si="46"/>
        <v/>
      </c>
      <c r="D25" s="4" t="str">
        <f t="shared" si="47"/>
        <v/>
      </c>
      <c r="E25" s="4" t="str">
        <f t="shared" si="48"/>
        <v/>
      </c>
      <c r="F25" s="4" t="str">
        <f t="shared" si="49"/>
        <v/>
      </c>
      <c r="G25" s="4" t="str">
        <f t="shared" si="50"/>
        <v/>
      </c>
      <c r="H25" s="4" t="str">
        <f t="shared" si="51"/>
        <v/>
      </c>
      <c r="I25" s="4" t="str">
        <f t="shared" si="52"/>
        <v/>
      </c>
      <c r="M25" t="str">
        <f t="shared" si="3"/>
        <v>0</v>
      </c>
      <c r="N25" t="str">
        <f t="shared" si="4"/>
        <v>0</v>
      </c>
      <c r="O25" t="str">
        <f t="shared" si="5"/>
        <v>0</v>
      </c>
      <c r="Q25" s="3" t="str">
        <f t="shared" si="6"/>
        <v/>
      </c>
      <c r="R25" s="3" t="str">
        <f t="shared" si="7"/>
        <v/>
      </c>
      <c r="S25" s="3" t="str">
        <f t="shared" si="8"/>
        <v/>
      </c>
      <c r="X25" s="3" t="str">
        <f t="shared" si="9"/>
        <v>0</v>
      </c>
      <c r="Y25" s="3" t="str">
        <f t="shared" si="10"/>
        <v>0</v>
      </c>
      <c r="Z25" s="3" t="str">
        <f t="shared" si="11"/>
        <v>0</v>
      </c>
      <c r="AA25" s="3" t="str">
        <f t="shared" si="12"/>
        <v>0</v>
      </c>
      <c r="AB25" s="3" t="str">
        <f t="shared" si="13"/>
        <v/>
      </c>
      <c r="AC25" s="3" t="str">
        <f t="shared" si="14"/>
        <v/>
      </c>
      <c r="AD25" s="3" t="str">
        <f t="shared" si="15"/>
        <v/>
      </c>
      <c r="AE25" s="3" t="str">
        <f t="shared" si="16"/>
        <v/>
      </c>
      <c r="AG25" s="7">
        <v>1482033.8740625002</v>
      </c>
      <c r="AH25" s="7">
        <v>2869.3704335692873</v>
      </c>
      <c r="AI25" s="7">
        <v>41500.0</v>
      </c>
      <c r="AJ25" s="7">
        <v>34496.68270231006</v>
      </c>
      <c r="AK25" s="3" t="str">
        <f t="shared" si="17"/>
        <v>5</v>
      </c>
      <c r="AL25" s="3" t="str">
        <f t="shared" si="18"/>
        <v>5</v>
      </c>
      <c r="AM25" s="3" t="str">
        <f t="shared" si="19"/>
        <v>5</v>
      </c>
      <c r="AN25" s="3" t="str">
        <f t="shared" si="20"/>
        <v>5</v>
      </c>
      <c r="AO25" s="3"/>
      <c r="AP25" s="4">
        <v>0.00927604464025</v>
      </c>
      <c r="AQ25" s="4">
        <v>1479185.0</v>
      </c>
      <c r="AR25" s="4">
        <v>20.496371069287534</v>
      </c>
      <c r="AS25" s="4">
        <v>41500.0</v>
      </c>
      <c r="AT25" s="4">
        <v>15.340823716009012</v>
      </c>
      <c r="AU25" s="4">
        <v>34483.90625</v>
      </c>
      <c r="AV25" s="4">
        <v>15.073635588091955</v>
      </c>
      <c r="AW25" s="4">
        <v>7016.09375</v>
      </c>
      <c r="AX25" s="4">
        <v>12.776452310061103</v>
      </c>
      <c r="AY25" s="4">
        <v>2521.6825</v>
      </c>
      <c r="AZ25" s="4">
        <v>11.300170924915568</v>
      </c>
      <c r="BA25" s="4">
        <v>327.1915625</v>
      </c>
      <c r="BB25" s="4">
        <v>8.353991734825906</v>
      </c>
      <c r="BC25" s="3"/>
      <c r="BD25" s="3" t="str">
        <f t="shared" si="21"/>
        <v>5</v>
      </c>
      <c r="BE25" s="3" t="str">
        <f t="shared" si="22"/>
        <v>5</v>
      </c>
      <c r="BF25" s="3" t="str">
        <f t="shared" si="23"/>
        <v>5</v>
      </c>
      <c r="BG25" s="3" t="str">
        <f t="shared" si="24"/>
        <v>5</v>
      </c>
      <c r="BH25" s="3" t="str">
        <f t="shared" si="25"/>
        <v>5</v>
      </c>
      <c r="BI25" s="3" t="str">
        <f t="shared" si="26"/>
        <v>5</v>
      </c>
      <c r="BJ25" s="3" t="str">
        <f t="shared" si="27"/>
        <v>5</v>
      </c>
      <c r="BK25" s="3" t="str">
        <f t="shared" si="28"/>
        <v>5</v>
      </c>
      <c r="BL25" s="3" t="str">
        <f t="shared" si="29"/>
        <v>5</v>
      </c>
      <c r="BM25" s="3" t="str">
        <f t="shared" si="30"/>
        <v>5</v>
      </c>
      <c r="BN25" s="3" t="str">
        <f t="shared" si="31"/>
        <v>5</v>
      </c>
      <c r="BO25" s="3" t="str">
        <f t="shared" si="32"/>
        <v>5</v>
      </c>
      <c r="BP25" s="3" t="str">
        <f t="shared" si="33"/>
        <v>5</v>
      </c>
      <c r="BQ25" s="3"/>
      <c r="BR25" s="4"/>
      <c r="BS25" s="4">
        <v>78836.0</v>
      </c>
      <c r="BT25" s="4">
        <v>1285.0</v>
      </c>
      <c r="BU25" s="3" t="str">
        <f t="shared" si="34"/>
        <v>2</v>
      </c>
      <c r="BV25" s="3" t="str">
        <f t="shared" si="35"/>
        <v>2</v>
      </c>
      <c r="BW25" t="str">
        <f t="shared" si="36"/>
        <v>1</v>
      </c>
      <c r="BX25" t="str">
        <f t="shared" si="37"/>
        <v>3</v>
      </c>
      <c r="BY25" s="4">
        <v>1479185.0</v>
      </c>
      <c r="BZ25" s="4">
        <v>41500.0</v>
      </c>
      <c r="CA25" s="3" t="str">
        <f t="shared" si="38"/>
        <v>10</v>
      </c>
      <c r="CB25" s="3" t="str">
        <f t="shared" si="39"/>
        <v>9</v>
      </c>
      <c r="CC25" s="7" t="str">
        <f t="shared" si="40"/>
        <v/>
      </c>
      <c r="CD25" s="4" t="str">
        <f t="shared" si="41"/>
        <v/>
      </c>
      <c r="CE25" s="4" t="str">
        <f t="shared" si="42"/>
        <v/>
      </c>
    </row>
    <row r="26">
      <c r="A26" s="4" t="str">
        <f t="shared" si="44"/>
        <v/>
      </c>
      <c r="B26" s="4" t="str">
        <f t="shared" si="45"/>
        <v/>
      </c>
      <c r="C26" s="4" t="str">
        <f t="shared" si="46"/>
        <v/>
      </c>
      <c r="D26" s="4" t="str">
        <f t="shared" si="47"/>
        <v/>
      </c>
      <c r="E26" s="4" t="str">
        <f t="shared" si="48"/>
        <v/>
      </c>
      <c r="F26" s="4" t="str">
        <f t="shared" si="49"/>
        <v/>
      </c>
      <c r="G26" s="4" t="str">
        <f t="shared" si="50"/>
        <v/>
      </c>
      <c r="H26" s="4" t="str">
        <f t="shared" si="51"/>
        <v/>
      </c>
      <c r="I26" s="4" t="str">
        <f t="shared" si="52"/>
        <v/>
      </c>
      <c r="L26" s="4"/>
      <c r="M26" t="str">
        <f t="shared" si="3"/>
        <v>0</v>
      </c>
      <c r="N26" t="str">
        <f t="shared" si="4"/>
        <v>0</v>
      </c>
      <c r="O26" t="str">
        <f t="shared" si="5"/>
        <v>0</v>
      </c>
      <c r="Q26" s="3" t="str">
        <f t="shared" si="6"/>
        <v/>
      </c>
      <c r="R26" s="3" t="str">
        <f t="shared" si="7"/>
        <v/>
      </c>
      <c r="S26" s="3" t="str">
        <f t="shared" si="8"/>
        <v/>
      </c>
      <c r="U26" s="18"/>
      <c r="X26" s="3" t="str">
        <f t="shared" si="9"/>
        <v>0</v>
      </c>
      <c r="Y26" s="3" t="str">
        <f t="shared" si="10"/>
        <v>0</v>
      </c>
      <c r="Z26" s="3" t="str">
        <f t="shared" si="11"/>
        <v>0</v>
      </c>
      <c r="AA26" s="3" t="str">
        <f t="shared" si="12"/>
        <v>0</v>
      </c>
      <c r="AB26" s="3" t="str">
        <f t="shared" si="13"/>
        <v/>
      </c>
      <c r="AC26" s="3" t="str">
        <f t="shared" si="14"/>
        <v/>
      </c>
      <c r="AD26" s="3" t="str">
        <f t="shared" si="15"/>
        <v/>
      </c>
      <c r="AE26" s="3" t="str">
        <f t="shared" si="16"/>
        <v/>
      </c>
      <c r="AG26" s="7">
        <v>1368114.0</v>
      </c>
      <c r="AH26" s="7">
        <v>39.38373698322504</v>
      </c>
      <c r="AI26" s="7">
        <v>1211.0</v>
      </c>
      <c r="AJ26" s="7">
        <v>1151.0443941193585</v>
      </c>
      <c r="AK26" s="3" t="str">
        <f t="shared" si="17"/>
        <v>5</v>
      </c>
      <c r="AL26" s="3" t="str">
        <f t="shared" si="18"/>
        <v>1</v>
      </c>
      <c r="AM26" s="3" t="str">
        <f t="shared" si="19"/>
        <v>1</v>
      </c>
      <c r="AN26" s="3" t="str">
        <f t="shared" si="20"/>
        <v>1</v>
      </c>
      <c r="AO26" s="3"/>
      <c r="AP26" s="4">
        <v>0.00915367626574</v>
      </c>
      <c r="AQ26" s="4">
        <v>1368095.0</v>
      </c>
      <c r="AR26" s="4">
        <v>20.38373698322504</v>
      </c>
      <c r="AS26" s="4">
        <v>1211.0</v>
      </c>
      <c r="AT26" s="4">
        <v>10.24198314969433</v>
      </c>
      <c r="AU26" s="4">
        <v>1145.0</v>
      </c>
      <c r="AV26" s="4">
        <v>10.161131882984307</v>
      </c>
      <c r="AW26" s="4">
        <v>66.0</v>
      </c>
      <c r="AX26" s="4">
        <v>6.044394119358453</v>
      </c>
      <c r="AY26" s="4">
        <v>19.0</v>
      </c>
      <c r="AZ26" s="4">
        <v>4.247927513443585</v>
      </c>
      <c r="BA26" s="4">
        <v>0.0</v>
      </c>
      <c r="BB26" s="4">
        <v>0.0</v>
      </c>
      <c r="BC26" s="3"/>
      <c r="BD26" s="3" t="str">
        <f t="shared" si="21"/>
        <v>5</v>
      </c>
      <c r="BE26" s="3" t="str">
        <f t="shared" si="22"/>
        <v>5</v>
      </c>
      <c r="BF26" s="3" t="str">
        <f t="shared" si="23"/>
        <v>5</v>
      </c>
      <c r="BG26" s="3" t="str">
        <f t="shared" si="24"/>
        <v>1</v>
      </c>
      <c r="BH26" s="3" t="str">
        <f t="shared" si="25"/>
        <v>1</v>
      </c>
      <c r="BI26" s="3" t="str">
        <f t="shared" si="26"/>
        <v>1</v>
      </c>
      <c r="BJ26" s="3" t="str">
        <f t="shared" si="27"/>
        <v>1</v>
      </c>
      <c r="BK26" s="3" t="str">
        <f t="shared" si="28"/>
        <v>1</v>
      </c>
      <c r="BL26" s="3" t="str">
        <f t="shared" si="29"/>
        <v>1</v>
      </c>
      <c r="BM26" s="3" t="str">
        <f t="shared" si="30"/>
        <v>1</v>
      </c>
      <c r="BN26" s="3" t="str">
        <f t="shared" si="31"/>
        <v>1</v>
      </c>
      <c r="BO26" s="3" t="str">
        <f t="shared" si="32"/>
        <v>0</v>
      </c>
      <c r="BP26" s="3" t="str">
        <f t="shared" si="33"/>
        <v>0</v>
      </c>
      <c r="BQ26" s="3"/>
      <c r="BR26" s="4"/>
      <c r="BS26" s="4">
        <v>79051.0</v>
      </c>
      <c r="BT26" s="4">
        <v>1464.0</v>
      </c>
      <c r="BU26" s="3" t="str">
        <f t="shared" si="34"/>
        <v>2</v>
      </c>
      <c r="BV26" s="3" t="str">
        <f t="shared" si="35"/>
        <v>2</v>
      </c>
      <c r="BW26" t="str">
        <f t="shared" si="36"/>
        <v>1</v>
      </c>
      <c r="BX26" t="str">
        <f t="shared" si="37"/>
        <v>3</v>
      </c>
      <c r="BY26" s="4">
        <v>1368095.0</v>
      </c>
      <c r="BZ26" s="4">
        <v>1211.0</v>
      </c>
      <c r="CA26" s="3" t="str">
        <f t="shared" si="38"/>
        <v>10</v>
      </c>
      <c r="CB26" s="3" t="str">
        <f t="shared" si="39"/>
        <v>2</v>
      </c>
      <c r="CC26" s="7" t="str">
        <f t="shared" si="40"/>
        <v/>
      </c>
      <c r="CD26" s="4" t="str">
        <f t="shared" si="41"/>
        <v/>
      </c>
      <c r="CE26" s="4" t="str">
        <f t="shared" si="42"/>
        <v/>
      </c>
    </row>
    <row r="27">
      <c r="A27" s="4" t="str">
        <f t="shared" si="44"/>
        <v/>
      </c>
      <c r="B27" s="4" t="str">
        <f t="shared" si="45"/>
        <v/>
      </c>
      <c r="C27" s="4" t="str">
        <f t="shared" si="46"/>
        <v/>
      </c>
      <c r="D27" s="4" t="str">
        <f t="shared" si="47"/>
        <v/>
      </c>
      <c r="E27" s="4" t="str">
        <f t="shared" si="48"/>
        <v/>
      </c>
      <c r="F27" s="4" t="str">
        <f t="shared" si="49"/>
        <v/>
      </c>
      <c r="G27" s="4" t="str">
        <f t="shared" si="50"/>
        <v/>
      </c>
      <c r="H27" s="4" t="str">
        <f t="shared" si="51"/>
        <v/>
      </c>
      <c r="I27" s="4" t="str">
        <f t="shared" si="52"/>
        <v>2</v>
      </c>
      <c r="J27" s="4">
        <v>9.0</v>
      </c>
      <c r="M27" t="str">
        <f t="shared" si="3"/>
        <v>1</v>
      </c>
      <c r="N27" t="str">
        <f t="shared" si="4"/>
        <v>0</v>
      </c>
      <c r="O27" t="str">
        <f t="shared" si="5"/>
        <v>0</v>
      </c>
      <c r="Q27" s="3" t="str">
        <f t="shared" si="6"/>
        <v>4</v>
      </c>
      <c r="R27" s="3" t="str">
        <f t="shared" si="7"/>
        <v/>
      </c>
      <c r="S27" s="3" t="str">
        <f t="shared" si="8"/>
        <v/>
      </c>
      <c r="T27">
        <v>3.1699250014423126</v>
      </c>
      <c r="U27" s="7">
        <v>278.0</v>
      </c>
      <c r="V27" s="7"/>
      <c r="W27" s="7"/>
      <c r="X27" s="3" t="str">
        <f t="shared" si="9"/>
        <v>1</v>
      </c>
      <c r="Y27" s="3" t="str">
        <f t="shared" si="10"/>
        <v>5</v>
      </c>
      <c r="Z27" s="3" t="str">
        <f t="shared" si="11"/>
        <v>0</v>
      </c>
      <c r="AA27" s="3" t="str">
        <f t="shared" si="12"/>
        <v>0</v>
      </c>
      <c r="AB27" s="3" t="str">
        <f t="shared" si="13"/>
        <v>2</v>
      </c>
      <c r="AC27" s="3" t="str">
        <f t="shared" si="14"/>
        <v>10</v>
      </c>
      <c r="AD27" s="3" t="str">
        <f t="shared" si="15"/>
        <v/>
      </c>
      <c r="AE27" s="3" t="str">
        <f t="shared" si="16"/>
        <v/>
      </c>
      <c r="AG27" s="7">
        <v>1348494.835</v>
      </c>
      <c r="AH27" s="7">
        <v>1892.1959145803637</v>
      </c>
      <c r="AI27" s="7">
        <v>10500.0</v>
      </c>
      <c r="AJ27" s="7">
        <v>9604.197769974444</v>
      </c>
      <c r="AK27" s="3" t="str">
        <f t="shared" si="17"/>
        <v>5</v>
      </c>
      <c r="AL27" s="3" t="str">
        <f t="shared" si="18"/>
        <v>5</v>
      </c>
      <c r="AM27" s="3" t="str">
        <f t="shared" si="19"/>
        <v>3</v>
      </c>
      <c r="AN27" s="3" t="str">
        <f t="shared" si="20"/>
        <v>4</v>
      </c>
      <c r="AO27" s="3"/>
      <c r="AP27" s="4">
        <v>0.0091361551498</v>
      </c>
      <c r="AQ27" s="4">
        <v>1346623.0</v>
      </c>
      <c r="AR27" s="4">
        <v>20.360914580363616</v>
      </c>
      <c r="AS27" s="4">
        <v>10500.0</v>
      </c>
      <c r="AT27" s="4">
        <v>13.358101707440847</v>
      </c>
      <c r="AU27" s="4">
        <v>9594.375</v>
      </c>
      <c r="AV27" s="4">
        <v>13.227973113618562</v>
      </c>
      <c r="AW27" s="4">
        <v>905.625</v>
      </c>
      <c r="AX27" s="4">
        <v>9.822769974444292</v>
      </c>
      <c r="AY27" s="4">
        <v>1372.894375</v>
      </c>
      <c r="AZ27" s="4">
        <v>10.423004919232696</v>
      </c>
      <c r="BA27" s="4">
        <v>498.940625</v>
      </c>
      <c r="BB27" s="4">
        <v>8.962724331760683</v>
      </c>
      <c r="BC27" s="3"/>
      <c r="BD27" s="3" t="str">
        <f t="shared" si="21"/>
        <v>5</v>
      </c>
      <c r="BE27" s="3" t="str">
        <f t="shared" si="22"/>
        <v>5</v>
      </c>
      <c r="BF27" s="3" t="str">
        <f t="shared" si="23"/>
        <v>5</v>
      </c>
      <c r="BG27" s="3" t="str">
        <f t="shared" si="24"/>
        <v>3</v>
      </c>
      <c r="BH27" s="3" t="str">
        <f t="shared" si="25"/>
        <v>3</v>
      </c>
      <c r="BI27" s="3" t="str">
        <f t="shared" si="26"/>
        <v>4</v>
      </c>
      <c r="BJ27" s="3" t="str">
        <f t="shared" si="27"/>
        <v>4</v>
      </c>
      <c r="BK27" s="3" t="str">
        <f t="shared" si="28"/>
        <v>3</v>
      </c>
      <c r="BL27" s="3" t="str">
        <f t="shared" si="29"/>
        <v>3</v>
      </c>
      <c r="BM27" s="3" t="str">
        <f t="shared" si="30"/>
        <v>4</v>
      </c>
      <c r="BN27" s="3" t="str">
        <f t="shared" si="31"/>
        <v>4</v>
      </c>
      <c r="BO27" s="3" t="str">
        <f t="shared" si="32"/>
        <v>5</v>
      </c>
      <c r="BP27" s="3" t="str">
        <f t="shared" si="33"/>
        <v>5</v>
      </c>
      <c r="BQ27" s="3"/>
      <c r="BR27" s="4"/>
      <c r="BS27" s="4">
        <v>79053.0</v>
      </c>
      <c r="BT27" s="4">
        <v>1465.0</v>
      </c>
      <c r="BU27" s="3" t="str">
        <f t="shared" si="34"/>
        <v>2</v>
      </c>
      <c r="BV27" s="3" t="str">
        <f t="shared" si="35"/>
        <v>2</v>
      </c>
      <c r="BW27" t="str">
        <f t="shared" si="36"/>
        <v>1</v>
      </c>
      <c r="BX27" t="str">
        <f t="shared" si="37"/>
        <v>3</v>
      </c>
      <c r="BY27" s="4">
        <v>1346623.0</v>
      </c>
      <c r="BZ27" s="4">
        <v>10500.0</v>
      </c>
      <c r="CA27" s="3" t="str">
        <f t="shared" si="38"/>
        <v>10</v>
      </c>
      <c r="CB27" s="3" t="str">
        <f t="shared" si="39"/>
        <v>6</v>
      </c>
      <c r="CC27" s="7" t="str">
        <f t="shared" si="40"/>
        <v/>
      </c>
      <c r="CD27" s="4" t="str">
        <f t="shared" si="41"/>
        <v/>
      </c>
      <c r="CE27" s="4" t="str">
        <f t="shared" si="42"/>
        <v/>
      </c>
    </row>
    <row r="28">
      <c r="A28" s="4" t="str">
        <f t="shared" si="44"/>
        <v/>
      </c>
      <c r="B28" s="4" t="str">
        <f t="shared" si="45"/>
        <v/>
      </c>
      <c r="C28" s="4" t="str">
        <f t="shared" si="46"/>
        <v/>
      </c>
      <c r="D28" s="4" t="str">
        <f t="shared" si="47"/>
        <v/>
      </c>
      <c r="E28" s="4" t="str">
        <f t="shared" si="48"/>
        <v/>
      </c>
      <c r="F28" s="4" t="str">
        <f t="shared" si="49"/>
        <v/>
      </c>
      <c r="G28" s="4" t="str">
        <f t="shared" si="50"/>
        <v/>
      </c>
      <c r="H28" s="4" t="str">
        <f t="shared" si="51"/>
        <v/>
      </c>
      <c r="I28" s="4" t="str">
        <f t="shared" si="52"/>
        <v/>
      </c>
      <c r="L28" s="4"/>
      <c r="M28" t="str">
        <f t="shared" si="3"/>
        <v>0</v>
      </c>
      <c r="N28" t="str">
        <f t="shared" si="4"/>
        <v>0</v>
      </c>
      <c r="O28" t="str">
        <f t="shared" si="5"/>
        <v>0</v>
      </c>
      <c r="Q28" s="3" t="str">
        <f t="shared" si="6"/>
        <v/>
      </c>
      <c r="R28" s="3" t="str">
        <f t="shared" si="7"/>
        <v/>
      </c>
      <c r="S28" s="3" t="str">
        <f t="shared" si="8"/>
        <v/>
      </c>
      <c r="X28" s="3" t="str">
        <f t="shared" si="9"/>
        <v>0</v>
      </c>
      <c r="Y28" s="3" t="str">
        <f t="shared" si="10"/>
        <v>0</v>
      </c>
      <c r="Z28" s="3" t="str">
        <f t="shared" si="11"/>
        <v>0</v>
      </c>
      <c r="AA28" s="3" t="str">
        <f t="shared" si="12"/>
        <v>0</v>
      </c>
      <c r="AB28" s="3" t="str">
        <f t="shared" si="13"/>
        <v/>
      </c>
      <c r="AC28" s="3" t="str">
        <f t="shared" si="14"/>
        <v/>
      </c>
      <c r="AD28" s="3" t="str">
        <f t="shared" si="15"/>
        <v/>
      </c>
      <c r="AE28" s="3" t="str">
        <f t="shared" si="16"/>
        <v/>
      </c>
      <c r="AG28" s="7">
        <v>1200782.1059374998</v>
      </c>
      <c r="AH28" s="7">
        <v>1138.3001364639822</v>
      </c>
      <c r="AI28" s="7">
        <v>158.0</v>
      </c>
      <c r="AJ28" s="7">
        <v>151.32192809488737</v>
      </c>
      <c r="AK28" s="3" t="str">
        <f t="shared" si="17"/>
        <v>5</v>
      </c>
      <c r="AL28" s="3" t="str">
        <f t="shared" si="18"/>
        <v>4</v>
      </c>
      <c r="AM28" s="3" t="str">
        <f t="shared" si="19"/>
        <v>1</v>
      </c>
      <c r="AN28" s="3" t="str">
        <f t="shared" si="20"/>
        <v>1</v>
      </c>
      <c r="AO28" s="3"/>
      <c r="AP28" s="4">
        <v>0.00898757022203</v>
      </c>
      <c r="AQ28" s="4">
        <v>1199664.0</v>
      </c>
      <c r="AR28" s="4">
        <v>20.194198963982316</v>
      </c>
      <c r="AS28" s="4">
        <v>158.0</v>
      </c>
      <c r="AT28" s="4">
        <v>7.303780748177103</v>
      </c>
      <c r="AU28" s="4">
        <v>148.0</v>
      </c>
      <c r="AV28" s="4">
        <v>7.209453365628949</v>
      </c>
      <c r="AW28" s="4">
        <v>10.0</v>
      </c>
      <c r="AX28" s="4">
        <v>3.3219280948873626</v>
      </c>
      <c r="AY28" s="4">
        <v>831.515</v>
      </c>
      <c r="AZ28" s="4">
        <v>9.699598478819947</v>
      </c>
      <c r="BA28" s="4">
        <v>286.5909375</v>
      </c>
      <c r="BB28" s="4">
        <v>8.162849179589285</v>
      </c>
      <c r="BC28" s="3"/>
      <c r="BD28" s="3" t="str">
        <f t="shared" si="21"/>
        <v>5</v>
      </c>
      <c r="BE28" s="3" t="str">
        <f t="shared" si="22"/>
        <v>5</v>
      </c>
      <c r="BF28" s="3" t="str">
        <f t="shared" si="23"/>
        <v>5</v>
      </c>
      <c r="BG28" s="3" t="str">
        <f t="shared" si="24"/>
        <v>1</v>
      </c>
      <c r="BH28" s="3" t="str">
        <f t="shared" si="25"/>
        <v>1</v>
      </c>
      <c r="BI28" s="3" t="str">
        <f t="shared" si="26"/>
        <v>1</v>
      </c>
      <c r="BJ28" s="3" t="str">
        <f t="shared" si="27"/>
        <v>1</v>
      </c>
      <c r="BK28" s="3" t="str">
        <f t="shared" si="28"/>
        <v>1</v>
      </c>
      <c r="BL28" s="3" t="str">
        <f t="shared" si="29"/>
        <v>1</v>
      </c>
      <c r="BM28" s="3" t="str">
        <f t="shared" si="30"/>
        <v>3</v>
      </c>
      <c r="BN28" s="3" t="str">
        <f t="shared" si="31"/>
        <v>3</v>
      </c>
      <c r="BO28" s="3" t="str">
        <f t="shared" si="32"/>
        <v>5</v>
      </c>
      <c r="BP28" s="3" t="str">
        <f t="shared" si="33"/>
        <v>5</v>
      </c>
      <c r="BQ28" s="3"/>
      <c r="BR28" s="4"/>
      <c r="BS28" s="4">
        <v>79417.0</v>
      </c>
      <c r="BT28" s="4">
        <v>1487.0</v>
      </c>
      <c r="BU28" s="3" t="str">
        <f t="shared" si="34"/>
        <v>2</v>
      </c>
      <c r="BV28" s="3" t="str">
        <f t="shared" si="35"/>
        <v>2</v>
      </c>
      <c r="BW28" t="str">
        <f t="shared" si="36"/>
        <v>1</v>
      </c>
      <c r="BX28" t="str">
        <f t="shared" si="37"/>
        <v>3</v>
      </c>
      <c r="BY28" s="4">
        <v>1199664.0</v>
      </c>
      <c r="BZ28" s="4">
        <v>158.0</v>
      </c>
      <c r="CA28" s="3" t="str">
        <f t="shared" si="38"/>
        <v>10</v>
      </c>
      <c r="CB28" s="3" t="str">
        <f t="shared" si="39"/>
        <v>1</v>
      </c>
      <c r="CC28" s="7" t="str">
        <f t="shared" si="40"/>
        <v/>
      </c>
      <c r="CD28" s="4" t="str">
        <f t="shared" si="41"/>
        <v/>
      </c>
      <c r="CE28" s="4" t="str">
        <f t="shared" si="42"/>
        <v/>
      </c>
    </row>
    <row r="29">
      <c r="A29" s="4" t="str">
        <f t="shared" si="44"/>
        <v/>
      </c>
      <c r="B29" s="4" t="str">
        <f t="shared" si="45"/>
        <v/>
      </c>
      <c r="C29" s="4" t="str">
        <f t="shared" si="46"/>
        <v/>
      </c>
      <c r="D29" s="4" t="str">
        <f t="shared" si="47"/>
        <v/>
      </c>
      <c r="E29" s="4" t="str">
        <f t="shared" si="48"/>
        <v/>
      </c>
      <c r="F29" s="4" t="str">
        <f t="shared" si="49"/>
        <v/>
      </c>
      <c r="G29" s="4" t="str">
        <f t="shared" si="50"/>
        <v/>
      </c>
      <c r="H29" s="4" t="str">
        <f t="shared" si="51"/>
        <v/>
      </c>
      <c r="I29" s="4" t="str">
        <f t="shared" si="52"/>
        <v/>
      </c>
      <c r="K29" s="4"/>
      <c r="M29" t="str">
        <f t="shared" si="3"/>
        <v>0</v>
      </c>
      <c r="N29" t="str">
        <f t="shared" si="4"/>
        <v>0</v>
      </c>
      <c r="O29" t="str">
        <f t="shared" si="5"/>
        <v>0</v>
      </c>
      <c r="Q29" s="3" t="str">
        <f t="shared" si="6"/>
        <v/>
      </c>
      <c r="R29" s="3" t="str">
        <f t="shared" si="7"/>
        <v/>
      </c>
      <c r="S29" s="3" t="str">
        <f t="shared" si="8"/>
        <v/>
      </c>
      <c r="X29" s="3" t="str">
        <f t="shared" si="9"/>
        <v>0</v>
      </c>
      <c r="Y29" s="3" t="str">
        <f t="shared" si="10"/>
        <v>0</v>
      </c>
      <c r="Z29" s="3" t="str">
        <f t="shared" si="11"/>
        <v>0</v>
      </c>
      <c r="AA29" s="3" t="str">
        <f t="shared" si="12"/>
        <v>0</v>
      </c>
      <c r="AB29" s="3" t="str">
        <f t="shared" si="13"/>
        <v/>
      </c>
      <c r="AC29" s="3" t="str">
        <f t="shared" si="14"/>
        <v/>
      </c>
      <c r="AD29" s="3" t="str">
        <f t="shared" si="15"/>
        <v/>
      </c>
      <c r="AE29" s="3" t="str">
        <f t="shared" si="16"/>
        <v/>
      </c>
      <c r="AG29" s="7">
        <v>1042687.976875</v>
      </c>
      <c r="AH29" s="7">
        <v>7588.958240202596</v>
      </c>
      <c r="AI29" s="7">
        <v>66000.0</v>
      </c>
      <c r="AJ29" s="7">
        <v>56938.147681927774</v>
      </c>
      <c r="AK29" s="3" t="str">
        <f t="shared" si="17"/>
        <v>5</v>
      </c>
      <c r="AL29" s="3" t="str">
        <f t="shared" si="18"/>
        <v>5</v>
      </c>
      <c r="AM29" s="3" t="str">
        <f t="shared" si="19"/>
        <v>5</v>
      </c>
      <c r="AN29" s="3" t="str">
        <f t="shared" si="20"/>
        <v>5</v>
      </c>
      <c r="AO29" s="3"/>
      <c r="AP29" s="4">
        <v>0.00895861777812</v>
      </c>
      <c r="AQ29" s="4">
        <v>1035119.0</v>
      </c>
      <c r="AR29" s="4">
        <v>19.98136520259569</v>
      </c>
      <c r="AS29" s="4">
        <v>66000.0</v>
      </c>
      <c r="AT29" s="4">
        <v>16.01017840402054</v>
      </c>
      <c r="AU29" s="4">
        <v>56925.0</v>
      </c>
      <c r="AV29" s="4">
        <v>15.796774765911346</v>
      </c>
      <c r="AW29" s="4">
        <v>9075.0</v>
      </c>
      <c r="AX29" s="4">
        <v>13.147681927770476</v>
      </c>
      <c r="AY29" s="4">
        <v>7287.1953125</v>
      </c>
      <c r="AZ29" s="4">
        <v>12.83114794320374</v>
      </c>
      <c r="BA29" s="4">
        <v>281.7815625</v>
      </c>
      <c r="BB29" s="4">
        <v>8.13843340624828</v>
      </c>
      <c r="BC29" s="3"/>
      <c r="BD29" s="3" t="str">
        <f t="shared" si="21"/>
        <v>5</v>
      </c>
      <c r="BE29" s="3" t="str">
        <f t="shared" si="22"/>
        <v>5</v>
      </c>
      <c r="BF29" s="3" t="str">
        <f t="shared" si="23"/>
        <v>5</v>
      </c>
      <c r="BG29" s="3" t="str">
        <f t="shared" si="24"/>
        <v>5</v>
      </c>
      <c r="BH29" s="3" t="str">
        <f t="shared" si="25"/>
        <v>5</v>
      </c>
      <c r="BI29" s="3" t="str">
        <f t="shared" si="26"/>
        <v>5</v>
      </c>
      <c r="BJ29" s="3" t="str">
        <f t="shared" si="27"/>
        <v>5</v>
      </c>
      <c r="BK29" s="3" t="str">
        <f t="shared" si="28"/>
        <v>5</v>
      </c>
      <c r="BL29" s="3" t="str">
        <f t="shared" si="29"/>
        <v>5</v>
      </c>
      <c r="BM29" s="3" t="str">
        <f t="shared" si="30"/>
        <v>5</v>
      </c>
      <c r="BN29" s="3" t="str">
        <f t="shared" si="31"/>
        <v>5</v>
      </c>
      <c r="BO29" s="3" t="str">
        <f t="shared" si="32"/>
        <v>5</v>
      </c>
      <c r="BP29" s="3" t="str">
        <f t="shared" si="33"/>
        <v>5</v>
      </c>
      <c r="BQ29" s="3"/>
      <c r="BR29" s="4"/>
      <c r="BS29" s="4">
        <v>79525.0</v>
      </c>
      <c r="BT29" s="4">
        <v>1564.0</v>
      </c>
      <c r="BU29" s="3" t="str">
        <f t="shared" si="34"/>
        <v>2</v>
      </c>
      <c r="BV29" s="3" t="str">
        <f t="shared" si="35"/>
        <v>2</v>
      </c>
      <c r="BW29" t="str">
        <f t="shared" si="36"/>
        <v>1</v>
      </c>
      <c r="BX29" t="str">
        <f t="shared" si="37"/>
        <v>3</v>
      </c>
      <c r="BY29" s="4">
        <v>1035119.0</v>
      </c>
      <c r="BZ29" s="4">
        <v>66000.0</v>
      </c>
      <c r="CA29" s="3" t="str">
        <f t="shared" si="38"/>
        <v>10</v>
      </c>
      <c r="CB29" s="3" t="str">
        <f t="shared" si="39"/>
        <v>10</v>
      </c>
      <c r="CC29" s="7" t="str">
        <f t="shared" si="40"/>
        <v/>
      </c>
      <c r="CD29" s="4" t="str">
        <f t="shared" si="41"/>
        <v/>
      </c>
      <c r="CE29" s="4" t="str">
        <f t="shared" si="42"/>
        <v/>
      </c>
    </row>
    <row r="30">
      <c r="A30" s="4" t="str">
        <f t="shared" si="44"/>
        <v/>
      </c>
      <c r="B30" s="4" t="str">
        <f t="shared" si="45"/>
        <v/>
      </c>
      <c r="C30" s="4" t="str">
        <f t="shared" si="46"/>
        <v/>
      </c>
      <c r="D30" s="4" t="str">
        <f t="shared" si="47"/>
        <v/>
      </c>
      <c r="E30" s="4" t="str">
        <f t="shared" si="48"/>
        <v/>
      </c>
      <c r="F30" s="4" t="str">
        <f t="shared" si="49"/>
        <v/>
      </c>
      <c r="G30" s="4" t="str">
        <f t="shared" si="50"/>
        <v/>
      </c>
      <c r="H30" s="4" t="str">
        <f t="shared" si="51"/>
        <v/>
      </c>
      <c r="I30" s="4" t="str">
        <f t="shared" si="52"/>
        <v/>
      </c>
      <c r="L30" s="4"/>
      <c r="M30" t="str">
        <f t="shared" si="3"/>
        <v>0</v>
      </c>
      <c r="N30" t="str">
        <f t="shared" si="4"/>
        <v>0</v>
      </c>
      <c r="O30" t="str">
        <f t="shared" si="5"/>
        <v>0</v>
      </c>
      <c r="Q30" s="3" t="str">
        <f t="shared" si="6"/>
        <v/>
      </c>
      <c r="R30" s="3" t="str">
        <f t="shared" si="7"/>
        <v/>
      </c>
      <c r="S30" s="3" t="str">
        <f t="shared" si="8"/>
        <v/>
      </c>
      <c r="X30" s="3" t="str">
        <f t="shared" si="9"/>
        <v>0</v>
      </c>
      <c r="Y30" s="3" t="str">
        <f t="shared" si="10"/>
        <v>0</v>
      </c>
      <c r="Z30" s="3" t="str">
        <f t="shared" si="11"/>
        <v>0</v>
      </c>
      <c r="AA30" s="3" t="str">
        <f t="shared" si="12"/>
        <v>0</v>
      </c>
      <c r="AB30" s="3" t="str">
        <f t="shared" si="13"/>
        <v/>
      </c>
      <c r="AC30" s="3" t="str">
        <f t="shared" si="14"/>
        <v/>
      </c>
      <c r="AD30" s="3" t="str">
        <f t="shared" si="15"/>
        <v/>
      </c>
      <c r="AE30" s="3" t="str">
        <f t="shared" si="16"/>
        <v/>
      </c>
      <c r="AG30" s="7">
        <v>1000187.0228125</v>
      </c>
      <c r="AH30" s="7">
        <v>528.9539164467128</v>
      </c>
      <c r="AI30" s="7">
        <v>1275.0</v>
      </c>
      <c r="AJ30" s="7">
        <v>1029.9829935746943</v>
      </c>
      <c r="AK30" s="3" t="str">
        <f t="shared" si="17"/>
        <v>5</v>
      </c>
      <c r="AL30" s="3" t="str">
        <f t="shared" si="18"/>
        <v>3</v>
      </c>
      <c r="AM30" s="3" t="str">
        <f t="shared" si="19"/>
        <v>1</v>
      </c>
      <c r="AN30" s="3" t="str">
        <f t="shared" si="20"/>
        <v>1</v>
      </c>
      <c r="AO30" s="3"/>
      <c r="AP30" s="4">
        <v>0.00889226913252</v>
      </c>
      <c r="AQ30" s="4">
        <v>999678.0</v>
      </c>
      <c r="AR30" s="4">
        <v>19.931103946712753</v>
      </c>
      <c r="AS30" s="4">
        <v>1275.0</v>
      </c>
      <c r="AT30" s="4">
        <v>10.31628153174622</v>
      </c>
      <c r="AU30" s="4">
        <v>1022.0</v>
      </c>
      <c r="AV30" s="4">
        <v>9.997179480937621</v>
      </c>
      <c r="AW30" s="4">
        <v>253.0</v>
      </c>
      <c r="AX30" s="4">
        <v>7.98299357469431</v>
      </c>
      <c r="AY30" s="4">
        <v>461.9940625</v>
      </c>
      <c r="AZ30" s="4">
        <v>8.851730500167465</v>
      </c>
      <c r="BA30" s="4">
        <v>47.02875</v>
      </c>
      <c r="BB30" s="4">
        <v>5.555471081500285</v>
      </c>
      <c r="BC30" s="3"/>
      <c r="BD30" s="3" t="str">
        <f t="shared" si="21"/>
        <v>5</v>
      </c>
      <c r="BE30" s="3" t="str">
        <f t="shared" si="22"/>
        <v>5</v>
      </c>
      <c r="BF30" s="3" t="str">
        <f t="shared" si="23"/>
        <v>5</v>
      </c>
      <c r="BG30" s="3" t="str">
        <f t="shared" si="24"/>
        <v>1</v>
      </c>
      <c r="BH30" s="3" t="str">
        <f t="shared" si="25"/>
        <v>1</v>
      </c>
      <c r="BI30" s="3" t="str">
        <f t="shared" si="26"/>
        <v>1</v>
      </c>
      <c r="BJ30" s="3" t="str">
        <f t="shared" si="27"/>
        <v>1</v>
      </c>
      <c r="BK30" s="3" t="str">
        <f t="shared" si="28"/>
        <v>2</v>
      </c>
      <c r="BL30" s="3" t="str">
        <f t="shared" si="29"/>
        <v>2</v>
      </c>
      <c r="BM30" s="3" t="str">
        <f t="shared" si="30"/>
        <v>3</v>
      </c>
      <c r="BN30" s="3" t="str">
        <f t="shared" si="31"/>
        <v>3</v>
      </c>
      <c r="BO30" s="3" t="str">
        <f t="shared" si="32"/>
        <v>3</v>
      </c>
      <c r="BP30" s="3" t="str">
        <f t="shared" si="33"/>
        <v>3</v>
      </c>
      <c r="BQ30" s="3"/>
      <c r="BR30" s="4"/>
      <c r="BS30" s="4">
        <v>79559.0</v>
      </c>
      <c r="BT30" s="4">
        <v>1575.0</v>
      </c>
      <c r="BU30" s="3" t="str">
        <f t="shared" si="34"/>
        <v>2</v>
      </c>
      <c r="BV30" s="3" t="str">
        <f t="shared" si="35"/>
        <v>2</v>
      </c>
      <c r="BW30" t="str">
        <f t="shared" si="36"/>
        <v>1</v>
      </c>
      <c r="BX30" t="str">
        <f t="shared" si="37"/>
        <v>3</v>
      </c>
      <c r="BY30" s="4">
        <v>999678.0</v>
      </c>
      <c r="BZ30" s="4">
        <v>1275.0</v>
      </c>
      <c r="CA30" s="3" t="str">
        <f t="shared" si="38"/>
        <v>10</v>
      </c>
      <c r="CB30" s="3" t="str">
        <f t="shared" si="39"/>
        <v>2</v>
      </c>
      <c r="CC30" s="7" t="str">
        <f t="shared" si="40"/>
        <v/>
      </c>
      <c r="CD30" s="4" t="str">
        <f t="shared" si="41"/>
        <v/>
      </c>
      <c r="CE30" s="4" t="str">
        <f t="shared" si="42"/>
        <v/>
      </c>
    </row>
    <row r="31">
      <c r="A31" s="4" t="str">
        <f t="shared" si="44"/>
        <v/>
      </c>
      <c r="B31" s="4" t="str">
        <f t="shared" si="45"/>
        <v/>
      </c>
      <c r="C31" s="4" t="str">
        <f t="shared" si="46"/>
        <v/>
      </c>
      <c r="D31" s="4" t="str">
        <f t="shared" si="47"/>
        <v/>
      </c>
      <c r="E31" s="4" t="str">
        <f t="shared" si="48"/>
        <v/>
      </c>
      <c r="F31" s="4" t="str">
        <f t="shared" si="49"/>
        <v/>
      </c>
      <c r="G31" s="4" t="str">
        <f t="shared" si="50"/>
        <v/>
      </c>
      <c r="H31" s="4" t="str">
        <f t="shared" si="51"/>
        <v/>
      </c>
      <c r="I31" s="4" t="str">
        <f t="shared" si="52"/>
        <v/>
      </c>
      <c r="M31" t="str">
        <f t="shared" si="3"/>
        <v>0</v>
      </c>
      <c r="N31" t="str">
        <f t="shared" si="4"/>
        <v>0</v>
      </c>
      <c r="O31" t="str">
        <f t="shared" si="5"/>
        <v>0</v>
      </c>
      <c r="Q31" s="3" t="str">
        <f t="shared" si="6"/>
        <v/>
      </c>
      <c r="R31" s="3" t="str">
        <f t="shared" si="7"/>
        <v/>
      </c>
      <c r="S31" s="3" t="str">
        <f t="shared" si="8"/>
        <v/>
      </c>
      <c r="X31" s="3" t="str">
        <f t="shared" si="9"/>
        <v>0</v>
      </c>
      <c r="Y31" s="3" t="str">
        <f t="shared" si="10"/>
        <v>0</v>
      </c>
      <c r="Z31" s="3" t="str">
        <f t="shared" si="11"/>
        <v>0</v>
      </c>
      <c r="AA31" s="3" t="str">
        <f t="shared" si="12"/>
        <v>0</v>
      </c>
      <c r="AB31" s="3" t="str">
        <f t="shared" si="13"/>
        <v/>
      </c>
      <c r="AC31" s="3" t="str">
        <f t="shared" si="14"/>
        <v/>
      </c>
      <c r="AD31" s="3" t="str">
        <f t="shared" si="15"/>
        <v/>
      </c>
      <c r="AE31" s="3" t="str">
        <f t="shared" si="16"/>
        <v/>
      </c>
      <c r="AG31" s="7">
        <v>864344.0003125</v>
      </c>
      <c r="AH31" s="7">
        <v>256.72116294285735</v>
      </c>
      <c r="AI31" s="7">
        <v>2714.0</v>
      </c>
      <c r="AJ31" s="7">
        <v>1857.7582232147267</v>
      </c>
      <c r="AK31" s="3" t="str">
        <f t="shared" si="17"/>
        <v>5</v>
      </c>
      <c r="AL31" s="3" t="str">
        <f t="shared" si="18"/>
        <v>2</v>
      </c>
      <c r="AM31" s="3" t="str">
        <f t="shared" si="19"/>
        <v>2</v>
      </c>
      <c r="AN31" s="3" t="str">
        <f t="shared" si="20"/>
        <v>1</v>
      </c>
      <c r="AO31" s="3"/>
      <c r="AP31" s="4">
        <v>0.00888551456121</v>
      </c>
      <c r="AQ31" s="4">
        <v>864107.0</v>
      </c>
      <c r="AR31" s="4">
        <v>19.72085044285736</v>
      </c>
      <c r="AS31" s="4">
        <v>2714.0</v>
      </c>
      <c r="AT31" s="4">
        <v>11.406205005418855</v>
      </c>
      <c r="AU31" s="4">
        <v>1848.0</v>
      </c>
      <c r="AV31" s="4">
        <v>10.851749041416058</v>
      </c>
      <c r="AW31" s="4">
        <v>866.0</v>
      </c>
      <c r="AX31" s="4">
        <v>9.758223214726724</v>
      </c>
      <c r="AY31" s="4">
        <v>218.9696875</v>
      </c>
      <c r="AZ31" s="4">
        <v>7.77458735768232</v>
      </c>
      <c r="BA31" s="4">
        <v>18.030625</v>
      </c>
      <c r="BB31" s="4">
        <v>4.172377501018278</v>
      </c>
      <c r="BC31" s="3"/>
      <c r="BD31" s="3" t="str">
        <f t="shared" si="21"/>
        <v>5</v>
      </c>
      <c r="BE31" s="3" t="str">
        <f t="shared" si="22"/>
        <v>5</v>
      </c>
      <c r="BF31" s="3" t="str">
        <f t="shared" si="23"/>
        <v>5</v>
      </c>
      <c r="BG31" s="3" t="str">
        <f t="shared" si="24"/>
        <v>2</v>
      </c>
      <c r="BH31" s="3" t="str">
        <f t="shared" si="25"/>
        <v>2</v>
      </c>
      <c r="BI31" s="3" t="str">
        <f t="shared" si="26"/>
        <v>1</v>
      </c>
      <c r="BJ31" s="3" t="str">
        <f t="shared" si="27"/>
        <v>1</v>
      </c>
      <c r="BK31" s="3" t="str">
        <f t="shared" si="28"/>
        <v>3</v>
      </c>
      <c r="BL31" s="3" t="str">
        <f t="shared" si="29"/>
        <v>3</v>
      </c>
      <c r="BM31" s="3" t="str">
        <f t="shared" si="30"/>
        <v>2</v>
      </c>
      <c r="BN31" s="3" t="str">
        <f t="shared" si="31"/>
        <v>2</v>
      </c>
      <c r="BO31" s="3" t="str">
        <f t="shared" si="32"/>
        <v>2</v>
      </c>
      <c r="BP31" s="3" t="str">
        <f t="shared" si="33"/>
        <v>2</v>
      </c>
      <c r="BQ31" s="3"/>
      <c r="BR31" s="4"/>
      <c r="BS31" s="4">
        <v>79743.0</v>
      </c>
      <c r="BT31" s="4">
        <v>1583.0</v>
      </c>
      <c r="BU31" s="3" t="str">
        <f t="shared" si="34"/>
        <v>2</v>
      </c>
      <c r="BV31" s="3" t="str">
        <f t="shared" si="35"/>
        <v>2</v>
      </c>
      <c r="BW31" t="str">
        <f t="shared" si="36"/>
        <v>1</v>
      </c>
      <c r="BX31" t="str">
        <f t="shared" si="37"/>
        <v>3</v>
      </c>
      <c r="BY31" s="4">
        <v>864107.0</v>
      </c>
      <c r="BZ31" s="4">
        <v>2714.0</v>
      </c>
      <c r="CA31" s="3" t="str">
        <f t="shared" si="38"/>
        <v>10</v>
      </c>
      <c r="CB31" s="3" t="str">
        <f t="shared" si="39"/>
        <v>3</v>
      </c>
      <c r="CC31" s="7" t="str">
        <f t="shared" si="40"/>
        <v/>
      </c>
      <c r="CD31" s="4" t="str">
        <f t="shared" si="41"/>
        <v/>
      </c>
      <c r="CE31" s="4" t="str">
        <f t="shared" si="42"/>
        <v/>
      </c>
    </row>
    <row r="32">
      <c r="A32" s="4" t="str">
        <f t="shared" si="44"/>
        <v/>
      </c>
      <c r="B32" s="4" t="str">
        <f t="shared" si="45"/>
        <v/>
      </c>
      <c r="C32" s="4" t="str">
        <f t="shared" si="46"/>
        <v/>
      </c>
      <c r="D32" s="4" t="str">
        <f t="shared" si="47"/>
        <v/>
      </c>
      <c r="E32" s="4" t="str">
        <f t="shared" si="48"/>
        <v/>
      </c>
      <c r="F32" s="4" t="str">
        <f t="shared" si="49"/>
        <v/>
      </c>
      <c r="G32" s="4" t="str">
        <f t="shared" si="50"/>
        <v/>
      </c>
      <c r="H32" s="4" t="str">
        <f t="shared" si="51"/>
        <v/>
      </c>
      <c r="I32" s="4" t="str">
        <f t="shared" si="52"/>
        <v/>
      </c>
      <c r="M32" t="str">
        <f t="shared" si="3"/>
        <v>0</v>
      </c>
      <c r="N32" t="str">
        <f t="shared" si="4"/>
        <v>0</v>
      </c>
      <c r="O32" t="str">
        <f t="shared" si="5"/>
        <v>0</v>
      </c>
      <c r="Q32" s="3" t="str">
        <f t="shared" si="6"/>
        <v/>
      </c>
      <c r="R32" s="3" t="str">
        <f t="shared" si="7"/>
        <v/>
      </c>
      <c r="S32" s="3" t="str">
        <f t="shared" si="8"/>
        <v/>
      </c>
      <c r="X32" s="3" t="str">
        <f t="shared" si="9"/>
        <v>0</v>
      </c>
      <c r="Y32" s="3" t="str">
        <f t="shared" si="10"/>
        <v>0</v>
      </c>
      <c r="Z32" s="3" t="str">
        <f t="shared" si="11"/>
        <v>0</v>
      </c>
      <c r="AA32" s="3" t="str">
        <f t="shared" si="12"/>
        <v>0</v>
      </c>
      <c r="AB32" s="3" t="str">
        <f t="shared" si="13"/>
        <v/>
      </c>
      <c r="AC32" s="3" t="str">
        <f t="shared" si="14"/>
        <v/>
      </c>
      <c r="AD32" s="3" t="str">
        <f t="shared" si="15"/>
        <v/>
      </c>
      <c r="AE32" s="3" t="str">
        <f t="shared" si="16"/>
        <v/>
      </c>
      <c r="AG32" s="7">
        <v>811053.8715625</v>
      </c>
      <c r="AH32" s="7">
        <v>409.5003070516693</v>
      </c>
      <c r="AI32" s="7">
        <v>38300.0</v>
      </c>
      <c r="AJ32" s="7">
        <v>35427.02533991815</v>
      </c>
      <c r="AK32" s="3" t="str">
        <f t="shared" si="17"/>
        <v>5</v>
      </c>
      <c r="AL32" s="3" t="str">
        <f t="shared" si="18"/>
        <v>2</v>
      </c>
      <c r="AM32" s="3" t="str">
        <f t="shared" si="19"/>
        <v>5</v>
      </c>
      <c r="AN32" s="3" t="str">
        <f t="shared" si="20"/>
        <v>5</v>
      </c>
      <c r="AO32" s="3"/>
      <c r="AP32" s="4">
        <v>0.00873648321574</v>
      </c>
      <c r="AQ32" s="4">
        <v>810664.0</v>
      </c>
      <c r="AR32" s="4">
        <v>19.628744551669342</v>
      </c>
      <c r="AS32" s="4">
        <v>38300.0</v>
      </c>
      <c r="AT32" s="4">
        <v>15.22505677169968</v>
      </c>
      <c r="AU32" s="4">
        <v>35415.53125</v>
      </c>
      <c r="AV32" s="4">
        <v>15.112094563118879</v>
      </c>
      <c r="AW32" s="4">
        <v>2884.46875</v>
      </c>
      <c r="AX32" s="4">
        <v>11.494089918154918</v>
      </c>
      <c r="AY32" s="4">
        <v>352.4753125</v>
      </c>
      <c r="AZ32" s="4">
        <v>8.461378403935544</v>
      </c>
      <c r="BA32" s="4">
        <v>37.39625</v>
      </c>
      <c r="BB32" s="4">
        <v>5.224821702496262</v>
      </c>
      <c r="BC32" s="3"/>
      <c r="BD32" s="3" t="str">
        <f t="shared" si="21"/>
        <v>5</v>
      </c>
      <c r="BE32" s="3" t="str">
        <f t="shared" si="22"/>
        <v>5</v>
      </c>
      <c r="BF32" s="3" t="str">
        <f t="shared" si="23"/>
        <v>5</v>
      </c>
      <c r="BG32" s="3" t="str">
        <f t="shared" si="24"/>
        <v>5</v>
      </c>
      <c r="BH32" s="3" t="str">
        <f t="shared" si="25"/>
        <v>5</v>
      </c>
      <c r="BI32" s="3" t="str">
        <f t="shared" si="26"/>
        <v>5</v>
      </c>
      <c r="BJ32" s="3" t="str">
        <f t="shared" si="27"/>
        <v>5</v>
      </c>
      <c r="BK32" s="3" t="str">
        <f t="shared" si="28"/>
        <v>4</v>
      </c>
      <c r="BL32" s="3" t="str">
        <f t="shared" si="29"/>
        <v>4</v>
      </c>
      <c r="BM32" s="3" t="str">
        <f t="shared" si="30"/>
        <v>3</v>
      </c>
      <c r="BN32" s="3" t="str">
        <f t="shared" si="31"/>
        <v>2</v>
      </c>
      <c r="BO32" s="3" t="str">
        <f t="shared" si="32"/>
        <v>3</v>
      </c>
      <c r="BP32" s="3" t="str">
        <f t="shared" si="33"/>
        <v>3</v>
      </c>
      <c r="BQ32" s="3"/>
      <c r="BR32" s="4"/>
      <c r="BS32" s="4">
        <v>80226.0</v>
      </c>
      <c r="BT32" s="4">
        <v>1708.0</v>
      </c>
      <c r="BU32" s="3" t="str">
        <f t="shared" si="34"/>
        <v>2</v>
      </c>
      <c r="BV32" s="3" t="str">
        <f t="shared" si="35"/>
        <v>2</v>
      </c>
      <c r="BW32" t="str">
        <f t="shared" si="36"/>
        <v>1</v>
      </c>
      <c r="BX32" t="str">
        <f t="shared" si="37"/>
        <v>3</v>
      </c>
      <c r="BY32" s="4">
        <v>810664.0</v>
      </c>
      <c r="BZ32" s="4">
        <v>38300.0</v>
      </c>
      <c r="CA32" s="3" t="str">
        <f t="shared" si="38"/>
        <v>9</v>
      </c>
      <c r="CB32" s="3" t="str">
        <f t="shared" si="39"/>
        <v>9</v>
      </c>
      <c r="CC32" s="7" t="str">
        <f t="shared" si="40"/>
        <v/>
      </c>
      <c r="CD32" s="4" t="str">
        <f t="shared" si="41"/>
        <v/>
      </c>
      <c r="CE32" s="4" t="str">
        <f t="shared" si="42"/>
        <v/>
      </c>
    </row>
    <row r="33">
      <c r="A33" s="4" t="str">
        <f t="shared" si="44"/>
        <v/>
      </c>
      <c r="B33" s="4" t="str">
        <f t="shared" si="45"/>
        <v/>
      </c>
      <c r="C33" s="4" t="str">
        <f t="shared" si="46"/>
        <v/>
      </c>
      <c r="D33" s="4" t="str">
        <f t="shared" si="47"/>
        <v/>
      </c>
      <c r="E33" s="4" t="str">
        <f t="shared" si="48"/>
        <v/>
      </c>
      <c r="F33" s="4" t="str">
        <f t="shared" si="49"/>
        <v/>
      </c>
      <c r="G33" s="4" t="str">
        <f t="shared" si="50"/>
        <v/>
      </c>
      <c r="H33" s="4" t="str">
        <f t="shared" si="51"/>
        <v/>
      </c>
      <c r="I33" s="4" t="str">
        <f t="shared" si="52"/>
        <v/>
      </c>
      <c r="M33" t="str">
        <f t="shared" si="3"/>
        <v>0</v>
      </c>
      <c r="N33" t="str">
        <f t="shared" si="4"/>
        <v>0</v>
      </c>
      <c r="O33" t="str">
        <f t="shared" si="5"/>
        <v>0</v>
      </c>
      <c r="Q33" s="3" t="str">
        <f t="shared" si="6"/>
        <v/>
      </c>
      <c r="R33" s="3" t="str">
        <f t="shared" si="7"/>
        <v/>
      </c>
      <c r="S33" s="3" t="str">
        <f t="shared" si="8"/>
        <v/>
      </c>
      <c r="X33" s="3" t="str">
        <f t="shared" si="9"/>
        <v>0</v>
      </c>
      <c r="Y33" s="3" t="str">
        <f t="shared" si="10"/>
        <v>0</v>
      </c>
      <c r="Z33" s="3" t="str">
        <f t="shared" si="11"/>
        <v>0</v>
      </c>
      <c r="AA33" s="3" t="str">
        <f t="shared" si="12"/>
        <v>0</v>
      </c>
      <c r="AB33" s="3" t="str">
        <f t="shared" si="13"/>
        <v/>
      </c>
      <c r="AC33" s="3" t="str">
        <f t="shared" si="14"/>
        <v/>
      </c>
      <c r="AD33" s="3" t="str">
        <f t="shared" si="15"/>
        <v/>
      </c>
      <c r="AE33" s="3" t="str">
        <f t="shared" si="16"/>
        <v/>
      </c>
      <c r="AG33" s="7">
        <v>771314.7599999999</v>
      </c>
      <c r="AH33" s="7">
        <v>11598.295138659234</v>
      </c>
      <c r="AI33" s="7">
        <v>69800.0</v>
      </c>
      <c r="AJ33" s="7">
        <v>49681.35977006386</v>
      </c>
      <c r="AK33" s="3" t="str">
        <f t="shared" si="17"/>
        <v>5</v>
      </c>
      <c r="AL33" s="3" t="str">
        <f t="shared" si="18"/>
        <v>5</v>
      </c>
      <c r="AM33" s="3" t="str">
        <f t="shared" si="19"/>
        <v>5</v>
      </c>
      <c r="AN33" s="3" t="str">
        <f t="shared" si="20"/>
        <v>5</v>
      </c>
      <c r="AO33" s="3"/>
      <c r="AP33" s="4">
        <v>0.00853292337914</v>
      </c>
      <c r="AQ33" s="4">
        <v>759736.0</v>
      </c>
      <c r="AR33" s="4">
        <v>19.53513865923319</v>
      </c>
      <c r="AS33" s="4">
        <v>69800.0</v>
      </c>
      <c r="AT33" s="4">
        <v>16.090939415984376</v>
      </c>
      <c r="AU33" s="4">
        <v>49667.0625</v>
      </c>
      <c r="AV33" s="4">
        <v>15.600001802346275</v>
      </c>
      <c r="AW33" s="4">
        <v>20132.9375</v>
      </c>
      <c r="AX33" s="4">
        <v>14.297270063855427</v>
      </c>
      <c r="AY33" s="4">
        <v>10476.835625</v>
      </c>
      <c r="AZ33" s="4">
        <v>13.354915417275881</v>
      </c>
      <c r="BA33" s="4">
        <v>1101.924375</v>
      </c>
      <c r="BB33" s="4">
        <v>10.1058094998994</v>
      </c>
      <c r="BC33" s="3"/>
      <c r="BD33" s="3" t="str">
        <f t="shared" si="21"/>
        <v>5</v>
      </c>
      <c r="BE33" s="3" t="str">
        <f t="shared" si="22"/>
        <v>5</v>
      </c>
      <c r="BF33" s="3" t="str">
        <f t="shared" si="23"/>
        <v>5</v>
      </c>
      <c r="BG33" s="3" t="str">
        <f t="shared" si="24"/>
        <v>5</v>
      </c>
      <c r="BH33" s="3" t="str">
        <f t="shared" si="25"/>
        <v>5</v>
      </c>
      <c r="BI33" s="3" t="str">
        <f t="shared" si="26"/>
        <v>5</v>
      </c>
      <c r="BJ33" s="3" t="str">
        <f t="shared" si="27"/>
        <v>5</v>
      </c>
      <c r="BK33" s="3" t="str">
        <f t="shared" si="28"/>
        <v>5</v>
      </c>
      <c r="BL33" s="3" t="str">
        <f t="shared" si="29"/>
        <v>5</v>
      </c>
      <c r="BM33" s="3" t="str">
        <f t="shared" si="30"/>
        <v>5</v>
      </c>
      <c r="BN33" s="3" t="str">
        <f t="shared" si="31"/>
        <v>5</v>
      </c>
      <c r="BO33" s="3" t="str">
        <f t="shared" si="32"/>
        <v>5</v>
      </c>
      <c r="BP33" s="3" t="str">
        <f t="shared" si="33"/>
        <v>5</v>
      </c>
      <c r="BQ33" s="3"/>
      <c r="BR33" s="4"/>
      <c r="BS33" s="4">
        <v>80465.0</v>
      </c>
      <c r="BT33" s="4">
        <v>1841.0</v>
      </c>
      <c r="BU33" s="3" t="str">
        <f t="shared" si="34"/>
        <v>2</v>
      </c>
      <c r="BV33" s="3" t="str">
        <f t="shared" si="35"/>
        <v>2</v>
      </c>
      <c r="BW33" t="str">
        <f t="shared" si="36"/>
        <v>1</v>
      </c>
      <c r="BX33" t="str">
        <f t="shared" si="37"/>
        <v>3</v>
      </c>
      <c r="BY33" s="4">
        <v>759736.0</v>
      </c>
      <c r="BZ33" s="4">
        <v>69800.0</v>
      </c>
      <c r="CA33" s="3" t="str">
        <f t="shared" si="38"/>
        <v>9</v>
      </c>
      <c r="CB33" s="3" t="str">
        <f t="shared" si="39"/>
        <v>10</v>
      </c>
      <c r="CC33" s="7" t="str">
        <f t="shared" si="40"/>
        <v/>
      </c>
      <c r="CD33" s="4" t="str">
        <f t="shared" si="41"/>
        <v/>
      </c>
      <c r="CE33" s="4" t="str">
        <f t="shared" si="42"/>
        <v/>
      </c>
    </row>
    <row r="34">
      <c r="A34" s="4" t="str">
        <f t="shared" si="44"/>
        <v/>
      </c>
      <c r="B34" s="4" t="str">
        <f t="shared" si="45"/>
        <v/>
      </c>
      <c r="C34" s="4" t="str">
        <f t="shared" si="46"/>
        <v/>
      </c>
      <c r="D34" s="4" t="str">
        <f t="shared" si="47"/>
        <v/>
      </c>
      <c r="E34" s="4" t="str">
        <f t="shared" si="48"/>
        <v/>
      </c>
      <c r="F34" s="4" t="str">
        <f t="shared" si="49"/>
        <v/>
      </c>
      <c r="G34" s="4" t="str">
        <f t="shared" si="50"/>
        <v/>
      </c>
      <c r="H34" s="4" t="str">
        <f t="shared" si="51"/>
        <v/>
      </c>
      <c r="I34" s="4" t="str">
        <f t="shared" si="52"/>
        <v/>
      </c>
      <c r="M34" t="str">
        <f t="shared" si="3"/>
        <v>0</v>
      </c>
      <c r="N34" t="str">
        <f t="shared" si="4"/>
        <v>0</v>
      </c>
      <c r="O34" t="str">
        <f t="shared" si="5"/>
        <v>0</v>
      </c>
      <c r="Q34" s="3" t="str">
        <f t="shared" si="6"/>
        <v/>
      </c>
      <c r="R34" s="3" t="str">
        <f t="shared" si="7"/>
        <v/>
      </c>
      <c r="S34" s="3" t="str">
        <f t="shared" si="8"/>
        <v/>
      </c>
      <c r="X34" s="3" t="str">
        <f t="shared" si="9"/>
        <v>0</v>
      </c>
      <c r="Y34" s="3" t="str">
        <f t="shared" si="10"/>
        <v>0</v>
      </c>
      <c r="Z34" s="3" t="str">
        <f t="shared" si="11"/>
        <v>0</v>
      </c>
      <c r="AA34" s="3" t="str">
        <f t="shared" si="12"/>
        <v>0</v>
      </c>
      <c r="AB34" s="3" t="str">
        <f t="shared" si="13"/>
        <v/>
      </c>
      <c r="AC34" s="3" t="str">
        <f t="shared" si="14"/>
        <v/>
      </c>
      <c r="AD34" s="3" t="str">
        <f t="shared" si="15"/>
        <v/>
      </c>
      <c r="AE34" s="3" t="str">
        <f t="shared" si="16"/>
        <v/>
      </c>
      <c r="AG34" s="7">
        <v>725472.39375</v>
      </c>
      <c r="AH34" s="7">
        <v>27882.80580912718</v>
      </c>
      <c r="AI34" s="7">
        <v>302000.0</v>
      </c>
      <c r="AJ34" s="7">
        <v>120439.97022591798</v>
      </c>
      <c r="AK34" s="3" t="str">
        <f t="shared" si="17"/>
        <v>5</v>
      </c>
      <c r="AL34" s="3" t="str">
        <f t="shared" si="18"/>
        <v>5</v>
      </c>
      <c r="AM34" s="3" t="str">
        <f t="shared" si="19"/>
        <v>5</v>
      </c>
      <c r="AN34" s="3" t="str">
        <f t="shared" si="20"/>
        <v>5</v>
      </c>
      <c r="AO34" s="3"/>
      <c r="AP34" s="4">
        <v>0.00839453923863</v>
      </c>
      <c r="AQ34" s="4">
        <v>697609.0</v>
      </c>
      <c r="AR34" s="4">
        <v>19.412059127182975</v>
      </c>
      <c r="AS34" s="4">
        <v>302000.0</v>
      </c>
      <c r="AT34" s="4">
        <v>18.20418902398717</v>
      </c>
      <c r="AU34" s="4">
        <v>120422.5</v>
      </c>
      <c r="AV34" s="4">
        <v>16.87774544797731</v>
      </c>
      <c r="AW34" s="4">
        <v>181577.5</v>
      </c>
      <c r="AX34" s="4">
        <v>17.470225917982486</v>
      </c>
      <c r="AY34" s="4">
        <v>27676.64375</v>
      </c>
      <c r="AZ34" s="4">
        <v>14.756381382538246</v>
      </c>
      <c r="BA34" s="4">
        <v>186.75</v>
      </c>
      <c r="BB34" s="4">
        <v>7.544964432789238</v>
      </c>
      <c r="BC34" s="3"/>
      <c r="BD34" s="3" t="str">
        <f t="shared" si="21"/>
        <v>5</v>
      </c>
      <c r="BE34" s="3" t="str">
        <f t="shared" si="22"/>
        <v>5</v>
      </c>
      <c r="BF34" s="3" t="str">
        <f t="shared" si="23"/>
        <v>5</v>
      </c>
      <c r="BG34" s="3" t="str">
        <f t="shared" si="24"/>
        <v>5</v>
      </c>
      <c r="BH34" s="3" t="str">
        <f t="shared" si="25"/>
        <v>5</v>
      </c>
      <c r="BI34" s="3" t="str">
        <f t="shared" si="26"/>
        <v>5</v>
      </c>
      <c r="BJ34" s="3" t="str">
        <f t="shared" si="27"/>
        <v>5</v>
      </c>
      <c r="BK34" s="3" t="str">
        <f t="shared" si="28"/>
        <v>5</v>
      </c>
      <c r="BL34" s="3" t="str">
        <f t="shared" si="29"/>
        <v>5</v>
      </c>
      <c r="BM34" s="3" t="str">
        <f t="shared" si="30"/>
        <v>5</v>
      </c>
      <c r="BN34" s="3" t="str">
        <f t="shared" si="31"/>
        <v>5</v>
      </c>
      <c r="BO34" s="3" t="str">
        <f t="shared" si="32"/>
        <v>5</v>
      </c>
      <c r="BP34" s="3" t="str">
        <f t="shared" si="33"/>
        <v>5</v>
      </c>
      <c r="BQ34" s="3"/>
      <c r="BR34" s="4"/>
      <c r="BS34" s="4">
        <v>80671.0</v>
      </c>
      <c r="BT34" s="4">
        <v>2062.0</v>
      </c>
      <c r="BU34" s="3" t="str">
        <f t="shared" si="34"/>
        <v>2</v>
      </c>
      <c r="BV34" s="3" t="str">
        <f t="shared" si="35"/>
        <v>2</v>
      </c>
      <c r="BW34" t="str">
        <f t="shared" si="36"/>
        <v>1</v>
      </c>
      <c r="BX34" t="str">
        <f t="shared" si="37"/>
        <v>3</v>
      </c>
      <c r="BY34" s="4">
        <v>697609.0</v>
      </c>
      <c r="BZ34" s="4">
        <v>302000.0</v>
      </c>
      <c r="CA34" s="3" t="str">
        <f t="shared" si="38"/>
        <v>9</v>
      </c>
      <c r="CB34" s="3" t="str">
        <f t="shared" si="39"/>
        <v>10</v>
      </c>
      <c r="CC34" s="7" t="str">
        <f t="shared" si="40"/>
        <v/>
      </c>
      <c r="CD34" s="4" t="str">
        <f t="shared" si="41"/>
        <v/>
      </c>
      <c r="CE34" s="4" t="str">
        <f t="shared" si="42"/>
        <v/>
      </c>
    </row>
    <row r="35">
      <c r="A35" s="4" t="str">
        <f t="shared" si="44"/>
        <v/>
      </c>
      <c r="B35" s="4" t="str">
        <f t="shared" si="45"/>
        <v/>
      </c>
      <c r="C35" s="4" t="str">
        <f t="shared" si="46"/>
        <v/>
      </c>
      <c r="D35" s="4" t="str">
        <f t="shared" si="47"/>
        <v/>
      </c>
      <c r="E35" s="4" t="str">
        <f t="shared" si="48"/>
        <v/>
      </c>
      <c r="F35" s="4" t="str">
        <f t="shared" si="49"/>
        <v/>
      </c>
      <c r="G35" s="4" t="str">
        <f t="shared" si="50"/>
        <v/>
      </c>
      <c r="H35" s="4" t="str">
        <f t="shared" si="51"/>
        <v/>
      </c>
      <c r="I35" s="4" t="str">
        <f t="shared" si="52"/>
        <v/>
      </c>
      <c r="M35" t="str">
        <f t="shared" si="3"/>
        <v>0</v>
      </c>
      <c r="N35" t="str">
        <f t="shared" si="4"/>
        <v>0</v>
      </c>
      <c r="O35" t="str">
        <f t="shared" si="5"/>
        <v>0</v>
      </c>
      <c r="Q35" s="3" t="str">
        <f t="shared" si="6"/>
        <v/>
      </c>
      <c r="R35" s="3" t="str">
        <f t="shared" si="7"/>
        <v/>
      </c>
      <c r="S35" s="3" t="str">
        <f t="shared" si="8"/>
        <v/>
      </c>
      <c r="T35" s="18"/>
      <c r="U35" s="18"/>
      <c r="X35" s="3" t="str">
        <f t="shared" si="9"/>
        <v>0</v>
      </c>
      <c r="Y35" s="3" t="str">
        <f t="shared" si="10"/>
        <v>0</v>
      </c>
      <c r="Z35" s="3" t="str">
        <f t="shared" si="11"/>
        <v>0</v>
      </c>
      <c r="AA35" s="3" t="str">
        <f t="shared" si="12"/>
        <v>0</v>
      </c>
      <c r="AB35" s="3" t="str">
        <f t="shared" si="13"/>
        <v/>
      </c>
      <c r="AC35" s="3" t="str">
        <f t="shared" si="14"/>
        <v/>
      </c>
      <c r="AD35" s="3" t="str">
        <f t="shared" si="15"/>
        <v/>
      </c>
      <c r="AE35" s="3" t="str">
        <f t="shared" si="16"/>
        <v/>
      </c>
      <c r="AG35" s="7">
        <v>675001.625</v>
      </c>
      <c r="AH35" s="7">
        <v>45.98947454246109</v>
      </c>
      <c r="AI35" s="7">
        <v>2222.0</v>
      </c>
      <c r="AJ35" s="7">
        <v>1698.0579917227592</v>
      </c>
      <c r="AK35" s="3" t="str">
        <f t="shared" si="17"/>
        <v>5</v>
      </c>
      <c r="AL35" s="3" t="str">
        <f t="shared" si="18"/>
        <v>1</v>
      </c>
      <c r="AM35" s="3" t="str">
        <f t="shared" si="19"/>
        <v>1</v>
      </c>
      <c r="AN35" s="3" t="str">
        <f t="shared" si="20"/>
        <v>1</v>
      </c>
      <c r="AO35" s="3"/>
      <c r="AP35" s="4">
        <v>0.00832290232269</v>
      </c>
      <c r="AQ35" s="4">
        <v>674975.0</v>
      </c>
      <c r="AR35" s="4">
        <v>19.36447454246109</v>
      </c>
      <c r="AS35" s="4">
        <v>2222.0</v>
      </c>
      <c r="AT35" s="4">
        <v>11.117643101389094</v>
      </c>
      <c r="AU35" s="4">
        <v>1689.0</v>
      </c>
      <c r="AV35" s="4">
        <v>10.721953612801386</v>
      </c>
      <c r="AW35" s="4">
        <v>533.0</v>
      </c>
      <c r="AX35" s="4">
        <v>9.057991722759176</v>
      </c>
      <c r="AY35" s="4">
        <v>25.625</v>
      </c>
      <c r="AZ35" s="4">
        <v>4.679480099505446</v>
      </c>
      <c r="BA35" s="4">
        <v>1.0</v>
      </c>
      <c r="BB35" s="4">
        <v>0.0</v>
      </c>
      <c r="BC35" s="3"/>
      <c r="BD35" s="3" t="str">
        <f t="shared" si="21"/>
        <v>5</v>
      </c>
      <c r="BE35" s="3" t="str">
        <f t="shared" si="22"/>
        <v>5</v>
      </c>
      <c r="BF35" s="3" t="str">
        <f t="shared" si="23"/>
        <v>5</v>
      </c>
      <c r="BG35" s="3" t="str">
        <f t="shared" si="24"/>
        <v>1</v>
      </c>
      <c r="BH35" s="3" t="str">
        <f t="shared" si="25"/>
        <v>1</v>
      </c>
      <c r="BI35" s="3" t="str">
        <f t="shared" si="26"/>
        <v>1</v>
      </c>
      <c r="BJ35" s="3" t="str">
        <f t="shared" si="27"/>
        <v>1</v>
      </c>
      <c r="BK35" s="3" t="str">
        <f t="shared" si="28"/>
        <v>2</v>
      </c>
      <c r="BL35" s="3" t="str">
        <f t="shared" si="29"/>
        <v>2</v>
      </c>
      <c r="BM35" s="3" t="str">
        <f t="shared" si="30"/>
        <v>1</v>
      </c>
      <c r="BN35" s="3" t="str">
        <f t="shared" si="31"/>
        <v>1</v>
      </c>
      <c r="BO35" s="3" t="str">
        <f t="shared" si="32"/>
        <v>1</v>
      </c>
      <c r="BP35" s="3" t="str">
        <f t="shared" si="33"/>
        <v>0</v>
      </c>
      <c r="BQ35" s="3"/>
      <c r="BR35" s="4"/>
      <c r="BS35" s="4">
        <v>80987.0</v>
      </c>
      <c r="BT35" s="4">
        <v>2152.0</v>
      </c>
      <c r="BU35" s="3" t="str">
        <f t="shared" si="34"/>
        <v>2</v>
      </c>
      <c r="BV35" s="3" t="str">
        <f t="shared" si="35"/>
        <v>2</v>
      </c>
      <c r="BW35" t="str">
        <f t="shared" si="36"/>
        <v>1</v>
      </c>
      <c r="BX35" t="str">
        <f t="shared" si="37"/>
        <v>3</v>
      </c>
      <c r="BY35" s="4">
        <v>674975.0</v>
      </c>
      <c r="BZ35" s="4">
        <v>2222.0</v>
      </c>
      <c r="CA35" s="3" t="str">
        <f t="shared" si="38"/>
        <v>9</v>
      </c>
      <c r="CB35" s="3" t="str">
        <f t="shared" si="39"/>
        <v>2</v>
      </c>
      <c r="CC35" s="7" t="str">
        <f t="shared" si="40"/>
        <v/>
      </c>
      <c r="CD35" s="4" t="str">
        <f t="shared" si="41"/>
        <v/>
      </c>
      <c r="CE35" s="4" t="str">
        <f t="shared" si="42"/>
        <v/>
      </c>
    </row>
    <row r="36">
      <c r="A36" s="4" t="str">
        <f t="shared" si="44"/>
        <v/>
      </c>
      <c r="B36" s="4" t="str">
        <f t="shared" si="45"/>
        <v/>
      </c>
      <c r="C36" s="4" t="str">
        <f t="shared" si="46"/>
        <v/>
      </c>
      <c r="D36" s="4" t="str">
        <f t="shared" si="47"/>
        <v/>
      </c>
      <c r="E36" s="4" t="str">
        <f t="shared" si="48"/>
        <v/>
      </c>
      <c r="F36" s="4" t="str">
        <f t="shared" si="49"/>
        <v/>
      </c>
      <c r="G36" s="4" t="str">
        <f t="shared" si="50"/>
        <v/>
      </c>
      <c r="H36" s="4" t="str">
        <f t="shared" si="51"/>
        <v/>
      </c>
      <c r="I36" s="4" t="str">
        <f t="shared" si="52"/>
        <v>1</v>
      </c>
      <c r="J36" s="4">
        <v>0.0</v>
      </c>
      <c r="M36" t="str">
        <f t="shared" si="3"/>
        <v>0</v>
      </c>
      <c r="N36" t="str">
        <f t="shared" si="4"/>
        <v>0</v>
      </c>
      <c r="O36" t="str">
        <f t="shared" si="5"/>
        <v>0</v>
      </c>
      <c r="Q36" s="3" t="str">
        <f t="shared" si="6"/>
        <v>0</v>
      </c>
      <c r="R36" s="3" t="str">
        <f t="shared" si="7"/>
        <v/>
      </c>
      <c r="S36" s="3" t="str">
        <f t="shared" si="8"/>
        <v/>
      </c>
      <c r="T36" s="7">
        <v>0.0</v>
      </c>
      <c r="U36" s="4">
        <v>0.0</v>
      </c>
      <c r="V36" s="7"/>
      <c r="W36" s="7"/>
      <c r="X36" s="3" t="str">
        <f t="shared" si="9"/>
        <v>0</v>
      </c>
      <c r="Y36" s="3" t="str">
        <f t="shared" si="10"/>
        <v>0</v>
      </c>
      <c r="Z36" s="3" t="str">
        <f t="shared" si="11"/>
        <v>0</v>
      </c>
      <c r="AA36" s="3" t="str">
        <f t="shared" si="12"/>
        <v>0</v>
      </c>
      <c r="AB36" s="3" t="str">
        <f t="shared" si="13"/>
        <v>0</v>
      </c>
      <c r="AC36" s="3" t="str">
        <f t="shared" si="14"/>
        <v>0</v>
      </c>
      <c r="AD36" s="3" t="str">
        <f t="shared" si="15"/>
        <v/>
      </c>
      <c r="AE36" s="3" t="str">
        <f t="shared" si="16"/>
        <v/>
      </c>
      <c r="AG36" s="7">
        <v>652012.3425</v>
      </c>
      <c r="AH36" s="7">
        <v>137.65677787124477</v>
      </c>
      <c r="AI36" s="7">
        <v>688.0</v>
      </c>
      <c r="AJ36" s="7">
        <v>541.2667865406949</v>
      </c>
      <c r="AK36" s="3" t="str">
        <f t="shared" si="17"/>
        <v>5</v>
      </c>
      <c r="AL36" s="3" t="str">
        <f t="shared" si="18"/>
        <v>1</v>
      </c>
      <c r="AM36" s="3" t="str">
        <f t="shared" si="19"/>
        <v>1</v>
      </c>
      <c r="AN36" s="3" t="str">
        <f t="shared" si="20"/>
        <v>1</v>
      </c>
      <c r="AO36" s="3"/>
      <c r="AP36" s="4">
        <v>0.00829035607004</v>
      </c>
      <c r="AQ36" s="4">
        <v>651894.0</v>
      </c>
      <c r="AR36" s="4">
        <v>19.314277871244766</v>
      </c>
      <c r="AS36" s="4">
        <v>688.0</v>
      </c>
      <c r="AT36" s="4">
        <v>9.426264754702098</v>
      </c>
      <c r="AU36" s="4">
        <v>534.0</v>
      </c>
      <c r="AV36" s="4">
        <v>9.060695931687555</v>
      </c>
      <c r="AW36" s="4">
        <v>154.0</v>
      </c>
      <c r="AX36" s="4">
        <v>7.266786540694902</v>
      </c>
      <c r="AY36" s="4">
        <v>75.405</v>
      </c>
      <c r="AZ36" s="4">
        <v>6.236588284641799</v>
      </c>
      <c r="BA36" s="4">
        <v>42.9375</v>
      </c>
      <c r="BB36" s="4">
        <v>5.4241662888181</v>
      </c>
      <c r="BC36" s="3"/>
      <c r="BD36" s="3" t="str">
        <f t="shared" si="21"/>
        <v>5</v>
      </c>
      <c r="BE36" s="3" t="str">
        <f t="shared" si="22"/>
        <v>5</v>
      </c>
      <c r="BF36" s="3" t="str">
        <f t="shared" si="23"/>
        <v>5</v>
      </c>
      <c r="BG36" s="3" t="str">
        <f t="shared" si="24"/>
        <v>1</v>
      </c>
      <c r="BH36" s="3" t="str">
        <f t="shared" si="25"/>
        <v>1</v>
      </c>
      <c r="BI36" s="3" t="str">
        <f t="shared" si="26"/>
        <v>1</v>
      </c>
      <c r="BJ36" s="3" t="str">
        <f t="shared" si="27"/>
        <v>1</v>
      </c>
      <c r="BK36" s="3" t="str">
        <f t="shared" si="28"/>
        <v>1</v>
      </c>
      <c r="BL36" s="3" t="str">
        <f t="shared" si="29"/>
        <v>1</v>
      </c>
      <c r="BM36" s="3" t="str">
        <f t="shared" si="30"/>
        <v>1</v>
      </c>
      <c r="BN36" s="3" t="str">
        <f t="shared" si="31"/>
        <v>1</v>
      </c>
      <c r="BO36" s="3" t="str">
        <f t="shared" si="32"/>
        <v>3</v>
      </c>
      <c r="BP36" s="3" t="str">
        <f t="shared" si="33"/>
        <v>3</v>
      </c>
      <c r="BQ36" s="3"/>
      <c r="BR36" s="4"/>
      <c r="BS36" s="4">
        <v>81317.0</v>
      </c>
      <c r="BT36" s="4">
        <v>2222.0</v>
      </c>
      <c r="BU36" s="3" t="str">
        <f t="shared" si="34"/>
        <v>2</v>
      </c>
      <c r="BV36" s="3" t="str">
        <f t="shared" si="35"/>
        <v>2</v>
      </c>
      <c r="BW36" t="str">
        <f t="shared" si="36"/>
        <v>1</v>
      </c>
      <c r="BX36" t="str">
        <f t="shared" si="37"/>
        <v>3</v>
      </c>
      <c r="BY36" s="4">
        <v>651894.0</v>
      </c>
      <c r="BZ36" s="4">
        <v>688.0</v>
      </c>
      <c r="CA36" s="3" t="str">
        <f t="shared" si="38"/>
        <v>9</v>
      </c>
      <c r="CB36" s="3" t="str">
        <f t="shared" si="39"/>
        <v>1</v>
      </c>
      <c r="CC36" s="7" t="str">
        <f t="shared" si="40"/>
        <v/>
      </c>
      <c r="CD36" s="4" t="str">
        <f t="shared" si="41"/>
        <v/>
      </c>
      <c r="CE36" s="4" t="str">
        <f t="shared" si="42"/>
        <v/>
      </c>
    </row>
    <row r="37">
      <c r="A37" s="4" t="str">
        <f t="shared" si="44"/>
        <v/>
      </c>
      <c r="B37" s="4" t="str">
        <f t="shared" si="45"/>
        <v/>
      </c>
      <c r="C37" s="4" t="str">
        <f t="shared" si="46"/>
        <v/>
      </c>
      <c r="D37" s="4" t="str">
        <f t="shared" si="47"/>
        <v/>
      </c>
      <c r="E37" s="4" t="str">
        <f t="shared" si="48"/>
        <v/>
      </c>
      <c r="F37" s="4" t="str">
        <f t="shared" si="49"/>
        <v/>
      </c>
      <c r="G37" s="4" t="str">
        <f t="shared" si="50"/>
        <v/>
      </c>
      <c r="H37" s="4" t="str">
        <f t="shared" si="51"/>
        <v/>
      </c>
      <c r="I37" s="4" t="str">
        <f t="shared" si="52"/>
        <v>2</v>
      </c>
      <c r="J37" s="4">
        <v>18.0</v>
      </c>
      <c r="M37" t="str">
        <f t="shared" si="3"/>
        <v>2</v>
      </c>
      <c r="N37" t="str">
        <f t="shared" si="4"/>
        <v>0</v>
      </c>
      <c r="O37" t="str">
        <f t="shared" si="5"/>
        <v>0</v>
      </c>
      <c r="Q37" s="3" t="str">
        <f t="shared" si="6"/>
        <v>5</v>
      </c>
      <c r="R37" s="3" t="str">
        <f t="shared" si="7"/>
        <v/>
      </c>
      <c r="S37" s="3" t="str">
        <f t="shared" si="8"/>
        <v/>
      </c>
      <c r="T37">
        <v>4.169925001442312</v>
      </c>
      <c r="U37" s="4">
        <v>8.0</v>
      </c>
      <c r="V37" s="7"/>
      <c r="W37" s="7"/>
      <c r="X37" s="3" t="str">
        <f t="shared" si="9"/>
        <v>1</v>
      </c>
      <c r="Y37" s="3" t="str">
        <f t="shared" si="10"/>
        <v>4</v>
      </c>
      <c r="Z37" s="3" t="str">
        <f t="shared" si="11"/>
        <v>0</v>
      </c>
      <c r="AA37" s="3" t="str">
        <f t="shared" si="12"/>
        <v>0</v>
      </c>
      <c r="AB37" s="3" t="str">
        <f t="shared" si="13"/>
        <v>2</v>
      </c>
      <c r="AC37" s="3" t="str">
        <f t="shared" si="14"/>
        <v>7</v>
      </c>
      <c r="AD37" s="3" t="str">
        <f t="shared" si="15"/>
        <v/>
      </c>
      <c r="AE37" s="3" t="str">
        <f t="shared" si="16"/>
        <v/>
      </c>
      <c r="AG37" s="7">
        <v>569574.174375</v>
      </c>
      <c r="AH37" s="7">
        <v>998.2914168870174</v>
      </c>
      <c r="AI37" s="7">
        <v>8157.0</v>
      </c>
      <c r="AJ37" s="7">
        <v>7343.338169601666</v>
      </c>
      <c r="AK37" s="3" t="str">
        <f t="shared" si="17"/>
        <v>5</v>
      </c>
      <c r="AL37" s="3" t="str">
        <f t="shared" si="18"/>
        <v>4</v>
      </c>
      <c r="AM37" s="3" t="str">
        <f t="shared" si="19"/>
        <v>3</v>
      </c>
      <c r="AN37" s="3" t="str">
        <f t="shared" si="20"/>
        <v>3</v>
      </c>
      <c r="AO37" s="3"/>
      <c r="AP37" s="4">
        <v>0.00816533740767</v>
      </c>
      <c r="AQ37" s="4">
        <v>568595.0</v>
      </c>
      <c r="AR37" s="4">
        <v>19.11704188701729</v>
      </c>
      <c r="AS37" s="4">
        <v>8157.0</v>
      </c>
      <c r="AT37" s="4">
        <v>12.993822936745916</v>
      </c>
      <c r="AU37" s="4">
        <v>7333.6528125</v>
      </c>
      <c r="AV37" s="4">
        <v>12.840316252710478</v>
      </c>
      <c r="AW37" s="4">
        <v>823.3471875</v>
      </c>
      <c r="AX37" s="4">
        <v>9.685357101665117</v>
      </c>
      <c r="AY37" s="4">
        <v>979.174375</v>
      </c>
      <c r="AZ37" s="4">
        <v>9.935421992960356</v>
      </c>
      <c r="BA37" s="4">
        <v>0.0</v>
      </c>
      <c r="BB37" s="4">
        <v>0.0</v>
      </c>
      <c r="BC37" s="3"/>
      <c r="BD37" s="3" t="str">
        <f t="shared" si="21"/>
        <v>5</v>
      </c>
      <c r="BE37" s="3" t="str">
        <f t="shared" si="22"/>
        <v>5</v>
      </c>
      <c r="BF37" s="3" t="str">
        <f t="shared" si="23"/>
        <v>5</v>
      </c>
      <c r="BG37" s="3" t="str">
        <f t="shared" si="24"/>
        <v>3</v>
      </c>
      <c r="BH37" s="3" t="str">
        <f t="shared" si="25"/>
        <v>3</v>
      </c>
      <c r="BI37" s="3" t="str">
        <f t="shared" si="26"/>
        <v>3</v>
      </c>
      <c r="BJ37" s="3" t="str">
        <f t="shared" si="27"/>
        <v>3</v>
      </c>
      <c r="BK37" s="3" t="str">
        <f t="shared" si="28"/>
        <v>2</v>
      </c>
      <c r="BL37" s="3" t="str">
        <f t="shared" si="29"/>
        <v>2</v>
      </c>
      <c r="BM37" s="3" t="str">
        <f t="shared" si="30"/>
        <v>4</v>
      </c>
      <c r="BN37" s="3" t="str">
        <f t="shared" si="31"/>
        <v>4</v>
      </c>
      <c r="BO37" s="3" t="str">
        <f t="shared" si="32"/>
        <v>0</v>
      </c>
      <c r="BP37" s="3" t="str">
        <f t="shared" si="33"/>
        <v>0</v>
      </c>
      <c r="BQ37" s="3"/>
      <c r="BR37" s="4"/>
      <c r="BS37" s="4">
        <v>81542.0</v>
      </c>
      <c r="BT37" s="4">
        <v>2312.0</v>
      </c>
      <c r="BU37" s="3" t="str">
        <f t="shared" si="34"/>
        <v>2</v>
      </c>
      <c r="BV37" s="3" t="str">
        <f t="shared" si="35"/>
        <v>2</v>
      </c>
      <c r="BW37" t="str">
        <f t="shared" si="36"/>
        <v>1</v>
      </c>
      <c r="BX37" t="str">
        <f t="shared" si="37"/>
        <v>3</v>
      </c>
      <c r="BY37" s="4">
        <v>568595.0</v>
      </c>
      <c r="BZ37" s="4">
        <v>8157.0</v>
      </c>
      <c r="CA37" s="3" t="str">
        <f t="shared" si="38"/>
        <v>9</v>
      </c>
      <c r="CB37" s="3" t="str">
        <f t="shared" si="39"/>
        <v>5</v>
      </c>
      <c r="CC37" s="7" t="str">
        <f t="shared" si="40"/>
        <v/>
      </c>
      <c r="CD37" s="4" t="str">
        <f t="shared" si="41"/>
        <v/>
      </c>
      <c r="CE37" s="4" t="str">
        <f t="shared" si="42"/>
        <v/>
      </c>
    </row>
    <row r="38">
      <c r="A38" s="4" t="str">
        <f t="shared" si="44"/>
        <v/>
      </c>
      <c r="B38" s="4" t="str">
        <f t="shared" si="45"/>
        <v/>
      </c>
      <c r="C38" s="4" t="str">
        <f t="shared" si="46"/>
        <v/>
      </c>
      <c r="D38" s="4" t="str">
        <f t="shared" si="47"/>
        <v>1</v>
      </c>
      <c r="E38" s="4" t="str">
        <f t="shared" si="48"/>
        <v/>
      </c>
      <c r="F38" s="4" t="str">
        <f t="shared" si="49"/>
        <v/>
      </c>
      <c r="G38" s="4" t="str">
        <f t="shared" si="50"/>
        <v/>
      </c>
      <c r="H38" s="4" t="str">
        <f t="shared" si="51"/>
        <v>1</v>
      </c>
      <c r="I38" s="4" t="str">
        <f t="shared" si="52"/>
        <v>4</v>
      </c>
      <c r="J38" s="4">
        <v>724.0</v>
      </c>
      <c r="K38" s="4">
        <v>1.0</v>
      </c>
      <c r="L38" s="4">
        <v>1.0</v>
      </c>
      <c r="M38" t="str">
        <f t="shared" si="3"/>
        <v>4</v>
      </c>
      <c r="N38" t="str">
        <f t="shared" si="4"/>
        <v>1</v>
      </c>
      <c r="O38" t="str">
        <f t="shared" si="5"/>
        <v>1</v>
      </c>
      <c r="Q38" s="3" t="str">
        <f t="shared" si="6"/>
        <v>10</v>
      </c>
      <c r="R38" s="3" t="str">
        <f t="shared" si="7"/>
        <v>2</v>
      </c>
      <c r="S38" s="3" t="str">
        <f t="shared" si="8"/>
        <v>2</v>
      </c>
      <c r="T38">
        <v>159.4998458870832</v>
      </c>
      <c r="U38" s="7">
        <v>178.0</v>
      </c>
      <c r="V38" s="7">
        <v>2.0</v>
      </c>
      <c r="W38" s="7">
        <v>51.906890595608516</v>
      </c>
      <c r="X38" s="3" t="str">
        <f t="shared" si="9"/>
        <v>5</v>
      </c>
      <c r="Y38" s="3" t="str">
        <f t="shared" si="10"/>
        <v>5</v>
      </c>
      <c r="Z38" s="3" t="str">
        <f t="shared" si="11"/>
        <v>2</v>
      </c>
      <c r="AA38" s="3" t="str">
        <f t="shared" si="12"/>
        <v>5</v>
      </c>
      <c r="AB38" s="3" t="str">
        <f t="shared" si="13"/>
        <v>9</v>
      </c>
      <c r="AC38" s="3" t="str">
        <f t="shared" si="14"/>
        <v>10</v>
      </c>
      <c r="AD38" s="3" t="str">
        <f t="shared" si="15"/>
        <v>3</v>
      </c>
      <c r="AE38" s="3" t="str">
        <f t="shared" si="16"/>
        <v>10</v>
      </c>
      <c r="AG38" s="7">
        <v>563492.5525</v>
      </c>
      <c r="AH38" s="7">
        <v>7498.63725908907</v>
      </c>
      <c r="AI38" s="7">
        <v>91100.0</v>
      </c>
      <c r="AJ38" s="7">
        <v>83170.17417855564</v>
      </c>
      <c r="AK38" s="3" t="str">
        <f t="shared" si="17"/>
        <v>5</v>
      </c>
      <c r="AL38" s="3" t="str">
        <f t="shared" si="18"/>
        <v>5</v>
      </c>
      <c r="AM38" s="3" t="str">
        <f t="shared" si="19"/>
        <v>5</v>
      </c>
      <c r="AN38" s="3" t="str">
        <f t="shared" si="20"/>
        <v>5</v>
      </c>
      <c r="AO38" s="3"/>
      <c r="AP38" s="4">
        <v>0.00813808988991</v>
      </c>
      <c r="AQ38" s="4">
        <v>556013.0</v>
      </c>
      <c r="AR38" s="4">
        <v>19.084759089069543</v>
      </c>
      <c r="AS38" s="4">
        <v>91100.0</v>
      </c>
      <c r="AT38" s="4">
        <v>16.475163433576775</v>
      </c>
      <c r="AU38" s="4">
        <v>83157.21875</v>
      </c>
      <c r="AV38" s="4">
        <v>16.34355388663123</v>
      </c>
      <c r="AW38" s="4">
        <v>7942.78125</v>
      </c>
      <c r="AX38" s="4">
        <v>12.955428555631238</v>
      </c>
      <c r="AY38" s="4">
        <v>6867.5828125</v>
      </c>
      <c r="AZ38" s="4">
        <v>12.745586686754297</v>
      </c>
      <c r="BA38" s="4">
        <v>611.9696875</v>
      </c>
      <c r="BB38" s="4">
        <v>9.257316383907549</v>
      </c>
      <c r="BC38" s="3"/>
      <c r="BD38" s="3" t="str">
        <f t="shared" si="21"/>
        <v>5</v>
      </c>
      <c r="BE38" s="3" t="str">
        <f t="shared" si="22"/>
        <v>5</v>
      </c>
      <c r="BF38" s="3" t="str">
        <f t="shared" si="23"/>
        <v>5</v>
      </c>
      <c r="BG38" s="3" t="str">
        <f t="shared" si="24"/>
        <v>5</v>
      </c>
      <c r="BH38" s="3" t="str">
        <f t="shared" si="25"/>
        <v>5</v>
      </c>
      <c r="BI38" s="3" t="str">
        <f t="shared" si="26"/>
        <v>5</v>
      </c>
      <c r="BJ38" s="3" t="str">
        <f t="shared" si="27"/>
        <v>5</v>
      </c>
      <c r="BK38" s="3" t="str">
        <f t="shared" si="28"/>
        <v>5</v>
      </c>
      <c r="BL38" s="3" t="str">
        <f t="shared" si="29"/>
        <v>5</v>
      </c>
      <c r="BM38" s="3" t="str">
        <f t="shared" si="30"/>
        <v>5</v>
      </c>
      <c r="BN38" s="3" t="str">
        <f t="shared" si="31"/>
        <v>5</v>
      </c>
      <c r="BO38" s="3" t="str">
        <f t="shared" si="32"/>
        <v>5</v>
      </c>
      <c r="BP38" s="3" t="str">
        <f t="shared" si="33"/>
        <v>5</v>
      </c>
      <c r="BQ38" s="3"/>
      <c r="BR38" s="4"/>
      <c r="BS38" s="4">
        <v>81940.0</v>
      </c>
      <c r="BT38" s="4">
        <v>2387.0</v>
      </c>
      <c r="BU38" s="3" t="str">
        <f t="shared" si="34"/>
        <v>2</v>
      </c>
      <c r="BV38" s="3" t="str">
        <f t="shared" si="35"/>
        <v>2</v>
      </c>
      <c r="BW38" t="str">
        <f t="shared" si="36"/>
        <v>1</v>
      </c>
      <c r="BX38" t="str">
        <f t="shared" si="37"/>
        <v>3</v>
      </c>
      <c r="BY38" s="4">
        <v>556013.0</v>
      </c>
      <c r="BZ38" s="4">
        <v>91100.0</v>
      </c>
      <c r="CA38" s="3" t="str">
        <f t="shared" si="38"/>
        <v>9</v>
      </c>
      <c r="CB38" s="3" t="str">
        <f t="shared" si="39"/>
        <v>10</v>
      </c>
      <c r="CC38" s="4" t="str">
        <f t="shared" si="40"/>
        <v>724</v>
      </c>
      <c r="CD38" s="4" t="str">
        <f t="shared" si="41"/>
        <v>1</v>
      </c>
      <c r="CE38" s="4" t="str">
        <f t="shared" si="42"/>
        <v>1</v>
      </c>
    </row>
    <row r="39">
      <c r="A39" s="4" t="str">
        <f t="shared" si="44"/>
        <v/>
      </c>
      <c r="B39" s="4" t="str">
        <f t="shared" si="45"/>
        <v/>
      </c>
      <c r="C39" s="4" t="str">
        <f t="shared" si="46"/>
        <v/>
      </c>
      <c r="D39" s="4" t="str">
        <f t="shared" si="47"/>
        <v/>
      </c>
      <c r="E39" s="4" t="str">
        <f t="shared" si="48"/>
        <v/>
      </c>
      <c r="F39" s="4" t="str">
        <f t="shared" si="49"/>
        <v/>
      </c>
      <c r="G39" s="4" t="str">
        <f t="shared" si="50"/>
        <v/>
      </c>
      <c r="H39" s="4" t="str">
        <f t="shared" si="51"/>
        <v/>
      </c>
      <c r="I39" s="4" t="str">
        <f t="shared" si="52"/>
        <v/>
      </c>
      <c r="M39" t="str">
        <f t="shared" si="3"/>
        <v>0</v>
      </c>
      <c r="N39" t="str">
        <f t="shared" si="4"/>
        <v>0</v>
      </c>
      <c r="O39" t="str">
        <f t="shared" si="5"/>
        <v>0</v>
      </c>
      <c r="Q39" s="3" t="str">
        <f t="shared" si="6"/>
        <v/>
      </c>
      <c r="R39" s="3" t="str">
        <f t="shared" si="7"/>
        <v/>
      </c>
      <c r="S39" s="3" t="str">
        <f t="shared" si="8"/>
        <v/>
      </c>
      <c r="U39" s="18"/>
      <c r="X39" s="3" t="str">
        <f t="shared" si="9"/>
        <v>0</v>
      </c>
      <c r="Y39" s="3" t="str">
        <f t="shared" si="10"/>
        <v>0</v>
      </c>
      <c r="Z39" s="3" t="str">
        <f t="shared" si="11"/>
        <v>0</v>
      </c>
      <c r="AA39" s="3" t="str">
        <f t="shared" si="12"/>
        <v>0</v>
      </c>
      <c r="AB39" s="3" t="str">
        <f t="shared" si="13"/>
        <v/>
      </c>
      <c r="AC39" s="3" t="str">
        <f t="shared" si="14"/>
        <v/>
      </c>
      <c r="AD39" s="3" t="str">
        <f t="shared" si="15"/>
        <v/>
      </c>
      <c r="AE39" s="3" t="str">
        <f t="shared" si="16"/>
        <v/>
      </c>
      <c r="AG39" s="7">
        <v>521121.5015625</v>
      </c>
      <c r="AH39" s="7">
        <v>135.49250019231602</v>
      </c>
      <c r="AI39" s="7">
        <v>6022.0</v>
      </c>
      <c r="AJ39" s="7">
        <v>3893.3713123418424</v>
      </c>
      <c r="AK39" s="3" t="str">
        <f t="shared" si="17"/>
        <v>5</v>
      </c>
      <c r="AL39" s="3" t="str">
        <f t="shared" si="18"/>
        <v>1</v>
      </c>
      <c r="AM39" s="3" t="str">
        <f t="shared" si="19"/>
        <v>2</v>
      </c>
      <c r="AN39" s="3" t="str">
        <f t="shared" si="20"/>
        <v>2</v>
      </c>
      <c r="AO39" s="3"/>
      <c r="AP39" s="4">
        <v>0.00800970514819</v>
      </c>
      <c r="AQ39" s="4">
        <v>521005.0</v>
      </c>
      <c r="AR39" s="4">
        <v>18.99093769231601</v>
      </c>
      <c r="AS39" s="4">
        <v>6022.0</v>
      </c>
      <c r="AT39" s="4">
        <v>12.556026992724679</v>
      </c>
      <c r="AU39" s="4">
        <v>3882.308125</v>
      </c>
      <c r="AV39" s="4">
        <v>11.922698908836436</v>
      </c>
      <c r="AW39" s="4">
        <v>2139.691875</v>
      </c>
      <c r="AX39" s="4">
        <v>11.0631873418422</v>
      </c>
      <c r="AY39" s="4">
        <v>94.09375</v>
      </c>
      <c r="AZ39" s="4">
        <v>6.556026992724677</v>
      </c>
      <c r="BA39" s="4">
        <v>22.4078125</v>
      </c>
      <c r="BB39" s="4">
        <v>4.485929911542913</v>
      </c>
      <c r="BC39" s="3"/>
      <c r="BD39" s="3" t="str">
        <f t="shared" si="21"/>
        <v>5</v>
      </c>
      <c r="BE39" s="3" t="str">
        <f t="shared" si="22"/>
        <v>5</v>
      </c>
      <c r="BF39" s="3" t="str">
        <f t="shared" si="23"/>
        <v>5</v>
      </c>
      <c r="BG39" s="3" t="str">
        <f t="shared" si="24"/>
        <v>2</v>
      </c>
      <c r="BH39" s="3" t="str">
        <f t="shared" si="25"/>
        <v>2</v>
      </c>
      <c r="BI39" s="3" t="str">
        <f t="shared" si="26"/>
        <v>2</v>
      </c>
      <c r="BJ39" s="3" t="str">
        <f t="shared" si="27"/>
        <v>2</v>
      </c>
      <c r="BK39" s="3" t="str">
        <f t="shared" si="28"/>
        <v>4</v>
      </c>
      <c r="BL39" s="3" t="str">
        <f t="shared" si="29"/>
        <v>4</v>
      </c>
      <c r="BM39" s="3" t="str">
        <f t="shared" si="30"/>
        <v>1</v>
      </c>
      <c r="BN39" s="3" t="str">
        <f t="shared" si="31"/>
        <v>1</v>
      </c>
      <c r="BO39" s="3" t="str">
        <f t="shared" si="32"/>
        <v>2</v>
      </c>
      <c r="BP39" s="3" t="str">
        <f t="shared" si="33"/>
        <v>2</v>
      </c>
      <c r="BQ39" s="3"/>
      <c r="BR39" s="4"/>
      <c r="BS39" s="4">
        <v>82428.0</v>
      </c>
      <c r="BT39" s="4">
        <v>2498.0</v>
      </c>
      <c r="BU39" s="3" t="str">
        <f t="shared" si="34"/>
        <v>2</v>
      </c>
      <c r="BV39" s="3" t="str">
        <f t="shared" si="35"/>
        <v>2</v>
      </c>
      <c r="BW39" t="str">
        <f t="shared" si="36"/>
        <v>1</v>
      </c>
      <c r="BX39" t="str">
        <f t="shared" si="37"/>
        <v>3</v>
      </c>
      <c r="BY39" s="4">
        <v>521005.0</v>
      </c>
      <c r="BZ39" s="4">
        <v>6022.0</v>
      </c>
      <c r="CA39" s="3" t="str">
        <f t="shared" si="38"/>
        <v>9</v>
      </c>
      <c r="CB39" s="3" t="str">
        <f t="shared" si="39"/>
        <v>4</v>
      </c>
      <c r="CC39" s="7" t="str">
        <f t="shared" si="40"/>
        <v/>
      </c>
      <c r="CD39" s="4" t="str">
        <f t="shared" si="41"/>
        <v/>
      </c>
      <c r="CE39" s="4" t="str">
        <f t="shared" si="42"/>
        <v/>
      </c>
    </row>
    <row r="40">
      <c r="A40" s="4" t="str">
        <f t="shared" si="44"/>
        <v/>
      </c>
      <c r="B40" s="4" t="str">
        <f t="shared" si="45"/>
        <v/>
      </c>
      <c r="C40" s="4" t="str">
        <f t="shared" si="46"/>
        <v/>
      </c>
      <c r="D40" s="4" t="str">
        <f t="shared" si="47"/>
        <v/>
      </c>
      <c r="E40" s="4" t="str">
        <f t="shared" si="48"/>
        <v/>
      </c>
      <c r="F40" s="4" t="str">
        <f t="shared" si="49"/>
        <v/>
      </c>
      <c r="G40" s="4" t="str">
        <f t="shared" si="50"/>
        <v/>
      </c>
      <c r="H40" s="4" t="str">
        <f t="shared" si="51"/>
        <v/>
      </c>
      <c r="I40" s="4" t="str">
        <f t="shared" si="52"/>
        <v>2</v>
      </c>
      <c r="J40" s="4">
        <v>6.0</v>
      </c>
      <c r="M40" t="str">
        <f t="shared" si="3"/>
        <v>1</v>
      </c>
      <c r="N40" t="str">
        <f t="shared" si="4"/>
        <v>0</v>
      </c>
      <c r="O40" t="str">
        <f t="shared" si="5"/>
        <v>0</v>
      </c>
      <c r="Q40" s="3" t="str">
        <f t="shared" si="6"/>
        <v>3</v>
      </c>
      <c r="R40" s="3" t="str">
        <f t="shared" si="7"/>
        <v/>
      </c>
      <c r="S40" s="3" t="str">
        <f t="shared" si="8"/>
        <v/>
      </c>
      <c r="T40">
        <v>2.584962500721156</v>
      </c>
      <c r="U40" s="4">
        <v>49.0</v>
      </c>
      <c r="V40" s="7"/>
      <c r="W40" s="7"/>
      <c r="X40" s="3" t="str">
        <f t="shared" si="9"/>
        <v>1</v>
      </c>
      <c r="Y40" s="3" t="str">
        <f t="shared" si="10"/>
        <v>5</v>
      </c>
      <c r="Z40" s="3" t="str">
        <f t="shared" si="11"/>
        <v>0</v>
      </c>
      <c r="AA40" s="3" t="str">
        <f t="shared" si="12"/>
        <v>0</v>
      </c>
      <c r="AB40" s="3" t="str">
        <f t="shared" si="13"/>
        <v>2</v>
      </c>
      <c r="AC40" s="3" t="str">
        <f t="shared" si="14"/>
        <v>10</v>
      </c>
      <c r="AD40" s="3" t="str">
        <f t="shared" si="15"/>
        <v/>
      </c>
      <c r="AE40" s="3" t="str">
        <f t="shared" si="16"/>
        <v/>
      </c>
      <c r="AG40" s="7">
        <v>510886.5</v>
      </c>
      <c r="AH40" s="7">
        <v>367.46165882118385</v>
      </c>
      <c r="AI40" s="7">
        <v>2818.0</v>
      </c>
      <c r="AJ40" s="7">
        <v>2600.813781191217</v>
      </c>
      <c r="AK40" s="3" t="str">
        <f t="shared" si="17"/>
        <v>5</v>
      </c>
      <c r="AL40" s="3" t="str">
        <f t="shared" si="18"/>
        <v>2</v>
      </c>
      <c r="AM40" s="3" t="str">
        <f t="shared" si="19"/>
        <v>2</v>
      </c>
      <c r="AN40" s="3" t="str">
        <f t="shared" si="20"/>
        <v>2</v>
      </c>
      <c r="AO40" s="3"/>
      <c r="AP40" s="4">
        <v>0.00794768670681</v>
      </c>
      <c r="AQ40" s="4">
        <v>510538.0</v>
      </c>
      <c r="AR40" s="4">
        <v>18.96165882118387</v>
      </c>
      <c r="AS40" s="4">
        <v>2818.0</v>
      </c>
      <c r="AT40" s="4">
        <v>11.460455896309636</v>
      </c>
      <c r="AU40" s="4">
        <v>2593.0</v>
      </c>
      <c r="AV40" s="4">
        <v>11.340406490853296</v>
      </c>
      <c r="AW40" s="4">
        <v>225.0</v>
      </c>
      <c r="AX40" s="4">
        <v>7.813781191217037</v>
      </c>
      <c r="AY40" s="4">
        <v>299.25</v>
      </c>
      <c r="AZ40" s="4">
        <v>8.225207436943503</v>
      </c>
      <c r="BA40" s="4">
        <v>49.25</v>
      </c>
      <c r="BB40" s="4">
        <v>5.622051819456376</v>
      </c>
      <c r="BC40" s="3"/>
      <c r="BD40" s="3" t="str">
        <f t="shared" si="21"/>
        <v>5</v>
      </c>
      <c r="BE40" s="3" t="str">
        <f t="shared" si="22"/>
        <v>5</v>
      </c>
      <c r="BF40" s="3" t="str">
        <f t="shared" si="23"/>
        <v>5</v>
      </c>
      <c r="BG40" s="3" t="str">
        <f t="shared" si="24"/>
        <v>2</v>
      </c>
      <c r="BH40" s="3" t="str">
        <f t="shared" si="25"/>
        <v>2</v>
      </c>
      <c r="BI40" s="3" t="str">
        <f t="shared" si="26"/>
        <v>2</v>
      </c>
      <c r="BJ40" s="3" t="str">
        <f t="shared" si="27"/>
        <v>2</v>
      </c>
      <c r="BK40" s="3" t="str">
        <f t="shared" si="28"/>
        <v>2</v>
      </c>
      <c r="BL40" s="3" t="str">
        <f t="shared" si="29"/>
        <v>2</v>
      </c>
      <c r="BM40" s="3" t="str">
        <f t="shared" si="30"/>
        <v>2</v>
      </c>
      <c r="BN40" s="3" t="str">
        <f t="shared" si="31"/>
        <v>2</v>
      </c>
      <c r="BO40" s="3" t="str">
        <f t="shared" si="32"/>
        <v>3</v>
      </c>
      <c r="BP40" s="3" t="str">
        <f t="shared" si="33"/>
        <v>3</v>
      </c>
      <c r="BQ40" s="3"/>
      <c r="BR40" s="4"/>
      <c r="BS40" s="4">
        <v>82681.0</v>
      </c>
      <c r="BT40" s="4">
        <v>2557.0</v>
      </c>
      <c r="BU40" s="3" t="str">
        <f t="shared" si="34"/>
        <v>3</v>
      </c>
      <c r="BV40" s="3" t="str">
        <f t="shared" si="35"/>
        <v>3</v>
      </c>
      <c r="BW40" t="str">
        <f t="shared" si="36"/>
        <v>1</v>
      </c>
      <c r="BX40" t="str">
        <f t="shared" si="37"/>
        <v>3</v>
      </c>
      <c r="BY40" s="4">
        <v>510538.0</v>
      </c>
      <c r="BZ40" s="4">
        <v>2818.0</v>
      </c>
      <c r="CA40" s="3" t="str">
        <f t="shared" si="38"/>
        <v>9</v>
      </c>
      <c r="CB40" s="3" t="str">
        <f t="shared" si="39"/>
        <v>3</v>
      </c>
      <c r="CC40" s="7" t="str">
        <f t="shared" si="40"/>
        <v/>
      </c>
      <c r="CD40" s="4" t="str">
        <f t="shared" si="41"/>
        <v/>
      </c>
      <c r="CE40" s="4" t="str">
        <f t="shared" si="42"/>
        <v/>
      </c>
    </row>
    <row r="41">
      <c r="A41" s="4" t="str">
        <f t="shared" si="44"/>
        <v/>
      </c>
      <c r="B41" s="4" t="str">
        <f t="shared" si="45"/>
        <v/>
      </c>
      <c r="C41" s="4" t="str">
        <f t="shared" si="46"/>
        <v/>
      </c>
      <c r="D41" s="4" t="str">
        <f t="shared" si="47"/>
        <v>0</v>
      </c>
      <c r="E41" s="4" t="str">
        <f t="shared" si="48"/>
        <v/>
      </c>
      <c r="F41" s="4" t="str">
        <f t="shared" si="49"/>
        <v/>
      </c>
      <c r="G41" s="4" t="str">
        <f t="shared" si="50"/>
        <v/>
      </c>
      <c r="H41" s="4" t="str">
        <f t="shared" si="51"/>
        <v>0</v>
      </c>
      <c r="I41" s="4" t="str">
        <f t="shared" si="52"/>
        <v>4</v>
      </c>
      <c r="J41" s="4">
        <v>2146.0</v>
      </c>
      <c r="K41" s="4">
        <v>0.0</v>
      </c>
      <c r="L41" s="4">
        <v>0.0</v>
      </c>
      <c r="M41" t="str">
        <f t="shared" si="3"/>
        <v>5</v>
      </c>
      <c r="N41" t="str">
        <f t="shared" si="4"/>
        <v>0</v>
      </c>
      <c r="O41" t="str">
        <f t="shared" si="5"/>
        <v>0</v>
      </c>
      <c r="Q41" s="3" t="str">
        <f t="shared" si="6"/>
        <v>10</v>
      </c>
      <c r="R41" s="3" t="str">
        <f t="shared" si="7"/>
        <v>0</v>
      </c>
      <c r="S41" s="3" t="str">
        <f t="shared" si="8"/>
        <v>0</v>
      </c>
      <c r="T41">
        <v>833.0674343607566</v>
      </c>
      <c r="U41" s="4">
        <v>843.0</v>
      </c>
      <c r="V41" s="7">
        <v>0.0</v>
      </c>
      <c r="W41" s="7">
        <v>2.321928094887362</v>
      </c>
      <c r="X41" s="3" t="str">
        <f t="shared" si="9"/>
        <v>5</v>
      </c>
      <c r="Y41" s="3" t="str">
        <f t="shared" si="10"/>
        <v>5</v>
      </c>
      <c r="Z41" s="3" t="str">
        <f t="shared" si="11"/>
        <v>0</v>
      </c>
      <c r="AA41" s="3" t="str">
        <f t="shared" si="12"/>
        <v>2</v>
      </c>
      <c r="AB41" s="3" t="str">
        <f t="shared" si="13"/>
        <v>10</v>
      </c>
      <c r="AC41" s="3" t="str">
        <f t="shared" si="14"/>
        <v>10</v>
      </c>
      <c r="AD41" s="3" t="str">
        <f t="shared" si="15"/>
        <v>0</v>
      </c>
      <c r="AE41" s="3" t="str">
        <f t="shared" si="16"/>
        <v>3</v>
      </c>
      <c r="AG41" s="7">
        <v>494837.644375</v>
      </c>
      <c r="AH41" s="7">
        <v>2480.553775916347</v>
      </c>
      <c r="AI41" s="7">
        <v>20400.0</v>
      </c>
      <c r="AJ41" s="7">
        <v>19128.94847703315</v>
      </c>
      <c r="AK41" s="3" t="str">
        <f t="shared" si="17"/>
        <v>5</v>
      </c>
      <c r="AL41" s="3" t="str">
        <f t="shared" si="18"/>
        <v>5</v>
      </c>
      <c r="AM41" s="3" t="str">
        <f t="shared" si="19"/>
        <v>4</v>
      </c>
      <c r="AN41" s="3" t="str">
        <f t="shared" si="20"/>
        <v>4</v>
      </c>
      <c r="AO41" s="3"/>
      <c r="AP41" s="4">
        <v>0.00774778018561</v>
      </c>
      <c r="AQ41" s="4">
        <v>492376.0</v>
      </c>
      <c r="AR41" s="4">
        <v>18.90940091634686</v>
      </c>
      <c r="AS41" s="4">
        <v>20400.0</v>
      </c>
      <c r="AT41" s="4">
        <v>14.31628153174622</v>
      </c>
      <c r="AU41" s="4">
        <v>19118.625</v>
      </c>
      <c r="AV41" s="4">
        <v>14.222691148840235</v>
      </c>
      <c r="AW41" s="4">
        <v>1281.375</v>
      </c>
      <c r="AX41" s="4">
        <v>10.323477033150425</v>
      </c>
      <c r="AY41" s="4">
        <v>2062.063125</v>
      </c>
      <c r="AZ41" s="4">
        <v>11.009872782610833</v>
      </c>
      <c r="BA41" s="4">
        <v>399.58125</v>
      </c>
      <c r="BB41" s="4">
        <v>8.642345077292774</v>
      </c>
      <c r="BC41" s="3"/>
      <c r="BD41" s="3" t="str">
        <f t="shared" si="21"/>
        <v>5</v>
      </c>
      <c r="BE41" s="3" t="str">
        <f t="shared" si="22"/>
        <v>5</v>
      </c>
      <c r="BF41" s="3" t="str">
        <f t="shared" si="23"/>
        <v>5</v>
      </c>
      <c r="BG41" s="3" t="str">
        <f t="shared" si="24"/>
        <v>4</v>
      </c>
      <c r="BH41" s="3" t="str">
        <f t="shared" si="25"/>
        <v>4</v>
      </c>
      <c r="BI41" s="3" t="str">
        <f t="shared" si="26"/>
        <v>4</v>
      </c>
      <c r="BJ41" s="3" t="str">
        <f t="shared" si="27"/>
        <v>4</v>
      </c>
      <c r="BK41" s="3" t="str">
        <f t="shared" si="28"/>
        <v>3</v>
      </c>
      <c r="BL41" s="3" t="str">
        <f t="shared" si="29"/>
        <v>3</v>
      </c>
      <c r="BM41" s="3" t="str">
        <f t="shared" si="30"/>
        <v>5</v>
      </c>
      <c r="BN41" s="3" t="str">
        <f t="shared" si="31"/>
        <v>5</v>
      </c>
      <c r="BO41" s="3" t="str">
        <f t="shared" si="32"/>
        <v>5</v>
      </c>
      <c r="BP41" s="3" t="str">
        <f t="shared" si="33"/>
        <v>5</v>
      </c>
      <c r="BQ41" s="3"/>
      <c r="BR41" s="4"/>
      <c r="BS41" s="4">
        <v>84746.0</v>
      </c>
      <c r="BT41" s="4">
        <v>2613.0</v>
      </c>
      <c r="BU41" s="3" t="str">
        <f t="shared" si="34"/>
        <v>3</v>
      </c>
      <c r="BV41" s="3" t="str">
        <f t="shared" si="35"/>
        <v>3</v>
      </c>
      <c r="BW41" t="str">
        <f t="shared" si="36"/>
        <v>1</v>
      </c>
      <c r="BX41" t="str">
        <f t="shared" si="37"/>
        <v>3</v>
      </c>
      <c r="BY41" s="4">
        <v>492376.0</v>
      </c>
      <c r="BZ41" s="4">
        <v>20400.0</v>
      </c>
      <c r="CA41" s="3" t="str">
        <f t="shared" si="38"/>
        <v>9</v>
      </c>
      <c r="CB41" s="3" t="str">
        <f t="shared" si="39"/>
        <v>8</v>
      </c>
      <c r="CC41" s="4" t="str">
        <f t="shared" si="40"/>
        <v>2146</v>
      </c>
      <c r="CD41" s="4" t="str">
        <f t="shared" si="41"/>
        <v>0</v>
      </c>
      <c r="CE41" s="4" t="str">
        <f t="shared" si="42"/>
        <v>0</v>
      </c>
    </row>
    <row r="42">
      <c r="A42" s="4" t="str">
        <f t="shared" si="44"/>
        <v/>
      </c>
      <c r="B42" s="4" t="str">
        <f t="shared" si="45"/>
        <v/>
      </c>
      <c r="C42" s="4" t="str">
        <f t="shared" si="46"/>
        <v/>
      </c>
      <c r="D42" s="4" t="str">
        <f t="shared" si="47"/>
        <v/>
      </c>
      <c r="E42" s="4" t="str">
        <f t="shared" si="48"/>
        <v/>
      </c>
      <c r="F42" s="4" t="str">
        <f t="shared" si="49"/>
        <v/>
      </c>
      <c r="G42" s="4" t="str">
        <f t="shared" si="50"/>
        <v/>
      </c>
      <c r="H42" s="4" t="str">
        <f t="shared" si="51"/>
        <v/>
      </c>
      <c r="I42" s="4" t="str">
        <f t="shared" si="52"/>
        <v>3</v>
      </c>
      <c r="J42" s="4">
        <v>134.0</v>
      </c>
      <c r="M42" t="str">
        <f t="shared" si="3"/>
        <v>3</v>
      </c>
      <c r="N42" t="str">
        <f t="shared" si="4"/>
        <v>0</v>
      </c>
      <c r="O42" t="str">
        <f t="shared" si="5"/>
        <v>0</v>
      </c>
      <c r="Q42" s="3" t="str">
        <f t="shared" si="6"/>
        <v>9</v>
      </c>
      <c r="R42" s="3" t="str">
        <f t="shared" si="7"/>
        <v/>
      </c>
      <c r="S42" s="3" t="str">
        <f t="shared" si="8"/>
        <v/>
      </c>
      <c r="T42" s="18">
        <v>96.06608919045777</v>
      </c>
      <c r="U42" s="4">
        <v>270.0</v>
      </c>
      <c r="V42" s="7"/>
      <c r="W42" s="7"/>
      <c r="X42" s="3" t="str">
        <f t="shared" si="9"/>
        <v>5</v>
      </c>
      <c r="Y42" s="3" t="str">
        <f t="shared" si="10"/>
        <v>5</v>
      </c>
      <c r="Z42" s="3" t="str">
        <f t="shared" si="11"/>
        <v>0</v>
      </c>
      <c r="AA42" s="3" t="str">
        <f t="shared" si="12"/>
        <v>0</v>
      </c>
      <c r="AB42" s="3" t="str">
        <f t="shared" si="13"/>
        <v>8</v>
      </c>
      <c r="AC42" s="3" t="str">
        <f t="shared" si="14"/>
        <v>10</v>
      </c>
      <c r="AD42" s="3" t="str">
        <f t="shared" si="15"/>
        <v/>
      </c>
      <c r="AE42" s="3" t="str">
        <f t="shared" si="16"/>
        <v/>
      </c>
      <c r="AG42" s="7">
        <v>450229.3846875</v>
      </c>
      <c r="AH42" s="7">
        <v>255.16423053378173</v>
      </c>
      <c r="AI42" s="7">
        <v>8021.0</v>
      </c>
      <c r="AJ42" s="7">
        <v>6074.3095764456575</v>
      </c>
      <c r="AK42" s="3" t="str">
        <f t="shared" si="17"/>
        <v>5</v>
      </c>
      <c r="AL42" s="3" t="str">
        <f t="shared" si="18"/>
        <v>2</v>
      </c>
      <c r="AM42" s="3" t="str">
        <f t="shared" si="19"/>
        <v>3</v>
      </c>
      <c r="AN42" s="3" t="str">
        <f t="shared" si="20"/>
        <v>3</v>
      </c>
      <c r="AO42" s="3"/>
      <c r="AP42" s="4">
        <v>0.00749780385237</v>
      </c>
      <c r="AQ42" s="4">
        <v>449993.0</v>
      </c>
      <c r="AR42" s="4">
        <v>18.779543033781714</v>
      </c>
      <c r="AS42" s="4">
        <v>8021.0</v>
      </c>
      <c r="AT42" s="4">
        <v>12.969566397290512</v>
      </c>
      <c r="AU42" s="4">
        <v>6063.3746875</v>
      </c>
      <c r="AV42" s="4">
        <v>12.565905261495711</v>
      </c>
      <c r="AW42" s="4">
        <v>1957.6253125</v>
      </c>
      <c r="AX42" s="4">
        <v>10.934888945657764</v>
      </c>
      <c r="AY42" s="4">
        <v>222.4159375</v>
      </c>
      <c r="AZ42" s="4">
        <v>7.797116359708446</v>
      </c>
      <c r="BA42" s="4">
        <v>13.96875</v>
      </c>
      <c r="BB42" s="4">
        <v>3.8041310211833177</v>
      </c>
      <c r="BC42" s="3"/>
      <c r="BD42" s="3" t="str">
        <f t="shared" si="21"/>
        <v>5</v>
      </c>
      <c r="BE42" s="3" t="str">
        <f t="shared" si="22"/>
        <v>4</v>
      </c>
      <c r="BF42" s="3" t="str">
        <f t="shared" si="23"/>
        <v>5</v>
      </c>
      <c r="BG42" s="3" t="str">
        <f t="shared" si="24"/>
        <v>3</v>
      </c>
      <c r="BH42" s="3" t="str">
        <f t="shared" si="25"/>
        <v>3</v>
      </c>
      <c r="BI42" s="3" t="str">
        <f t="shared" si="26"/>
        <v>3</v>
      </c>
      <c r="BJ42" s="3" t="str">
        <f t="shared" si="27"/>
        <v>3</v>
      </c>
      <c r="BK42" s="3" t="str">
        <f t="shared" si="28"/>
        <v>4</v>
      </c>
      <c r="BL42" s="3" t="str">
        <f t="shared" si="29"/>
        <v>4</v>
      </c>
      <c r="BM42" s="3" t="str">
        <f t="shared" si="30"/>
        <v>2</v>
      </c>
      <c r="BN42" s="3" t="str">
        <f t="shared" si="31"/>
        <v>2</v>
      </c>
      <c r="BO42" s="3" t="str">
        <f t="shared" si="32"/>
        <v>2</v>
      </c>
      <c r="BP42" s="3" t="str">
        <f t="shared" si="33"/>
        <v>2</v>
      </c>
      <c r="BQ42" s="3"/>
      <c r="BR42" s="4"/>
      <c r="BS42" s="4">
        <v>84947.0</v>
      </c>
      <c r="BT42" s="4">
        <v>2624.0</v>
      </c>
      <c r="BU42" s="3" t="str">
        <f t="shared" si="34"/>
        <v>3</v>
      </c>
      <c r="BV42" s="3" t="str">
        <f t="shared" si="35"/>
        <v>3</v>
      </c>
      <c r="BW42" t="str">
        <f t="shared" si="36"/>
        <v>1</v>
      </c>
      <c r="BX42" t="str">
        <f t="shared" si="37"/>
        <v>3</v>
      </c>
      <c r="BY42" s="4">
        <v>449993.0</v>
      </c>
      <c r="BZ42" s="4">
        <v>8021.0</v>
      </c>
      <c r="CA42" s="3" t="str">
        <f t="shared" si="38"/>
        <v>9</v>
      </c>
      <c r="CB42" s="3" t="str">
        <f t="shared" si="39"/>
        <v>5</v>
      </c>
      <c r="CC42" s="7" t="str">
        <f t="shared" si="40"/>
        <v/>
      </c>
      <c r="CD42" s="4" t="str">
        <f t="shared" si="41"/>
        <v/>
      </c>
      <c r="CE42" s="4" t="str">
        <f t="shared" si="42"/>
        <v/>
      </c>
    </row>
    <row r="43">
      <c r="A43" s="4" t="str">
        <f t="shared" si="44"/>
        <v/>
      </c>
      <c r="B43" s="4" t="str">
        <f t="shared" si="45"/>
        <v/>
      </c>
      <c r="C43" s="4" t="str">
        <f t="shared" si="46"/>
        <v/>
      </c>
      <c r="D43" s="4" t="str">
        <f t="shared" si="47"/>
        <v/>
      </c>
      <c r="E43" s="4" t="str">
        <f t="shared" si="48"/>
        <v/>
      </c>
      <c r="F43" s="4" t="str">
        <f t="shared" si="49"/>
        <v/>
      </c>
      <c r="G43" s="4" t="str">
        <f t="shared" si="50"/>
        <v/>
      </c>
      <c r="H43" s="4" t="str">
        <f t="shared" si="51"/>
        <v/>
      </c>
      <c r="I43" s="4" t="str">
        <f t="shared" si="52"/>
        <v>1</v>
      </c>
      <c r="J43" s="4">
        <v>0.0</v>
      </c>
      <c r="M43" t="str">
        <f t="shared" si="3"/>
        <v>0</v>
      </c>
      <c r="N43" t="str">
        <f t="shared" si="4"/>
        <v>0</v>
      </c>
      <c r="O43" t="str">
        <f t="shared" si="5"/>
        <v>0</v>
      </c>
      <c r="Q43" s="3" t="str">
        <f t="shared" si="6"/>
        <v>0</v>
      </c>
      <c r="R43" s="3" t="str">
        <f t="shared" si="7"/>
        <v/>
      </c>
      <c r="S43" s="3" t="str">
        <f t="shared" si="8"/>
        <v/>
      </c>
      <c r="T43" s="7">
        <v>0.0</v>
      </c>
      <c r="U43" s="7">
        <v>4.0</v>
      </c>
      <c r="V43" s="7"/>
      <c r="W43" s="7"/>
      <c r="X43" s="3" t="str">
        <f t="shared" si="9"/>
        <v>0</v>
      </c>
      <c r="Y43" s="3" t="str">
        <f t="shared" si="10"/>
        <v>3</v>
      </c>
      <c r="Z43" s="3" t="str">
        <f t="shared" si="11"/>
        <v>0</v>
      </c>
      <c r="AA43" s="3" t="str">
        <f t="shared" si="12"/>
        <v>0</v>
      </c>
      <c r="AB43" s="3" t="str">
        <f t="shared" si="13"/>
        <v>0</v>
      </c>
      <c r="AC43" s="3" t="str">
        <f t="shared" si="14"/>
        <v>5</v>
      </c>
      <c r="AD43" s="3" t="str">
        <f t="shared" si="15"/>
        <v/>
      </c>
      <c r="AE43" s="3" t="str">
        <f t="shared" si="16"/>
        <v/>
      </c>
      <c r="AG43" s="7">
        <v>443647.1353125</v>
      </c>
      <c r="AH43" s="7">
        <v>796.8918329892454</v>
      </c>
      <c r="AI43" s="7">
        <v>26100.0</v>
      </c>
      <c r="AJ43" s="7">
        <v>24854.232192537263</v>
      </c>
      <c r="AK43" s="3" t="str">
        <f t="shared" si="17"/>
        <v>5</v>
      </c>
      <c r="AL43" s="3" t="str">
        <f t="shared" si="18"/>
        <v>3</v>
      </c>
      <c r="AM43" s="3" t="str">
        <f t="shared" si="19"/>
        <v>4</v>
      </c>
      <c r="AN43" s="3" t="str">
        <f t="shared" si="20"/>
        <v>5</v>
      </c>
      <c r="AO43" s="3"/>
      <c r="AP43" s="4">
        <v>0.00744971497732</v>
      </c>
      <c r="AQ43" s="4">
        <v>442869.0</v>
      </c>
      <c r="AR43" s="4">
        <v>18.756520489245247</v>
      </c>
      <c r="AS43" s="4">
        <v>26100.0</v>
      </c>
      <c r="AT43" s="4">
        <v>14.67176218634461</v>
      </c>
      <c r="AU43" s="4">
        <v>24843.9375</v>
      </c>
      <c r="AV43" s="4">
        <v>14.600606223057177</v>
      </c>
      <c r="AW43" s="4">
        <v>1256.0625</v>
      </c>
      <c r="AX43" s="4">
        <v>10.294692537264787</v>
      </c>
      <c r="AY43" s="4">
        <v>590.8796875</v>
      </c>
      <c r="AZ43" s="4">
        <v>9.2067205944294</v>
      </c>
      <c r="BA43" s="4">
        <v>187.255625</v>
      </c>
      <c r="BB43" s="4">
        <v>7.548865246443892</v>
      </c>
      <c r="BC43" s="3"/>
      <c r="BD43" s="3" t="str">
        <f t="shared" si="21"/>
        <v>5</v>
      </c>
      <c r="BE43" s="3" t="str">
        <f t="shared" si="22"/>
        <v>4</v>
      </c>
      <c r="BF43" s="3" t="str">
        <f t="shared" si="23"/>
        <v>5</v>
      </c>
      <c r="BG43" s="3" t="str">
        <f t="shared" si="24"/>
        <v>4</v>
      </c>
      <c r="BH43" s="3" t="str">
        <f t="shared" si="25"/>
        <v>4</v>
      </c>
      <c r="BI43" s="3" t="str">
        <f t="shared" si="26"/>
        <v>5</v>
      </c>
      <c r="BJ43" s="3" t="str">
        <f t="shared" si="27"/>
        <v>5</v>
      </c>
      <c r="BK43" s="3" t="str">
        <f t="shared" si="28"/>
        <v>3</v>
      </c>
      <c r="BL43" s="3" t="str">
        <f t="shared" si="29"/>
        <v>3</v>
      </c>
      <c r="BM43" s="3" t="str">
        <f t="shared" si="30"/>
        <v>3</v>
      </c>
      <c r="BN43" s="3" t="str">
        <f t="shared" si="31"/>
        <v>3</v>
      </c>
      <c r="BO43" s="3" t="str">
        <f t="shared" si="32"/>
        <v>5</v>
      </c>
      <c r="BP43" s="3" t="str">
        <f t="shared" si="33"/>
        <v>5</v>
      </c>
      <c r="BQ43" s="3"/>
      <c r="BR43" s="4"/>
      <c r="BS43" s="4">
        <v>86157.0</v>
      </c>
      <c r="BT43" s="4">
        <v>2655.0</v>
      </c>
      <c r="BU43" s="3" t="str">
        <f t="shared" si="34"/>
        <v>3</v>
      </c>
      <c r="BV43" s="3" t="str">
        <f t="shared" si="35"/>
        <v>3</v>
      </c>
      <c r="BW43" t="str">
        <f t="shared" si="36"/>
        <v>1</v>
      </c>
      <c r="BX43" t="str">
        <f t="shared" si="37"/>
        <v>3</v>
      </c>
      <c r="BY43" s="4">
        <v>442869.0</v>
      </c>
      <c r="BZ43" s="4">
        <v>26100.0</v>
      </c>
      <c r="CA43" s="3" t="str">
        <f t="shared" si="38"/>
        <v>9</v>
      </c>
      <c r="CB43" s="3" t="str">
        <f t="shared" si="39"/>
        <v>8</v>
      </c>
      <c r="CC43" s="7" t="str">
        <f t="shared" si="40"/>
        <v/>
      </c>
      <c r="CD43" s="4" t="str">
        <f t="shared" si="41"/>
        <v/>
      </c>
      <c r="CE43" s="4" t="str">
        <f t="shared" si="42"/>
        <v/>
      </c>
    </row>
    <row r="44">
      <c r="A44" s="4" t="str">
        <f t="shared" si="44"/>
        <v/>
      </c>
      <c r="B44" s="4" t="str">
        <f t="shared" si="45"/>
        <v/>
      </c>
      <c r="C44" s="4" t="str">
        <f t="shared" si="46"/>
        <v/>
      </c>
      <c r="D44" s="4" t="str">
        <f t="shared" si="47"/>
        <v/>
      </c>
      <c r="E44" s="4" t="str">
        <f t="shared" si="48"/>
        <v/>
      </c>
      <c r="F44" s="4" t="str">
        <f t="shared" si="49"/>
        <v/>
      </c>
      <c r="G44" s="4" t="str">
        <f t="shared" si="50"/>
        <v/>
      </c>
      <c r="H44" s="4" t="str">
        <f t="shared" si="51"/>
        <v/>
      </c>
      <c r="I44" s="4" t="str">
        <f t="shared" si="52"/>
        <v/>
      </c>
      <c r="M44" t="str">
        <f t="shared" si="3"/>
        <v>0</v>
      </c>
      <c r="N44" t="str">
        <f t="shared" si="4"/>
        <v>0</v>
      </c>
      <c r="O44" t="str">
        <f t="shared" si="5"/>
        <v>0</v>
      </c>
      <c r="Q44" s="3" t="str">
        <f t="shared" si="6"/>
        <v/>
      </c>
      <c r="R44" s="3" t="str">
        <f t="shared" si="7"/>
        <v/>
      </c>
      <c r="S44" s="3" t="str">
        <f t="shared" si="8"/>
        <v/>
      </c>
      <c r="U44" s="18"/>
      <c r="X44" s="3" t="str">
        <f t="shared" si="9"/>
        <v>0</v>
      </c>
      <c r="Y44" s="3" t="str">
        <f t="shared" si="10"/>
        <v>0</v>
      </c>
      <c r="Z44" s="3" t="str">
        <f t="shared" si="11"/>
        <v>0</v>
      </c>
      <c r="AA44" s="3" t="str">
        <f t="shared" si="12"/>
        <v>0</v>
      </c>
      <c r="AB44" s="3" t="str">
        <f t="shared" si="13"/>
        <v/>
      </c>
      <c r="AC44" s="3" t="str">
        <f t="shared" si="14"/>
        <v/>
      </c>
      <c r="AD44" s="3" t="str">
        <f t="shared" si="15"/>
        <v/>
      </c>
      <c r="AE44" s="3" t="str">
        <f t="shared" si="16"/>
        <v/>
      </c>
      <c r="AG44" s="7">
        <v>431897.33625</v>
      </c>
      <c r="AH44" s="7">
        <v>408.0552777811257</v>
      </c>
      <c r="AI44" s="7">
        <v>284.0</v>
      </c>
      <c r="AJ44" s="7">
        <v>206.39231742277877</v>
      </c>
      <c r="AK44" s="3" t="str">
        <f t="shared" si="17"/>
        <v>4</v>
      </c>
      <c r="AL44" s="3" t="str">
        <f t="shared" si="18"/>
        <v>2</v>
      </c>
      <c r="AM44" s="3" t="str">
        <f t="shared" si="19"/>
        <v>1</v>
      </c>
      <c r="AN44" s="3" t="str">
        <f t="shared" si="20"/>
        <v>1</v>
      </c>
      <c r="AO44" s="3"/>
      <c r="AP44" s="4">
        <v>0.00742638550208</v>
      </c>
      <c r="AQ44" s="4">
        <v>431508.0</v>
      </c>
      <c r="AR44" s="4">
        <v>18.71902778112572</v>
      </c>
      <c r="AS44" s="4">
        <v>284.0</v>
      </c>
      <c r="AT44" s="4">
        <v>8.149747119504683</v>
      </c>
      <c r="AU44" s="4">
        <v>200.0</v>
      </c>
      <c r="AV44" s="4">
        <v>7.643856189774724</v>
      </c>
      <c r="AW44" s="4">
        <v>84.0</v>
      </c>
      <c r="AX44" s="4">
        <v>6.39231742277876</v>
      </c>
      <c r="AY44" s="4">
        <v>278.1415625</v>
      </c>
      <c r="AZ44" s="4">
        <v>8.11967553148332</v>
      </c>
      <c r="BA44" s="4">
        <v>111.1946875</v>
      </c>
      <c r="BB44" s="4">
        <v>6.796944052472034</v>
      </c>
      <c r="BC44" s="3"/>
      <c r="BD44" s="3" t="str">
        <f t="shared" si="21"/>
        <v>4</v>
      </c>
      <c r="BE44" s="3" t="str">
        <f t="shared" si="22"/>
        <v>4</v>
      </c>
      <c r="BF44" s="3" t="str">
        <f t="shared" si="23"/>
        <v>5</v>
      </c>
      <c r="BG44" s="3" t="str">
        <f t="shared" si="24"/>
        <v>1</v>
      </c>
      <c r="BH44" s="3" t="str">
        <f t="shared" si="25"/>
        <v>1</v>
      </c>
      <c r="BI44" s="3" t="str">
        <f t="shared" si="26"/>
        <v>1</v>
      </c>
      <c r="BJ44" s="3" t="str">
        <f t="shared" si="27"/>
        <v>1</v>
      </c>
      <c r="BK44" s="3" t="str">
        <f t="shared" si="28"/>
        <v>1</v>
      </c>
      <c r="BL44" s="3" t="str">
        <f t="shared" si="29"/>
        <v>1</v>
      </c>
      <c r="BM44" s="3" t="str">
        <f t="shared" si="30"/>
        <v>2</v>
      </c>
      <c r="BN44" s="3" t="str">
        <f t="shared" si="31"/>
        <v>2</v>
      </c>
      <c r="BO44" s="3" t="str">
        <f t="shared" si="32"/>
        <v>4</v>
      </c>
      <c r="BP44" s="3" t="str">
        <f t="shared" si="33"/>
        <v>4</v>
      </c>
      <c r="BQ44" s="3"/>
      <c r="BR44" s="4"/>
      <c r="BS44" s="4">
        <v>86940.0</v>
      </c>
      <c r="BT44" s="4">
        <v>2714.0</v>
      </c>
      <c r="BU44" s="3" t="str">
        <f t="shared" si="34"/>
        <v>3</v>
      </c>
      <c r="BV44" s="3" t="str">
        <f t="shared" si="35"/>
        <v>3</v>
      </c>
      <c r="BW44" t="str">
        <f t="shared" si="36"/>
        <v>1</v>
      </c>
      <c r="BX44" t="str">
        <f t="shared" si="37"/>
        <v>3</v>
      </c>
      <c r="BY44" s="4">
        <v>431508.0</v>
      </c>
      <c r="BZ44" s="4">
        <v>284.0</v>
      </c>
      <c r="CA44" s="3" t="str">
        <f t="shared" si="38"/>
        <v>9</v>
      </c>
      <c r="CB44" s="3" t="str">
        <f t="shared" si="39"/>
        <v>1</v>
      </c>
      <c r="CC44" s="7" t="str">
        <f t="shared" si="40"/>
        <v/>
      </c>
      <c r="CD44" s="4" t="str">
        <f t="shared" si="41"/>
        <v/>
      </c>
      <c r="CE44" s="4" t="str">
        <f t="shared" si="42"/>
        <v/>
      </c>
    </row>
    <row r="45">
      <c r="A45" s="4" t="str">
        <f t="shared" si="44"/>
        <v/>
      </c>
      <c r="B45" s="4" t="str">
        <f t="shared" si="45"/>
        <v/>
      </c>
      <c r="C45" s="4" t="str">
        <f t="shared" si="46"/>
        <v/>
      </c>
      <c r="D45" s="4" t="str">
        <f t="shared" si="47"/>
        <v>1</v>
      </c>
      <c r="E45" s="4" t="str">
        <f t="shared" si="48"/>
        <v/>
      </c>
      <c r="F45" s="4" t="str">
        <f t="shared" si="49"/>
        <v/>
      </c>
      <c r="G45" s="4" t="str">
        <f t="shared" si="50"/>
        <v/>
      </c>
      <c r="H45" s="4" t="str">
        <f t="shared" si="51"/>
        <v>13</v>
      </c>
      <c r="I45" s="4" t="str">
        <f t="shared" si="52"/>
        <v>4</v>
      </c>
      <c r="J45" s="4">
        <v>2610.0</v>
      </c>
      <c r="K45" s="4">
        <v>13.0</v>
      </c>
      <c r="L45" s="4">
        <v>1.0</v>
      </c>
      <c r="M45" t="str">
        <f t="shared" si="3"/>
        <v>5</v>
      </c>
      <c r="N45" t="str">
        <f t="shared" si="4"/>
        <v>2</v>
      </c>
      <c r="O45" t="str">
        <f t="shared" si="5"/>
        <v>1</v>
      </c>
      <c r="Q45" s="3" t="str">
        <f t="shared" si="6"/>
        <v>10</v>
      </c>
      <c r="R45" s="3" t="str">
        <f t="shared" si="7"/>
        <v>8</v>
      </c>
      <c r="S45" s="3" t="str">
        <f t="shared" si="8"/>
        <v>2</v>
      </c>
      <c r="T45">
        <v>21.349834091457247</v>
      </c>
      <c r="U45" s="7">
        <v>588.0</v>
      </c>
      <c r="V45" s="7">
        <v>14.0</v>
      </c>
      <c r="W45" s="7">
        <v>647.8826430493618</v>
      </c>
      <c r="X45" s="3" t="str">
        <f t="shared" si="9"/>
        <v>3</v>
      </c>
      <c r="Y45" s="3" t="str">
        <f t="shared" si="10"/>
        <v>5</v>
      </c>
      <c r="Z45" s="3" t="str">
        <f t="shared" si="11"/>
        <v>4</v>
      </c>
      <c r="AA45" s="3" t="str">
        <f t="shared" si="12"/>
        <v>5</v>
      </c>
      <c r="AB45" s="3" t="str">
        <f t="shared" si="13"/>
        <v>5</v>
      </c>
      <c r="AC45" s="3" t="str">
        <f t="shared" si="14"/>
        <v>10</v>
      </c>
      <c r="AD45" s="3" t="str">
        <f t="shared" si="15"/>
        <v>7</v>
      </c>
      <c r="AE45" s="3" t="str">
        <f t="shared" si="16"/>
        <v>10</v>
      </c>
      <c r="AG45" s="7">
        <v>429742.18187499995</v>
      </c>
      <c r="AH45" s="7">
        <v>425.8936192625689</v>
      </c>
      <c r="AI45" s="7">
        <v>1102.0</v>
      </c>
      <c r="AJ45" s="7">
        <v>1101.0</v>
      </c>
      <c r="AK45" s="3" t="str">
        <f t="shared" si="17"/>
        <v>4</v>
      </c>
      <c r="AL45" s="3" t="str">
        <f t="shared" si="18"/>
        <v>2</v>
      </c>
      <c r="AM45" s="3" t="str">
        <f t="shared" si="19"/>
        <v>1</v>
      </c>
      <c r="AN45" s="3" t="str">
        <f t="shared" si="20"/>
        <v>1</v>
      </c>
      <c r="AO45" s="3"/>
      <c r="AP45" s="4">
        <v>0.00730853716314</v>
      </c>
      <c r="AQ45" s="4">
        <v>429335.0</v>
      </c>
      <c r="AR45" s="4">
        <v>18.711744262568907</v>
      </c>
      <c r="AS45" s="4">
        <v>1102.0</v>
      </c>
      <c r="AT45" s="4">
        <v>10.105908508571158</v>
      </c>
      <c r="AU45" s="4">
        <v>1101.0</v>
      </c>
      <c r="AV45" s="4">
        <v>10.10459875356437</v>
      </c>
      <c r="AW45" s="4">
        <v>1.0</v>
      </c>
      <c r="AX45" s="4">
        <v>0.0</v>
      </c>
      <c r="AY45" s="4">
        <v>294.3553125</v>
      </c>
      <c r="AZ45" s="4">
        <v>8.201414855299488</v>
      </c>
      <c r="BA45" s="4">
        <v>112.8265625</v>
      </c>
      <c r="BB45" s="4">
        <v>6.817962947898734</v>
      </c>
      <c r="BC45" s="3"/>
      <c r="BD45" s="3" t="str">
        <f t="shared" si="21"/>
        <v>4</v>
      </c>
      <c r="BE45" s="3" t="str">
        <f t="shared" si="22"/>
        <v>4</v>
      </c>
      <c r="BF45" s="3" t="str">
        <f t="shared" si="23"/>
        <v>5</v>
      </c>
      <c r="BG45" s="3" t="str">
        <f t="shared" si="24"/>
        <v>1</v>
      </c>
      <c r="BH45" s="3" t="str">
        <f t="shared" si="25"/>
        <v>1</v>
      </c>
      <c r="BI45" s="3" t="str">
        <f t="shared" si="26"/>
        <v>1</v>
      </c>
      <c r="BJ45" s="3" t="str">
        <f t="shared" si="27"/>
        <v>1</v>
      </c>
      <c r="BK45" s="3" t="str">
        <f t="shared" si="28"/>
        <v>1</v>
      </c>
      <c r="BL45" s="3" t="str">
        <f t="shared" si="29"/>
        <v>0</v>
      </c>
      <c r="BM45" s="3" t="str">
        <f t="shared" si="30"/>
        <v>2</v>
      </c>
      <c r="BN45" s="3" t="str">
        <f t="shared" si="31"/>
        <v>2</v>
      </c>
      <c r="BO45" s="3" t="str">
        <f t="shared" si="32"/>
        <v>4</v>
      </c>
      <c r="BP45" s="3" t="str">
        <f t="shared" si="33"/>
        <v>4</v>
      </c>
      <c r="BQ45" s="3"/>
      <c r="BR45" s="4"/>
      <c r="BS45" s="4">
        <v>87122.0</v>
      </c>
      <c r="BT45" s="4">
        <v>2818.0</v>
      </c>
      <c r="BU45" s="3" t="str">
        <f t="shared" si="34"/>
        <v>3</v>
      </c>
      <c r="BV45" s="3" t="str">
        <f t="shared" si="35"/>
        <v>3</v>
      </c>
      <c r="BW45" t="str">
        <f t="shared" si="36"/>
        <v>1</v>
      </c>
      <c r="BX45" t="str">
        <f t="shared" si="37"/>
        <v>3</v>
      </c>
      <c r="BY45" s="4">
        <v>429335.0</v>
      </c>
      <c r="BZ45" s="4">
        <v>1102.0</v>
      </c>
      <c r="CA45" s="3" t="str">
        <f t="shared" si="38"/>
        <v>9</v>
      </c>
      <c r="CB45" s="3" t="str">
        <f t="shared" si="39"/>
        <v>2</v>
      </c>
      <c r="CC45" s="4" t="str">
        <f t="shared" si="40"/>
        <v>2610</v>
      </c>
      <c r="CD45" s="4" t="str">
        <f t="shared" si="41"/>
        <v>13</v>
      </c>
      <c r="CE45" s="4" t="str">
        <f t="shared" si="42"/>
        <v>1</v>
      </c>
    </row>
    <row r="46">
      <c r="A46" s="4" t="str">
        <f t="shared" si="44"/>
        <v/>
      </c>
      <c r="B46" s="4" t="str">
        <f t="shared" si="45"/>
        <v/>
      </c>
      <c r="C46" s="4" t="str">
        <f t="shared" si="46"/>
        <v/>
      </c>
      <c r="D46" s="4" t="str">
        <f t="shared" si="47"/>
        <v/>
      </c>
      <c r="E46" s="4" t="str">
        <f t="shared" si="48"/>
        <v/>
      </c>
      <c r="F46" s="4" t="str">
        <f t="shared" si="49"/>
        <v/>
      </c>
      <c r="G46" s="4" t="str">
        <f t="shared" si="50"/>
        <v/>
      </c>
      <c r="H46" s="4" t="str">
        <f t="shared" si="51"/>
        <v/>
      </c>
      <c r="I46" s="4" t="str">
        <f t="shared" si="52"/>
        <v/>
      </c>
      <c r="M46" t="str">
        <f t="shared" si="3"/>
        <v>0</v>
      </c>
      <c r="N46" t="str">
        <f t="shared" si="4"/>
        <v>0</v>
      </c>
      <c r="O46" t="str">
        <f t="shared" si="5"/>
        <v>0</v>
      </c>
      <c r="Q46" s="3" t="str">
        <f t="shared" si="6"/>
        <v/>
      </c>
      <c r="R46" s="3" t="str">
        <f t="shared" si="7"/>
        <v/>
      </c>
      <c r="S46" s="3" t="str">
        <f t="shared" si="8"/>
        <v/>
      </c>
      <c r="T46" s="18"/>
      <c r="U46" s="18"/>
      <c r="X46" s="3" t="str">
        <f t="shared" si="9"/>
        <v>0</v>
      </c>
      <c r="Y46" s="3" t="str">
        <f t="shared" si="10"/>
        <v>0</v>
      </c>
      <c r="Z46" s="3" t="str">
        <f t="shared" si="11"/>
        <v>0</v>
      </c>
      <c r="AA46" s="3" t="str">
        <f t="shared" si="12"/>
        <v>0</v>
      </c>
      <c r="AB46" s="3" t="str">
        <f t="shared" si="13"/>
        <v/>
      </c>
      <c r="AC46" s="3" t="str">
        <f t="shared" si="14"/>
        <v/>
      </c>
      <c r="AD46" s="3" t="str">
        <f t="shared" si="15"/>
        <v/>
      </c>
      <c r="AE46" s="3" t="str">
        <f t="shared" si="16"/>
        <v/>
      </c>
      <c r="AG46" s="7">
        <v>410304.0725</v>
      </c>
      <c r="AH46" s="7">
        <v>119.71847851737427</v>
      </c>
      <c r="AI46" s="7">
        <v>4494.0</v>
      </c>
      <c r="AJ46" s="7">
        <v>4493.0855532194055</v>
      </c>
      <c r="AK46" s="3" t="str">
        <f t="shared" si="17"/>
        <v>4</v>
      </c>
      <c r="AL46" s="3" t="str">
        <f t="shared" si="18"/>
        <v>1</v>
      </c>
      <c r="AM46" s="3" t="str">
        <f t="shared" si="19"/>
        <v>2</v>
      </c>
      <c r="AN46" s="3" t="str">
        <f t="shared" si="20"/>
        <v>2</v>
      </c>
      <c r="AO46" s="3"/>
      <c r="AP46" s="4">
        <v>0.0071937897933</v>
      </c>
      <c r="AQ46" s="4">
        <v>410203.0</v>
      </c>
      <c r="AR46" s="4">
        <v>18.645978517374264</v>
      </c>
      <c r="AS46" s="4">
        <v>4494.0</v>
      </c>
      <c r="AT46" s="4">
        <v>12.133784409179908</v>
      </c>
      <c r="AU46" s="4">
        <v>4492.595625</v>
      </c>
      <c r="AV46" s="4">
        <v>12.133333496520857</v>
      </c>
      <c r="AW46" s="4">
        <v>1.404375</v>
      </c>
      <c r="AX46" s="4">
        <v>0.4899282194051825</v>
      </c>
      <c r="AY46" s="4">
        <v>101.0725</v>
      </c>
      <c r="AZ46" s="4">
        <v>6.659246709167586</v>
      </c>
      <c r="BA46" s="4">
        <v>0.0</v>
      </c>
      <c r="BB46" s="4">
        <v>0.0</v>
      </c>
      <c r="BC46" s="3"/>
      <c r="BD46" s="3" t="str">
        <f t="shared" si="21"/>
        <v>4</v>
      </c>
      <c r="BE46" s="3" t="str">
        <f t="shared" si="22"/>
        <v>4</v>
      </c>
      <c r="BF46" s="3" t="str">
        <f t="shared" si="23"/>
        <v>5</v>
      </c>
      <c r="BG46" s="3" t="str">
        <f t="shared" si="24"/>
        <v>2</v>
      </c>
      <c r="BH46" s="3" t="str">
        <f t="shared" si="25"/>
        <v>2</v>
      </c>
      <c r="BI46" s="3" t="str">
        <f t="shared" si="26"/>
        <v>2</v>
      </c>
      <c r="BJ46" s="3" t="str">
        <f t="shared" si="27"/>
        <v>2</v>
      </c>
      <c r="BK46" s="3" t="str">
        <f t="shared" si="28"/>
        <v>1</v>
      </c>
      <c r="BL46" s="3" t="str">
        <f t="shared" si="29"/>
        <v>1</v>
      </c>
      <c r="BM46" s="3" t="str">
        <f t="shared" si="30"/>
        <v>1</v>
      </c>
      <c r="BN46" s="3" t="str">
        <f t="shared" si="31"/>
        <v>1</v>
      </c>
      <c r="BO46" s="3" t="str">
        <f t="shared" si="32"/>
        <v>0</v>
      </c>
      <c r="BP46" s="3" t="str">
        <f t="shared" si="33"/>
        <v>0</v>
      </c>
      <c r="BQ46" s="3"/>
      <c r="BR46" s="4"/>
      <c r="BS46" s="4">
        <v>87485.0</v>
      </c>
      <c r="BT46" s="4">
        <v>2854.0</v>
      </c>
      <c r="BU46" s="3" t="str">
        <f t="shared" si="34"/>
        <v>3</v>
      </c>
      <c r="BV46" s="3" t="str">
        <f t="shared" si="35"/>
        <v>3</v>
      </c>
      <c r="BW46" t="str">
        <f t="shared" si="36"/>
        <v>1</v>
      </c>
      <c r="BX46" t="str">
        <f t="shared" si="37"/>
        <v>3</v>
      </c>
      <c r="BY46" s="4">
        <v>410203.0</v>
      </c>
      <c r="BZ46" s="4">
        <v>4494.0</v>
      </c>
      <c r="CA46" s="3" t="str">
        <f t="shared" si="38"/>
        <v>8</v>
      </c>
      <c r="CB46" s="3" t="str">
        <f t="shared" si="39"/>
        <v>3</v>
      </c>
      <c r="CC46" s="7" t="str">
        <f t="shared" si="40"/>
        <v/>
      </c>
      <c r="CD46" s="4" t="str">
        <f t="shared" si="41"/>
        <v/>
      </c>
      <c r="CE46" s="4" t="str">
        <f t="shared" si="42"/>
        <v/>
      </c>
    </row>
    <row r="47">
      <c r="A47" s="4" t="str">
        <f t="shared" si="44"/>
        <v/>
      </c>
      <c r="B47" s="4" t="str">
        <f t="shared" si="45"/>
        <v/>
      </c>
      <c r="C47" s="4" t="str">
        <f t="shared" si="46"/>
        <v/>
      </c>
      <c r="D47" s="4" t="str">
        <f t="shared" si="47"/>
        <v/>
      </c>
      <c r="E47" s="4" t="str">
        <f t="shared" si="48"/>
        <v/>
      </c>
      <c r="F47" s="4" t="str">
        <f t="shared" si="49"/>
        <v/>
      </c>
      <c r="G47" s="4" t="str">
        <f t="shared" si="50"/>
        <v/>
      </c>
      <c r="H47" s="4" t="str">
        <f t="shared" si="51"/>
        <v/>
      </c>
      <c r="I47" s="4" t="str">
        <f t="shared" si="52"/>
        <v>1</v>
      </c>
      <c r="J47" s="4">
        <v>0.0</v>
      </c>
      <c r="M47" t="str">
        <f t="shared" si="3"/>
        <v>0</v>
      </c>
      <c r="N47" t="str">
        <f t="shared" si="4"/>
        <v>0</v>
      </c>
      <c r="O47" t="str">
        <f t="shared" si="5"/>
        <v>0</v>
      </c>
      <c r="Q47" s="3" t="str">
        <f t="shared" si="6"/>
        <v>0</v>
      </c>
      <c r="R47" s="3" t="str">
        <f t="shared" si="7"/>
        <v/>
      </c>
      <c r="S47" s="3" t="str">
        <f t="shared" si="8"/>
        <v/>
      </c>
      <c r="T47" s="7">
        <v>0.0</v>
      </c>
      <c r="U47" s="4">
        <v>0.0</v>
      </c>
      <c r="V47" s="7"/>
      <c r="W47" s="7"/>
      <c r="X47" s="3" t="str">
        <f t="shared" si="9"/>
        <v>0</v>
      </c>
      <c r="Y47" s="3" t="str">
        <f t="shared" si="10"/>
        <v>0</v>
      </c>
      <c r="Z47" s="3" t="str">
        <f t="shared" si="11"/>
        <v>0</v>
      </c>
      <c r="AA47" s="3" t="str">
        <f t="shared" si="12"/>
        <v>0</v>
      </c>
      <c r="AB47" s="3" t="str">
        <f t="shared" si="13"/>
        <v>0</v>
      </c>
      <c r="AC47" s="3" t="str">
        <f t="shared" si="14"/>
        <v>0</v>
      </c>
      <c r="AD47" s="3" t="str">
        <f t="shared" si="15"/>
        <v/>
      </c>
      <c r="AE47" s="3" t="str">
        <f t="shared" si="16"/>
        <v/>
      </c>
      <c r="AG47" s="7">
        <v>410359.8078125</v>
      </c>
      <c r="AH47" s="7">
        <v>488.4526897677118</v>
      </c>
      <c r="AI47" s="7">
        <v>8531.0</v>
      </c>
      <c r="AJ47" s="7">
        <v>8158.345451795189</v>
      </c>
      <c r="AK47" s="3" t="str">
        <f t="shared" si="17"/>
        <v>4</v>
      </c>
      <c r="AL47" s="3" t="str">
        <f t="shared" si="18"/>
        <v>3</v>
      </c>
      <c r="AM47" s="3" t="str">
        <f t="shared" si="19"/>
        <v>3</v>
      </c>
      <c r="AN47" s="3" t="str">
        <f t="shared" si="20"/>
        <v>3</v>
      </c>
      <c r="AO47" s="3"/>
      <c r="AP47" s="4">
        <v>0.00719182692151</v>
      </c>
      <c r="AQ47" s="4">
        <v>409890.0</v>
      </c>
      <c r="AR47" s="4">
        <v>18.644877267711788</v>
      </c>
      <c r="AS47" s="4">
        <v>8531.0</v>
      </c>
      <c r="AT47" s="4">
        <v>13.058499148184731</v>
      </c>
      <c r="AU47" s="4">
        <v>8149.7709375</v>
      </c>
      <c r="AV47" s="4">
        <v>12.99254379529698</v>
      </c>
      <c r="AW47" s="4">
        <v>381.2290625</v>
      </c>
      <c r="AX47" s="4">
        <v>8.574514295188397</v>
      </c>
      <c r="AY47" s="4">
        <v>242.2953125</v>
      </c>
      <c r="AZ47" s="4">
        <v>7.920622684128906</v>
      </c>
      <c r="BA47" s="4">
        <v>227.5125</v>
      </c>
      <c r="BB47" s="4">
        <v>7.829802001866711</v>
      </c>
      <c r="BC47" s="3"/>
      <c r="BD47" s="3" t="str">
        <f t="shared" si="21"/>
        <v>4</v>
      </c>
      <c r="BE47" s="3" t="str">
        <f t="shared" si="22"/>
        <v>4</v>
      </c>
      <c r="BF47" s="3" t="str">
        <f t="shared" si="23"/>
        <v>5</v>
      </c>
      <c r="BG47" s="3" t="str">
        <f t="shared" si="24"/>
        <v>3</v>
      </c>
      <c r="BH47" s="3" t="str">
        <f t="shared" si="25"/>
        <v>3</v>
      </c>
      <c r="BI47" s="3" t="str">
        <f t="shared" si="26"/>
        <v>3</v>
      </c>
      <c r="BJ47" s="3" t="str">
        <f t="shared" si="27"/>
        <v>3</v>
      </c>
      <c r="BK47" s="3" t="str">
        <f t="shared" si="28"/>
        <v>2</v>
      </c>
      <c r="BL47" s="3" t="str">
        <f t="shared" si="29"/>
        <v>2</v>
      </c>
      <c r="BM47" s="3" t="str">
        <f t="shared" si="30"/>
        <v>2</v>
      </c>
      <c r="BN47" s="3" t="str">
        <f t="shared" si="31"/>
        <v>2</v>
      </c>
      <c r="BO47" s="3" t="str">
        <f t="shared" si="32"/>
        <v>5</v>
      </c>
      <c r="BP47" s="3" t="str">
        <f t="shared" si="33"/>
        <v>5</v>
      </c>
      <c r="BQ47" s="3"/>
      <c r="BR47" s="4"/>
      <c r="BS47" s="4">
        <v>89242.0</v>
      </c>
      <c r="BT47" s="4">
        <v>2966.0</v>
      </c>
      <c r="BU47" s="3" t="str">
        <f t="shared" si="34"/>
        <v>3</v>
      </c>
      <c r="BV47" s="3" t="str">
        <f t="shared" si="35"/>
        <v>3</v>
      </c>
      <c r="BW47" t="str">
        <f t="shared" si="36"/>
        <v>1</v>
      </c>
      <c r="BX47" t="str">
        <f t="shared" si="37"/>
        <v>3</v>
      </c>
      <c r="BY47" s="4">
        <v>409890.0</v>
      </c>
      <c r="BZ47" s="4">
        <v>8531.0</v>
      </c>
      <c r="CA47" s="3" t="str">
        <f t="shared" si="38"/>
        <v>8</v>
      </c>
      <c r="CB47" s="3" t="str">
        <f t="shared" si="39"/>
        <v>5</v>
      </c>
      <c r="CC47" s="7" t="str">
        <f t="shared" si="40"/>
        <v/>
      </c>
      <c r="CD47" s="4" t="str">
        <f t="shared" si="41"/>
        <v/>
      </c>
      <c r="CE47" s="4" t="str">
        <f t="shared" si="42"/>
        <v/>
      </c>
    </row>
    <row r="48">
      <c r="A48" s="4" t="str">
        <f t="shared" si="44"/>
        <v/>
      </c>
      <c r="B48" s="4" t="str">
        <f t="shared" si="45"/>
        <v/>
      </c>
      <c r="C48" s="4" t="str">
        <f t="shared" si="46"/>
        <v/>
      </c>
      <c r="D48" s="4" t="str">
        <f t="shared" si="47"/>
        <v/>
      </c>
      <c r="E48" s="4" t="str">
        <f t="shared" si="48"/>
        <v/>
      </c>
      <c r="F48" s="4" t="str">
        <f t="shared" si="49"/>
        <v/>
      </c>
      <c r="G48" s="4" t="str">
        <f t="shared" si="50"/>
        <v/>
      </c>
      <c r="H48" s="4" t="str">
        <f t="shared" si="51"/>
        <v/>
      </c>
      <c r="I48" s="4" t="str">
        <f t="shared" si="52"/>
        <v>4</v>
      </c>
      <c r="J48" s="4">
        <v>806.0</v>
      </c>
      <c r="M48" t="str">
        <f t="shared" si="3"/>
        <v>4</v>
      </c>
      <c r="N48" t="str">
        <f t="shared" si="4"/>
        <v>0</v>
      </c>
      <c r="O48" t="str">
        <f t="shared" si="5"/>
        <v>0</v>
      </c>
      <c r="Q48" s="3" t="str">
        <f t="shared" si="6"/>
        <v>10</v>
      </c>
      <c r="R48" s="3" t="str">
        <f t="shared" si="7"/>
        <v/>
      </c>
      <c r="S48" s="3" t="str">
        <f t="shared" si="8"/>
        <v/>
      </c>
      <c r="T48">
        <v>58.65463602852797</v>
      </c>
      <c r="U48" s="7">
        <v>556.0</v>
      </c>
      <c r="V48" s="7"/>
      <c r="W48" s="7"/>
      <c r="X48" s="3" t="str">
        <f t="shared" si="9"/>
        <v>4</v>
      </c>
      <c r="Y48" s="3" t="str">
        <f t="shared" si="10"/>
        <v>5</v>
      </c>
      <c r="Z48" s="3" t="str">
        <f t="shared" si="11"/>
        <v>0</v>
      </c>
      <c r="AA48" s="3" t="str">
        <f t="shared" si="12"/>
        <v>0</v>
      </c>
      <c r="AB48" s="3" t="str">
        <f t="shared" si="13"/>
        <v>7</v>
      </c>
      <c r="AC48" s="3" t="str">
        <f t="shared" si="14"/>
        <v>10</v>
      </c>
      <c r="AD48" s="3" t="str">
        <f t="shared" si="15"/>
        <v/>
      </c>
      <c r="AE48" s="3" t="str">
        <f t="shared" si="16"/>
        <v/>
      </c>
      <c r="AG48" s="7">
        <v>412149.84375</v>
      </c>
      <c r="AH48" s="7">
        <v>5211.47826683855</v>
      </c>
      <c r="AI48" s="7">
        <v>42000.0</v>
      </c>
      <c r="AJ48" s="7">
        <v>29820.44878030405</v>
      </c>
      <c r="AK48" s="3" t="str">
        <f t="shared" si="17"/>
        <v>4</v>
      </c>
      <c r="AL48" s="3" t="str">
        <f t="shared" si="18"/>
        <v>5</v>
      </c>
      <c r="AM48" s="3" t="str">
        <f t="shared" si="19"/>
        <v>5</v>
      </c>
      <c r="AN48" s="3" t="str">
        <f t="shared" si="20"/>
        <v>5</v>
      </c>
      <c r="AO48" s="3"/>
      <c r="AP48" s="4">
        <v>0.00713805283714</v>
      </c>
      <c r="AQ48" s="4">
        <v>406957.0</v>
      </c>
      <c r="AR48" s="4">
        <v>18.634516838549786</v>
      </c>
      <c r="AS48" s="4">
        <v>42000.0</v>
      </c>
      <c r="AT48" s="4">
        <v>15.358101707440847</v>
      </c>
      <c r="AU48" s="4">
        <v>29806.875</v>
      </c>
      <c r="AV48" s="4">
        <v>14.86335750837301</v>
      </c>
      <c r="AW48" s="4">
        <v>12193.125</v>
      </c>
      <c r="AX48" s="4">
        <v>13.573780304048777</v>
      </c>
      <c r="AY48" s="4">
        <v>5154.995625</v>
      </c>
      <c r="AZ48" s="4">
        <v>12.331755487853243</v>
      </c>
      <c r="BA48" s="4">
        <v>37.848125</v>
      </c>
      <c r="BB48" s="4">
        <v>5.242149925608149</v>
      </c>
      <c r="BC48" s="3"/>
      <c r="BD48" s="3" t="str">
        <f t="shared" si="21"/>
        <v>4</v>
      </c>
      <c r="BE48" s="3" t="str">
        <f t="shared" si="22"/>
        <v>4</v>
      </c>
      <c r="BF48" s="3" t="str">
        <f t="shared" si="23"/>
        <v>5</v>
      </c>
      <c r="BG48" s="3" t="str">
        <f t="shared" si="24"/>
        <v>5</v>
      </c>
      <c r="BH48" s="3" t="str">
        <f t="shared" si="25"/>
        <v>5</v>
      </c>
      <c r="BI48" s="3" t="str">
        <f t="shared" si="26"/>
        <v>5</v>
      </c>
      <c r="BJ48" s="3" t="str">
        <f t="shared" si="27"/>
        <v>5</v>
      </c>
      <c r="BK48" s="3" t="str">
        <f t="shared" si="28"/>
        <v>5</v>
      </c>
      <c r="BL48" s="3" t="str">
        <f t="shared" si="29"/>
        <v>5</v>
      </c>
      <c r="BM48" s="3" t="str">
        <f t="shared" si="30"/>
        <v>5</v>
      </c>
      <c r="BN48" s="3" t="str">
        <f t="shared" si="31"/>
        <v>5</v>
      </c>
      <c r="BO48" s="3" t="str">
        <f t="shared" si="32"/>
        <v>3</v>
      </c>
      <c r="BP48" s="3" t="str">
        <f t="shared" si="33"/>
        <v>3</v>
      </c>
      <c r="BQ48" s="3"/>
      <c r="BR48" s="4"/>
      <c r="BS48" s="4">
        <v>91220.0</v>
      </c>
      <c r="BT48" s="4">
        <v>3063.0</v>
      </c>
      <c r="BU48" s="3" t="str">
        <f t="shared" si="34"/>
        <v>3</v>
      </c>
      <c r="BV48" s="3" t="str">
        <f t="shared" si="35"/>
        <v>3</v>
      </c>
      <c r="BW48" t="str">
        <f t="shared" si="36"/>
        <v>1</v>
      </c>
      <c r="BX48" t="str">
        <f t="shared" si="37"/>
        <v>3</v>
      </c>
      <c r="BY48" s="4">
        <v>406957.0</v>
      </c>
      <c r="BZ48" s="4">
        <v>42000.0</v>
      </c>
      <c r="CA48" s="3" t="str">
        <f t="shared" si="38"/>
        <v>8</v>
      </c>
      <c r="CB48" s="3" t="str">
        <f t="shared" si="39"/>
        <v>9</v>
      </c>
      <c r="CC48" s="4" t="str">
        <f t="shared" si="40"/>
        <v>806</v>
      </c>
      <c r="CD48" s="4" t="str">
        <f t="shared" si="41"/>
        <v/>
      </c>
      <c r="CE48" s="4" t="str">
        <f t="shared" si="42"/>
        <v/>
      </c>
    </row>
    <row r="49">
      <c r="A49" s="4" t="str">
        <f t="shared" si="44"/>
        <v/>
      </c>
      <c r="B49" s="4" t="str">
        <f t="shared" si="45"/>
        <v/>
      </c>
      <c r="C49" s="4" t="str">
        <f t="shared" si="46"/>
        <v/>
      </c>
      <c r="D49" s="4" t="str">
        <f t="shared" si="47"/>
        <v/>
      </c>
      <c r="E49" s="4" t="str">
        <f t="shared" si="48"/>
        <v/>
      </c>
      <c r="F49" s="4" t="str">
        <f t="shared" si="49"/>
        <v/>
      </c>
      <c r="G49" s="4" t="str">
        <f t="shared" si="50"/>
        <v/>
      </c>
      <c r="H49" s="4" t="str">
        <f t="shared" si="51"/>
        <v/>
      </c>
      <c r="I49" s="4" t="str">
        <f t="shared" si="52"/>
        <v/>
      </c>
      <c r="M49" t="str">
        <f t="shared" si="3"/>
        <v>0</v>
      </c>
      <c r="N49" t="str">
        <f t="shared" si="4"/>
        <v>0</v>
      </c>
      <c r="O49" t="str">
        <f t="shared" si="5"/>
        <v>0</v>
      </c>
      <c r="Q49" s="3" t="str">
        <f t="shared" si="6"/>
        <v/>
      </c>
      <c r="R49" s="3" t="str">
        <f t="shared" si="7"/>
        <v/>
      </c>
      <c r="S49" s="3" t="str">
        <f t="shared" si="8"/>
        <v/>
      </c>
      <c r="U49" s="18"/>
      <c r="X49" s="3" t="str">
        <f t="shared" si="9"/>
        <v>0</v>
      </c>
      <c r="Y49" s="3" t="str">
        <f t="shared" si="10"/>
        <v>0</v>
      </c>
      <c r="Z49" s="3" t="str">
        <f t="shared" si="11"/>
        <v>0</v>
      </c>
      <c r="AA49" s="3" t="str">
        <f t="shared" si="12"/>
        <v>0</v>
      </c>
      <c r="AB49" s="3" t="str">
        <f t="shared" si="13"/>
        <v/>
      </c>
      <c r="AC49" s="3" t="str">
        <f t="shared" si="14"/>
        <v/>
      </c>
      <c r="AD49" s="3" t="str">
        <f t="shared" si="15"/>
        <v/>
      </c>
      <c r="AE49" s="3" t="str">
        <f t="shared" si="16"/>
        <v/>
      </c>
      <c r="AG49" s="7">
        <v>375252.064375</v>
      </c>
      <c r="AH49" s="7">
        <v>303.58077910729526</v>
      </c>
      <c r="AI49" s="7">
        <v>2655.0</v>
      </c>
      <c r="AJ49" s="7">
        <v>1819.7228075311696</v>
      </c>
      <c r="AK49" s="3" t="str">
        <f t="shared" si="17"/>
        <v>4</v>
      </c>
      <c r="AL49" s="3" t="str">
        <f t="shared" si="18"/>
        <v>2</v>
      </c>
      <c r="AM49" s="3" t="str">
        <f t="shared" si="19"/>
        <v>2</v>
      </c>
      <c r="AN49" s="3" t="str">
        <f t="shared" si="20"/>
        <v>1</v>
      </c>
      <c r="AO49" s="3"/>
      <c r="AP49" s="4">
        <v>0.00705211308678</v>
      </c>
      <c r="AQ49" s="4">
        <v>374967.0</v>
      </c>
      <c r="AR49" s="4">
        <v>18.51640410729529</v>
      </c>
      <c r="AS49" s="4">
        <v>2655.0</v>
      </c>
      <c r="AT49" s="4">
        <v>11.374496145691516</v>
      </c>
      <c r="AU49" s="4">
        <v>1810.0</v>
      </c>
      <c r="AV49" s="4">
        <v>10.821773981970567</v>
      </c>
      <c r="AW49" s="4">
        <v>845.0</v>
      </c>
      <c r="AX49" s="4">
        <v>9.722807531169547</v>
      </c>
      <c r="AY49" s="4">
        <v>284.064375</v>
      </c>
      <c r="AZ49" s="4">
        <v>8.150074101789587</v>
      </c>
      <c r="BA49" s="4">
        <v>1.0</v>
      </c>
      <c r="BB49" s="4">
        <v>0.0</v>
      </c>
      <c r="BC49" s="3"/>
      <c r="BD49" s="3" t="str">
        <f t="shared" si="21"/>
        <v>4</v>
      </c>
      <c r="BE49" s="3" t="str">
        <f t="shared" si="22"/>
        <v>4</v>
      </c>
      <c r="BF49" s="3" t="str">
        <f t="shared" si="23"/>
        <v>5</v>
      </c>
      <c r="BG49" s="3" t="str">
        <f t="shared" si="24"/>
        <v>2</v>
      </c>
      <c r="BH49" s="3" t="str">
        <f t="shared" si="25"/>
        <v>2</v>
      </c>
      <c r="BI49" s="3" t="str">
        <f t="shared" si="26"/>
        <v>1</v>
      </c>
      <c r="BJ49" s="3" t="str">
        <f t="shared" si="27"/>
        <v>1</v>
      </c>
      <c r="BK49" s="3" t="str">
        <f t="shared" si="28"/>
        <v>3</v>
      </c>
      <c r="BL49" s="3" t="str">
        <f t="shared" si="29"/>
        <v>3</v>
      </c>
      <c r="BM49" s="3" t="str">
        <f t="shared" si="30"/>
        <v>2</v>
      </c>
      <c r="BN49" s="3" t="str">
        <f t="shared" si="31"/>
        <v>2</v>
      </c>
      <c r="BO49" s="3" t="str">
        <f t="shared" si="32"/>
        <v>1</v>
      </c>
      <c r="BP49" s="3" t="str">
        <f t="shared" si="33"/>
        <v>0</v>
      </c>
      <c r="BQ49" s="3"/>
      <c r="BR49" s="4"/>
      <c r="BS49" s="4">
        <v>91688.0</v>
      </c>
      <c r="BT49" s="4">
        <v>3096.0</v>
      </c>
      <c r="BU49" s="3" t="str">
        <f t="shared" si="34"/>
        <v>3</v>
      </c>
      <c r="BV49" s="3" t="str">
        <f t="shared" si="35"/>
        <v>3</v>
      </c>
      <c r="BW49" t="str">
        <f t="shared" si="36"/>
        <v>1</v>
      </c>
      <c r="BX49" t="str">
        <f t="shared" si="37"/>
        <v>3</v>
      </c>
      <c r="BY49" s="4">
        <v>374967.0</v>
      </c>
      <c r="BZ49" s="4">
        <v>2655.0</v>
      </c>
      <c r="CA49" s="3" t="str">
        <f t="shared" si="38"/>
        <v>8</v>
      </c>
      <c r="CB49" s="3" t="str">
        <f t="shared" si="39"/>
        <v>3</v>
      </c>
      <c r="CC49" s="7" t="str">
        <f t="shared" si="40"/>
        <v/>
      </c>
      <c r="CD49" s="4" t="str">
        <f t="shared" si="41"/>
        <v/>
      </c>
      <c r="CE49" s="4" t="str">
        <f t="shared" si="42"/>
        <v/>
      </c>
    </row>
    <row r="50">
      <c r="A50" s="4" t="str">
        <f t="shared" si="44"/>
        <v/>
      </c>
      <c r="B50" s="4" t="str">
        <f t="shared" si="45"/>
        <v/>
      </c>
      <c r="C50" s="4" t="str">
        <f t="shared" si="46"/>
        <v/>
      </c>
      <c r="D50" s="4" t="str">
        <f t="shared" si="47"/>
        <v>0</v>
      </c>
      <c r="E50" s="4" t="str">
        <f t="shared" si="48"/>
        <v/>
      </c>
      <c r="F50" s="4" t="str">
        <f t="shared" si="49"/>
        <v/>
      </c>
      <c r="G50" s="4" t="str">
        <f t="shared" si="50"/>
        <v/>
      </c>
      <c r="H50" s="4" t="str">
        <f t="shared" si="51"/>
        <v>0</v>
      </c>
      <c r="I50" s="4" t="str">
        <f t="shared" si="52"/>
        <v>4</v>
      </c>
      <c r="J50" s="4">
        <v>5845.0</v>
      </c>
      <c r="K50" s="4">
        <v>0.0</v>
      </c>
      <c r="L50" s="4">
        <v>0.0</v>
      </c>
      <c r="M50" t="str">
        <f t="shared" si="3"/>
        <v>5</v>
      </c>
      <c r="N50" t="str">
        <f t="shared" si="4"/>
        <v>0</v>
      </c>
      <c r="O50" t="str">
        <f t="shared" si="5"/>
        <v>0</v>
      </c>
      <c r="Q50" s="3" t="str">
        <f t="shared" si="6"/>
        <v>10</v>
      </c>
      <c r="R50" s="3" t="str">
        <f t="shared" si="7"/>
        <v>0</v>
      </c>
      <c r="S50" s="3" t="str">
        <f t="shared" si="8"/>
        <v>0</v>
      </c>
      <c r="T50">
        <v>890.512987309419</v>
      </c>
      <c r="U50" s="4">
        <v>1897.0</v>
      </c>
      <c r="V50" s="7">
        <v>0.0</v>
      </c>
      <c r="W50" s="7">
        <v>5.129283016944966</v>
      </c>
      <c r="X50" s="3" t="str">
        <f t="shared" si="9"/>
        <v>5</v>
      </c>
      <c r="Y50" s="3" t="str">
        <f t="shared" si="10"/>
        <v>5</v>
      </c>
      <c r="Z50" s="3" t="str">
        <f t="shared" si="11"/>
        <v>0</v>
      </c>
      <c r="AA50" s="3" t="str">
        <f t="shared" si="12"/>
        <v>4</v>
      </c>
      <c r="AB50" s="3" t="str">
        <f t="shared" si="13"/>
        <v>10</v>
      </c>
      <c r="AC50" s="3" t="str">
        <f t="shared" si="14"/>
        <v>10</v>
      </c>
      <c r="AD50" s="3" t="str">
        <f t="shared" si="15"/>
        <v>0</v>
      </c>
      <c r="AE50" s="3" t="str">
        <f t="shared" si="16"/>
        <v>5</v>
      </c>
      <c r="AG50" s="7">
        <v>360795.3215625</v>
      </c>
      <c r="AH50" s="7">
        <v>1876.7749336213724</v>
      </c>
      <c r="AI50" s="7">
        <v>10400.0</v>
      </c>
      <c r="AJ50" s="7">
        <v>9295.372504484314</v>
      </c>
      <c r="AK50" s="3" t="str">
        <f t="shared" si="17"/>
        <v>4</v>
      </c>
      <c r="AL50" s="3" t="str">
        <f t="shared" si="18"/>
        <v>4</v>
      </c>
      <c r="AM50" s="3" t="str">
        <f t="shared" si="19"/>
        <v>3</v>
      </c>
      <c r="AN50" s="3" t="str">
        <f t="shared" si="20"/>
        <v>3</v>
      </c>
      <c r="AO50" s="3"/>
      <c r="AP50" s="4">
        <v>0.00702257416303</v>
      </c>
      <c r="AQ50" s="4">
        <v>358937.0</v>
      </c>
      <c r="AR50" s="4">
        <v>18.453371121372275</v>
      </c>
      <c r="AS50" s="4">
        <v>10400.0</v>
      </c>
      <c r="AT50" s="4">
        <v>13.344295907915818</v>
      </c>
      <c r="AU50" s="4">
        <v>9285.25</v>
      </c>
      <c r="AV50" s="4">
        <v>13.180725039077466</v>
      </c>
      <c r="AW50" s="4">
        <v>1114.75</v>
      </c>
      <c r="AX50" s="4">
        <v>10.122504484313904</v>
      </c>
      <c r="AY50" s="4">
        <v>1700.095</v>
      </c>
      <c r="AZ50" s="4">
        <v>10.731399649965958</v>
      </c>
      <c r="BA50" s="4">
        <v>158.2265625</v>
      </c>
      <c r="BB50" s="4">
        <v>7.305848004314881</v>
      </c>
      <c r="BC50" s="3"/>
      <c r="BD50" s="3" t="str">
        <f t="shared" si="21"/>
        <v>4</v>
      </c>
      <c r="BE50" s="3" t="str">
        <f t="shared" si="22"/>
        <v>4</v>
      </c>
      <c r="BF50" s="3" t="str">
        <f t="shared" si="23"/>
        <v>5</v>
      </c>
      <c r="BG50" s="3" t="str">
        <f t="shared" si="24"/>
        <v>3</v>
      </c>
      <c r="BH50" s="3" t="str">
        <f t="shared" si="25"/>
        <v>3</v>
      </c>
      <c r="BI50" s="3" t="str">
        <f t="shared" si="26"/>
        <v>3</v>
      </c>
      <c r="BJ50" s="3" t="str">
        <f t="shared" si="27"/>
        <v>3</v>
      </c>
      <c r="BK50" s="3" t="str">
        <f t="shared" si="28"/>
        <v>3</v>
      </c>
      <c r="BL50" s="3" t="str">
        <f t="shared" si="29"/>
        <v>3</v>
      </c>
      <c r="BM50" s="3" t="str">
        <f t="shared" si="30"/>
        <v>5</v>
      </c>
      <c r="BN50" s="3" t="str">
        <f t="shared" si="31"/>
        <v>5</v>
      </c>
      <c r="BO50" s="3" t="str">
        <f t="shared" si="32"/>
        <v>5</v>
      </c>
      <c r="BP50" s="3" t="str">
        <f t="shared" si="33"/>
        <v>5</v>
      </c>
      <c r="BQ50" s="3"/>
      <c r="BR50" s="4"/>
      <c r="BS50" s="4">
        <v>91807.0</v>
      </c>
      <c r="BT50" s="4">
        <v>3309.0</v>
      </c>
      <c r="BU50" s="3" t="str">
        <f t="shared" si="34"/>
        <v>3</v>
      </c>
      <c r="BV50" s="3" t="str">
        <f t="shared" si="35"/>
        <v>3</v>
      </c>
      <c r="BW50" t="str">
        <f t="shared" si="36"/>
        <v>1</v>
      </c>
      <c r="BX50" t="str">
        <f t="shared" si="37"/>
        <v>3</v>
      </c>
      <c r="BY50" s="4">
        <v>358937.0</v>
      </c>
      <c r="BZ50" s="4">
        <v>10400.0</v>
      </c>
      <c r="CA50" s="3" t="str">
        <f t="shared" si="38"/>
        <v>8</v>
      </c>
      <c r="CB50" s="3" t="str">
        <f t="shared" si="39"/>
        <v>6</v>
      </c>
      <c r="CC50" s="4" t="str">
        <f t="shared" si="40"/>
        <v>5845</v>
      </c>
      <c r="CD50" s="4" t="str">
        <f t="shared" si="41"/>
        <v>0</v>
      </c>
      <c r="CE50" s="4" t="str">
        <f t="shared" si="42"/>
        <v>0</v>
      </c>
    </row>
    <row r="51">
      <c r="A51" s="4" t="str">
        <f t="shared" si="44"/>
        <v/>
      </c>
      <c r="B51" s="4" t="str">
        <f t="shared" si="45"/>
        <v/>
      </c>
      <c r="C51" s="4" t="str">
        <f t="shared" si="46"/>
        <v/>
      </c>
      <c r="D51" s="4" t="str">
        <f t="shared" si="47"/>
        <v/>
      </c>
      <c r="E51" s="4" t="str">
        <f t="shared" si="48"/>
        <v/>
      </c>
      <c r="F51" s="4" t="str">
        <f t="shared" si="49"/>
        <v/>
      </c>
      <c r="G51" s="4" t="str">
        <f t="shared" si="50"/>
        <v/>
      </c>
      <c r="H51" s="4" t="str">
        <f t="shared" si="51"/>
        <v/>
      </c>
      <c r="I51" s="4" t="str">
        <f t="shared" si="52"/>
        <v>3</v>
      </c>
      <c r="J51" s="4">
        <v>28.0</v>
      </c>
      <c r="M51" t="str">
        <f t="shared" si="3"/>
        <v>2</v>
      </c>
      <c r="N51" t="str">
        <f t="shared" si="4"/>
        <v>0</v>
      </c>
      <c r="O51" t="str">
        <f t="shared" si="5"/>
        <v>0</v>
      </c>
      <c r="Q51" s="3" t="str">
        <f t="shared" si="6"/>
        <v>6</v>
      </c>
      <c r="R51" s="3" t="str">
        <f t="shared" si="7"/>
        <v/>
      </c>
      <c r="S51" s="3" t="str">
        <f t="shared" si="8"/>
        <v/>
      </c>
      <c r="T51" s="18">
        <v>4.807354922057604</v>
      </c>
      <c r="U51" s="4">
        <v>32.0</v>
      </c>
      <c r="V51" s="7"/>
      <c r="W51" s="7"/>
      <c r="X51" s="3" t="str">
        <f t="shared" si="9"/>
        <v>1</v>
      </c>
      <c r="Y51" s="3" t="str">
        <f t="shared" si="10"/>
        <v>5</v>
      </c>
      <c r="Z51" s="3" t="str">
        <f t="shared" si="11"/>
        <v>0</v>
      </c>
      <c r="AA51" s="3" t="str">
        <f t="shared" si="12"/>
        <v>0</v>
      </c>
      <c r="AB51" s="3" t="str">
        <f t="shared" si="13"/>
        <v>2</v>
      </c>
      <c r="AC51" s="3" t="str">
        <f t="shared" si="14"/>
        <v>9</v>
      </c>
      <c r="AD51" s="3" t="str">
        <f t="shared" si="15"/>
        <v/>
      </c>
      <c r="AE51" s="3" t="str">
        <f t="shared" si="16"/>
        <v/>
      </c>
      <c r="AG51" s="7">
        <v>343485.974375</v>
      </c>
      <c r="AH51" s="7">
        <v>789.3610248117624</v>
      </c>
      <c r="AI51" s="7">
        <v>1564.0</v>
      </c>
      <c r="AJ51" s="7">
        <v>1490.3219280948874</v>
      </c>
      <c r="AK51" s="3" t="str">
        <f t="shared" si="17"/>
        <v>4</v>
      </c>
      <c r="AL51" s="3" t="str">
        <f t="shared" si="18"/>
        <v>3</v>
      </c>
      <c r="AM51" s="3" t="str">
        <f t="shared" si="19"/>
        <v>1</v>
      </c>
      <c r="AN51" s="3" t="str">
        <f t="shared" si="20"/>
        <v>1</v>
      </c>
      <c r="AO51" s="3"/>
      <c r="AP51" s="4">
        <v>0.0069981028997</v>
      </c>
      <c r="AQ51" s="4">
        <v>342715.0</v>
      </c>
      <c r="AR51" s="4">
        <v>18.386649811762314</v>
      </c>
      <c r="AS51" s="4">
        <v>1564.0</v>
      </c>
      <c r="AT51" s="4">
        <v>10.611024797307353</v>
      </c>
      <c r="AU51" s="4">
        <v>1484.0</v>
      </c>
      <c r="AV51" s="4">
        <v>10.535275376620804</v>
      </c>
      <c r="AW51" s="4">
        <v>80.0</v>
      </c>
      <c r="AX51" s="4">
        <v>6.321928094887362</v>
      </c>
      <c r="AY51" s="4">
        <v>522.08375</v>
      </c>
      <c r="AZ51" s="4">
        <v>9.028137444880297</v>
      </c>
      <c r="BA51" s="4">
        <v>248.890625</v>
      </c>
      <c r="BB51" s="4">
        <v>7.959368078909527</v>
      </c>
      <c r="BC51" s="3"/>
      <c r="BD51" s="3" t="str">
        <f t="shared" si="21"/>
        <v>4</v>
      </c>
      <c r="BE51" s="3" t="str">
        <f t="shared" si="22"/>
        <v>4</v>
      </c>
      <c r="BF51" s="3" t="str">
        <f t="shared" si="23"/>
        <v>5</v>
      </c>
      <c r="BG51" s="3" t="str">
        <f t="shared" si="24"/>
        <v>1</v>
      </c>
      <c r="BH51" s="3" t="str">
        <f t="shared" si="25"/>
        <v>1</v>
      </c>
      <c r="BI51" s="3" t="str">
        <f t="shared" si="26"/>
        <v>1</v>
      </c>
      <c r="BJ51" s="3" t="str">
        <f t="shared" si="27"/>
        <v>1</v>
      </c>
      <c r="BK51" s="3" t="str">
        <f t="shared" si="28"/>
        <v>1</v>
      </c>
      <c r="BL51" s="3" t="str">
        <f t="shared" si="29"/>
        <v>1</v>
      </c>
      <c r="BM51" s="3" t="str">
        <f t="shared" si="30"/>
        <v>3</v>
      </c>
      <c r="BN51" s="3" t="str">
        <f t="shared" si="31"/>
        <v>3</v>
      </c>
      <c r="BO51" s="3" t="str">
        <f t="shared" si="32"/>
        <v>5</v>
      </c>
      <c r="BP51" s="3" t="str">
        <f t="shared" si="33"/>
        <v>5</v>
      </c>
      <c r="BQ51" s="3"/>
      <c r="BR51" s="4"/>
      <c r="BS51" s="4">
        <v>94182.0</v>
      </c>
      <c r="BT51" s="4">
        <v>3321.0</v>
      </c>
      <c r="BU51" s="3" t="str">
        <f t="shared" si="34"/>
        <v>3</v>
      </c>
      <c r="BV51" s="3" t="str">
        <f t="shared" si="35"/>
        <v>3</v>
      </c>
      <c r="BW51" t="str">
        <f t="shared" si="36"/>
        <v>1</v>
      </c>
      <c r="BX51" t="str">
        <f t="shared" si="37"/>
        <v>3</v>
      </c>
      <c r="BY51" s="4">
        <v>342715.0</v>
      </c>
      <c r="BZ51" s="4">
        <v>1564.0</v>
      </c>
      <c r="CA51" s="3" t="str">
        <f t="shared" si="38"/>
        <v>8</v>
      </c>
      <c r="CB51" s="3" t="str">
        <f t="shared" si="39"/>
        <v>2</v>
      </c>
      <c r="CC51" s="7" t="str">
        <f t="shared" si="40"/>
        <v/>
      </c>
      <c r="CD51" s="4" t="str">
        <f t="shared" si="41"/>
        <v/>
      </c>
      <c r="CE51" s="4" t="str">
        <f t="shared" si="42"/>
        <v/>
      </c>
    </row>
    <row r="52">
      <c r="A52" s="4" t="str">
        <f t="shared" si="44"/>
        <v/>
      </c>
      <c r="B52" s="4" t="str">
        <f t="shared" si="45"/>
        <v/>
      </c>
      <c r="C52" s="4" t="str">
        <f t="shared" si="46"/>
        <v/>
      </c>
      <c r="D52" s="4" t="str">
        <f t="shared" si="47"/>
        <v/>
      </c>
      <c r="E52" s="4" t="str">
        <f t="shared" si="48"/>
        <v/>
      </c>
      <c r="F52" s="4" t="str">
        <f t="shared" si="49"/>
        <v/>
      </c>
      <c r="G52" s="4" t="str">
        <f t="shared" si="50"/>
        <v/>
      </c>
      <c r="H52" s="4" t="str">
        <f t="shared" si="51"/>
        <v/>
      </c>
      <c r="I52" s="4" t="str">
        <f t="shared" si="52"/>
        <v>1</v>
      </c>
      <c r="J52" s="4">
        <v>0.0</v>
      </c>
      <c r="K52" s="4"/>
      <c r="L52" s="4"/>
      <c r="M52" t="str">
        <f t="shared" si="3"/>
        <v>0</v>
      </c>
      <c r="N52" t="str">
        <f t="shared" si="4"/>
        <v>0</v>
      </c>
      <c r="O52" t="str">
        <f t="shared" si="5"/>
        <v>0</v>
      </c>
      <c r="Q52" s="3" t="str">
        <f t="shared" si="6"/>
        <v>0</v>
      </c>
      <c r="R52" s="3" t="str">
        <f t="shared" si="7"/>
        <v/>
      </c>
      <c r="S52" s="3" t="str">
        <f t="shared" si="8"/>
        <v/>
      </c>
      <c r="T52" s="7">
        <v>0.0</v>
      </c>
      <c r="U52" s="4">
        <v>65.0</v>
      </c>
      <c r="V52" s="7"/>
      <c r="W52" s="7"/>
      <c r="X52" s="3" t="str">
        <f t="shared" si="9"/>
        <v>0</v>
      </c>
      <c r="Y52" s="3" t="str">
        <f t="shared" si="10"/>
        <v>5</v>
      </c>
      <c r="Z52" s="3" t="str">
        <f t="shared" si="11"/>
        <v>0</v>
      </c>
      <c r="AA52" s="3" t="str">
        <f t="shared" si="12"/>
        <v>0</v>
      </c>
      <c r="AB52" s="3" t="str">
        <f t="shared" si="13"/>
        <v>0</v>
      </c>
      <c r="AC52" s="3" t="str">
        <f t="shared" si="14"/>
        <v>10</v>
      </c>
      <c r="AD52" s="3" t="str">
        <f t="shared" si="15"/>
        <v/>
      </c>
      <c r="AE52" s="3" t="str">
        <f t="shared" si="16"/>
        <v/>
      </c>
      <c r="AG52" s="7">
        <v>345864.8109375</v>
      </c>
      <c r="AH52" s="7">
        <v>4745.190933442839</v>
      </c>
      <c r="AI52" s="7">
        <v>41600.0</v>
      </c>
      <c r="AJ52" s="7">
        <v>28171.714460188457</v>
      </c>
      <c r="AK52" s="3" t="str">
        <f t="shared" si="17"/>
        <v>4</v>
      </c>
      <c r="AL52" s="3" t="str">
        <f t="shared" si="18"/>
        <v>5</v>
      </c>
      <c r="AM52" s="3" t="str">
        <f t="shared" si="19"/>
        <v>5</v>
      </c>
      <c r="AN52" s="3" t="str">
        <f t="shared" si="20"/>
        <v>5</v>
      </c>
      <c r="AO52" s="3"/>
      <c r="AP52" s="4">
        <v>0.00698306850196</v>
      </c>
      <c r="AQ52" s="4">
        <v>341138.0</v>
      </c>
      <c r="AR52" s="4">
        <v>18.37999594283889</v>
      </c>
      <c r="AS52" s="4">
        <v>41600.0</v>
      </c>
      <c r="AT52" s="4">
        <v>15.344295907915818</v>
      </c>
      <c r="AU52" s="4">
        <v>28158.0</v>
      </c>
      <c r="AV52" s="4">
        <v>14.781257245749421</v>
      </c>
      <c r="AW52" s="4">
        <v>13442.0</v>
      </c>
      <c r="AX52" s="4">
        <v>13.714460188456028</v>
      </c>
      <c r="AY52" s="4">
        <v>4581.1303125</v>
      </c>
      <c r="AZ52" s="4">
        <v>12.161487886270157</v>
      </c>
      <c r="BA52" s="4">
        <v>145.680625</v>
      </c>
      <c r="BB52" s="4">
        <v>7.186665206675387</v>
      </c>
      <c r="BC52" s="3"/>
      <c r="BD52" s="3" t="str">
        <f t="shared" si="21"/>
        <v>4</v>
      </c>
      <c r="BE52" s="3" t="str">
        <f t="shared" si="22"/>
        <v>4</v>
      </c>
      <c r="BF52" s="3" t="str">
        <f t="shared" si="23"/>
        <v>5</v>
      </c>
      <c r="BG52" s="3" t="str">
        <f t="shared" si="24"/>
        <v>5</v>
      </c>
      <c r="BH52" s="3" t="str">
        <f t="shared" si="25"/>
        <v>5</v>
      </c>
      <c r="BI52" s="3" t="str">
        <f t="shared" si="26"/>
        <v>5</v>
      </c>
      <c r="BJ52" s="3" t="str">
        <f t="shared" si="27"/>
        <v>5</v>
      </c>
      <c r="BK52" s="3" t="str">
        <f t="shared" si="28"/>
        <v>5</v>
      </c>
      <c r="BL52" s="3" t="str">
        <f t="shared" si="29"/>
        <v>5</v>
      </c>
      <c r="BM52" s="3" t="str">
        <f t="shared" si="30"/>
        <v>5</v>
      </c>
      <c r="BN52" s="3" t="str">
        <f t="shared" si="31"/>
        <v>5</v>
      </c>
      <c r="BO52" s="3" t="str">
        <f t="shared" si="32"/>
        <v>5</v>
      </c>
      <c r="BP52" s="3" t="str">
        <f t="shared" si="33"/>
        <v>5</v>
      </c>
      <c r="BQ52" s="3"/>
      <c r="BR52" s="4"/>
      <c r="BS52" s="4">
        <v>96307.0</v>
      </c>
      <c r="BT52" s="4">
        <v>3428.0</v>
      </c>
      <c r="BU52" s="3" t="str">
        <f t="shared" si="34"/>
        <v>3</v>
      </c>
      <c r="BV52" s="3" t="str">
        <f t="shared" si="35"/>
        <v>3</v>
      </c>
      <c r="BW52" t="str">
        <f t="shared" si="36"/>
        <v>1</v>
      </c>
      <c r="BX52" t="str">
        <f t="shared" si="37"/>
        <v>3</v>
      </c>
      <c r="BY52" s="4">
        <v>341138.0</v>
      </c>
      <c r="BZ52" s="4">
        <v>41600.0</v>
      </c>
      <c r="CA52" s="3" t="str">
        <f t="shared" si="38"/>
        <v>8</v>
      </c>
      <c r="CB52" s="3" t="str">
        <f t="shared" si="39"/>
        <v>9</v>
      </c>
      <c r="CC52" s="7" t="str">
        <f t="shared" si="40"/>
        <v/>
      </c>
      <c r="CD52" s="4" t="str">
        <f t="shared" si="41"/>
        <v/>
      </c>
      <c r="CE52" s="4" t="str">
        <f t="shared" si="42"/>
        <v/>
      </c>
    </row>
    <row r="53">
      <c r="A53" s="4" t="str">
        <f t="shared" si="44"/>
        <v/>
      </c>
      <c r="B53" s="4" t="str">
        <f t="shared" si="45"/>
        <v/>
      </c>
      <c r="C53" s="4" t="str">
        <f t="shared" si="46"/>
        <v/>
      </c>
      <c r="D53" s="4" t="str">
        <f t="shared" si="47"/>
        <v/>
      </c>
      <c r="E53" s="4" t="str">
        <f t="shared" si="48"/>
        <v/>
      </c>
      <c r="F53" s="4" t="str">
        <f t="shared" si="49"/>
        <v/>
      </c>
      <c r="G53" s="4" t="str">
        <f t="shared" si="50"/>
        <v/>
      </c>
      <c r="H53" s="4" t="str">
        <f t="shared" si="51"/>
        <v/>
      </c>
      <c r="I53" s="4" t="str">
        <f t="shared" si="52"/>
        <v>3</v>
      </c>
      <c r="J53" s="4">
        <v>26.0</v>
      </c>
      <c r="M53" t="str">
        <f t="shared" si="3"/>
        <v>2</v>
      </c>
      <c r="N53" t="str">
        <f t="shared" si="4"/>
        <v>0</v>
      </c>
      <c r="O53" t="str">
        <f t="shared" si="5"/>
        <v>0</v>
      </c>
      <c r="Q53" s="3" t="str">
        <f t="shared" si="6"/>
        <v>6</v>
      </c>
      <c r="R53" s="3" t="str">
        <f t="shared" si="7"/>
        <v/>
      </c>
      <c r="S53" s="3" t="str">
        <f t="shared" si="8"/>
        <v/>
      </c>
      <c r="T53" s="18">
        <v>6.700439718141093</v>
      </c>
      <c r="U53" s="4">
        <v>335.0</v>
      </c>
      <c r="V53" s="7"/>
      <c r="W53" s="7"/>
      <c r="X53" s="3" t="str">
        <f t="shared" si="9"/>
        <v>2</v>
      </c>
      <c r="Y53" s="3" t="str">
        <f t="shared" si="10"/>
        <v>5</v>
      </c>
      <c r="Z53" s="3" t="str">
        <f t="shared" si="11"/>
        <v>0</v>
      </c>
      <c r="AA53" s="3" t="str">
        <f t="shared" si="12"/>
        <v>0</v>
      </c>
      <c r="AB53" s="3" t="str">
        <f t="shared" si="13"/>
        <v>3</v>
      </c>
      <c r="AC53" s="3" t="str">
        <f t="shared" si="14"/>
        <v>10</v>
      </c>
      <c r="AD53" s="3" t="str">
        <f t="shared" si="15"/>
        <v/>
      </c>
      <c r="AE53" s="3" t="str">
        <f t="shared" si="16"/>
        <v/>
      </c>
      <c r="AG53" s="7">
        <v>478988.380625</v>
      </c>
      <c r="AH53" s="7">
        <v>510.2487753540098</v>
      </c>
      <c r="AI53" s="7">
        <v>3309.0</v>
      </c>
      <c r="AJ53" s="7">
        <v>2863.8729630160733</v>
      </c>
      <c r="AK53" s="3" t="str">
        <f t="shared" si="17"/>
        <v>5</v>
      </c>
      <c r="AL53" s="3" t="str">
        <f t="shared" si="18"/>
        <v>3</v>
      </c>
      <c r="AM53" s="3" t="str">
        <f t="shared" si="19"/>
        <v>2</v>
      </c>
      <c r="AN53" s="3" t="str">
        <f t="shared" si="20"/>
        <v>2</v>
      </c>
      <c r="AO53" s="3"/>
      <c r="AP53" s="4">
        <v>0.00696159994712</v>
      </c>
      <c r="AQ53" s="4">
        <v>478497.0</v>
      </c>
      <c r="AR53" s="4">
        <v>18.868150354009785</v>
      </c>
      <c r="AS53" s="4">
        <v>3309.0</v>
      </c>
      <c r="AT53" s="4">
        <v>11.69217957631254</v>
      </c>
      <c r="AU53" s="4">
        <v>2855.0465625</v>
      </c>
      <c r="AV53" s="4">
        <v>11.479298559125885</v>
      </c>
      <c r="AW53" s="4">
        <v>453.9534375</v>
      </c>
      <c r="AX53" s="4">
        <v>8.826400516073173</v>
      </c>
      <c r="AY53" s="4">
        <v>466.7159375</v>
      </c>
      <c r="AZ53" s="4">
        <v>8.86640092332839</v>
      </c>
      <c r="BA53" s="4">
        <v>24.6646875</v>
      </c>
      <c r="BB53" s="4">
        <v>4.624375103482434</v>
      </c>
      <c r="BC53" s="3"/>
      <c r="BD53" s="3" t="str">
        <f t="shared" si="21"/>
        <v>4</v>
      </c>
      <c r="BE53" s="3" t="str">
        <f t="shared" si="22"/>
        <v>4</v>
      </c>
      <c r="BF53" s="3" t="str">
        <f t="shared" si="23"/>
        <v>5</v>
      </c>
      <c r="BG53" s="3" t="str">
        <f t="shared" si="24"/>
        <v>2</v>
      </c>
      <c r="BH53" s="3" t="str">
        <f t="shared" si="25"/>
        <v>2</v>
      </c>
      <c r="BI53" s="3" t="str">
        <f t="shared" si="26"/>
        <v>2</v>
      </c>
      <c r="BJ53" s="3" t="str">
        <f t="shared" si="27"/>
        <v>2</v>
      </c>
      <c r="BK53" s="3" t="str">
        <f t="shared" si="28"/>
        <v>2</v>
      </c>
      <c r="BL53" s="3" t="str">
        <f t="shared" si="29"/>
        <v>2</v>
      </c>
      <c r="BM53" s="3" t="str">
        <f t="shared" si="30"/>
        <v>3</v>
      </c>
      <c r="BN53" s="3" t="str">
        <f t="shared" si="31"/>
        <v>3</v>
      </c>
      <c r="BO53" s="3" t="str">
        <f t="shared" si="32"/>
        <v>2</v>
      </c>
      <c r="BP53" s="3" t="str">
        <f t="shared" si="33"/>
        <v>2</v>
      </c>
      <c r="BQ53" s="3"/>
      <c r="BR53" s="4"/>
      <c r="BS53" s="4">
        <v>96586.0</v>
      </c>
      <c r="BT53" s="4">
        <v>3482.0</v>
      </c>
      <c r="BU53" s="3" t="str">
        <f t="shared" si="34"/>
        <v>3</v>
      </c>
      <c r="BV53" s="3" t="str">
        <f t="shared" si="35"/>
        <v>3</v>
      </c>
      <c r="BW53" t="str">
        <f t="shared" si="36"/>
        <v>1</v>
      </c>
      <c r="BX53" t="str">
        <f t="shared" si="37"/>
        <v>3</v>
      </c>
      <c r="BY53" s="4">
        <v>478497.0</v>
      </c>
      <c r="BZ53" s="4">
        <v>3309.0</v>
      </c>
      <c r="CA53" s="3" t="str">
        <f t="shared" si="38"/>
        <v>9</v>
      </c>
      <c r="CB53" s="3" t="str">
        <f t="shared" si="39"/>
        <v>3</v>
      </c>
      <c r="CC53" s="7" t="str">
        <f t="shared" si="40"/>
        <v/>
      </c>
      <c r="CD53" s="4" t="str">
        <f t="shared" si="41"/>
        <v/>
      </c>
      <c r="CE53" s="4" t="str">
        <f t="shared" si="42"/>
        <v/>
      </c>
    </row>
    <row r="54">
      <c r="A54" s="4" t="str">
        <f t="shared" si="44"/>
        <v/>
      </c>
      <c r="B54" s="4" t="str">
        <f t="shared" si="45"/>
        <v/>
      </c>
      <c r="C54" s="4" t="str">
        <f t="shared" si="46"/>
        <v/>
      </c>
      <c r="D54" s="4" t="str">
        <f t="shared" si="47"/>
        <v/>
      </c>
      <c r="E54" s="4" t="str">
        <f t="shared" si="48"/>
        <v/>
      </c>
      <c r="F54" s="4" t="str">
        <f t="shared" si="49"/>
        <v/>
      </c>
      <c r="G54" s="4" t="str">
        <f t="shared" si="50"/>
        <v/>
      </c>
      <c r="H54" s="4" t="str">
        <f t="shared" si="51"/>
        <v/>
      </c>
      <c r="I54" s="4" t="str">
        <f t="shared" si="52"/>
        <v>1</v>
      </c>
      <c r="J54" s="4">
        <v>0.0</v>
      </c>
      <c r="M54" t="str">
        <f t="shared" si="3"/>
        <v>0</v>
      </c>
      <c r="N54" t="str">
        <f t="shared" si="4"/>
        <v>0</v>
      </c>
      <c r="O54" t="str">
        <f t="shared" si="5"/>
        <v>0</v>
      </c>
      <c r="Q54" s="3" t="str">
        <f t="shared" si="6"/>
        <v>0</v>
      </c>
      <c r="R54" s="3" t="str">
        <f t="shared" si="7"/>
        <v/>
      </c>
      <c r="S54" s="3" t="str">
        <f t="shared" si="8"/>
        <v/>
      </c>
      <c r="T54" s="4">
        <v>0.0</v>
      </c>
      <c r="U54" s="4">
        <v>1.0</v>
      </c>
      <c r="V54" s="7"/>
      <c r="W54" s="7"/>
      <c r="X54" s="3" t="str">
        <f t="shared" si="9"/>
        <v>0</v>
      </c>
      <c r="Y54" s="3" t="str">
        <f t="shared" si="10"/>
        <v>1</v>
      </c>
      <c r="Z54" s="3" t="str">
        <f t="shared" si="11"/>
        <v>0</v>
      </c>
      <c r="AA54" s="3" t="str">
        <f t="shared" si="12"/>
        <v>0</v>
      </c>
      <c r="AB54" s="3" t="str">
        <f t="shared" si="13"/>
        <v>0</v>
      </c>
      <c r="AC54" s="3" t="str">
        <f t="shared" si="14"/>
        <v>2</v>
      </c>
      <c r="AD54" s="3" t="str">
        <f t="shared" si="15"/>
        <v/>
      </c>
      <c r="AE54" s="3" t="str">
        <f t="shared" si="16"/>
        <v/>
      </c>
      <c r="AG54" s="7">
        <v>348789.0759375</v>
      </c>
      <c r="AH54" s="7">
        <v>248.48698085378166</v>
      </c>
      <c r="AI54" s="7">
        <v>89.0</v>
      </c>
      <c r="AJ54" s="7">
        <v>37.83289001416474</v>
      </c>
      <c r="AK54" s="3" t="str">
        <f t="shared" si="17"/>
        <v>4</v>
      </c>
      <c r="AL54" s="3" t="str">
        <f t="shared" si="18"/>
        <v>2</v>
      </c>
      <c r="AM54" s="3" t="str">
        <f t="shared" si="19"/>
        <v>1</v>
      </c>
      <c r="AN54" s="3" t="str">
        <f t="shared" si="20"/>
        <v>1</v>
      </c>
      <c r="AO54" s="3"/>
      <c r="AP54" s="4">
        <v>0.00693139371691</v>
      </c>
      <c r="AQ54" s="4">
        <v>348559.0</v>
      </c>
      <c r="AR54" s="4">
        <v>18.411043353781672</v>
      </c>
      <c r="AS54" s="4">
        <v>89.0</v>
      </c>
      <c r="AT54" s="4">
        <v>6.475733430966398</v>
      </c>
      <c r="AU54" s="4">
        <v>32.0</v>
      </c>
      <c r="AV54" s="4">
        <v>5.0</v>
      </c>
      <c r="AW54" s="4">
        <v>57.0</v>
      </c>
      <c r="AX54" s="4">
        <v>5.832890014164742</v>
      </c>
      <c r="AY54" s="4">
        <v>202.13875</v>
      </c>
      <c r="AZ54" s="4">
        <v>7.659202102655421</v>
      </c>
      <c r="BA54" s="4">
        <v>27.9371875</v>
      </c>
      <c r="BB54" s="4">
        <v>4.804114883564641</v>
      </c>
      <c r="BC54" s="3"/>
      <c r="BD54" s="3" t="str">
        <f t="shared" si="21"/>
        <v>4</v>
      </c>
      <c r="BE54" s="3" t="str">
        <f t="shared" si="22"/>
        <v>4</v>
      </c>
      <c r="BF54" s="3" t="str">
        <f t="shared" si="23"/>
        <v>5</v>
      </c>
      <c r="BG54" s="3" t="str">
        <f t="shared" si="24"/>
        <v>1</v>
      </c>
      <c r="BH54" s="3" t="str">
        <f t="shared" si="25"/>
        <v>1</v>
      </c>
      <c r="BI54" s="3" t="str">
        <f t="shared" si="26"/>
        <v>1</v>
      </c>
      <c r="BJ54" s="3" t="str">
        <f t="shared" si="27"/>
        <v>1</v>
      </c>
      <c r="BK54" s="3" t="str">
        <f t="shared" si="28"/>
        <v>1</v>
      </c>
      <c r="BL54" s="3" t="str">
        <f t="shared" si="29"/>
        <v>1</v>
      </c>
      <c r="BM54" s="3" t="str">
        <f t="shared" si="30"/>
        <v>2</v>
      </c>
      <c r="BN54" s="3" t="str">
        <f t="shared" si="31"/>
        <v>2</v>
      </c>
      <c r="BO54" s="3" t="str">
        <f t="shared" si="32"/>
        <v>3</v>
      </c>
      <c r="BP54" s="3" t="str">
        <f t="shared" si="33"/>
        <v>2</v>
      </c>
      <c r="BQ54" s="3"/>
      <c r="BR54" s="4"/>
      <c r="BS54" s="4">
        <v>97023.0</v>
      </c>
      <c r="BT54" s="4">
        <v>3681.0</v>
      </c>
      <c r="BU54" s="3" t="str">
        <f t="shared" si="34"/>
        <v>3</v>
      </c>
      <c r="BV54" s="3" t="str">
        <f t="shared" si="35"/>
        <v>3</v>
      </c>
      <c r="BW54" t="str">
        <f t="shared" si="36"/>
        <v>1</v>
      </c>
      <c r="BX54" t="str">
        <f t="shared" si="37"/>
        <v>3</v>
      </c>
      <c r="BY54" s="4">
        <v>348559.0</v>
      </c>
      <c r="BZ54" s="4">
        <v>89.0</v>
      </c>
      <c r="CA54" s="3" t="str">
        <f t="shared" si="38"/>
        <v>8</v>
      </c>
      <c r="CB54" s="3" t="str">
        <f t="shared" si="39"/>
        <v>1</v>
      </c>
      <c r="CC54" s="7" t="str">
        <f t="shared" si="40"/>
        <v/>
      </c>
      <c r="CD54" s="4" t="str">
        <f t="shared" si="41"/>
        <v/>
      </c>
      <c r="CE54" s="4" t="str">
        <f t="shared" si="42"/>
        <v/>
      </c>
    </row>
    <row r="55">
      <c r="A55" s="4" t="str">
        <f t="shared" si="44"/>
        <v/>
      </c>
      <c r="B55" s="4" t="str">
        <f t="shared" si="45"/>
        <v/>
      </c>
      <c r="C55" s="4" t="str">
        <f t="shared" si="46"/>
        <v/>
      </c>
      <c r="D55" s="4" t="str">
        <f t="shared" si="47"/>
        <v/>
      </c>
      <c r="E55" s="4" t="str">
        <f t="shared" si="48"/>
        <v/>
      </c>
      <c r="F55" s="4" t="str">
        <f t="shared" si="49"/>
        <v/>
      </c>
      <c r="G55" s="4" t="str">
        <f t="shared" si="50"/>
        <v/>
      </c>
      <c r="H55" s="4" t="str">
        <f t="shared" si="51"/>
        <v/>
      </c>
      <c r="I55" s="4" t="str">
        <f t="shared" si="52"/>
        <v>1</v>
      </c>
      <c r="J55" s="4">
        <v>0.0</v>
      </c>
      <c r="L55" s="4"/>
      <c r="M55" t="str">
        <f t="shared" si="3"/>
        <v>0</v>
      </c>
      <c r="N55" t="str">
        <f t="shared" si="4"/>
        <v>0</v>
      </c>
      <c r="O55" t="str">
        <f t="shared" si="5"/>
        <v>0</v>
      </c>
      <c r="Q55" s="3" t="str">
        <f t="shared" si="6"/>
        <v>0</v>
      </c>
      <c r="R55" s="3" t="str">
        <f t="shared" si="7"/>
        <v/>
      </c>
      <c r="S55" s="3" t="str">
        <f t="shared" si="8"/>
        <v/>
      </c>
      <c r="T55" s="7">
        <v>0.0</v>
      </c>
      <c r="U55" s="7">
        <v>10.0</v>
      </c>
      <c r="V55" s="7"/>
      <c r="W55" s="7"/>
      <c r="X55" s="3" t="str">
        <f t="shared" si="9"/>
        <v>0</v>
      </c>
      <c r="Y55" s="3" t="str">
        <f t="shared" si="10"/>
        <v>5</v>
      </c>
      <c r="Z55" s="3" t="str">
        <f t="shared" si="11"/>
        <v>0</v>
      </c>
      <c r="AA55" s="3" t="str">
        <f t="shared" si="12"/>
        <v>0</v>
      </c>
      <c r="AB55" s="3" t="str">
        <f t="shared" si="13"/>
        <v>0</v>
      </c>
      <c r="AC55" s="3" t="str">
        <f t="shared" si="14"/>
        <v>7</v>
      </c>
      <c r="AD55" s="3" t="str">
        <f t="shared" si="15"/>
        <v/>
      </c>
      <c r="AE55" s="3" t="str">
        <f t="shared" si="16"/>
        <v/>
      </c>
      <c r="AG55" s="7">
        <v>337074.03625</v>
      </c>
      <c r="AH55" s="7">
        <v>234.3980310365593</v>
      </c>
      <c r="AI55" s="7">
        <v>19.0</v>
      </c>
      <c r="AJ55" s="7">
        <v>19.0</v>
      </c>
      <c r="AK55" s="3" t="str">
        <f t="shared" si="17"/>
        <v>4</v>
      </c>
      <c r="AL55" s="3" t="str">
        <f t="shared" si="18"/>
        <v>2</v>
      </c>
      <c r="AM55" s="3" t="str">
        <f t="shared" si="19"/>
        <v>1</v>
      </c>
      <c r="AN55" s="3" t="str">
        <f t="shared" si="20"/>
        <v>1</v>
      </c>
      <c r="AO55" s="3"/>
      <c r="AP55" s="4">
        <v>0.00681966427643</v>
      </c>
      <c r="AQ55" s="4">
        <v>336858.0</v>
      </c>
      <c r="AR55" s="4">
        <v>18.36178103655932</v>
      </c>
      <c r="AS55" s="4">
        <v>19.0</v>
      </c>
      <c r="AT55" s="4">
        <v>4.247927513443585</v>
      </c>
      <c r="AU55" s="4">
        <v>19.0</v>
      </c>
      <c r="AV55" s="4">
        <v>4.247927513443585</v>
      </c>
      <c r="AW55" s="4">
        <v>0.0</v>
      </c>
      <c r="AX55" s="4">
        <v>0.0</v>
      </c>
      <c r="AY55" s="4">
        <v>216.03625</v>
      </c>
      <c r="AZ55" s="4">
        <v>7.755129600808455</v>
      </c>
      <c r="BA55" s="4">
        <v>0.0</v>
      </c>
      <c r="BB55" s="4">
        <v>0.0</v>
      </c>
      <c r="BC55" s="3"/>
      <c r="BD55" s="3" t="str">
        <f t="shared" si="21"/>
        <v>4</v>
      </c>
      <c r="BE55" s="3" t="str">
        <f t="shared" si="22"/>
        <v>4</v>
      </c>
      <c r="BF55" s="3" t="str">
        <f t="shared" si="23"/>
        <v>5</v>
      </c>
      <c r="BG55" s="3" t="str">
        <f t="shared" si="24"/>
        <v>1</v>
      </c>
      <c r="BH55" s="3" t="str">
        <f t="shared" si="25"/>
        <v>1</v>
      </c>
      <c r="BI55" s="3" t="str">
        <f t="shared" si="26"/>
        <v>1</v>
      </c>
      <c r="BJ55" s="3" t="str">
        <f t="shared" si="27"/>
        <v>1</v>
      </c>
      <c r="BK55" s="3" t="str">
        <f t="shared" si="28"/>
        <v>0</v>
      </c>
      <c r="BL55" s="3" t="str">
        <f t="shared" si="29"/>
        <v>0</v>
      </c>
      <c r="BM55" s="3" t="str">
        <f t="shared" si="30"/>
        <v>2</v>
      </c>
      <c r="BN55" s="3" t="str">
        <f t="shared" si="31"/>
        <v>2</v>
      </c>
      <c r="BO55" s="3" t="str">
        <f t="shared" si="32"/>
        <v>0</v>
      </c>
      <c r="BP55" s="3" t="str">
        <f t="shared" si="33"/>
        <v>0</v>
      </c>
      <c r="BQ55" s="3"/>
      <c r="BR55" s="4"/>
      <c r="BS55" s="4">
        <v>97034.0</v>
      </c>
      <c r="BT55" s="4">
        <v>4060.0</v>
      </c>
      <c r="BU55" s="3" t="str">
        <f t="shared" si="34"/>
        <v>3</v>
      </c>
      <c r="BV55" s="3" t="str">
        <f t="shared" si="35"/>
        <v>3</v>
      </c>
      <c r="BW55" t="str">
        <f t="shared" si="36"/>
        <v>1</v>
      </c>
      <c r="BX55" t="str">
        <f t="shared" si="37"/>
        <v>3</v>
      </c>
      <c r="BY55" s="4">
        <v>336858.0</v>
      </c>
      <c r="BZ55" s="4">
        <v>19.0</v>
      </c>
      <c r="CA55" s="3" t="str">
        <f t="shared" si="38"/>
        <v>8</v>
      </c>
      <c r="CB55" s="3" t="str">
        <f t="shared" si="39"/>
        <v>1</v>
      </c>
      <c r="CC55" s="7" t="str">
        <f t="shared" si="40"/>
        <v/>
      </c>
      <c r="CD55" s="4" t="str">
        <f t="shared" si="41"/>
        <v/>
      </c>
      <c r="CE55" s="4" t="str">
        <f t="shared" si="42"/>
        <v/>
      </c>
    </row>
    <row r="56">
      <c r="A56" s="4" t="str">
        <f t="shared" si="44"/>
        <v/>
      </c>
      <c r="B56" s="4" t="str">
        <f t="shared" si="45"/>
        <v/>
      </c>
      <c r="C56" s="4" t="str">
        <f t="shared" si="46"/>
        <v/>
      </c>
      <c r="D56" s="4" t="str">
        <f t="shared" si="47"/>
        <v/>
      </c>
      <c r="E56" s="4" t="str">
        <f t="shared" si="48"/>
        <v/>
      </c>
      <c r="F56" s="4" t="str">
        <f t="shared" si="49"/>
        <v/>
      </c>
      <c r="G56" s="4" t="str">
        <f t="shared" si="50"/>
        <v/>
      </c>
      <c r="H56" s="4" t="str">
        <f t="shared" si="51"/>
        <v/>
      </c>
      <c r="I56" s="4" t="str">
        <f t="shared" si="52"/>
        <v/>
      </c>
      <c r="M56" t="str">
        <f t="shared" si="3"/>
        <v>0</v>
      </c>
      <c r="N56" t="str">
        <f t="shared" si="4"/>
        <v>0</v>
      </c>
      <c r="O56" t="str">
        <f t="shared" si="5"/>
        <v>0</v>
      </c>
      <c r="Q56" s="3" t="str">
        <f t="shared" si="6"/>
        <v/>
      </c>
      <c r="R56" s="3" t="str">
        <f t="shared" si="7"/>
        <v/>
      </c>
      <c r="S56" s="3" t="str">
        <f t="shared" si="8"/>
        <v/>
      </c>
      <c r="X56" s="3" t="str">
        <f t="shared" si="9"/>
        <v>0</v>
      </c>
      <c r="Y56" s="3" t="str">
        <f t="shared" si="10"/>
        <v>0</v>
      </c>
      <c r="Z56" s="3" t="str">
        <f t="shared" si="11"/>
        <v>0</v>
      </c>
      <c r="AA56" s="3" t="str">
        <f t="shared" si="12"/>
        <v>0</v>
      </c>
      <c r="AB56" s="3" t="str">
        <f t="shared" si="13"/>
        <v/>
      </c>
      <c r="AC56" s="3" t="str">
        <f t="shared" si="14"/>
        <v/>
      </c>
      <c r="AD56" s="3" t="str">
        <f t="shared" si="15"/>
        <v/>
      </c>
      <c r="AE56" s="3" t="str">
        <f t="shared" si="16"/>
        <v/>
      </c>
      <c r="AG56" s="7">
        <v>329681.86343749997</v>
      </c>
      <c r="AH56" s="7">
        <v>573.1917223575333</v>
      </c>
      <c r="AI56" s="7">
        <v>4844.0</v>
      </c>
      <c r="AJ56" s="7">
        <v>2679.828221306377</v>
      </c>
      <c r="AK56" s="3" t="str">
        <f t="shared" si="17"/>
        <v>4</v>
      </c>
      <c r="AL56" s="3" t="str">
        <f t="shared" si="18"/>
        <v>3</v>
      </c>
      <c r="AM56" s="3" t="str">
        <f t="shared" si="19"/>
        <v>2</v>
      </c>
      <c r="AN56" s="3" t="str">
        <f t="shared" si="20"/>
        <v>2</v>
      </c>
      <c r="AO56" s="3"/>
      <c r="AP56" s="4">
        <v>0.00658485648354</v>
      </c>
      <c r="AQ56" s="4">
        <v>329127.0</v>
      </c>
      <c r="AR56" s="4">
        <v>18.328284857533262</v>
      </c>
      <c r="AS56" s="4">
        <v>4844.0</v>
      </c>
      <c r="AT56" s="4">
        <v>12.24198314969433</v>
      </c>
      <c r="AU56" s="4">
        <v>2668.74125</v>
      </c>
      <c r="AV56" s="4">
        <v>11.381943719239787</v>
      </c>
      <c r="AW56" s="4">
        <v>2175.25875</v>
      </c>
      <c r="AX56" s="4">
        <v>11.08697130637694</v>
      </c>
      <c r="AY56" s="4">
        <v>469.541875</v>
      </c>
      <c r="AZ56" s="4">
        <v>8.875110016793002</v>
      </c>
      <c r="BA56" s="4">
        <v>85.3215625</v>
      </c>
      <c r="BB56" s="4">
        <v>6.414838480987325</v>
      </c>
      <c r="BC56" s="3"/>
      <c r="BD56" s="3" t="str">
        <f t="shared" si="21"/>
        <v>4</v>
      </c>
      <c r="BE56" s="3" t="str">
        <f t="shared" si="22"/>
        <v>4</v>
      </c>
      <c r="BF56" s="3" t="str">
        <f t="shared" si="23"/>
        <v>5</v>
      </c>
      <c r="BG56" s="3" t="str">
        <f t="shared" si="24"/>
        <v>2</v>
      </c>
      <c r="BH56" s="3" t="str">
        <f t="shared" si="25"/>
        <v>2</v>
      </c>
      <c r="BI56" s="3" t="str">
        <f t="shared" si="26"/>
        <v>2</v>
      </c>
      <c r="BJ56" s="3" t="str">
        <f t="shared" si="27"/>
        <v>2</v>
      </c>
      <c r="BK56" s="3" t="str">
        <f t="shared" si="28"/>
        <v>4</v>
      </c>
      <c r="BL56" s="3" t="str">
        <f t="shared" si="29"/>
        <v>4</v>
      </c>
      <c r="BM56" s="3" t="str">
        <f t="shared" si="30"/>
        <v>3</v>
      </c>
      <c r="BN56" s="3" t="str">
        <f t="shared" si="31"/>
        <v>3</v>
      </c>
      <c r="BO56" s="3" t="str">
        <f t="shared" si="32"/>
        <v>4</v>
      </c>
      <c r="BP56" s="3" t="str">
        <f t="shared" si="33"/>
        <v>4</v>
      </c>
      <c r="BQ56" s="3"/>
      <c r="BR56" s="4"/>
      <c r="BS56" s="4">
        <v>98008.0</v>
      </c>
      <c r="BT56" s="4">
        <v>4087.0</v>
      </c>
      <c r="BU56" s="3" t="str">
        <f t="shared" si="34"/>
        <v>3</v>
      </c>
      <c r="BV56" s="3" t="str">
        <f t="shared" si="35"/>
        <v>3</v>
      </c>
      <c r="BW56" t="str">
        <f t="shared" si="36"/>
        <v>1</v>
      </c>
      <c r="BX56" t="str">
        <f t="shared" si="37"/>
        <v>3</v>
      </c>
      <c r="BY56" s="4">
        <v>329127.0</v>
      </c>
      <c r="BZ56" s="4">
        <v>4844.0</v>
      </c>
      <c r="CA56" s="3" t="str">
        <f t="shared" si="38"/>
        <v>8</v>
      </c>
      <c r="CB56" s="3" t="str">
        <f t="shared" si="39"/>
        <v>4</v>
      </c>
      <c r="CC56" s="7" t="str">
        <f t="shared" si="40"/>
        <v/>
      </c>
      <c r="CD56" s="4" t="str">
        <f t="shared" si="41"/>
        <v/>
      </c>
      <c r="CE56" s="4" t="str">
        <f t="shared" si="42"/>
        <v/>
      </c>
    </row>
    <row r="57">
      <c r="A57" s="4" t="str">
        <f t="shared" si="44"/>
        <v/>
      </c>
      <c r="B57" s="4" t="str">
        <f t="shared" si="45"/>
        <v/>
      </c>
      <c r="C57" s="4" t="str">
        <f t="shared" si="46"/>
        <v/>
      </c>
      <c r="D57" s="4" t="str">
        <f t="shared" si="47"/>
        <v/>
      </c>
      <c r="E57" s="4" t="str">
        <f t="shared" si="48"/>
        <v/>
      </c>
      <c r="F57" s="4" t="str">
        <f t="shared" si="49"/>
        <v/>
      </c>
      <c r="G57" s="4" t="str">
        <f t="shared" si="50"/>
        <v/>
      </c>
      <c r="H57" s="4" t="str">
        <f t="shared" si="51"/>
        <v/>
      </c>
      <c r="I57" s="4" t="str">
        <f t="shared" si="52"/>
        <v/>
      </c>
      <c r="M57" t="str">
        <f t="shared" si="3"/>
        <v>0</v>
      </c>
      <c r="N57" t="str">
        <f t="shared" si="4"/>
        <v>0</v>
      </c>
      <c r="O57" t="str">
        <f t="shared" si="5"/>
        <v>0</v>
      </c>
      <c r="Q57" s="3" t="str">
        <f t="shared" si="6"/>
        <v/>
      </c>
      <c r="R57" s="3" t="str">
        <f t="shared" si="7"/>
        <v/>
      </c>
      <c r="S57" s="3" t="str">
        <f t="shared" si="8"/>
        <v/>
      </c>
      <c r="X57" s="3" t="str">
        <f t="shared" si="9"/>
        <v>0</v>
      </c>
      <c r="Y57" s="3" t="str">
        <f t="shared" si="10"/>
        <v>0</v>
      </c>
      <c r="Z57" s="3" t="str">
        <f t="shared" si="11"/>
        <v>0</v>
      </c>
      <c r="AA57" s="3" t="str">
        <f t="shared" si="12"/>
        <v>0</v>
      </c>
      <c r="AB57" s="3" t="str">
        <f t="shared" si="13"/>
        <v/>
      </c>
      <c r="AC57" s="3" t="str">
        <f t="shared" si="14"/>
        <v/>
      </c>
      <c r="AD57" s="3" t="str">
        <f t="shared" si="15"/>
        <v/>
      </c>
      <c r="AE57" s="3" t="str">
        <f t="shared" si="16"/>
        <v/>
      </c>
      <c r="AG57" s="7">
        <v>338447.02812499995</v>
      </c>
      <c r="AH57" s="7">
        <v>12385.342991431053</v>
      </c>
      <c r="AI57" s="7">
        <v>55600.0</v>
      </c>
      <c r="AJ57" s="7">
        <v>24687.416602598576</v>
      </c>
      <c r="AK57" s="3" t="str">
        <f t="shared" si="17"/>
        <v>4</v>
      </c>
      <c r="AL57" s="3" t="str">
        <f t="shared" si="18"/>
        <v>5</v>
      </c>
      <c r="AM57" s="3" t="str">
        <f t="shared" si="19"/>
        <v>5</v>
      </c>
      <c r="AN57" s="3" t="str">
        <f t="shared" si="20"/>
        <v>5</v>
      </c>
      <c r="AO57" s="3"/>
      <c r="AP57" s="4">
        <v>0.00653767830153</v>
      </c>
      <c r="AQ57" s="4">
        <v>326080.0</v>
      </c>
      <c r="AR57" s="4">
        <v>18.31486643105318</v>
      </c>
      <c r="AS57" s="4">
        <v>55600.0</v>
      </c>
      <c r="AT57" s="4">
        <v>15.762797262498234</v>
      </c>
      <c r="AU57" s="4">
        <v>24672.5</v>
      </c>
      <c r="AV57" s="4">
        <v>14.590616287115552</v>
      </c>
      <c r="AW57" s="4">
        <v>30927.5</v>
      </c>
      <c r="AX57" s="4">
        <v>14.916602598577269</v>
      </c>
      <c r="AY57" s="4">
        <v>11236.766875</v>
      </c>
      <c r="AZ57" s="4">
        <v>13.455939372014042</v>
      </c>
      <c r="BA57" s="4">
        <v>1130.26125</v>
      </c>
      <c r="BB57" s="4">
        <v>10.142440562184884</v>
      </c>
      <c r="BC57" s="3"/>
      <c r="BD57" s="3" t="str">
        <f t="shared" si="21"/>
        <v>4</v>
      </c>
      <c r="BE57" s="3" t="str">
        <f t="shared" si="22"/>
        <v>4</v>
      </c>
      <c r="BF57" s="3" t="str">
        <f t="shared" si="23"/>
        <v>5</v>
      </c>
      <c r="BG57" s="3" t="str">
        <f t="shared" si="24"/>
        <v>5</v>
      </c>
      <c r="BH57" s="3" t="str">
        <f t="shared" si="25"/>
        <v>5</v>
      </c>
      <c r="BI57" s="3" t="str">
        <f t="shared" si="26"/>
        <v>5</v>
      </c>
      <c r="BJ57" s="3" t="str">
        <f t="shared" si="27"/>
        <v>5</v>
      </c>
      <c r="BK57" s="3" t="str">
        <f t="shared" si="28"/>
        <v>5</v>
      </c>
      <c r="BL57" s="3" t="str">
        <f t="shared" si="29"/>
        <v>5</v>
      </c>
      <c r="BM57" s="3" t="str">
        <f t="shared" si="30"/>
        <v>5</v>
      </c>
      <c r="BN57" s="3" t="str">
        <f t="shared" si="31"/>
        <v>5</v>
      </c>
      <c r="BO57" s="3" t="str">
        <f t="shared" si="32"/>
        <v>5</v>
      </c>
      <c r="BP57" s="3" t="str">
        <f t="shared" si="33"/>
        <v>5</v>
      </c>
      <c r="BQ57" s="3"/>
      <c r="BR57" s="4"/>
      <c r="BS57" s="4">
        <v>98665.0</v>
      </c>
      <c r="BT57" s="4">
        <v>4143.0</v>
      </c>
      <c r="BU57" s="3" t="str">
        <f t="shared" si="34"/>
        <v>3</v>
      </c>
      <c r="BV57" s="3" t="str">
        <f t="shared" si="35"/>
        <v>3</v>
      </c>
      <c r="BW57" t="str">
        <f t="shared" si="36"/>
        <v>1</v>
      </c>
      <c r="BX57" t="str">
        <f t="shared" si="37"/>
        <v>3</v>
      </c>
      <c r="BY57" s="4">
        <v>326080.0</v>
      </c>
      <c r="BZ57" s="4">
        <v>55600.0</v>
      </c>
      <c r="CA57" s="3" t="str">
        <f t="shared" si="38"/>
        <v>8</v>
      </c>
      <c r="CB57" s="3" t="str">
        <f t="shared" si="39"/>
        <v>10</v>
      </c>
      <c r="CC57" s="7" t="str">
        <f t="shared" si="40"/>
        <v/>
      </c>
      <c r="CD57" s="4" t="str">
        <f t="shared" si="41"/>
        <v/>
      </c>
      <c r="CE57" s="4" t="str">
        <f t="shared" si="42"/>
        <v/>
      </c>
    </row>
    <row r="58">
      <c r="A58" s="4" t="str">
        <f t="shared" si="44"/>
        <v/>
      </c>
      <c r="B58" s="4" t="str">
        <f t="shared" si="45"/>
        <v/>
      </c>
      <c r="C58" s="4" t="str">
        <f t="shared" si="46"/>
        <v/>
      </c>
      <c r="D58" s="4" t="str">
        <f t="shared" si="47"/>
        <v/>
      </c>
      <c r="E58" s="4" t="str">
        <f t="shared" si="48"/>
        <v/>
      </c>
      <c r="F58" s="4" t="str">
        <f t="shared" si="49"/>
        <v/>
      </c>
      <c r="G58" s="4" t="str">
        <f t="shared" si="50"/>
        <v/>
      </c>
      <c r="H58" s="4" t="str">
        <f t="shared" si="51"/>
        <v/>
      </c>
      <c r="I58" s="4" t="str">
        <f t="shared" si="52"/>
        <v/>
      </c>
      <c r="M58" t="str">
        <f t="shared" si="3"/>
        <v>0</v>
      </c>
      <c r="N58" t="str">
        <f t="shared" si="4"/>
        <v>0</v>
      </c>
      <c r="O58" t="str">
        <f t="shared" si="5"/>
        <v>0</v>
      </c>
      <c r="Q58" s="3" t="str">
        <f t="shared" si="6"/>
        <v/>
      </c>
      <c r="R58" s="3" t="str">
        <f t="shared" si="7"/>
        <v/>
      </c>
      <c r="S58" s="3" t="str">
        <f t="shared" si="8"/>
        <v/>
      </c>
      <c r="X58" s="3" t="str">
        <f t="shared" si="9"/>
        <v>0</v>
      </c>
      <c r="Y58" s="3" t="str">
        <f t="shared" si="10"/>
        <v>0</v>
      </c>
      <c r="Z58" s="3" t="str">
        <f t="shared" si="11"/>
        <v>0</v>
      </c>
      <c r="AA58" s="3" t="str">
        <f t="shared" si="12"/>
        <v>0</v>
      </c>
      <c r="AB58" s="3" t="str">
        <f t="shared" si="13"/>
        <v/>
      </c>
      <c r="AC58" s="3" t="str">
        <f t="shared" si="14"/>
        <v/>
      </c>
      <c r="AD58" s="3" t="str">
        <f t="shared" si="15"/>
        <v/>
      </c>
      <c r="AE58" s="3" t="str">
        <f t="shared" si="16"/>
        <v/>
      </c>
      <c r="AG58" s="7">
        <v>312247.1</v>
      </c>
      <c r="AH58" s="7">
        <v>4790.330109587841</v>
      </c>
      <c r="AI58" s="7">
        <v>17000.0</v>
      </c>
      <c r="AJ58" s="7">
        <v>7429.476374559393</v>
      </c>
      <c r="AK58" s="3" t="str">
        <f t="shared" si="17"/>
        <v>4</v>
      </c>
      <c r="AL58" s="3" t="str">
        <f t="shared" si="18"/>
        <v>5</v>
      </c>
      <c r="AM58" s="3" t="str">
        <f t="shared" si="19"/>
        <v>4</v>
      </c>
      <c r="AN58" s="3" t="str">
        <f t="shared" si="20"/>
        <v>3</v>
      </c>
      <c r="AO58" s="3"/>
      <c r="AP58" s="4">
        <v>0.00652714640702</v>
      </c>
      <c r="AQ58" s="4">
        <v>307475.0</v>
      </c>
      <c r="AR58" s="4">
        <v>18.230109587840705</v>
      </c>
      <c r="AS58" s="4">
        <v>17000.0</v>
      </c>
      <c r="AT58" s="4">
        <v>14.053247125912428</v>
      </c>
      <c r="AU58" s="4">
        <v>7416.25</v>
      </c>
      <c r="AV58" s="4">
        <v>12.856474162347354</v>
      </c>
      <c r="AW58" s="4">
        <v>9583.75</v>
      </c>
      <c r="AX58" s="4">
        <v>13.226374559393083</v>
      </c>
      <c r="AY58" s="4">
        <v>4296.145625</v>
      </c>
      <c r="AZ58" s="4">
        <v>12.06882718136171</v>
      </c>
      <c r="BA58" s="4">
        <v>475.954375</v>
      </c>
      <c r="BB58" s="4">
        <v>8.894679473148207</v>
      </c>
      <c r="BC58" s="3"/>
      <c r="BD58" s="3" t="str">
        <f t="shared" si="21"/>
        <v>4</v>
      </c>
      <c r="BE58" s="3" t="str">
        <f t="shared" si="22"/>
        <v>4</v>
      </c>
      <c r="BF58" s="3" t="str">
        <f t="shared" si="23"/>
        <v>5</v>
      </c>
      <c r="BG58" s="3" t="str">
        <f t="shared" si="24"/>
        <v>4</v>
      </c>
      <c r="BH58" s="3" t="str">
        <f t="shared" si="25"/>
        <v>4</v>
      </c>
      <c r="BI58" s="3" t="str">
        <f t="shared" si="26"/>
        <v>3</v>
      </c>
      <c r="BJ58" s="3" t="str">
        <f t="shared" si="27"/>
        <v>3</v>
      </c>
      <c r="BK58" s="3" t="str">
        <f t="shared" si="28"/>
        <v>5</v>
      </c>
      <c r="BL58" s="3" t="str">
        <f t="shared" si="29"/>
        <v>5</v>
      </c>
      <c r="BM58" s="3" t="str">
        <f t="shared" si="30"/>
        <v>5</v>
      </c>
      <c r="BN58" s="3" t="str">
        <f t="shared" si="31"/>
        <v>5</v>
      </c>
      <c r="BO58" s="3" t="str">
        <f t="shared" si="32"/>
        <v>5</v>
      </c>
      <c r="BP58" s="3" t="str">
        <f t="shared" si="33"/>
        <v>5</v>
      </c>
      <c r="BQ58" s="3"/>
      <c r="BR58" s="4"/>
      <c r="BS58" s="4">
        <v>98782.0</v>
      </c>
      <c r="BT58" s="4">
        <v>4236.0</v>
      </c>
      <c r="BU58" s="3" t="str">
        <f t="shared" si="34"/>
        <v>3</v>
      </c>
      <c r="BV58" s="3" t="str">
        <f t="shared" si="35"/>
        <v>3</v>
      </c>
      <c r="BW58" t="str">
        <f t="shared" si="36"/>
        <v>1</v>
      </c>
      <c r="BX58" t="str">
        <f t="shared" si="37"/>
        <v>3</v>
      </c>
      <c r="BY58" s="4">
        <v>307475.0</v>
      </c>
      <c r="BZ58" s="4">
        <v>17000.0</v>
      </c>
      <c r="CA58" s="3" t="str">
        <f t="shared" si="38"/>
        <v>8</v>
      </c>
      <c r="CB58" s="3" t="str">
        <f t="shared" si="39"/>
        <v>8</v>
      </c>
      <c r="CC58" s="7" t="str">
        <f t="shared" si="40"/>
        <v/>
      </c>
      <c r="CD58" s="4" t="str">
        <f t="shared" si="41"/>
        <v/>
      </c>
      <c r="CE58" s="4" t="str">
        <f t="shared" si="42"/>
        <v/>
      </c>
    </row>
    <row r="59">
      <c r="A59" s="4" t="str">
        <f t="shared" si="44"/>
        <v/>
      </c>
      <c r="B59" s="4" t="str">
        <f t="shared" si="45"/>
        <v/>
      </c>
      <c r="C59" s="4" t="str">
        <f t="shared" si="46"/>
        <v/>
      </c>
      <c r="D59" s="4" t="str">
        <f t="shared" si="47"/>
        <v/>
      </c>
      <c r="E59" s="4" t="str">
        <f t="shared" si="48"/>
        <v/>
      </c>
      <c r="F59" s="4" t="str">
        <f t="shared" si="49"/>
        <v/>
      </c>
      <c r="G59" s="4" t="str">
        <f t="shared" si="50"/>
        <v/>
      </c>
      <c r="H59" s="4" t="str">
        <f t="shared" si="51"/>
        <v/>
      </c>
      <c r="I59" s="4" t="str">
        <f t="shared" si="52"/>
        <v/>
      </c>
      <c r="M59" t="str">
        <f t="shared" si="3"/>
        <v>0</v>
      </c>
      <c r="N59" t="str">
        <f t="shared" si="4"/>
        <v>0</v>
      </c>
      <c r="O59" t="str">
        <f t="shared" si="5"/>
        <v>0</v>
      </c>
      <c r="Q59" s="3" t="str">
        <f t="shared" si="6"/>
        <v/>
      </c>
      <c r="R59" s="3" t="str">
        <f t="shared" si="7"/>
        <v/>
      </c>
      <c r="S59" s="3" t="str">
        <f t="shared" si="8"/>
        <v/>
      </c>
      <c r="U59" s="18"/>
      <c r="X59" s="3" t="str">
        <f t="shared" si="9"/>
        <v>0</v>
      </c>
      <c r="Y59" s="3" t="str">
        <f t="shared" si="10"/>
        <v>0</v>
      </c>
      <c r="Z59" s="3" t="str">
        <f t="shared" si="11"/>
        <v>0</v>
      </c>
      <c r="AA59" s="3" t="str">
        <f t="shared" si="12"/>
        <v>0</v>
      </c>
      <c r="AB59" s="3" t="str">
        <f t="shared" si="13"/>
        <v/>
      </c>
      <c r="AC59" s="3" t="str">
        <f t="shared" si="14"/>
        <v/>
      </c>
      <c r="AD59" s="3" t="str">
        <f t="shared" si="15"/>
        <v/>
      </c>
      <c r="AE59" s="3" t="str">
        <f t="shared" si="16"/>
        <v/>
      </c>
      <c r="AG59" s="7">
        <v>298291.83187500003</v>
      </c>
      <c r="AH59" s="7">
        <v>1696.0101021681628</v>
      </c>
      <c r="AI59" s="7">
        <v>8342.0</v>
      </c>
      <c r="AJ59" s="7">
        <v>5006.481250894237</v>
      </c>
      <c r="AK59" s="3" t="str">
        <f t="shared" si="17"/>
        <v>4</v>
      </c>
      <c r="AL59" s="3" t="str">
        <f t="shared" si="18"/>
        <v>4</v>
      </c>
      <c r="AM59" s="3" t="str">
        <f t="shared" si="19"/>
        <v>3</v>
      </c>
      <c r="AN59" s="3" t="str">
        <f t="shared" si="20"/>
        <v>2</v>
      </c>
      <c r="AO59" s="3"/>
      <c r="AP59" s="4">
        <v>0.00649785873344</v>
      </c>
      <c r="AQ59" s="4">
        <v>296614.0</v>
      </c>
      <c r="AR59" s="4">
        <v>18.17822716816295</v>
      </c>
      <c r="AS59" s="4">
        <v>8342.0</v>
      </c>
      <c r="AT59" s="4">
        <v>13.026177596889225</v>
      </c>
      <c r="AU59" s="4">
        <v>4994.7725</v>
      </c>
      <c r="AV59" s="4">
        <v>12.286203252850681</v>
      </c>
      <c r="AW59" s="4">
        <v>3347.2275</v>
      </c>
      <c r="AX59" s="4">
        <v>11.708750894236806</v>
      </c>
      <c r="AY59" s="4">
        <v>1669.4103125</v>
      </c>
      <c r="AZ59" s="4">
        <v>10.705122872709932</v>
      </c>
      <c r="BA59" s="4">
        <v>8.4215625</v>
      </c>
      <c r="BB59" s="4">
        <v>3.0740879294757826</v>
      </c>
      <c r="BC59" s="3"/>
      <c r="BD59" s="3" t="str">
        <f t="shared" si="21"/>
        <v>4</v>
      </c>
      <c r="BE59" s="3" t="str">
        <f t="shared" si="22"/>
        <v>4</v>
      </c>
      <c r="BF59" s="3" t="str">
        <f t="shared" si="23"/>
        <v>5</v>
      </c>
      <c r="BG59" s="3" t="str">
        <f t="shared" si="24"/>
        <v>3</v>
      </c>
      <c r="BH59" s="3" t="str">
        <f t="shared" si="25"/>
        <v>3</v>
      </c>
      <c r="BI59" s="3" t="str">
        <f t="shared" si="26"/>
        <v>2</v>
      </c>
      <c r="BJ59" s="3" t="str">
        <f t="shared" si="27"/>
        <v>2</v>
      </c>
      <c r="BK59" s="3" t="str">
        <f t="shared" si="28"/>
        <v>4</v>
      </c>
      <c r="BL59" s="3" t="str">
        <f t="shared" si="29"/>
        <v>4</v>
      </c>
      <c r="BM59" s="3" t="str">
        <f t="shared" si="30"/>
        <v>4</v>
      </c>
      <c r="BN59" s="3" t="str">
        <f t="shared" si="31"/>
        <v>5</v>
      </c>
      <c r="BO59" s="3" t="str">
        <f t="shared" si="32"/>
        <v>2</v>
      </c>
      <c r="BP59" s="3" t="str">
        <f t="shared" si="33"/>
        <v>2</v>
      </c>
      <c r="BQ59" s="3"/>
      <c r="BR59" s="4"/>
      <c r="BS59" s="4">
        <v>99930.0</v>
      </c>
      <c r="BT59" s="4">
        <v>4494.0</v>
      </c>
      <c r="BU59" s="3" t="str">
        <f t="shared" si="34"/>
        <v>3</v>
      </c>
      <c r="BV59" s="3" t="str">
        <f t="shared" si="35"/>
        <v>3</v>
      </c>
      <c r="BW59" t="str">
        <f t="shared" si="36"/>
        <v>1</v>
      </c>
      <c r="BX59" t="str">
        <f t="shared" si="37"/>
        <v>3</v>
      </c>
      <c r="BY59" s="4">
        <v>296614.0</v>
      </c>
      <c r="BZ59" s="4">
        <v>8342.0</v>
      </c>
      <c r="CA59" s="3" t="str">
        <f t="shared" si="38"/>
        <v>8</v>
      </c>
      <c r="CB59" s="3" t="str">
        <f t="shared" si="39"/>
        <v>5</v>
      </c>
      <c r="CC59" s="7" t="str">
        <f t="shared" si="40"/>
        <v/>
      </c>
      <c r="CD59" s="4" t="str">
        <f t="shared" si="41"/>
        <v/>
      </c>
      <c r="CE59" s="4" t="str">
        <f t="shared" si="42"/>
        <v/>
      </c>
    </row>
    <row r="60">
      <c r="A60" s="4" t="str">
        <f t="shared" si="44"/>
        <v/>
      </c>
      <c r="B60" s="4" t="str">
        <f t="shared" si="45"/>
        <v/>
      </c>
      <c r="C60" s="4" t="str">
        <f t="shared" si="46"/>
        <v/>
      </c>
      <c r="D60" s="4" t="str">
        <f t="shared" si="47"/>
        <v/>
      </c>
      <c r="E60" s="4" t="str">
        <f t="shared" si="48"/>
        <v/>
      </c>
      <c r="F60" s="4" t="str">
        <f t="shared" si="49"/>
        <v/>
      </c>
      <c r="G60" s="4" t="str">
        <f t="shared" si="50"/>
        <v/>
      </c>
      <c r="H60" s="4" t="str">
        <f t="shared" si="51"/>
        <v/>
      </c>
      <c r="I60" s="4" t="str">
        <f t="shared" si="52"/>
        <v>1</v>
      </c>
      <c r="J60" s="4">
        <v>2.0</v>
      </c>
      <c r="M60" t="str">
        <f t="shared" si="3"/>
        <v>1</v>
      </c>
      <c r="N60" t="str">
        <f t="shared" si="4"/>
        <v>0</v>
      </c>
      <c r="O60" t="str">
        <f t="shared" si="5"/>
        <v>0</v>
      </c>
      <c r="Q60" s="3" t="str">
        <f t="shared" si="6"/>
        <v>2</v>
      </c>
      <c r="R60" s="3" t="str">
        <f t="shared" si="7"/>
        <v/>
      </c>
      <c r="S60" s="3" t="str">
        <f t="shared" si="8"/>
        <v/>
      </c>
      <c r="T60">
        <v>1.0</v>
      </c>
      <c r="U60" s="7">
        <v>0.0</v>
      </c>
      <c r="X60" s="3" t="str">
        <f t="shared" si="9"/>
        <v>1</v>
      </c>
      <c r="Y60" s="3" t="str">
        <f t="shared" si="10"/>
        <v>0</v>
      </c>
      <c r="Z60" s="3" t="str">
        <f t="shared" si="11"/>
        <v>0</v>
      </c>
      <c r="AA60" s="3" t="str">
        <f t="shared" si="12"/>
        <v>0</v>
      </c>
      <c r="AB60" s="3" t="str">
        <f t="shared" si="13"/>
        <v>1</v>
      </c>
      <c r="AC60" s="3" t="str">
        <f t="shared" si="14"/>
        <v>0</v>
      </c>
      <c r="AD60" s="3" t="str">
        <f t="shared" si="15"/>
        <v/>
      </c>
      <c r="AE60" s="3" t="str">
        <f t="shared" si="16"/>
        <v/>
      </c>
      <c r="AG60" s="7">
        <v>286693.5675</v>
      </c>
      <c r="AH60" s="7">
        <v>1726.6880264603979</v>
      </c>
      <c r="AI60" s="7">
        <v>27900.0</v>
      </c>
      <c r="AJ60" s="7">
        <v>14814.673565085564</v>
      </c>
      <c r="AK60" s="3" t="str">
        <f t="shared" si="17"/>
        <v>4</v>
      </c>
      <c r="AL60" s="3" t="str">
        <f t="shared" si="18"/>
        <v>4</v>
      </c>
      <c r="AM60" s="3" t="str">
        <f t="shared" si="19"/>
        <v>5</v>
      </c>
      <c r="AN60" s="3" t="str">
        <f t="shared" si="20"/>
        <v>4</v>
      </c>
      <c r="AO60" s="3"/>
      <c r="AP60" s="4">
        <v>0.00646757956195</v>
      </c>
      <c r="AQ60" s="4">
        <v>284985.0</v>
      </c>
      <c r="AR60" s="4">
        <v>18.12052646039799</v>
      </c>
      <c r="AS60" s="4">
        <v>27900.0</v>
      </c>
      <c r="AT60" s="4">
        <v>14.767977501603912</v>
      </c>
      <c r="AU60" s="4">
        <v>14802.1875</v>
      </c>
      <c r="AV60" s="4">
        <v>13.85352277582245</v>
      </c>
      <c r="AW60" s="4">
        <v>5736.9375</v>
      </c>
      <c r="AX60" s="4">
        <v>12.48606508556443</v>
      </c>
      <c r="AY60" s="4">
        <v>1544.240625</v>
      </c>
      <c r="AZ60" s="4">
        <v>10.59268185685766</v>
      </c>
      <c r="BA60" s="4">
        <v>164.326875</v>
      </c>
      <c r="BB60" s="4">
        <v>7.360424636334858</v>
      </c>
      <c r="BC60" s="3"/>
      <c r="BD60" s="3" t="str">
        <f t="shared" si="21"/>
        <v>4</v>
      </c>
      <c r="BE60" s="3" t="str">
        <f t="shared" si="22"/>
        <v>4</v>
      </c>
      <c r="BF60" s="3" t="str">
        <f t="shared" si="23"/>
        <v>5</v>
      </c>
      <c r="BG60" s="3" t="str">
        <f t="shared" si="24"/>
        <v>5</v>
      </c>
      <c r="BH60" s="3" t="str">
        <f t="shared" si="25"/>
        <v>5</v>
      </c>
      <c r="BI60" s="3" t="str">
        <f t="shared" si="26"/>
        <v>4</v>
      </c>
      <c r="BJ60" s="3" t="str">
        <f t="shared" si="27"/>
        <v>4</v>
      </c>
      <c r="BK60" s="3" t="str">
        <f t="shared" si="28"/>
        <v>5</v>
      </c>
      <c r="BL60" s="3" t="str">
        <f t="shared" si="29"/>
        <v>5</v>
      </c>
      <c r="BM60" s="3" t="str">
        <f t="shared" si="30"/>
        <v>4</v>
      </c>
      <c r="BN60" s="3" t="str">
        <f t="shared" si="31"/>
        <v>4</v>
      </c>
      <c r="BO60" s="3" t="str">
        <f t="shared" si="32"/>
        <v>5</v>
      </c>
      <c r="BP60" s="3" t="str">
        <f t="shared" si="33"/>
        <v>5</v>
      </c>
      <c r="BQ60" s="3"/>
      <c r="BR60" s="4"/>
      <c r="BS60" s="4">
        <v>100868.0</v>
      </c>
      <c r="BT60" s="4">
        <v>4505.0</v>
      </c>
      <c r="BU60" s="3" t="str">
        <f t="shared" si="34"/>
        <v>4</v>
      </c>
      <c r="BV60" s="3" t="str">
        <f t="shared" si="35"/>
        <v>4</v>
      </c>
      <c r="BW60" t="str">
        <f t="shared" si="36"/>
        <v>2</v>
      </c>
      <c r="BX60" t="str">
        <f t="shared" si="37"/>
        <v>3</v>
      </c>
      <c r="BY60" s="4">
        <v>284985.0</v>
      </c>
      <c r="BZ60" s="4">
        <v>27900.0</v>
      </c>
      <c r="CA60" s="3" t="str">
        <f t="shared" si="38"/>
        <v>8</v>
      </c>
      <c r="CB60" s="3" t="str">
        <f t="shared" si="39"/>
        <v>9</v>
      </c>
      <c r="CC60" s="7" t="str">
        <f t="shared" si="40"/>
        <v/>
      </c>
      <c r="CD60" s="4" t="str">
        <f t="shared" si="41"/>
        <v/>
      </c>
      <c r="CE60" s="4" t="str">
        <f t="shared" si="42"/>
        <v/>
      </c>
    </row>
    <row r="61">
      <c r="A61" s="4" t="str">
        <f t="shared" si="44"/>
        <v/>
      </c>
      <c r="B61" s="4" t="str">
        <f t="shared" si="45"/>
        <v/>
      </c>
      <c r="C61" s="4" t="str">
        <f t="shared" si="46"/>
        <v/>
      </c>
      <c r="D61" s="4" t="str">
        <f t="shared" si="47"/>
        <v/>
      </c>
      <c r="E61" s="4" t="str">
        <f t="shared" si="48"/>
        <v/>
      </c>
      <c r="F61" s="4" t="str">
        <f t="shared" si="49"/>
        <v/>
      </c>
      <c r="G61" s="4" t="str">
        <f t="shared" si="50"/>
        <v/>
      </c>
      <c r="H61" s="4" t="str">
        <f t="shared" si="51"/>
        <v/>
      </c>
      <c r="I61" s="4" t="str">
        <f t="shared" si="52"/>
        <v/>
      </c>
      <c r="M61" t="str">
        <f t="shared" si="3"/>
        <v>0</v>
      </c>
      <c r="N61" t="str">
        <f t="shared" si="4"/>
        <v>0</v>
      </c>
      <c r="O61" t="str">
        <f t="shared" si="5"/>
        <v>0</v>
      </c>
      <c r="Q61" s="3" t="str">
        <f t="shared" si="6"/>
        <v/>
      </c>
      <c r="R61" s="3" t="str">
        <f t="shared" si="7"/>
        <v/>
      </c>
      <c r="S61" s="3" t="str">
        <f t="shared" si="8"/>
        <v/>
      </c>
      <c r="X61" s="3" t="str">
        <f t="shared" si="9"/>
        <v>0</v>
      </c>
      <c r="Y61" s="3" t="str">
        <f t="shared" si="10"/>
        <v>0</v>
      </c>
      <c r="Z61" s="3" t="str">
        <f t="shared" si="11"/>
        <v>0</v>
      </c>
      <c r="AA61" s="3" t="str">
        <f t="shared" si="12"/>
        <v>0</v>
      </c>
      <c r="AB61" s="3" t="str">
        <f t="shared" si="13"/>
        <v/>
      </c>
      <c r="AC61" s="3" t="str">
        <f t="shared" si="14"/>
        <v/>
      </c>
      <c r="AD61" s="3" t="str">
        <f t="shared" si="15"/>
        <v/>
      </c>
      <c r="AE61" s="3" t="str">
        <f t="shared" si="16"/>
        <v/>
      </c>
      <c r="AG61" s="7">
        <v>284265.084375</v>
      </c>
      <c r="AH61" s="7">
        <v>351.1995609287815</v>
      </c>
      <c r="AI61" s="7">
        <v>966.0</v>
      </c>
      <c r="AJ61" s="7">
        <v>491.91587937883577</v>
      </c>
      <c r="AK61" s="3" t="str">
        <f t="shared" si="17"/>
        <v>4</v>
      </c>
      <c r="AL61" s="3" t="str">
        <f t="shared" si="18"/>
        <v>2</v>
      </c>
      <c r="AM61" s="3" t="str">
        <f t="shared" si="19"/>
        <v>1</v>
      </c>
      <c r="AN61" s="3" t="str">
        <f t="shared" si="20"/>
        <v>1</v>
      </c>
      <c r="AO61" s="3"/>
      <c r="AP61" s="4">
        <v>0.0064424269621</v>
      </c>
      <c r="AQ61" s="4">
        <v>283932.0</v>
      </c>
      <c r="AR61" s="4">
        <v>18.115185928781514</v>
      </c>
      <c r="AS61" s="4">
        <v>966.0</v>
      </c>
      <c r="AT61" s="4">
        <v>9.915879378835774</v>
      </c>
      <c r="AU61" s="4">
        <v>483.0</v>
      </c>
      <c r="AV61" s="4">
        <v>8.915879378835772</v>
      </c>
      <c r="AW61" s="4">
        <v>483.0</v>
      </c>
      <c r="AX61" s="4">
        <v>8.915879378835772</v>
      </c>
      <c r="AY61" s="4">
        <v>321.508125</v>
      </c>
      <c r="AZ61" s="4">
        <v>8.32871138688966</v>
      </c>
      <c r="BA61" s="4">
        <v>11.57625</v>
      </c>
      <c r="BB61" s="4">
        <v>3.533096078561556</v>
      </c>
      <c r="BC61" s="3"/>
      <c r="BD61" s="3" t="str">
        <f t="shared" si="21"/>
        <v>4</v>
      </c>
      <c r="BE61" s="3" t="str">
        <f t="shared" si="22"/>
        <v>4</v>
      </c>
      <c r="BF61" s="3" t="str">
        <f t="shared" si="23"/>
        <v>5</v>
      </c>
      <c r="BG61" s="3" t="str">
        <f t="shared" si="24"/>
        <v>1</v>
      </c>
      <c r="BH61" s="3" t="str">
        <f t="shared" si="25"/>
        <v>1</v>
      </c>
      <c r="BI61" s="3" t="str">
        <f t="shared" si="26"/>
        <v>1</v>
      </c>
      <c r="BJ61" s="3" t="str">
        <f t="shared" si="27"/>
        <v>1</v>
      </c>
      <c r="BK61" s="3" t="str">
        <f t="shared" si="28"/>
        <v>2</v>
      </c>
      <c r="BL61" s="3" t="str">
        <f t="shared" si="29"/>
        <v>2</v>
      </c>
      <c r="BM61" s="3" t="str">
        <f t="shared" si="30"/>
        <v>2</v>
      </c>
      <c r="BN61" s="3" t="str">
        <f t="shared" si="31"/>
        <v>2</v>
      </c>
      <c r="BO61" s="3" t="str">
        <f t="shared" si="32"/>
        <v>2</v>
      </c>
      <c r="BP61" s="3" t="str">
        <f t="shared" si="33"/>
        <v>2</v>
      </c>
      <c r="BQ61" s="3"/>
      <c r="BR61" s="4"/>
      <c r="BS61" s="4">
        <v>101526.0</v>
      </c>
      <c r="BT61" s="4">
        <v>4591.0</v>
      </c>
      <c r="BU61" s="3" t="str">
        <f t="shared" si="34"/>
        <v>4</v>
      </c>
      <c r="BV61" s="3" t="str">
        <f t="shared" si="35"/>
        <v>4</v>
      </c>
      <c r="BW61" t="str">
        <f t="shared" si="36"/>
        <v>2</v>
      </c>
      <c r="BX61" t="str">
        <f t="shared" si="37"/>
        <v>3</v>
      </c>
      <c r="BY61" s="4">
        <v>283932.0</v>
      </c>
      <c r="BZ61" s="4">
        <v>966.0</v>
      </c>
      <c r="CA61" s="3" t="str">
        <f t="shared" si="38"/>
        <v>8</v>
      </c>
      <c r="CB61" s="3" t="str">
        <f t="shared" si="39"/>
        <v>1</v>
      </c>
      <c r="CC61" s="7" t="str">
        <f t="shared" si="40"/>
        <v/>
      </c>
      <c r="CD61" s="4" t="str">
        <f t="shared" si="41"/>
        <v/>
      </c>
      <c r="CE61" s="4" t="str">
        <f t="shared" si="42"/>
        <v/>
      </c>
    </row>
    <row r="62">
      <c r="A62" s="4" t="str">
        <f t="shared" si="44"/>
        <v/>
      </c>
      <c r="B62" s="4" t="str">
        <f t="shared" si="45"/>
        <v/>
      </c>
      <c r="C62" s="4" t="str">
        <f t="shared" si="46"/>
        <v/>
      </c>
      <c r="D62" s="4" t="str">
        <f t="shared" si="47"/>
        <v/>
      </c>
      <c r="E62" s="4" t="str">
        <f t="shared" si="48"/>
        <v/>
      </c>
      <c r="F62" s="4" t="str">
        <f t="shared" si="49"/>
        <v/>
      </c>
      <c r="G62" s="4" t="str">
        <f t="shared" si="50"/>
        <v/>
      </c>
      <c r="H62" s="4" t="str">
        <f t="shared" si="51"/>
        <v/>
      </c>
      <c r="I62" s="4" t="str">
        <f t="shared" si="52"/>
        <v/>
      </c>
      <c r="M62" t="str">
        <f t="shared" si="3"/>
        <v>0</v>
      </c>
      <c r="N62" t="str">
        <f t="shared" si="4"/>
        <v>0</v>
      </c>
      <c r="O62" t="str">
        <f t="shared" si="5"/>
        <v>0</v>
      </c>
      <c r="Q62" s="3" t="str">
        <f t="shared" si="6"/>
        <v/>
      </c>
      <c r="R62" s="3" t="str">
        <f t="shared" si="7"/>
        <v/>
      </c>
      <c r="S62" s="3" t="str">
        <f t="shared" si="8"/>
        <v/>
      </c>
      <c r="T62" s="18"/>
      <c r="U62" s="18"/>
      <c r="X62" s="3" t="str">
        <f t="shared" si="9"/>
        <v>0</v>
      </c>
      <c r="Y62" s="3" t="str">
        <f t="shared" si="10"/>
        <v>0</v>
      </c>
      <c r="Z62" s="3" t="str">
        <f t="shared" si="11"/>
        <v>0</v>
      </c>
      <c r="AA62" s="3" t="str">
        <f t="shared" si="12"/>
        <v>0</v>
      </c>
      <c r="AB62" s="3" t="str">
        <f t="shared" si="13"/>
        <v/>
      </c>
      <c r="AC62" s="3" t="str">
        <f t="shared" si="14"/>
        <v/>
      </c>
      <c r="AD62" s="3" t="str">
        <f t="shared" si="15"/>
        <v/>
      </c>
      <c r="AE62" s="3" t="str">
        <f t="shared" si="16"/>
        <v/>
      </c>
      <c r="AG62" s="7">
        <v>282997.32</v>
      </c>
      <c r="AH62" s="7">
        <v>1615.422262803011</v>
      </c>
      <c r="AI62" s="7">
        <v>71200.0</v>
      </c>
      <c r="AJ62" s="7">
        <v>69008.35509005105</v>
      </c>
      <c r="AK62" s="3" t="str">
        <f t="shared" si="17"/>
        <v>4</v>
      </c>
      <c r="AL62" s="3" t="str">
        <f t="shared" si="18"/>
        <v>4</v>
      </c>
      <c r="AM62" s="3" t="str">
        <f t="shared" si="19"/>
        <v>5</v>
      </c>
      <c r="AN62" s="3" t="str">
        <f t="shared" si="20"/>
        <v>5</v>
      </c>
      <c r="AO62" s="3"/>
      <c r="AP62" s="4">
        <v>0.00642525339536</v>
      </c>
      <c r="AQ62" s="4">
        <v>281400.0</v>
      </c>
      <c r="AR62" s="4">
        <v>18.10226280301126</v>
      </c>
      <c r="AS62" s="4">
        <v>71200.0</v>
      </c>
      <c r="AT62" s="4">
        <v>16.119589620741124</v>
      </c>
      <c r="AU62" s="4">
        <v>68997.25</v>
      </c>
      <c r="AV62" s="4">
        <v>16.07425124157902</v>
      </c>
      <c r="AW62" s="4">
        <v>2202.75</v>
      </c>
      <c r="AX62" s="4">
        <v>11.105090051046009</v>
      </c>
      <c r="AY62" s="4">
        <v>1597.32</v>
      </c>
      <c r="AZ62" s="4">
        <v>10.641437649487811</v>
      </c>
      <c r="BA62" s="4">
        <v>0.0</v>
      </c>
      <c r="BB62" s="4">
        <v>0.0</v>
      </c>
      <c r="BC62" s="3"/>
      <c r="BD62" s="3" t="str">
        <f t="shared" si="21"/>
        <v>4</v>
      </c>
      <c r="BE62" s="3" t="str">
        <f t="shared" si="22"/>
        <v>4</v>
      </c>
      <c r="BF62" s="3" t="str">
        <f t="shared" si="23"/>
        <v>5</v>
      </c>
      <c r="BG62" s="3" t="str">
        <f t="shared" si="24"/>
        <v>5</v>
      </c>
      <c r="BH62" s="3" t="str">
        <f t="shared" si="25"/>
        <v>5</v>
      </c>
      <c r="BI62" s="3" t="str">
        <f t="shared" si="26"/>
        <v>5</v>
      </c>
      <c r="BJ62" s="3" t="str">
        <f t="shared" si="27"/>
        <v>5</v>
      </c>
      <c r="BK62" s="3" t="str">
        <f t="shared" si="28"/>
        <v>4</v>
      </c>
      <c r="BL62" s="3" t="str">
        <f t="shared" si="29"/>
        <v>4</v>
      </c>
      <c r="BM62" s="3" t="str">
        <f t="shared" si="30"/>
        <v>4</v>
      </c>
      <c r="BN62" s="3" t="str">
        <f t="shared" si="31"/>
        <v>4</v>
      </c>
      <c r="BO62" s="3" t="str">
        <f t="shared" si="32"/>
        <v>0</v>
      </c>
      <c r="BP62" s="3" t="str">
        <f t="shared" si="33"/>
        <v>0</v>
      </c>
      <c r="BQ62" s="3"/>
      <c r="BR62" s="4"/>
      <c r="BS62" s="4">
        <v>102312.0</v>
      </c>
      <c r="BT62" s="4">
        <v>4621.0</v>
      </c>
      <c r="BU62" s="3" t="str">
        <f t="shared" si="34"/>
        <v>4</v>
      </c>
      <c r="BV62" s="3" t="str">
        <f t="shared" si="35"/>
        <v>4</v>
      </c>
      <c r="BW62" t="str">
        <f t="shared" si="36"/>
        <v>2</v>
      </c>
      <c r="BX62" t="str">
        <f t="shared" si="37"/>
        <v>3</v>
      </c>
      <c r="BY62" s="4">
        <v>281400.0</v>
      </c>
      <c r="BZ62" s="4">
        <v>71200.0</v>
      </c>
      <c r="CA62" s="3" t="str">
        <f t="shared" si="38"/>
        <v>8</v>
      </c>
      <c r="CB62" s="3" t="str">
        <f t="shared" si="39"/>
        <v>10</v>
      </c>
      <c r="CC62" s="7" t="str">
        <f t="shared" si="40"/>
        <v/>
      </c>
      <c r="CD62" s="4" t="str">
        <f t="shared" si="41"/>
        <v/>
      </c>
      <c r="CE62" s="4" t="str">
        <f t="shared" si="42"/>
        <v/>
      </c>
    </row>
    <row r="63">
      <c r="A63" s="4" t="str">
        <f t="shared" si="44"/>
        <v/>
      </c>
      <c r="B63" s="4" t="str">
        <f t="shared" si="45"/>
        <v/>
      </c>
      <c r="C63" s="4" t="str">
        <f t="shared" si="46"/>
        <v/>
      </c>
      <c r="D63" s="4" t="str">
        <f t="shared" si="47"/>
        <v/>
      </c>
      <c r="E63" s="4" t="str">
        <f t="shared" si="48"/>
        <v/>
      </c>
      <c r="F63" s="4" t="str">
        <f t="shared" si="49"/>
        <v/>
      </c>
      <c r="G63" s="4" t="str">
        <f t="shared" si="50"/>
        <v/>
      </c>
      <c r="H63" s="4" t="str">
        <f t="shared" si="51"/>
        <v/>
      </c>
      <c r="I63" s="4" t="str">
        <f t="shared" si="52"/>
        <v>1</v>
      </c>
      <c r="J63" s="4">
        <v>0.0</v>
      </c>
      <c r="M63" t="str">
        <f t="shared" si="3"/>
        <v>0</v>
      </c>
      <c r="N63" t="str">
        <f t="shared" si="4"/>
        <v>0</v>
      </c>
      <c r="O63" t="str">
        <f t="shared" si="5"/>
        <v>0</v>
      </c>
      <c r="Q63" s="3" t="str">
        <f t="shared" si="6"/>
        <v>0</v>
      </c>
      <c r="R63" s="3" t="str">
        <f t="shared" si="7"/>
        <v/>
      </c>
      <c r="S63" s="3" t="str">
        <f t="shared" si="8"/>
        <v/>
      </c>
      <c r="T63" s="7">
        <v>0.0</v>
      </c>
      <c r="U63" s="7">
        <v>21.0</v>
      </c>
      <c r="V63" s="7"/>
      <c r="W63" s="7"/>
      <c r="X63" s="3" t="str">
        <f t="shared" si="9"/>
        <v>0</v>
      </c>
      <c r="Y63" s="3" t="str">
        <f t="shared" si="10"/>
        <v>5</v>
      </c>
      <c r="Z63" s="3" t="str">
        <f t="shared" si="11"/>
        <v>0</v>
      </c>
      <c r="AA63" s="3" t="str">
        <f t="shared" si="12"/>
        <v>0</v>
      </c>
      <c r="AB63" s="3" t="str">
        <f t="shared" si="13"/>
        <v>0</v>
      </c>
      <c r="AC63" s="3" t="str">
        <f t="shared" si="14"/>
        <v>9</v>
      </c>
      <c r="AD63" s="3" t="str">
        <f t="shared" si="15"/>
        <v/>
      </c>
      <c r="AE63" s="3" t="str">
        <f t="shared" si="16"/>
        <v/>
      </c>
      <c r="AG63" s="7">
        <v>818955.5790625</v>
      </c>
      <c r="AH63" s="7">
        <v>36.222458968824476</v>
      </c>
      <c r="AI63" s="7">
        <v>1010.0</v>
      </c>
      <c r="AJ63" s="7">
        <v>968.5545888516776</v>
      </c>
      <c r="AK63" s="3" t="str">
        <f t="shared" si="17"/>
        <v>5</v>
      </c>
      <c r="AL63" s="3" t="str">
        <f t="shared" si="18"/>
        <v>1</v>
      </c>
      <c r="AM63" s="3" t="str">
        <f t="shared" si="19"/>
        <v>1</v>
      </c>
      <c r="AN63" s="3" t="str">
        <f t="shared" si="20"/>
        <v>1</v>
      </c>
      <c r="AO63" s="3"/>
      <c r="AP63" s="4">
        <v>0.0064056873874</v>
      </c>
      <c r="AQ63" s="4">
        <v>818939.0</v>
      </c>
      <c r="AR63" s="4">
        <v>19.64339646882448</v>
      </c>
      <c r="AS63" s="4">
        <v>1010.0</v>
      </c>
      <c r="AT63" s="4">
        <v>9.980139577639157</v>
      </c>
      <c r="AU63" s="4">
        <v>963.0</v>
      </c>
      <c r="AV63" s="4">
        <v>9.91139198784346</v>
      </c>
      <c r="AW63" s="4">
        <v>47.0</v>
      </c>
      <c r="AX63" s="4">
        <v>5.554588851677638</v>
      </c>
      <c r="AY63" s="4">
        <v>13.71875</v>
      </c>
      <c r="AZ63" s="4">
        <v>3.7780771295353586</v>
      </c>
      <c r="BA63" s="4">
        <v>2.8603125</v>
      </c>
      <c r="BB63" s="4">
        <v>1.5161727755250878</v>
      </c>
      <c r="BC63" s="3"/>
      <c r="BD63" s="3" t="str">
        <f t="shared" si="21"/>
        <v>4</v>
      </c>
      <c r="BE63" s="3" t="str">
        <f t="shared" si="22"/>
        <v>5</v>
      </c>
      <c r="BF63" s="3" t="str">
        <f t="shared" si="23"/>
        <v>5</v>
      </c>
      <c r="BG63" s="3" t="str">
        <f t="shared" si="24"/>
        <v>1</v>
      </c>
      <c r="BH63" s="3" t="str">
        <f t="shared" si="25"/>
        <v>1</v>
      </c>
      <c r="BI63" s="3" t="str">
        <f t="shared" si="26"/>
        <v>1</v>
      </c>
      <c r="BJ63" s="3" t="str">
        <f t="shared" si="27"/>
        <v>1</v>
      </c>
      <c r="BK63" s="3" t="str">
        <f t="shared" si="28"/>
        <v>1</v>
      </c>
      <c r="BL63" s="3" t="str">
        <f t="shared" si="29"/>
        <v>1</v>
      </c>
      <c r="BM63" s="3" t="str">
        <f t="shared" si="30"/>
        <v>1</v>
      </c>
      <c r="BN63" s="3" t="str">
        <f t="shared" si="31"/>
        <v>1</v>
      </c>
      <c r="BO63" s="3" t="str">
        <f t="shared" si="32"/>
        <v>1</v>
      </c>
      <c r="BP63" s="3" t="str">
        <f t="shared" si="33"/>
        <v>1</v>
      </c>
      <c r="BQ63" s="3"/>
      <c r="BR63" s="4"/>
      <c r="BS63" s="4">
        <v>102489.0</v>
      </c>
      <c r="BT63" s="4">
        <v>4844.0</v>
      </c>
      <c r="BU63" s="3" t="str">
        <f t="shared" si="34"/>
        <v>4</v>
      </c>
      <c r="BV63" s="3" t="str">
        <f t="shared" si="35"/>
        <v>4</v>
      </c>
      <c r="BW63" t="str">
        <f t="shared" si="36"/>
        <v>2</v>
      </c>
      <c r="BX63" t="str">
        <f t="shared" si="37"/>
        <v>3</v>
      </c>
      <c r="BY63" s="4">
        <v>818939.0</v>
      </c>
      <c r="BZ63" s="4">
        <v>1010.0</v>
      </c>
      <c r="CA63" s="3" t="str">
        <f t="shared" si="38"/>
        <v>9</v>
      </c>
      <c r="CB63" s="3" t="str">
        <f t="shared" si="39"/>
        <v>1</v>
      </c>
      <c r="CC63" s="7" t="str">
        <f t="shared" si="40"/>
        <v/>
      </c>
      <c r="CD63" s="4" t="str">
        <f t="shared" si="41"/>
        <v/>
      </c>
      <c r="CE63" s="4" t="str">
        <f t="shared" si="42"/>
        <v/>
      </c>
    </row>
    <row r="64">
      <c r="A64" s="4" t="str">
        <f t="shared" si="44"/>
        <v/>
      </c>
      <c r="B64" s="4" t="str">
        <f t="shared" si="45"/>
        <v/>
      </c>
      <c r="C64" s="4" t="str">
        <f t="shared" si="46"/>
        <v/>
      </c>
      <c r="D64" s="4" t="str">
        <f t="shared" si="47"/>
        <v/>
      </c>
      <c r="E64" s="4" t="str">
        <f t="shared" si="48"/>
        <v/>
      </c>
      <c r="F64" s="4" t="str">
        <f t="shared" si="49"/>
        <v/>
      </c>
      <c r="G64" s="4" t="str">
        <f t="shared" si="50"/>
        <v/>
      </c>
      <c r="H64" s="4" t="str">
        <f t="shared" si="51"/>
        <v/>
      </c>
      <c r="I64" s="4" t="str">
        <f t="shared" si="52"/>
        <v/>
      </c>
      <c r="M64" t="str">
        <f t="shared" si="3"/>
        <v>0</v>
      </c>
      <c r="N64" t="str">
        <f t="shared" si="4"/>
        <v>0</v>
      </c>
      <c r="O64" t="str">
        <f t="shared" si="5"/>
        <v>0</v>
      </c>
      <c r="Q64" s="3" t="str">
        <f t="shared" si="6"/>
        <v/>
      </c>
      <c r="R64" s="3" t="str">
        <f t="shared" si="7"/>
        <v/>
      </c>
      <c r="S64" s="3" t="str">
        <f t="shared" si="8"/>
        <v/>
      </c>
      <c r="X64" s="3" t="str">
        <f t="shared" si="9"/>
        <v>0</v>
      </c>
      <c r="Y64" s="3" t="str">
        <f t="shared" si="10"/>
        <v>0</v>
      </c>
      <c r="Z64" s="3" t="str">
        <f t="shared" si="11"/>
        <v>0</v>
      </c>
      <c r="AA64" s="3" t="str">
        <f t="shared" si="12"/>
        <v>0</v>
      </c>
      <c r="AB64" s="3" t="str">
        <f t="shared" si="13"/>
        <v/>
      </c>
      <c r="AC64" s="3" t="str">
        <f t="shared" si="14"/>
        <v/>
      </c>
      <c r="AD64" s="3" t="str">
        <f t="shared" si="15"/>
        <v/>
      </c>
      <c r="AE64" s="3" t="str">
        <f t="shared" si="16"/>
        <v/>
      </c>
      <c r="AG64" s="7">
        <v>571094.8503125</v>
      </c>
      <c r="AH64" s="7">
        <v>651.9720837623751</v>
      </c>
      <c r="AI64" s="7">
        <v>6091.0</v>
      </c>
      <c r="AJ64" s="7">
        <v>5807.960057542001</v>
      </c>
      <c r="AK64" s="3" t="str">
        <f t="shared" si="17"/>
        <v>5</v>
      </c>
      <c r="AL64" s="3" t="str">
        <f t="shared" si="18"/>
        <v>3</v>
      </c>
      <c r="AM64" s="3" t="str">
        <f t="shared" si="19"/>
        <v>2</v>
      </c>
      <c r="AN64" s="3" t="str">
        <f t="shared" si="20"/>
        <v>3</v>
      </c>
      <c r="AO64" s="3"/>
      <c r="AP64" s="4">
        <v>0.00627971226073</v>
      </c>
      <c r="AQ64" s="4">
        <v>570462.0</v>
      </c>
      <c r="AR64" s="4">
        <v>19.12177126237505</v>
      </c>
      <c r="AS64" s="4">
        <v>6091.0</v>
      </c>
      <c r="AT64" s="4">
        <v>12.572463389083676</v>
      </c>
      <c r="AU64" s="4">
        <v>5799.7740625</v>
      </c>
      <c r="AV64" s="4">
        <v>12.501780983995438</v>
      </c>
      <c r="AW64" s="4">
        <v>291.2259375</v>
      </c>
      <c r="AX64" s="4">
        <v>8.185995042001602</v>
      </c>
      <c r="AY64" s="4">
        <v>582.2509375</v>
      </c>
      <c r="AZ64" s="4">
        <v>9.185497247140042</v>
      </c>
      <c r="BA64" s="4">
        <v>50.599375</v>
      </c>
      <c r="BB64" s="4">
        <v>5.661047659847081</v>
      </c>
      <c r="BC64" s="3"/>
      <c r="BD64" s="3" t="str">
        <f t="shared" si="21"/>
        <v>4</v>
      </c>
      <c r="BE64" s="3" t="str">
        <f t="shared" si="22"/>
        <v>5</v>
      </c>
      <c r="BF64" s="3" t="str">
        <f t="shared" si="23"/>
        <v>5</v>
      </c>
      <c r="BG64" s="3" t="str">
        <f t="shared" si="24"/>
        <v>2</v>
      </c>
      <c r="BH64" s="3" t="str">
        <f t="shared" si="25"/>
        <v>2</v>
      </c>
      <c r="BI64" s="3" t="str">
        <f t="shared" si="26"/>
        <v>3</v>
      </c>
      <c r="BJ64" s="3" t="str">
        <f t="shared" si="27"/>
        <v>3</v>
      </c>
      <c r="BK64" s="3" t="str">
        <f t="shared" si="28"/>
        <v>2</v>
      </c>
      <c r="BL64" s="3" t="str">
        <f t="shared" si="29"/>
        <v>2</v>
      </c>
      <c r="BM64" s="3" t="str">
        <f t="shared" si="30"/>
        <v>3</v>
      </c>
      <c r="BN64" s="3" t="str">
        <f t="shared" si="31"/>
        <v>3</v>
      </c>
      <c r="BO64" s="3" t="str">
        <f t="shared" si="32"/>
        <v>3</v>
      </c>
      <c r="BP64" s="3" t="str">
        <f t="shared" si="33"/>
        <v>3</v>
      </c>
      <c r="BQ64" s="3"/>
      <c r="BR64" s="4"/>
      <c r="BS64" s="4">
        <v>103752.0</v>
      </c>
      <c r="BT64" s="4">
        <v>4966.0</v>
      </c>
      <c r="BU64" s="3" t="str">
        <f t="shared" si="34"/>
        <v>4</v>
      </c>
      <c r="BV64" s="3" t="str">
        <f t="shared" si="35"/>
        <v>4</v>
      </c>
      <c r="BW64" t="str">
        <f t="shared" si="36"/>
        <v>2</v>
      </c>
      <c r="BX64" t="str">
        <f t="shared" si="37"/>
        <v>3</v>
      </c>
      <c r="BY64" s="4">
        <v>570462.0</v>
      </c>
      <c r="BZ64" s="4">
        <v>6091.0</v>
      </c>
      <c r="CA64" s="3" t="str">
        <f t="shared" si="38"/>
        <v>9</v>
      </c>
      <c r="CB64" s="3" t="str">
        <f t="shared" si="39"/>
        <v>4</v>
      </c>
      <c r="CC64" s="7" t="str">
        <f t="shared" si="40"/>
        <v/>
      </c>
      <c r="CD64" s="4" t="str">
        <f t="shared" si="41"/>
        <v/>
      </c>
      <c r="CE64" s="4" t="str">
        <f t="shared" si="42"/>
        <v/>
      </c>
    </row>
    <row r="65">
      <c r="A65" s="4" t="str">
        <f t="shared" si="44"/>
        <v/>
      </c>
      <c r="B65" s="4" t="str">
        <f t="shared" si="45"/>
        <v/>
      </c>
      <c r="C65" s="4" t="str">
        <f t="shared" si="46"/>
        <v/>
      </c>
      <c r="D65" s="4" t="str">
        <f t="shared" si="47"/>
        <v/>
      </c>
      <c r="E65" s="4" t="str">
        <f t="shared" si="48"/>
        <v/>
      </c>
      <c r="F65" s="4" t="str">
        <f t="shared" si="49"/>
        <v/>
      </c>
      <c r="G65" s="4" t="str">
        <f t="shared" si="50"/>
        <v/>
      </c>
      <c r="H65" s="4" t="str">
        <f t="shared" si="51"/>
        <v/>
      </c>
      <c r="I65" s="4" t="str">
        <f t="shared" si="52"/>
        <v/>
      </c>
      <c r="M65" t="str">
        <f t="shared" si="3"/>
        <v>0</v>
      </c>
      <c r="N65" t="str">
        <f t="shared" si="4"/>
        <v>0</v>
      </c>
      <c r="O65" t="str">
        <f t="shared" si="5"/>
        <v>0</v>
      </c>
      <c r="Q65" s="3" t="str">
        <f t="shared" si="6"/>
        <v/>
      </c>
      <c r="R65" s="3" t="str">
        <f t="shared" si="7"/>
        <v/>
      </c>
      <c r="S65" s="3" t="str">
        <f t="shared" si="8"/>
        <v/>
      </c>
      <c r="X65" s="3" t="str">
        <f t="shared" si="9"/>
        <v>0</v>
      </c>
      <c r="Y65" s="3" t="str">
        <f t="shared" si="10"/>
        <v>0</v>
      </c>
      <c r="Z65" s="3" t="str">
        <f t="shared" si="11"/>
        <v>0</v>
      </c>
      <c r="AA65" s="3" t="str">
        <f t="shared" si="12"/>
        <v>0</v>
      </c>
      <c r="AB65" s="3" t="str">
        <f t="shared" si="13"/>
        <v/>
      </c>
      <c r="AC65" s="3" t="str">
        <f t="shared" si="14"/>
        <v/>
      </c>
      <c r="AD65" s="3" t="str">
        <f t="shared" si="15"/>
        <v/>
      </c>
      <c r="AE65" s="3" t="str">
        <f t="shared" si="16"/>
        <v/>
      </c>
      <c r="AG65" s="7">
        <v>547255.5625</v>
      </c>
      <c r="AH65" s="7">
        <v>276.62367603250885</v>
      </c>
      <c r="AI65" s="7">
        <v>10300.0</v>
      </c>
      <c r="AJ65" s="7">
        <v>9810.056374932457</v>
      </c>
      <c r="AK65" s="3" t="str">
        <f t="shared" si="17"/>
        <v>5</v>
      </c>
      <c r="AL65" s="3" t="str">
        <f t="shared" si="18"/>
        <v>2</v>
      </c>
      <c r="AM65" s="3" t="str">
        <f t="shared" si="19"/>
        <v>3</v>
      </c>
      <c r="AN65" s="3" t="str">
        <f t="shared" si="20"/>
        <v>4</v>
      </c>
      <c r="AO65" s="3"/>
      <c r="AP65" s="4">
        <v>0.00624260056395</v>
      </c>
      <c r="AQ65" s="4">
        <v>546998.0</v>
      </c>
      <c r="AR65" s="4">
        <v>19.061176032508836</v>
      </c>
      <c r="AS65" s="4">
        <v>10300.0</v>
      </c>
      <c r="AT65" s="4">
        <v>13.330356716957944</v>
      </c>
      <c r="AU65" s="4">
        <v>9801.09375</v>
      </c>
      <c r="AV65" s="4">
        <v>13.258727039976915</v>
      </c>
      <c r="AW65" s="4">
        <v>498.90625</v>
      </c>
      <c r="AX65" s="4">
        <v>8.962624932457455</v>
      </c>
      <c r="AY65" s="4">
        <v>257.5625</v>
      </c>
      <c r="AZ65" s="4">
        <v>8.0087787482805</v>
      </c>
      <c r="BA65" s="4">
        <v>0.0</v>
      </c>
      <c r="BB65" s="4">
        <v>0.0</v>
      </c>
      <c r="BC65" s="3"/>
      <c r="BD65" s="3" t="str">
        <f t="shared" si="21"/>
        <v>4</v>
      </c>
      <c r="BE65" s="3" t="str">
        <f t="shared" si="22"/>
        <v>5</v>
      </c>
      <c r="BF65" s="3" t="str">
        <f t="shared" si="23"/>
        <v>5</v>
      </c>
      <c r="BG65" s="3" t="str">
        <f t="shared" si="24"/>
        <v>3</v>
      </c>
      <c r="BH65" s="3" t="str">
        <f t="shared" si="25"/>
        <v>3</v>
      </c>
      <c r="BI65" s="3" t="str">
        <f t="shared" si="26"/>
        <v>4</v>
      </c>
      <c r="BJ65" s="3" t="str">
        <f t="shared" si="27"/>
        <v>4</v>
      </c>
      <c r="BK65" s="3" t="str">
        <f t="shared" si="28"/>
        <v>2</v>
      </c>
      <c r="BL65" s="3" t="str">
        <f t="shared" si="29"/>
        <v>2</v>
      </c>
      <c r="BM65" s="3" t="str">
        <f t="shared" si="30"/>
        <v>2</v>
      </c>
      <c r="BN65" s="3" t="str">
        <f t="shared" si="31"/>
        <v>2</v>
      </c>
      <c r="BO65" s="3" t="str">
        <f t="shared" si="32"/>
        <v>0</v>
      </c>
      <c r="BP65" s="3" t="str">
        <f t="shared" si="33"/>
        <v>0</v>
      </c>
      <c r="BQ65" s="3"/>
      <c r="BR65" s="4"/>
      <c r="BS65" s="4">
        <v>104556.0</v>
      </c>
      <c r="BT65" s="4">
        <v>5011.0</v>
      </c>
      <c r="BU65" s="3" t="str">
        <f t="shared" si="34"/>
        <v>4</v>
      </c>
      <c r="BV65" s="3" t="str">
        <f t="shared" si="35"/>
        <v>4</v>
      </c>
      <c r="BW65" t="str">
        <f t="shared" si="36"/>
        <v>2</v>
      </c>
      <c r="BX65" t="str">
        <f t="shared" si="37"/>
        <v>3</v>
      </c>
      <c r="BY65" s="4">
        <v>546998.0</v>
      </c>
      <c r="BZ65" s="4">
        <v>10300.0</v>
      </c>
      <c r="CA65" s="3" t="str">
        <f t="shared" si="38"/>
        <v>9</v>
      </c>
      <c r="CB65" s="3" t="str">
        <f t="shared" si="39"/>
        <v>6</v>
      </c>
      <c r="CC65" s="7" t="str">
        <f t="shared" si="40"/>
        <v/>
      </c>
      <c r="CD65" s="4" t="str">
        <f t="shared" si="41"/>
        <v/>
      </c>
      <c r="CE65" s="4" t="str">
        <f t="shared" si="42"/>
        <v/>
      </c>
    </row>
    <row r="66">
      <c r="A66" s="4" t="str">
        <f t="shared" si="44"/>
        <v/>
      </c>
      <c r="B66" s="4" t="str">
        <f t="shared" si="45"/>
        <v/>
      </c>
      <c r="C66" s="4" t="str">
        <f t="shared" si="46"/>
        <v/>
      </c>
      <c r="D66" s="4" t="str">
        <f t="shared" si="47"/>
        <v/>
      </c>
      <c r="E66" s="4" t="str">
        <f t="shared" si="48"/>
        <v/>
      </c>
      <c r="F66" s="4" t="str">
        <f t="shared" si="49"/>
        <v/>
      </c>
      <c r="G66" s="4" t="str">
        <f t="shared" si="50"/>
        <v/>
      </c>
      <c r="H66" s="4" t="str">
        <f t="shared" si="51"/>
        <v/>
      </c>
      <c r="I66" s="4" t="str">
        <f t="shared" si="52"/>
        <v/>
      </c>
      <c r="M66" t="str">
        <f t="shared" si="3"/>
        <v>0</v>
      </c>
      <c r="N66" t="str">
        <f t="shared" si="4"/>
        <v>0</v>
      </c>
      <c r="O66" t="str">
        <f t="shared" si="5"/>
        <v>0</v>
      </c>
      <c r="Q66" s="3" t="str">
        <f t="shared" si="6"/>
        <v/>
      </c>
      <c r="R66" s="3" t="str">
        <f t="shared" si="7"/>
        <v/>
      </c>
      <c r="S66" s="3" t="str">
        <f t="shared" si="8"/>
        <v/>
      </c>
      <c r="U66" s="18"/>
      <c r="X66" s="3" t="str">
        <f t="shared" si="9"/>
        <v>0</v>
      </c>
      <c r="Y66" s="3" t="str">
        <f t="shared" si="10"/>
        <v>0</v>
      </c>
      <c r="Z66" s="3" t="str">
        <f t="shared" si="11"/>
        <v>0</v>
      </c>
      <c r="AA66" s="3" t="str">
        <f t="shared" si="12"/>
        <v>0</v>
      </c>
      <c r="AB66" s="3" t="str">
        <f t="shared" si="13"/>
        <v/>
      </c>
      <c r="AC66" s="3" t="str">
        <f t="shared" si="14"/>
        <v/>
      </c>
      <c r="AD66" s="3" t="str">
        <f t="shared" si="15"/>
        <v/>
      </c>
      <c r="AE66" s="3" t="str">
        <f t="shared" si="16"/>
        <v/>
      </c>
      <c r="AG66" s="7">
        <v>305501.65</v>
      </c>
      <c r="AH66" s="7">
        <v>396.86903140799245</v>
      </c>
      <c r="AI66" s="7">
        <v>5818.0</v>
      </c>
      <c r="AJ66" s="7">
        <v>5594.949261078098</v>
      </c>
      <c r="AK66" s="3" t="str">
        <f t="shared" si="17"/>
        <v>4</v>
      </c>
      <c r="AL66" s="3" t="str">
        <f t="shared" si="18"/>
        <v>2</v>
      </c>
      <c r="AM66" s="3" t="str">
        <f t="shared" si="19"/>
        <v>2</v>
      </c>
      <c r="AN66" s="3" t="str">
        <f t="shared" si="20"/>
        <v>3</v>
      </c>
      <c r="AO66" s="3"/>
      <c r="AP66" s="4">
        <v>0.00623683386607</v>
      </c>
      <c r="AQ66" s="4">
        <v>305123.0</v>
      </c>
      <c r="AR66" s="4">
        <v>18.21903140799248</v>
      </c>
      <c r="AS66" s="4">
        <v>5818.0</v>
      </c>
      <c r="AT66" s="4">
        <v>12.506307581100307</v>
      </c>
      <c r="AU66" s="4">
        <v>5587.098125</v>
      </c>
      <c r="AV66" s="4">
        <v>12.447883442918544</v>
      </c>
      <c r="AW66" s="4">
        <v>230.901875</v>
      </c>
      <c r="AX66" s="4">
        <v>7.851136078097748</v>
      </c>
      <c r="AY66" s="4">
        <v>321.0675</v>
      </c>
      <c r="AZ66" s="4">
        <v>8.326732825682871</v>
      </c>
      <c r="BA66" s="4">
        <v>57.5825</v>
      </c>
      <c r="BB66" s="4">
        <v>5.847558521150748</v>
      </c>
      <c r="BC66" s="3"/>
      <c r="BD66" s="3" t="str">
        <f t="shared" si="21"/>
        <v>4</v>
      </c>
      <c r="BE66" s="3" t="str">
        <f t="shared" si="22"/>
        <v>4</v>
      </c>
      <c r="BF66" s="3" t="str">
        <f t="shared" si="23"/>
        <v>5</v>
      </c>
      <c r="BG66" s="3" t="str">
        <f t="shared" si="24"/>
        <v>2</v>
      </c>
      <c r="BH66" s="3" t="str">
        <f t="shared" si="25"/>
        <v>2</v>
      </c>
      <c r="BI66" s="3" t="str">
        <f t="shared" si="26"/>
        <v>3</v>
      </c>
      <c r="BJ66" s="3" t="str">
        <f t="shared" si="27"/>
        <v>3</v>
      </c>
      <c r="BK66" s="3" t="str">
        <f t="shared" si="28"/>
        <v>2</v>
      </c>
      <c r="BL66" s="3" t="str">
        <f t="shared" si="29"/>
        <v>2</v>
      </c>
      <c r="BM66" s="3" t="str">
        <f t="shared" si="30"/>
        <v>2</v>
      </c>
      <c r="BN66" s="3" t="str">
        <f t="shared" si="31"/>
        <v>2</v>
      </c>
      <c r="BO66" s="3" t="str">
        <f t="shared" si="32"/>
        <v>3</v>
      </c>
      <c r="BP66" s="3" t="str">
        <f t="shared" si="33"/>
        <v>3</v>
      </c>
      <c r="BQ66" s="3"/>
      <c r="BR66" s="4"/>
      <c r="BS66" s="4">
        <v>104645.0</v>
      </c>
      <c r="BT66" s="4">
        <v>5154.0</v>
      </c>
      <c r="BU66" s="3" t="str">
        <f t="shared" si="34"/>
        <v>4</v>
      </c>
      <c r="BV66" s="3" t="str">
        <f t="shared" si="35"/>
        <v>4</v>
      </c>
      <c r="BW66" t="str">
        <f t="shared" si="36"/>
        <v>2</v>
      </c>
      <c r="BX66" t="str">
        <f t="shared" si="37"/>
        <v>3</v>
      </c>
      <c r="BY66" s="4">
        <v>305123.0</v>
      </c>
      <c r="BZ66" s="4">
        <v>5818.0</v>
      </c>
      <c r="CA66" s="3" t="str">
        <f t="shared" si="38"/>
        <v>8</v>
      </c>
      <c r="CB66" s="3" t="str">
        <f t="shared" si="39"/>
        <v>4</v>
      </c>
      <c r="CC66" s="7" t="str">
        <f t="shared" si="40"/>
        <v/>
      </c>
      <c r="CD66" s="4" t="str">
        <f t="shared" si="41"/>
        <v/>
      </c>
      <c r="CE66" s="4" t="str">
        <f t="shared" si="42"/>
        <v/>
      </c>
    </row>
    <row r="67">
      <c r="A67" s="4" t="str">
        <f t="shared" si="44"/>
        <v/>
      </c>
      <c r="B67" s="4" t="str">
        <f t="shared" si="45"/>
        <v/>
      </c>
      <c r="C67" s="4" t="str">
        <f t="shared" si="46"/>
        <v/>
      </c>
      <c r="D67" s="4" t="str">
        <f t="shared" si="47"/>
        <v>2</v>
      </c>
      <c r="E67" s="4" t="str">
        <f t="shared" si="48"/>
        <v/>
      </c>
      <c r="F67" s="4" t="str">
        <f t="shared" si="49"/>
        <v/>
      </c>
      <c r="G67" s="4" t="str">
        <f t="shared" si="50"/>
        <v/>
      </c>
      <c r="H67" s="4" t="str">
        <f t="shared" si="51"/>
        <v>0</v>
      </c>
      <c r="I67" s="4" t="str">
        <f t="shared" si="52"/>
        <v>4</v>
      </c>
      <c r="J67" s="4">
        <v>2156.0</v>
      </c>
      <c r="K67" s="4">
        <v>0.0</v>
      </c>
      <c r="L67" s="4">
        <v>2.0</v>
      </c>
      <c r="M67" t="str">
        <f t="shared" si="3"/>
        <v>5</v>
      </c>
      <c r="N67" t="str">
        <f t="shared" si="4"/>
        <v>0</v>
      </c>
      <c r="O67" t="str">
        <f t="shared" si="5"/>
        <v>1</v>
      </c>
      <c r="Q67" s="3" t="str">
        <f t="shared" si="6"/>
        <v>10</v>
      </c>
      <c r="R67" s="3" t="str">
        <f t="shared" si="7"/>
        <v>0</v>
      </c>
      <c r="S67" s="3" t="str">
        <f t="shared" si="8"/>
        <v>3</v>
      </c>
      <c r="T67">
        <v>24.074141462752507</v>
      </c>
      <c r="U67" s="7">
        <v>207.0</v>
      </c>
      <c r="V67" s="7">
        <v>2.0</v>
      </c>
      <c r="W67" s="7">
        <v>49254.359749560324</v>
      </c>
      <c r="X67" s="3" t="str">
        <f t="shared" si="9"/>
        <v>3</v>
      </c>
      <c r="Y67" s="3" t="str">
        <f t="shared" si="10"/>
        <v>5</v>
      </c>
      <c r="Z67" s="3" t="str">
        <f t="shared" si="11"/>
        <v>2</v>
      </c>
      <c r="AA67" s="3" t="str">
        <f t="shared" si="12"/>
        <v>5</v>
      </c>
      <c r="AB67" s="3" t="str">
        <f t="shared" si="13"/>
        <v>6</v>
      </c>
      <c r="AC67" s="3" t="str">
        <f t="shared" si="14"/>
        <v>10</v>
      </c>
      <c r="AD67" s="3" t="str">
        <f t="shared" si="15"/>
        <v>3</v>
      </c>
      <c r="AE67" s="3" t="str">
        <f t="shared" si="16"/>
        <v>10</v>
      </c>
      <c r="AG67" s="7">
        <v>277801.1440625</v>
      </c>
      <c r="AH67" s="7">
        <v>102.22731846655586</v>
      </c>
      <c r="AI67" s="7">
        <v>3321.0</v>
      </c>
      <c r="AJ67" s="7">
        <v>3223.9161520075027</v>
      </c>
      <c r="AK67" s="3" t="str">
        <f t="shared" si="17"/>
        <v>4</v>
      </c>
      <c r="AL67" s="3" t="str">
        <f t="shared" si="18"/>
        <v>1</v>
      </c>
      <c r="AM67" s="3" t="str">
        <f t="shared" si="19"/>
        <v>2</v>
      </c>
      <c r="AN67" s="3" t="str">
        <f t="shared" si="20"/>
        <v>2</v>
      </c>
      <c r="AO67" s="3"/>
      <c r="AP67" s="4">
        <v>0.00591046453927</v>
      </c>
      <c r="AQ67" s="4">
        <v>277717.0</v>
      </c>
      <c r="AR67" s="4">
        <v>18.083255966555853</v>
      </c>
      <c r="AS67" s="4">
        <v>3321.0</v>
      </c>
      <c r="AT67" s="4">
        <v>11.69740200750271</v>
      </c>
      <c r="AU67" s="4">
        <v>3217.21875</v>
      </c>
      <c r="AV67" s="4">
        <v>11.651598317889583</v>
      </c>
      <c r="AW67" s="4">
        <v>103.78125</v>
      </c>
      <c r="AX67" s="4">
        <v>6.697402007502709</v>
      </c>
      <c r="AY67" s="4">
        <v>82.34375</v>
      </c>
      <c r="AZ67" s="4">
        <v>6.363587246524577</v>
      </c>
      <c r="BA67" s="4">
        <v>1.8003125</v>
      </c>
      <c r="BB67" s="4">
        <v>0.8482473527045051</v>
      </c>
      <c r="BC67" s="3"/>
      <c r="BD67" s="3" t="str">
        <f t="shared" si="21"/>
        <v>4</v>
      </c>
      <c r="BE67" s="3" t="str">
        <f t="shared" si="22"/>
        <v>4</v>
      </c>
      <c r="BF67" s="3" t="str">
        <f t="shared" si="23"/>
        <v>5</v>
      </c>
      <c r="BG67" s="3" t="str">
        <f t="shared" si="24"/>
        <v>2</v>
      </c>
      <c r="BH67" s="3" t="str">
        <f t="shared" si="25"/>
        <v>2</v>
      </c>
      <c r="BI67" s="3" t="str">
        <f t="shared" si="26"/>
        <v>2</v>
      </c>
      <c r="BJ67" s="3" t="str">
        <f t="shared" si="27"/>
        <v>2</v>
      </c>
      <c r="BK67" s="3" t="str">
        <f t="shared" si="28"/>
        <v>1</v>
      </c>
      <c r="BL67" s="3" t="str">
        <f t="shared" si="29"/>
        <v>1</v>
      </c>
      <c r="BM67" s="3" t="str">
        <f t="shared" si="30"/>
        <v>1</v>
      </c>
      <c r="BN67" s="3" t="str">
        <f t="shared" si="31"/>
        <v>1</v>
      </c>
      <c r="BO67" s="3" t="str">
        <f t="shared" si="32"/>
        <v>1</v>
      </c>
      <c r="BP67" s="3" t="str">
        <f t="shared" si="33"/>
        <v>1</v>
      </c>
      <c r="BQ67" s="3"/>
      <c r="BR67" s="4"/>
      <c r="BS67" s="4">
        <v>104708.0</v>
      </c>
      <c r="BT67" s="4">
        <v>5181.0</v>
      </c>
      <c r="BU67" s="3" t="str">
        <f t="shared" si="34"/>
        <v>4</v>
      </c>
      <c r="BV67" s="3" t="str">
        <f t="shared" si="35"/>
        <v>4</v>
      </c>
      <c r="BW67" t="str">
        <f t="shared" si="36"/>
        <v>2</v>
      </c>
      <c r="BX67" t="str">
        <f t="shared" si="37"/>
        <v>3</v>
      </c>
      <c r="BY67" s="4">
        <v>277717.0</v>
      </c>
      <c r="BZ67" s="4">
        <v>3321.0</v>
      </c>
      <c r="CA67" s="3" t="str">
        <f t="shared" si="38"/>
        <v>8</v>
      </c>
      <c r="CB67" s="3" t="str">
        <f t="shared" si="39"/>
        <v>3</v>
      </c>
      <c r="CC67" s="4" t="str">
        <f t="shared" si="40"/>
        <v>2156</v>
      </c>
      <c r="CD67" s="4" t="str">
        <f t="shared" si="41"/>
        <v>0</v>
      </c>
      <c r="CE67" s="4" t="str">
        <f t="shared" si="42"/>
        <v>2</v>
      </c>
    </row>
    <row r="68">
      <c r="A68" s="4" t="str">
        <f t="shared" si="44"/>
        <v/>
      </c>
      <c r="B68" s="4" t="str">
        <f t="shared" si="45"/>
        <v/>
      </c>
      <c r="C68" s="4" t="str">
        <f t="shared" si="46"/>
        <v/>
      </c>
      <c r="D68" s="4" t="str">
        <f t="shared" si="47"/>
        <v/>
      </c>
      <c r="E68" s="4" t="str">
        <f t="shared" si="48"/>
        <v/>
      </c>
      <c r="F68" s="4" t="str">
        <f t="shared" si="49"/>
        <v/>
      </c>
      <c r="G68" s="4" t="str">
        <f t="shared" si="50"/>
        <v/>
      </c>
      <c r="H68" s="4" t="str">
        <f t="shared" si="51"/>
        <v/>
      </c>
      <c r="I68" s="4" t="str">
        <f t="shared" si="52"/>
        <v/>
      </c>
      <c r="M68" t="str">
        <f t="shared" si="3"/>
        <v>0</v>
      </c>
      <c r="N68" t="str">
        <f t="shared" si="4"/>
        <v>0</v>
      </c>
      <c r="O68" t="str">
        <f t="shared" si="5"/>
        <v>0</v>
      </c>
      <c r="Q68" s="3" t="str">
        <f t="shared" si="6"/>
        <v/>
      </c>
      <c r="R68" s="3" t="str">
        <f t="shared" si="7"/>
        <v/>
      </c>
      <c r="S68" s="3" t="str">
        <f t="shared" si="8"/>
        <v/>
      </c>
      <c r="T68" s="18"/>
      <c r="U68" s="18"/>
      <c r="X68" s="3" t="str">
        <f t="shared" si="9"/>
        <v>0</v>
      </c>
      <c r="Y68" s="3" t="str">
        <f t="shared" si="10"/>
        <v>0</v>
      </c>
      <c r="Z68" s="3" t="str">
        <f t="shared" si="11"/>
        <v>0</v>
      </c>
      <c r="AA68" s="3" t="str">
        <f t="shared" si="12"/>
        <v>0</v>
      </c>
      <c r="AB68" s="3" t="str">
        <f t="shared" si="13"/>
        <v/>
      </c>
      <c r="AC68" s="3" t="str">
        <f t="shared" si="14"/>
        <v/>
      </c>
      <c r="AD68" s="3" t="str">
        <f t="shared" si="15"/>
        <v/>
      </c>
      <c r="AE68" s="3" t="str">
        <f t="shared" si="16"/>
        <v/>
      </c>
      <c r="AG68" s="7">
        <v>269912.98156249995</v>
      </c>
      <c r="AH68" s="7">
        <v>3302.0060366786474</v>
      </c>
      <c r="AI68" s="7">
        <v>36100.0</v>
      </c>
      <c r="AJ68" s="7">
        <v>32377.772792433694</v>
      </c>
      <c r="AK68" s="3" t="str">
        <f t="shared" si="17"/>
        <v>4</v>
      </c>
      <c r="AL68" s="3" t="str">
        <f t="shared" si="18"/>
        <v>5</v>
      </c>
      <c r="AM68" s="3" t="str">
        <f t="shared" si="19"/>
        <v>5</v>
      </c>
      <c r="AN68" s="3" t="str">
        <f t="shared" si="20"/>
        <v>5</v>
      </c>
      <c r="AO68" s="3"/>
      <c r="AP68" s="4">
        <v>0.00587580632865</v>
      </c>
      <c r="AQ68" s="4">
        <v>266629.0</v>
      </c>
      <c r="AR68" s="4">
        <v>18.024474178647765</v>
      </c>
      <c r="AS68" s="4">
        <v>36100.0</v>
      </c>
      <c r="AT68" s="4">
        <v>15.139711216661896</v>
      </c>
      <c r="AU68" s="4">
        <v>32365.90625</v>
      </c>
      <c r="AV68" s="4">
        <v>14.982187279655836</v>
      </c>
      <c r="AW68" s="4">
        <v>3734.09375</v>
      </c>
      <c r="AX68" s="4">
        <v>11.866542433694388</v>
      </c>
      <c r="AY68" s="4">
        <v>3240.31625</v>
      </c>
      <c r="AZ68" s="4">
        <v>11.661918909513096</v>
      </c>
      <c r="BA68" s="4">
        <v>43.6653125</v>
      </c>
      <c r="BB68" s="4">
        <v>5.448415760056876</v>
      </c>
      <c r="BC68" s="3"/>
      <c r="BD68" s="3" t="str">
        <f t="shared" si="21"/>
        <v>4</v>
      </c>
      <c r="BE68" s="3" t="str">
        <f t="shared" si="22"/>
        <v>4</v>
      </c>
      <c r="BF68" s="3" t="str">
        <f t="shared" si="23"/>
        <v>5</v>
      </c>
      <c r="BG68" s="3" t="str">
        <f t="shared" si="24"/>
        <v>5</v>
      </c>
      <c r="BH68" s="3" t="str">
        <f t="shared" si="25"/>
        <v>5</v>
      </c>
      <c r="BI68" s="3" t="str">
        <f t="shared" si="26"/>
        <v>5</v>
      </c>
      <c r="BJ68" s="3" t="str">
        <f t="shared" si="27"/>
        <v>5</v>
      </c>
      <c r="BK68" s="3" t="str">
        <f t="shared" si="28"/>
        <v>4</v>
      </c>
      <c r="BL68" s="3" t="str">
        <f t="shared" si="29"/>
        <v>4</v>
      </c>
      <c r="BM68" s="3" t="str">
        <f t="shared" si="30"/>
        <v>5</v>
      </c>
      <c r="BN68" s="3" t="str">
        <f t="shared" si="31"/>
        <v>5</v>
      </c>
      <c r="BO68" s="3" t="str">
        <f t="shared" si="32"/>
        <v>3</v>
      </c>
      <c r="BP68" s="3" t="str">
        <f t="shared" si="33"/>
        <v>3</v>
      </c>
      <c r="BQ68" s="3"/>
      <c r="BR68" s="4"/>
      <c r="BS68" s="4">
        <v>105362.0</v>
      </c>
      <c r="BT68" s="4">
        <v>5463.0</v>
      </c>
      <c r="BU68" s="3" t="str">
        <f t="shared" si="34"/>
        <v>4</v>
      </c>
      <c r="BV68" s="3" t="str">
        <f t="shared" si="35"/>
        <v>4</v>
      </c>
      <c r="BW68" t="str">
        <f t="shared" si="36"/>
        <v>2</v>
      </c>
      <c r="BX68" t="str">
        <f t="shared" si="37"/>
        <v>3</v>
      </c>
      <c r="BY68" s="4">
        <v>266629.0</v>
      </c>
      <c r="BZ68" s="4">
        <v>36100.0</v>
      </c>
      <c r="CA68" s="3" t="str">
        <f t="shared" si="38"/>
        <v>8</v>
      </c>
      <c r="CB68" s="3" t="str">
        <f t="shared" si="39"/>
        <v>9</v>
      </c>
      <c r="CC68" s="7" t="str">
        <f t="shared" si="40"/>
        <v/>
      </c>
      <c r="CD68" s="4" t="str">
        <f t="shared" si="41"/>
        <v/>
      </c>
      <c r="CE68" s="4" t="str">
        <f t="shared" si="42"/>
        <v/>
      </c>
    </row>
    <row r="69">
      <c r="A69" s="4" t="str">
        <f t="shared" si="44"/>
        <v/>
      </c>
      <c r="B69" s="4" t="str">
        <f t="shared" si="45"/>
        <v/>
      </c>
      <c r="C69" s="4" t="str">
        <f t="shared" si="46"/>
        <v/>
      </c>
      <c r="D69" s="4" t="str">
        <f t="shared" si="47"/>
        <v/>
      </c>
      <c r="E69" s="4" t="str">
        <f t="shared" si="48"/>
        <v/>
      </c>
      <c r="F69" s="4" t="str">
        <f t="shared" si="49"/>
        <v/>
      </c>
      <c r="G69" s="4" t="str">
        <f t="shared" si="50"/>
        <v/>
      </c>
      <c r="H69" s="4" t="str">
        <f t="shared" si="51"/>
        <v/>
      </c>
      <c r="I69" s="4" t="str">
        <f t="shared" si="52"/>
        <v>1</v>
      </c>
      <c r="J69" s="4">
        <v>0.0</v>
      </c>
      <c r="M69" t="str">
        <f t="shared" si="3"/>
        <v>0</v>
      </c>
      <c r="N69" t="str">
        <f t="shared" si="4"/>
        <v>0</v>
      </c>
      <c r="O69" t="str">
        <f t="shared" si="5"/>
        <v>0</v>
      </c>
      <c r="Q69" s="3" t="str">
        <f t="shared" si="6"/>
        <v>0</v>
      </c>
      <c r="R69" s="3" t="str">
        <f t="shared" si="7"/>
        <v/>
      </c>
      <c r="S69" s="3" t="str">
        <f t="shared" si="8"/>
        <v/>
      </c>
      <c r="T69" s="7">
        <v>0.0</v>
      </c>
      <c r="U69" s="4">
        <v>4.0</v>
      </c>
      <c r="V69" s="7"/>
      <c r="W69" s="7"/>
      <c r="X69" s="3" t="str">
        <f t="shared" si="9"/>
        <v>0</v>
      </c>
      <c r="Y69" s="3" t="str">
        <f t="shared" si="10"/>
        <v>3</v>
      </c>
      <c r="Z69" s="3" t="str">
        <f t="shared" si="11"/>
        <v>0</v>
      </c>
      <c r="AA69" s="3" t="str">
        <f t="shared" si="12"/>
        <v>0</v>
      </c>
      <c r="AB69" s="3" t="str">
        <f t="shared" si="13"/>
        <v>0</v>
      </c>
      <c r="AC69" s="3" t="str">
        <f t="shared" si="14"/>
        <v>5</v>
      </c>
      <c r="AD69" s="3" t="str">
        <f t="shared" si="15"/>
        <v/>
      </c>
      <c r="AE69" s="3" t="str">
        <f t="shared" si="16"/>
        <v/>
      </c>
      <c r="AG69" s="7">
        <v>263834.89875</v>
      </c>
      <c r="AH69" s="7">
        <v>736.9040894554331</v>
      </c>
      <c r="AI69" s="7">
        <v>9968.0</v>
      </c>
      <c r="AJ69" s="7">
        <v>8592.261893689103</v>
      </c>
      <c r="AK69" s="3" t="str">
        <f t="shared" si="17"/>
        <v>4</v>
      </c>
      <c r="AL69" s="3" t="str">
        <f t="shared" si="18"/>
        <v>3</v>
      </c>
      <c r="AM69" s="3" t="str">
        <f t="shared" si="19"/>
        <v>3</v>
      </c>
      <c r="AN69" s="3" t="str">
        <f t="shared" si="20"/>
        <v>3</v>
      </c>
      <c r="AO69" s="3"/>
      <c r="AP69" s="4">
        <v>0.00581676707859</v>
      </c>
      <c r="AQ69" s="4">
        <v>263116.0</v>
      </c>
      <c r="AR69" s="4">
        <v>18.00533945543321</v>
      </c>
      <c r="AS69" s="4">
        <v>9968.0</v>
      </c>
      <c r="AT69" s="4">
        <v>13.283088353024002</v>
      </c>
      <c r="AU69" s="4">
        <v>8581.825</v>
      </c>
      <c r="AV69" s="4">
        <v>13.067068766707798</v>
      </c>
      <c r="AW69" s="4">
        <v>1386.175</v>
      </c>
      <c r="AX69" s="4">
        <v>10.436893689103037</v>
      </c>
      <c r="AY69" s="4">
        <v>688.58625</v>
      </c>
      <c r="AZ69" s="4">
        <v>9.427493562586607</v>
      </c>
      <c r="BA69" s="4">
        <v>30.3125</v>
      </c>
      <c r="BB69" s="4">
        <v>4.92184093707449</v>
      </c>
      <c r="BC69" s="3"/>
      <c r="BD69" s="3" t="str">
        <f t="shared" si="21"/>
        <v>4</v>
      </c>
      <c r="BE69" s="3" t="str">
        <f t="shared" si="22"/>
        <v>4</v>
      </c>
      <c r="BF69" s="3" t="str">
        <f t="shared" si="23"/>
        <v>5</v>
      </c>
      <c r="BG69" s="3" t="str">
        <f t="shared" si="24"/>
        <v>3</v>
      </c>
      <c r="BH69" s="3" t="str">
        <f t="shared" si="25"/>
        <v>3</v>
      </c>
      <c r="BI69" s="3" t="str">
        <f t="shared" si="26"/>
        <v>3</v>
      </c>
      <c r="BJ69" s="3" t="str">
        <f t="shared" si="27"/>
        <v>3</v>
      </c>
      <c r="BK69" s="3" t="str">
        <f t="shared" si="28"/>
        <v>3</v>
      </c>
      <c r="BL69" s="3" t="str">
        <f t="shared" si="29"/>
        <v>3</v>
      </c>
      <c r="BM69" s="3" t="str">
        <f t="shared" si="30"/>
        <v>3</v>
      </c>
      <c r="BN69" s="3" t="str">
        <f t="shared" si="31"/>
        <v>3</v>
      </c>
      <c r="BO69" s="3" t="str">
        <f t="shared" si="32"/>
        <v>3</v>
      </c>
      <c r="BP69" s="3" t="str">
        <f t="shared" si="33"/>
        <v>3</v>
      </c>
      <c r="BQ69" s="3"/>
      <c r="BR69" s="4"/>
      <c r="BS69" s="4">
        <v>106310.0</v>
      </c>
      <c r="BT69" s="4">
        <v>5530.0</v>
      </c>
      <c r="BU69" s="3" t="str">
        <f t="shared" si="34"/>
        <v>4</v>
      </c>
      <c r="BV69" s="3" t="str">
        <f t="shared" si="35"/>
        <v>4</v>
      </c>
      <c r="BW69" t="str">
        <f t="shared" si="36"/>
        <v>2</v>
      </c>
      <c r="BX69" t="str">
        <f t="shared" si="37"/>
        <v>3</v>
      </c>
      <c r="BY69" s="4">
        <v>263116.0</v>
      </c>
      <c r="BZ69" s="4">
        <v>9968.0</v>
      </c>
      <c r="CA69" s="3" t="str">
        <f t="shared" si="38"/>
        <v>7</v>
      </c>
      <c r="CB69" s="3" t="str">
        <f t="shared" si="39"/>
        <v>6</v>
      </c>
      <c r="CC69" s="7" t="str">
        <f t="shared" si="40"/>
        <v/>
      </c>
      <c r="CD69" s="4" t="str">
        <f t="shared" si="41"/>
        <v/>
      </c>
      <c r="CE69" s="4" t="str">
        <f t="shared" si="42"/>
        <v/>
      </c>
    </row>
    <row r="70">
      <c r="A70" s="4" t="str">
        <f t="shared" si="44"/>
        <v/>
      </c>
      <c r="B70" s="4" t="str">
        <f t="shared" si="45"/>
        <v/>
      </c>
      <c r="C70" s="4" t="str">
        <f t="shared" si="46"/>
        <v/>
      </c>
      <c r="D70" s="4" t="str">
        <f t="shared" si="47"/>
        <v/>
      </c>
      <c r="E70" s="4" t="str">
        <f t="shared" si="48"/>
        <v/>
      </c>
      <c r="F70" s="4" t="str">
        <f t="shared" si="49"/>
        <v/>
      </c>
      <c r="G70" s="4" t="str">
        <f t="shared" si="50"/>
        <v/>
      </c>
      <c r="H70" s="4" t="str">
        <f t="shared" si="51"/>
        <v/>
      </c>
      <c r="I70" s="4" t="str">
        <f t="shared" si="52"/>
        <v>1</v>
      </c>
      <c r="J70" s="4">
        <v>2.0</v>
      </c>
      <c r="M70" t="str">
        <f t="shared" si="3"/>
        <v>1</v>
      </c>
      <c r="N70" t="str">
        <f t="shared" si="4"/>
        <v>0</v>
      </c>
      <c r="O70" t="str">
        <f t="shared" si="5"/>
        <v>0</v>
      </c>
      <c r="Q70" s="3" t="str">
        <f t="shared" si="6"/>
        <v>2</v>
      </c>
      <c r="R70" s="3" t="str">
        <f t="shared" si="7"/>
        <v/>
      </c>
      <c r="S70" s="3" t="str">
        <f t="shared" si="8"/>
        <v/>
      </c>
      <c r="T70">
        <v>3.0</v>
      </c>
      <c r="U70" s="7">
        <v>16.0</v>
      </c>
      <c r="X70" s="3" t="str">
        <f t="shared" si="9"/>
        <v>1</v>
      </c>
      <c r="Y70" s="3" t="str">
        <f t="shared" si="10"/>
        <v>5</v>
      </c>
      <c r="Z70" s="3" t="str">
        <f t="shared" si="11"/>
        <v>0</v>
      </c>
      <c r="AA70" s="3" t="str">
        <f t="shared" si="12"/>
        <v>0</v>
      </c>
      <c r="AB70" s="3" t="str">
        <f t="shared" si="13"/>
        <v>2</v>
      </c>
      <c r="AC70" s="3" t="str">
        <f t="shared" si="14"/>
        <v>8</v>
      </c>
      <c r="AD70" s="3" t="str">
        <f t="shared" si="15"/>
        <v/>
      </c>
      <c r="AE70" s="3" t="str">
        <f t="shared" si="16"/>
        <v/>
      </c>
      <c r="AG70" s="7">
        <v>253058.4775</v>
      </c>
      <c r="AH70" s="7">
        <v>1958.415505918339</v>
      </c>
      <c r="AI70" s="7">
        <v>124000.0</v>
      </c>
      <c r="AJ70" s="7">
        <v>118471.18599574205</v>
      </c>
      <c r="AK70" s="3" t="str">
        <f t="shared" si="17"/>
        <v>4</v>
      </c>
      <c r="AL70" s="3" t="str">
        <f t="shared" si="18"/>
        <v>5</v>
      </c>
      <c r="AM70" s="3" t="str">
        <f t="shared" si="19"/>
        <v>5</v>
      </c>
      <c r="AN70" s="3" t="str">
        <f t="shared" si="20"/>
        <v>5</v>
      </c>
      <c r="AO70" s="3"/>
      <c r="AP70" s="4">
        <v>0.00581156659058</v>
      </c>
      <c r="AQ70" s="4">
        <v>251118.0</v>
      </c>
      <c r="AR70" s="4">
        <v>17.938005918338973</v>
      </c>
      <c r="AS70" s="4">
        <v>124000.0</v>
      </c>
      <c r="AT70" s="4">
        <v>16.919980595048965</v>
      </c>
      <c r="AU70" s="4">
        <v>118458.75</v>
      </c>
      <c r="AV70" s="4">
        <v>16.85402524216121</v>
      </c>
      <c r="AW70" s="4">
        <v>5541.25</v>
      </c>
      <c r="AX70" s="4">
        <v>12.435995742052627</v>
      </c>
      <c r="AY70" s="4">
        <v>1553.18125</v>
      </c>
      <c r="AZ70" s="4">
        <v>10.601010480915466</v>
      </c>
      <c r="BA70" s="4">
        <v>387.29625</v>
      </c>
      <c r="BB70" s="4">
        <v>8.597293722298756</v>
      </c>
      <c r="BC70" s="3"/>
      <c r="BD70" s="3" t="str">
        <f t="shared" si="21"/>
        <v>4</v>
      </c>
      <c r="BE70" s="3" t="str">
        <f t="shared" si="22"/>
        <v>4</v>
      </c>
      <c r="BF70" s="3" t="str">
        <f t="shared" si="23"/>
        <v>5</v>
      </c>
      <c r="BG70" s="3" t="str">
        <f t="shared" si="24"/>
        <v>5</v>
      </c>
      <c r="BH70" s="3" t="str">
        <f t="shared" si="25"/>
        <v>5</v>
      </c>
      <c r="BI70" s="3" t="str">
        <f t="shared" si="26"/>
        <v>5</v>
      </c>
      <c r="BJ70" s="3" t="str">
        <f t="shared" si="27"/>
        <v>5</v>
      </c>
      <c r="BK70" s="3" t="str">
        <f t="shared" si="28"/>
        <v>5</v>
      </c>
      <c r="BL70" s="3" t="str">
        <f t="shared" si="29"/>
        <v>5</v>
      </c>
      <c r="BM70" s="3" t="str">
        <f t="shared" si="30"/>
        <v>4</v>
      </c>
      <c r="BN70" s="3" t="str">
        <f t="shared" si="31"/>
        <v>4</v>
      </c>
      <c r="BO70" s="3" t="str">
        <f t="shared" si="32"/>
        <v>5</v>
      </c>
      <c r="BP70" s="3" t="str">
        <f t="shared" si="33"/>
        <v>5</v>
      </c>
      <c r="BQ70" s="3"/>
      <c r="BR70" s="4"/>
      <c r="BS70" s="4">
        <v>107723.0</v>
      </c>
      <c r="BT70" s="4">
        <v>5580.0</v>
      </c>
      <c r="BU70" s="3" t="str">
        <f t="shared" si="34"/>
        <v>4</v>
      </c>
      <c r="BV70" s="3" t="str">
        <f t="shared" si="35"/>
        <v>4</v>
      </c>
      <c r="BW70" t="str">
        <f t="shared" si="36"/>
        <v>2</v>
      </c>
      <c r="BX70" t="str">
        <f t="shared" si="37"/>
        <v>3</v>
      </c>
      <c r="BY70" s="4">
        <v>251118.0</v>
      </c>
      <c r="BZ70" s="4">
        <v>124000.0</v>
      </c>
      <c r="CA70" s="3" t="str">
        <f t="shared" si="38"/>
        <v>7</v>
      </c>
      <c r="CB70" s="3" t="str">
        <f t="shared" si="39"/>
        <v>10</v>
      </c>
      <c r="CC70" s="7" t="str">
        <f t="shared" si="40"/>
        <v/>
      </c>
      <c r="CD70" s="4" t="str">
        <f t="shared" si="41"/>
        <v/>
      </c>
      <c r="CE70" s="4" t="str">
        <f t="shared" si="42"/>
        <v/>
      </c>
    </row>
    <row r="71">
      <c r="A71" s="4" t="str">
        <f t="shared" si="44"/>
        <v/>
      </c>
      <c r="B71" s="4" t="str">
        <f t="shared" si="45"/>
        <v/>
      </c>
      <c r="C71" s="4" t="str">
        <f t="shared" si="46"/>
        <v/>
      </c>
      <c r="D71" s="4" t="str">
        <f t="shared" si="47"/>
        <v/>
      </c>
      <c r="E71" s="4" t="str">
        <f t="shared" si="48"/>
        <v/>
      </c>
      <c r="F71" s="4" t="str">
        <f t="shared" si="49"/>
        <v/>
      </c>
      <c r="G71" s="4" t="str">
        <f t="shared" si="50"/>
        <v/>
      </c>
      <c r="H71" s="4" t="str">
        <f t="shared" si="51"/>
        <v/>
      </c>
      <c r="I71" s="4" t="str">
        <f t="shared" si="52"/>
        <v/>
      </c>
      <c r="K71" s="4">
        <v>4.0</v>
      </c>
      <c r="L71" s="4">
        <v>0.0</v>
      </c>
      <c r="M71" t="str">
        <f t="shared" si="3"/>
        <v>0</v>
      </c>
      <c r="N71" t="str">
        <f t="shared" si="4"/>
        <v>1</v>
      </c>
      <c r="O71" t="str">
        <f t="shared" si="5"/>
        <v>0</v>
      </c>
      <c r="Q71" s="3" t="str">
        <f t="shared" si="6"/>
        <v/>
      </c>
      <c r="R71" s="3" t="str">
        <f t="shared" si="7"/>
        <v>5</v>
      </c>
      <c r="S71" s="3" t="str">
        <f t="shared" si="8"/>
        <v>0</v>
      </c>
      <c r="V71" s="7">
        <v>4.0</v>
      </c>
      <c r="W71" s="7">
        <v>2.584962500721156</v>
      </c>
      <c r="X71" s="3" t="str">
        <f t="shared" si="9"/>
        <v>0</v>
      </c>
      <c r="Y71" s="3" t="str">
        <f t="shared" si="10"/>
        <v>0</v>
      </c>
      <c r="Z71" s="3" t="str">
        <f t="shared" si="11"/>
        <v>3</v>
      </c>
      <c r="AA71" s="3" t="str">
        <f t="shared" si="12"/>
        <v>2</v>
      </c>
      <c r="AB71" s="3" t="str">
        <f t="shared" si="13"/>
        <v/>
      </c>
      <c r="AC71" s="3" t="str">
        <f t="shared" si="14"/>
        <v/>
      </c>
      <c r="AD71" s="3" t="str">
        <f t="shared" si="15"/>
        <v>4</v>
      </c>
      <c r="AE71" s="3" t="str">
        <f t="shared" si="16"/>
        <v>3</v>
      </c>
      <c r="AG71" s="7">
        <v>250009.97874999998</v>
      </c>
      <c r="AH71" s="7">
        <v>285.90882893926056</v>
      </c>
      <c r="AI71" s="7">
        <v>7210.0</v>
      </c>
      <c r="AJ71" s="7">
        <v>6507.488208102531</v>
      </c>
      <c r="AK71" s="3" t="str">
        <f t="shared" si="17"/>
        <v>4</v>
      </c>
      <c r="AL71" s="3" t="str">
        <f t="shared" si="18"/>
        <v>2</v>
      </c>
      <c r="AM71" s="3" t="str">
        <f t="shared" si="19"/>
        <v>3</v>
      </c>
      <c r="AN71" s="3" t="str">
        <f t="shared" si="20"/>
        <v>3</v>
      </c>
      <c r="AO71" s="3"/>
      <c r="AP71" s="4">
        <v>0.00566896861717</v>
      </c>
      <c r="AQ71" s="4">
        <v>249742.0</v>
      </c>
      <c r="AR71" s="4">
        <v>17.93007893926059</v>
      </c>
      <c r="AS71" s="4">
        <v>7210.0</v>
      </c>
      <c r="AT71" s="4">
        <v>12.815783544128184</v>
      </c>
      <c r="AU71" s="4">
        <v>6498.0125</v>
      </c>
      <c r="AV71" s="4">
        <v>12.665782803594281</v>
      </c>
      <c r="AW71" s="4">
        <v>711.9875</v>
      </c>
      <c r="AX71" s="4">
        <v>9.475708102530563</v>
      </c>
      <c r="AY71" s="4">
        <v>250.2034375</v>
      </c>
      <c r="AZ71" s="4">
        <v>7.966957800342149</v>
      </c>
      <c r="BA71" s="4">
        <v>17.7753125</v>
      </c>
      <c r="BB71" s="4">
        <v>4.151803018345961</v>
      </c>
      <c r="BC71" s="3"/>
      <c r="BD71" s="3" t="str">
        <f t="shared" si="21"/>
        <v>4</v>
      </c>
      <c r="BE71" s="3" t="str">
        <f t="shared" si="22"/>
        <v>4</v>
      </c>
      <c r="BF71" s="3" t="str">
        <f t="shared" si="23"/>
        <v>5</v>
      </c>
      <c r="BG71" s="3" t="str">
        <f t="shared" si="24"/>
        <v>3</v>
      </c>
      <c r="BH71" s="3" t="str">
        <f t="shared" si="25"/>
        <v>3</v>
      </c>
      <c r="BI71" s="3" t="str">
        <f t="shared" si="26"/>
        <v>3</v>
      </c>
      <c r="BJ71" s="3" t="str">
        <f t="shared" si="27"/>
        <v>3</v>
      </c>
      <c r="BK71" s="3" t="str">
        <f t="shared" si="28"/>
        <v>2</v>
      </c>
      <c r="BL71" s="3" t="str">
        <f t="shared" si="29"/>
        <v>2</v>
      </c>
      <c r="BM71" s="3" t="str">
        <f t="shared" si="30"/>
        <v>2</v>
      </c>
      <c r="BN71" s="3" t="str">
        <f t="shared" si="31"/>
        <v>2</v>
      </c>
      <c r="BO71" s="3" t="str">
        <f t="shared" si="32"/>
        <v>2</v>
      </c>
      <c r="BP71" s="3" t="str">
        <f t="shared" si="33"/>
        <v>2</v>
      </c>
      <c r="BQ71" s="3"/>
      <c r="BR71" s="4"/>
      <c r="BS71" s="4">
        <v>107938.0</v>
      </c>
      <c r="BT71" s="4">
        <v>5589.0</v>
      </c>
      <c r="BU71" s="3" t="str">
        <f t="shared" si="34"/>
        <v>4</v>
      </c>
      <c r="BV71" s="3" t="str">
        <f t="shared" si="35"/>
        <v>4</v>
      </c>
      <c r="BW71" t="str">
        <f t="shared" si="36"/>
        <v>2</v>
      </c>
      <c r="BX71" t="str">
        <f t="shared" si="37"/>
        <v>3</v>
      </c>
      <c r="BY71" s="4">
        <v>249742.0</v>
      </c>
      <c r="BZ71" s="4">
        <v>7210.0</v>
      </c>
      <c r="CA71" s="3" t="str">
        <f t="shared" si="38"/>
        <v>7</v>
      </c>
      <c r="CB71" s="3" t="str">
        <f t="shared" si="39"/>
        <v>5</v>
      </c>
      <c r="CC71" s="7" t="str">
        <f t="shared" si="40"/>
        <v/>
      </c>
      <c r="CD71" s="4" t="str">
        <f t="shared" si="41"/>
        <v>4</v>
      </c>
      <c r="CE71" s="4" t="str">
        <f t="shared" si="42"/>
        <v>0</v>
      </c>
    </row>
    <row r="72">
      <c r="A72" s="4" t="str">
        <f t="shared" si="44"/>
        <v/>
      </c>
      <c r="B72" s="4" t="str">
        <f t="shared" si="45"/>
        <v/>
      </c>
      <c r="C72" s="4" t="str">
        <f t="shared" si="46"/>
        <v/>
      </c>
      <c r="D72" s="4" t="str">
        <f t="shared" si="47"/>
        <v/>
      </c>
      <c r="E72" s="4" t="str">
        <f t="shared" si="48"/>
        <v/>
      </c>
      <c r="F72" s="4" t="str">
        <f t="shared" si="49"/>
        <v/>
      </c>
      <c r="G72" s="4" t="str">
        <f t="shared" si="50"/>
        <v/>
      </c>
      <c r="H72" s="4" t="str">
        <f t="shared" si="51"/>
        <v/>
      </c>
      <c r="I72" s="4" t="str">
        <f t="shared" si="52"/>
        <v/>
      </c>
      <c r="M72" t="str">
        <f t="shared" si="3"/>
        <v>0</v>
      </c>
      <c r="N72" t="str">
        <f t="shared" si="4"/>
        <v>0</v>
      </c>
      <c r="O72" t="str">
        <f t="shared" si="5"/>
        <v>0</v>
      </c>
      <c r="Q72" s="3" t="str">
        <f t="shared" si="6"/>
        <v/>
      </c>
      <c r="R72" s="3" t="str">
        <f t="shared" si="7"/>
        <v/>
      </c>
      <c r="S72" s="3" t="str">
        <f t="shared" si="8"/>
        <v/>
      </c>
      <c r="X72" s="3" t="str">
        <f t="shared" si="9"/>
        <v>0</v>
      </c>
      <c r="Y72" s="3" t="str">
        <f t="shared" si="10"/>
        <v>0</v>
      </c>
      <c r="Z72" s="3" t="str">
        <f t="shared" si="11"/>
        <v>0</v>
      </c>
      <c r="AA72" s="3" t="str">
        <f t="shared" si="12"/>
        <v>0</v>
      </c>
      <c r="AB72" s="3" t="str">
        <f t="shared" si="13"/>
        <v/>
      </c>
      <c r="AC72" s="3" t="str">
        <f t="shared" si="14"/>
        <v/>
      </c>
      <c r="AD72" s="3" t="str">
        <f t="shared" si="15"/>
        <v/>
      </c>
      <c r="AE72" s="3" t="str">
        <f t="shared" si="16"/>
        <v/>
      </c>
      <c r="AG72" s="7">
        <v>248420.083125</v>
      </c>
      <c r="AH72" s="7">
        <v>1173.9988176826155</v>
      </c>
      <c r="AI72" s="7">
        <v>3428.0</v>
      </c>
      <c r="AJ72" s="7">
        <v>2469.509474166753</v>
      </c>
      <c r="AK72" s="3" t="str">
        <f t="shared" si="17"/>
        <v>4</v>
      </c>
      <c r="AL72" s="3" t="str">
        <f t="shared" si="18"/>
        <v>4</v>
      </c>
      <c r="AM72" s="3" t="str">
        <f t="shared" si="19"/>
        <v>2</v>
      </c>
      <c r="AN72" s="3" t="str">
        <f t="shared" si="20"/>
        <v>2</v>
      </c>
      <c r="AO72" s="3"/>
      <c r="AP72" s="4">
        <v>0.00563478131084</v>
      </c>
      <c r="AQ72" s="4">
        <v>247264.0</v>
      </c>
      <c r="AR72" s="4">
        <v>17.915692682615404</v>
      </c>
      <c r="AS72" s="4">
        <v>3428.0</v>
      </c>
      <c r="AT72" s="4">
        <v>11.7431513941125</v>
      </c>
      <c r="AU72" s="4">
        <v>2459.59</v>
      </c>
      <c r="AV72" s="4">
        <v>11.264202131013464</v>
      </c>
      <c r="AW72" s="4">
        <v>968.41</v>
      </c>
      <c r="AX72" s="4">
        <v>9.919474166752963</v>
      </c>
      <c r="AY72" s="4">
        <v>882.889375</v>
      </c>
      <c r="AZ72" s="4">
        <v>9.786088870981184</v>
      </c>
      <c r="BA72" s="4">
        <v>273.19375</v>
      </c>
      <c r="BB72" s="4">
        <v>8.093780668471739</v>
      </c>
      <c r="BC72" s="3"/>
      <c r="BD72" s="3" t="str">
        <f t="shared" si="21"/>
        <v>4</v>
      </c>
      <c r="BE72" s="3" t="str">
        <f t="shared" si="22"/>
        <v>4</v>
      </c>
      <c r="BF72" s="3" t="str">
        <f t="shared" si="23"/>
        <v>5</v>
      </c>
      <c r="BG72" s="3" t="str">
        <f t="shared" si="24"/>
        <v>2</v>
      </c>
      <c r="BH72" s="3" t="str">
        <f t="shared" si="25"/>
        <v>2</v>
      </c>
      <c r="BI72" s="3" t="str">
        <f t="shared" si="26"/>
        <v>2</v>
      </c>
      <c r="BJ72" s="3" t="str">
        <f t="shared" si="27"/>
        <v>2</v>
      </c>
      <c r="BK72" s="3" t="str">
        <f t="shared" si="28"/>
        <v>3</v>
      </c>
      <c r="BL72" s="3" t="str">
        <f t="shared" si="29"/>
        <v>3</v>
      </c>
      <c r="BM72" s="3" t="str">
        <f t="shared" si="30"/>
        <v>4</v>
      </c>
      <c r="BN72" s="3" t="str">
        <f t="shared" si="31"/>
        <v>4</v>
      </c>
      <c r="BO72" s="3" t="str">
        <f t="shared" si="32"/>
        <v>5</v>
      </c>
      <c r="BP72" s="3" t="str">
        <f t="shared" si="33"/>
        <v>5</v>
      </c>
      <c r="BQ72" s="3"/>
      <c r="BR72" s="4"/>
      <c r="BS72" s="4">
        <v>108886.0</v>
      </c>
      <c r="BT72" s="4">
        <v>5761.0</v>
      </c>
      <c r="BU72" s="3" t="str">
        <f t="shared" si="34"/>
        <v>4</v>
      </c>
      <c r="BV72" s="3" t="str">
        <f t="shared" si="35"/>
        <v>4</v>
      </c>
      <c r="BW72" t="str">
        <f t="shared" si="36"/>
        <v>2</v>
      </c>
      <c r="BX72" t="str">
        <f t="shared" si="37"/>
        <v>3</v>
      </c>
      <c r="BY72" s="4">
        <v>247264.0</v>
      </c>
      <c r="BZ72" s="4">
        <v>3428.0</v>
      </c>
      <c r="CA72" s="3" t="str">
        <f t="shared" si="38"/>
        <v>7</v>
      </c>
      <c r="CB72" s="3" t="str">
        <f t="shared" si="39"/>
        <v>3</v>
      </c>
      <c r="CC72" s="7" t="str">
        <f t="shared" si="40"/>
        <v/>
      </c>
      <c r="CD72" s="4" t="str">
        <f t="shared" si="41"/>
        <v/>
      </c>
      <c r="CE72" s="4" t="str">
        <f t="shared" si="42"/>
        <v/>
      </c>
    </row>
    <row r="73">
      <c r="A73" s="4" t="str">
        <f t="shared" si="44"/>
        <v/>
      </c>
      <c r="B73" s="4" t="str">
        <f t="shared" si="45"/>
        <v/>
      </c>
      <c r="C73" s="4" t="str">
        <f t="shared" si="46"/>
        <v/>
      </c>
      <c r="D73" s="4" t="str">
        <f t="shared" si="47"/>
        <v/>
      </c>
      <c r="E73" s="4" t="str">
        <f t="shared" si="48"/>
        <v/>
      </c>
      <c r="F73" s="4" t="str">
        <f t="shared" si="49"/>
        <v/>
      </c>
      <c r="G73" s="4" t="str">
        <f t="shared" si="50"/>
        <v/>
      </c>
      <c r="H73" s="4" t="str">
        <f t="shared" si="51"/>
        <v/>
      </c>
      <c r="I73" s="4" t="str">
        <f t="shared" si="52"/>
        <v/>
      </c>
      <c r="M73" t="str">
        <f t="shared" si="3"/>
        <v>0</v>
      </c>
      <c r="N73" t="str">
        <f t="shared" si="4"/>
        <v>0</v>
      </c>
      <c r="O73" t="str">
        <f t="shared" si="5"/>
        <v>0</v>
      </c>
      <c r="Q73" s="3" t="str">
        <f t="shared" si="6"/>
        <v/>
      </c>
      <c r="R73" s="3" t="str">
        <f t="shared" si="7"/>
        <v/>
      </c>
      <c r="S73" s="3" t="str">
        <f t="shared" si="8"/>
        <v/>
      </c>
      <c r="U73" s="18"/>
      <c r="X73" s="3" t="str">
        <f t="shared" si="9"/>
        <v>0</v>
      </c>
      <c r="Y73" s="3" t="str">
        <f t="shared" si="10"/>
        <v>0</v>
      </c>
      <c r="Z73" s="3" t="str">
        <f t="shared" si="11"/>
        <v>0</v>
      </c>
      <c r="AA73" s="3" t="str">
        <f t="shared" si="12"/>
        <v>0</v>
      </c>
      <c r="AB73" s="3" t="str">
        <f t="shared" si="13"/>
        <v/>
      </c>
      <c r="AC73" s="3" t="str">
        <f t="shared" si="14"/>
        <v/>
      </c>
      <c r="AD73" s="3" t="str">
        <f t="shared" si="15"/>
        <v/>
      </c>
      <c r="AE73" s="3" t="str">
        <f t="shared" si="16"/>
        <v/>
      </c>
      <c r="AG73" s="7">
        <v>587350.923125</v>
      </c>
      <c r="AH73" s="7">
        <v>1512.0833165016763</v>
      </c>
      <c r="AI73" s="7">
        <v>12200.0</v>
      </c>
      <c r="AJ73" s="7">
        <v>6066.835373366091</v>
      </c>
      <c r="AK73" s="3" t="str">
        <f t="shared" si="17"/>
        <v>5</v>
      </c>
      <c r="AL73" s="3" t="str">
        <f t="shared" si="18"/>
        <v>4</v>
      </c>
      <c r="AM73" s="3" t="str">
        <f t="shared" si="19"/>
        <v>4</v>
      </c>
      <c r="AN73" s="3" t="str">
        <f t="shared" si="20"/>
        <v>3</v>
      </c>
      <c r="AO73" s="3"/>
      <c r="AP73" s="4">
        <v>0.00546313092245</v>
      </c>
      <c r="AQ73" s="4">
        <v>585858.0</v>
      </c>
      <c r="AR73" s="4">
        <v>19.160191501676373</v>
      </c>
      <c r="AS73" s="4">
        <v>12200.0</v>
      </c>
      <c r="AT73" s="4">
        <v>13.574593527337612</v>
      </c>
      <c r="AU73" s="4">
        <v>6054.25</v>
      </c>
      <c r="AV73" s="4">
        <v>12.563732534705844</v>
      </c>
      <c r="AW73" s="4">
        <v>6145.75</v>
      </c>
      <c r="AX73" s="4">
        <v>12.585373366090854</v>
      </c>
      <c r="AY73" s="4">
        <v>1430.1578125</v>
      </c>
      <c r="AZ73" s="4">
        <v>10.48195863638542</v>
      </c>
      <c r="BA73" s="4">
        <v>62.7653125</v>
      </c>
      <c r="BB73" s="4">
        <v>5.971895563079909</v>
      </c>
      <c r="BC73" s="3"/>
      <c r="BD73" s="3" t="str">
        <f t="shared" si="21"/>
        <v>4</v>
      </c>
      <c r="BE73" s="3" t="str">
        <f t="shared" si="22"/>
        <v>5</v>
      </c>
      <c r="BF73" s="3" t="str">
        <f t="shared" si="23"/>
        <v>5</v>
      </c>
      <c r="BG73" s="3" t="str">
        <f t="shared" si="24"/>
        <v>4</v>
      </c>
      <c r="BH73" s="3" t="str">
        <f t="shared" si="25"/>
        <v>4</v>
      </c>
      <c r="BI73" s="3" t="str">
        <f t="shared" si="26"/>
        <v>3</v>
      </c>
      <c r="BJ73" s="3" t="str">
        <f t="shared" si="27"/>
        <v>3</v>
      </c>
      <c r="BK73" s="3" t="str">
        <f t="shared" si="28"/>
        <v>5</v>
      </c>
      <c r="BL73" s="3" t="str">
        <f t="shared" si="29"/>
        <v>5</v>
      </c>
      <c r="BM73" s="3" t="str">
        <f t="shared" si="30"/>
        <v>4</v>
      </c>
      <c r="BN73" s="3" t="str">
        <f t="shared" si="31"/>
        <v>4</v>
      </c>
      <c r="BO73" s="3" t="str">
        <f t="shared" si="32"/>
        <v>4</v>
      </c>
      <c r="BP73" s="3" t="str">
        <f t="shared" si="33"/>
        <v>4</v>
      </c>
      <c r="BQ73" s="3"/>
      <c r="BR73" s="4"/>
      <c r="BS73" s="4">
        <v>109013.0</v>
      </c>
      <c r="BT73" s="4">
        <v>5818.0</v>
      </c>
      <c r="BU73" s="3" t="str">
        <f t="shared" si="34"/>
        <v>4</v>
      </c>
      <c r="BV73" s="3" t="str">
        <f t="shared" si="35"/>
        <v>4</v>
      </c>
      <c r="BW73" t="str">
        <f t="shared" si="36"/>
        <v>2</v>
      </c>
      <c r="BX73" t="str">
        <f t="shared" si="37"/>
        <v>3</v>
      </c>
      <c r="BY73" s="4">
        <v>585858.0</v>
      </c>
      <c r="BZ73" s="4">
        <v>12200.0</v>
      </c>
      <c r="CA73" s="3" t="str">
        <f t="shared" si="38"/>
        <v>9</v>
      </c>
      <c r="CB73" s="3" t="str">
        <f t="shared" si="39"/>
        <v>7</v>
      </c>
      <c r="CC73" s="7" t="str">
        <f t="shared" si="40"/>
        <v/>
      </c>
      <c r="CD73" s="4" t="str">
        <f t="shared" si="41"/>
        <v/>
      </c>
      <c r="CE73" s="4" t="str">
        <f t="shared" si="42"/>
        <v/>
      </c>
    </row>
    <row r="74">
      <c r="A74" s="4" t="str">
        <f t="shared" si="44"/>
        <v/>
      </c>
      <c r="B74" s="4" t="str">
        <f t="shared" si="45"/>
        <v/>
      </c>
      <c r="C74" s="4" t="str">
        <f t="shared" si="46"/>
        <v/>
      </c>
      <c r="D74" s="4" t="str">
        <f t="shared" si="47"/>
        <v/>
      </c>
      <c r="E74" s="4" t="str">
        <f t="shared" si="48"/>
        <v/>
      </c>
      <c r="F74" s="4" t="str">
        <f t="shared" si="49"/>
        <v/>
      </c>
      <c r="G74" s="4" t="str">
        <f t="shared" si="50"/>
        <v/>
      </c>
      <c r="H74" s="4" t="str">
        <f t="shared" si="51"/>
        <v/>
      </c>
      <c r="I74" s="4" t="str">
        <f t="shared" si="52"/>
        <v>3</v>
      </c>
      <c r="J74" s="4">
        <v>161.0</v>
      </c>
      <c r="M74" t="str">
        <f t="shared" si="3"/>
        <v>3</v>
      </c>
      <c r="N74" t="str">
        <f t="shared" si="4"/>
        <v>0</v>
      </c>
      <c r="O74" t="str">
        <f t="shared" si="5"/>
        <v>0</v>
      </c>
      <c r="Q74" s="3" t="str">
        <f t="shared" si="6"/>
        <v>9</v>
      </c>
      <c r="R74" s="3" t="str">
        <f t="shared" si="7"/>
        <v/>
      </c>
      <c r="S74" s="3" t="str">
        <f t="shared" si="8"/>
        <v/>
      </c>
      <c r="T74">
        <v>12.330916878114618</v>
      </c>
      <c r="U74" s="7">
        <v>297.0</v>
      </c>
      <c r="V74" s="7"/>
      <c r="W74" s="7"/>
      <c r="X74" s="3" t="str">
        <f t="shared" si="9"/>
        <v>3</v>
      </c>
      <c r="Y74" s="3" t="str">
        <f t="shared" si="10"/>
        <v>5</v>
      </c>
      <c r="Z74" s="3" t="str">
        <f t="shared" si="11"/>
        <v>0</v>
      </c>
      <c r="AA74" s="3" t="str">
        <f t="shared" si="12"/>
        <v>0</v>
      </c>
      <c r="AB74" s="3" t="str">
        <f t="shared" si="13"/>
        <v>4</v>
      </c>
      <c r="AC74" s="3" t="str">
        <f t="shared" si="14"/>
        <v>10</v>
      </c>
      <c r="AD74" s="3" t="str">
        <f t="shared" si="15"/>
        <v/>
      </c>
      <c r="AE74" s="3" t="str">
        <f t="shared" si="16"/>
        <v/>
      </c>
      <c r="AG74" s="7">
        <v>246968.4921875</v>
      </c>
      <c r="AH74" s="7">
        <v>1856.395375032296</v>
      </c>
      <c r="AI74" s="7">
        <v>66500.0</v>
      </c>
      <c r="AJ74" s="7">
        <v>62044.15665337998</v>
      </c>
      <c r="AK74" s="3" t="str">
        <f t="shared" si="17"/>
        <v>4</v>
      </c>
      <c r="AL74" s="3" t="str">
        <f t="shared" si="18"/>
        <v>4</v>
      </c>
      <c r="AM74" s="3" t="str">
        <f t="shared" si="19"/>
        <v>5</v>
      </c>
      <c r="AN74" s="3" t="str">
        <f t="shared" si="20"/>
        <v>5</v>
      </c>
      <c r="AO74" s="3"/>
      <c r="AP74" s="4">
        <v>0.00536750016891</v>
      </c>
      <c r="AQ74" s="4">
        <v>245130.0</v>
      </c>
      <c r="AR74" s="4">
        <v>17.90318753229589</v>
      </c>
      <c r="AS74" s="4">
        <v>66500.0</v>
      </c>
      <c r="AT74" s="4">
        <v>16.021066720163276</v>
      </c>
      <c r="AU74" s="4">
        <v>62032.03125</v>
      </c>
      <c r="AV74" s="4">
        <v>15.920725746540722</v>
      </c>
      <c r="AW74" s="4">
        <v>4467.96875</v>
      </c>
      <c r="AX74" s="4">
        <v>12.125403379978012</v>
      </c>
      <c r="AY74" s="4">
        <v>1787.83625</v>
      </c>
      <c r="AZ74" s="4">
        <v>10.803998889118764</v>
      </c>
      <c r="BA74" s="4">
        <v>50.6559375</v>
      </c>
      <c r="BB74" s="4">
        <v>5.662659475458992</v>
      </c>
      <c r="BC74" s="3"/>
      <c r="BD74" s="3" t="str">
        <f t="shared" si="21"/>
        <v>4</v>
      </c>
      <c r="BE74" s="3" t="str">
        <f t="shared" si="22"/>
        <v>4</v>
      </c>
      <c r="BF74" s="3" t="str">
        <f t="shared" si="23"/>
        <v>5</v>
      </c>
      <c r="BG74" s="3" t="str">
        <f t="shared" si="24"/>
        <v>5</v>
      </c>
      <c r="BH74" s="3" t="str">
        <f t="shared" si="25"/>
        <v>5</v>
      </c>
      <c r="BI74" s="3" t="str">
        <f t="shared" si="26"/>
        <v>5</v>
      </c>
      <c r="BJ74" s="3" t="str">
        <f t="shared" si="27"/>
        <v>5</v>
      </c>
      <c r="BK74" s="3" t="str">
        <f t="shared" si="28"/>
        <v>5</v>
      </c>
      <c r="BL74" s="3" t="str">
        <f t="shared" si="29"/>
        <v>5</v>
      </c>
      <c r="BM74" s="3" t="str">
        <f t="shared" si="30"/>
        <v>5</v>
      </c>
      <c r="BN74" s="3" t="str">
        <f t="shared" si="31"/>
        <v>5</v>
      </c>
      <c r="BO74" s="3" t="str">
        <f t="shared" si="32"/>
        <v>3</v>
      </c>
      <c r="BP74" s="3" t="str">
        <f t="shared" si="33"/>
        <v>3</v>
      </c>
      <c r="BQ74" s="3"/>
      <c r="BR74" s="4"/>
      <c r="BS74" s="4">
        <v>110685.0</v>
      </c>
      <c r="BT74" s="4">
        <v>5880.0</v>
      </c>
      <c r="BU74" s="3" t="str">
        <f t="shared" si="34"/>
        <v>4</v>
      </c>
      <c r="BV74" s="3" t="str">
        <f t="shared" si="35"/>
        <v>4</v>
      </c>
      <c r="BW74" t="str">
        <f t="shared" si="36"/>
        <v>2</v>
      </c>
      <c r="BX74" t="str">
        <f t="shared" si="37"/>
        <v>3</v>
      </c>
      <c r="BY74" s="4">
        <v>245130.0</v>
      </c>
      <c r="BZ74" s="4">
        <v>66500.0</v>
      </c>
      <c r="CA74" s="3" t="str">
        <f t="shared" si="38"/>
        <v>7</v>
      </c>
      <c r="CB74" s="3" t="str">
        <f t="shared" si="39"/>
        <v>10</v>
      </c>
      <c r="CC74" s="7" t="str">
        <f t="shared" si="40"/>
        <v/>
      </c>
      <c r="CD74" s="4" t="str">
        <f t="shared" si="41"/>
        <v/>
      </c>
      <c r="CE74" s="4" t="str">
        <f t="shared" si="42"/>
        <v/>
      </c>
    </row>
    <row r="75">
      <c r="A75" s="4" t="str">
        <f t="shared" si="44"/>
        <v/>
      </c>
      <c r="B75" s="4" t="str">
        <f t="shared" si="45"/>
        <v/>
      </c>
      <c r="C75" s="4" t="str">
        <f t="shared" si="46"/>
        <v/>
      </c>
      <c r="D75" s="4" t="str">
        <f t="shared" si="47"/>
        <v/>
      </c>
      <c r="E75" s="4" t="str">
        <f t="shared" si="48"/>
        <v/>
      </c>
      <c r="F75" s="4" t="str">
        <f t="shared" si="49"/>
        <v/>
      </c>
      <c r="G75" s="4" t="str">
        <f t="shared" si="50"/>
        <v/>
      </c>
      <c r="H75" s="4" t="str">
        <f t="shared" si="51"/>
        <v/>
      </c>
      <c r="I75" s="4" t="str">
        <f t="shared" si="52"/>
        <v/>
      </c>
      <c r="M75" t="str">
        <f t="shared" si="3"/>
        <v>0</v>
      </c>
      <c r="N75" t="str">
        <f t="shared" si="4"/>
        <v>0</v>
      </c>
      <c r="O75" t="str">
        <f t="shared" si="5"/>
        <v>0</v>
      </c>
      <c r="Q75" s="3" t="str">
        <f t="shared" si="6"/>
        <v/>
      </c>
      <c r="R75" s="3" t="str">
        <f t="shared" si="7"/>
        <v/>
      </c>
      <c r="S75" s="3" t="str">
        <f t="shared" si="8"/>
        <v/>
      </c>
      <c r="U75" s="18"/>
      <c r="X75" s="3" t="str">
        <f t="shared" si="9"/>
        <v>0</v>
      </c>
      <c r="Y75" s="3" t="str">
        <f t="shared" si="10"/>
        <v>0</v>
      </c>
      <c r="Z75" s="3" t="str">
        <f t="shared" si="11"/>
        <v>0</v>
      </c>
      <c r="AA75" s="3" t="str">
        <f t="shared" si="12"/>
        <v>0</v>
      </c>
      <c r="AB75" s="3" t="str">
        <f t="shared" si="13"/>
        <v/>
      </c>
      <c r="AC75" s="3" t="str">
        <f t="shared" si="14"/>
        <v/>
      </c>
      <c r="AD75" s="3" t="str">
        <f t="shared" si="15"/>
        <v/>
      </c>
      <c r="AE75" s="3" t="str">
        <f t="shared" si="16"/>
        <v/>
      </c>
      <c r="AG75" s="7">
        <v>236724.7125</v>
      </c>
      <c r="AH75" s="7">
        <v>624.5616485012675</v>
      </c>
      <c r="AI75" s="7">
        <v>5589.0</v>
      </c>
      <c r="AJ75" s="7">
        <v>5103.67198901272</v>
      </c>
      <c r="AK75" s="3" t="str">
        <f t="shared" si="17"/>
        <v>4</v>
      </c>
      <c r="AL75" s="3" t="str">
        <f t="shared" si="18"/>
        <v>3</v>
      </c>
      <c r="AM75" s="3" t="str">
        <f t="shared" si="19"/>
        <v>2</v>
      </c>
      <c r="AN75" s="3" t="str">
        <f t="shared" si="20"/>
        <v>2</v>
      </c>
      <c r="AO75" s="3"/>
      <c r="AP75" s="4">
        <v>0.00523263727816</v>
      </c>
      <c r="AQ75" s="4">
        <v>236118.0</v>
      </c>
      <c r="AR75" s="4">
        <v>17.84914850126758</v>
      </c>
      <c r="AS75" s="4">
        <v>5589.0</v>
      </c>
      <c r="AT75" s="4">
        <v>12.448374459662794</v>
      </c>
      <c r="AU75" s="4">
        <v>5094.7228125</v>
      </c>
      <c r="AV75" s="4">
        <v>12.314787940786246</v>
      </c>
      <c r="AW75" s="4">
        <v>494.2771875</v>
      </c>
      <c r="AX75" s="4">
        <v>8.949176512719951</v>
      </c>
      <c r="AY75" s="4">
        <v>484.6884375</v>
      </c>
      <c r="AZ75" s="4">
        <v>8.920913856433407</v>
      </c>
      <c r="BA75" s="4">
        <v>122.0240625</v>
      </c>
      <c r="BB75" s="4">
        <v>6.9310218574514435</v>
      </c>
      <c r="BC75" s="3"/>
      <c r="BD75" s="3" t="str">
        <f t="shared" si="21"/>
        <v>4</v>
      </c>
      <c r="BE75" s="3" t="str">
        <f t="shared" si="22"/>
        <v>4</v>
      </c>
      <c r="BF75" s="3" t="str">
        <f t="shared" si="23"/>
        <v>5</v>
      </c>
      <c r="BG75" s="3" t="str">
        <f t="shared" si="24"/>
        <v>2</v>
      </c>
      <c r="BH75" s="3" t="str">
        <f t="shared" si="25"/>
        <v>2</v>
      </c>
      <c r="BI75" s="3" t="str">
        <f t="shared" si="26"/>
        <v>2</v>
      </c>
      <c r="BJ75" s="3" t="str">
        <f t="shared" si="27"/>
        <v>2</v>
      </c>
      <c r="BK75" s="3" t="str">
        <f t="shared" si="28"/>
        <v>2</v>
      </c>
      <c r="BL75" s="3" t="str">
        <f t="shared" si="29"/>
        <v>2</v>
      </c>
      <c r="BM75" s="3" t="str">
        <f t="shared" si="30"/>
        <v>3</v>
      </c>
      <c r="BN75" s="3" t="str">
        <f t="shared" si="31"/>
        <v>3</v>
      </c>
      <c r="BO75" s="3" t="str">
        <f t="shared" si="32"/>
        <v>4</v>
      </c>
      <c r="BP75" s="3" t="str">
        <f t="shared" si="33"/>
        <v>4</v>
      </c>
      <c r="BQ75" s="3"/>
      <c r="BR75" s="4"/>
      <c r="BS75" s="4">
        <v>111246.0</v>
      </c>
      <c r="BT75" s="4">
        <v>5977.0</v>
      </c>
      <c r="BU75" s="3" t="str">
        <f t="shared" si="34"/>
        <v>4</v>
      </c>
      <c r="BV75" s="3" t="str">
        <f t="shared" si="35"/>
        <v>4</v>
      </c>
      <c r="BW75" t="str">
        <f t="shared" si="36"/>
        <v>2</v>
      </c>
      <c r="BX75" t="str">
        <f t="shared" si="37"/>
        <v>3</v>
      </c>
      <c r="BY75" s="4">
        <v>236118.0</v>
      </c>
      <c r="BZ75" s="4">
        <v>5589.0</v>
      </c>
      <c r="CA75" s="3" t="str">
        <f t="shared" si="38"/>
        <v>7</v>
      </c>
      <c r="CB75" s="3" t="str">
        <f t="shared" si="39"/>
        <v>4</v>
      </c>
      <c r="CC75" s="7" t="str">
        <f t="shared" si="40"/>
        <v/>
      </c>
      <c r="CD75" s="4" t="str">
        <f t="shared" si="41"/>
        <v/>
      </c>
      <c r="CE75" s="4" t="str">
        <f t="shared" si="42"/>
        <v/>
      </c>
    </row>
    <row r="76">
      <c r="A76" s="4" t="str">
        <f t="shared" si="44"/>
        <v/>
      </c>
      <c r="B76" s="4" t="str">
        <f t="shared" si="45"/>
        <v/>
      </c>
      <c r="C76" s="4" t="str">
        <f t="shared" si="46"/>
        <v/>
      </c>
      <c r="D76" s="4" t="str">
        <f t="shared" si="47"/>
        <v>3</v>
      </c>
      <c r="E76" s="4" t="str">
        <f t="shared" si="48"/>
        <v/>
      </c>
      <c r="F76" s="4" t="str">
        <f t="shared" si="49"/>
        <v/>
      </c>
      <c r="G76" s="4" t="str">
        <f t="shared" si="50"/>
        <v/>
      </c>
      <c r="H76" s="4" t="str">
        <f t="shared" si="51"/>
        <v>10</v>
      </c>
      <c r="I76" s="4" t="str">
        <f t="shared" si="52"/>
        <v>4</v>
      </c>
      <c r="J76" s="4">
        <v>1247.0</v>
      </c>
      <c r="K76" s="4">
        <v>10.0</v>
      </c>
      <c r="L76" s="4">
        <v>3.0</v>
      </c>
      <c r="M76" t="str">
        <f t="shared" si="3"/>
        <v>5</v>
      </c>
      <c r="N76" t="str">
        <f t="shared" si="4"/>
        <v>2</v>
      </c>
      <c r="O76" t="str">
        <f t="shared" si="5"/>
        <v>2</v>
      </c>
      <c r="Q76" s="3" t="str">
        <f t="shared" si="6"/>
        <v>10</v>
      </c>
      <c r="R76" s="3" t="str">
        <f t="shared" si="7"/>
        <v>7</v>
      </c>
      <c r="S76" s="3" t="str">
        <f t="shared" si="8"/>
        <v>4</v>
      </c>
      <c r="T76">
        <v>284.28424574982967</v>
      </c>
      <c r="U76" s="7">
        <v>281.0</v>
      </c>
      <c r="V76" s="7">
        <v>13.0</v>
      </c>
      <c r="W76" s="7">
        <v>6853.149747119504</v>
      </c>
      <c r="X76" s="3" t="str">
        <f t="shared" si="9"/>
        <v>5</v>
      </c>
      <c r="Y76" s="3" t="str">
        <f t="shared" si="10"/>
        <v>5</v>
      </c>
      <c r="Z76" s="3" t="str">
        <f t="shared" si="11"/>
        <v>4</v>
      </c>
      <c r="AA76" s="3" t="str">
        <f t="shared" si="12"/>
        <v>5</v>
      </c>
      <c r="AB76" s="3" t="str">
        <f t="shared" si="13"/>
        <v>10</v>
      </c>
      <c r="AC76" s="3" t="str">
        <f t="shared" si="14"/>
        <v>10</v>
      </c>
      <c r="AD76" s="3" t="str">
        <f t="shared" si="15"/>
        <v>6</v>
      </c>
      <c r="AE76" s="3" t="str">
        <f t="shared" si="16"/>
        <v>10</v>
      </c>
      <c r="AG76" s="7">
        <v>235742.41</v>
      </c>
      <c r="AH76" s="7">
        <v>325.25496928322855</v>
      </c>
      <c r="AI76" s="7">
        <v>50900.0</v>
      </c>
      <c r="AJ76" s="7">
        <v>46458.37080486302</v>
      </c>
      <c r="AK76" s="3" t="str">
        <f t="shared" si="17"/>
        <v>4</v>
      </c>
      <c r="AL76" s="3" t="str">
        <f t="shared" si="18"/>
        <v>2</v>
      </c>
      <c r="AM76" s="3" t="str">
        <f t="shared" si="19"/>
        <v>5</v>
      </c>
      <c r="AN76" s="3" t="str">
        <f t="shared" si="20"/>
        <v>5</v>
      </c>
      <c r="AO76" s="3"/>
      <c r="AP76" s="4">
        <v>0.00516253558975</v>
      </c>
      <c r="AQ76" s="4">
        <v>235435.0</v>
      </c>
      <c r="AR76" s="4">
        <v>17.844969283228533</v>
      </c>
      <c r="AS76" s="4">
        <v>50900.0</v>
      </c>
      <c r="AT76" s="4">
        <v>15.63537803585042</v>
      </c>
      <c r="AU76" s="4">
        <v>46446.25</v>
      </c>
      <c r="AV76" s="4">
        <v>15.503274499843076</v>
      </c>
      <c r="AW76" s="4">
        <v>4453.75</v>
      </c>
      <c r="AX76" s="4">
        <v>12.120804863020663</v>
      </c>
      <c r="AY76" s="4">
        <v>240.16</v>
      </c>
      <c r="AZ76" s="4">
        <v>7.907852071845964</v>
      </c>
      <c r="BA76" s="4">
        <v>67.25</v>
      </c>
      <c r="BB76" s="4">
        <v>6.071462362556624</v>
      </c>
      <c r="BC76" s="3"/>
      <c r="BD76" s="3" t="str">
        <f t="shared" si="21"/>
        <v>4</v>
      </c>
      <c r="BE76" s="3" t="str">
        <f t="shared" si="22"/>
        <v>4</v>
      </c>
      <c r="BF76" s="3" t="str">
        <f t="shared" si="23"/>
        <v>5</v>
      </c>
      <c r="BG76" s="3" t="str">
        <f t="shared" si="24"/>
        <v>5</v>
      </c>
      <c r="BH76" s="3" t="str">
        <f t="shared" si="25"/>
        <v>5</v>
      </c>
      <c r="BI76" s="3" t="str">
        <f t="shared" si="26"/>
        <v>5</v>
      </c>
      <c r="BJ76" s="3" t="str">
        <f t="shared" si="27"/>
        <v>5</v>
      </c>
      <c r="BK76" s="3" t="str">
        <f t="shared" si="28"/>
        <v>5</v>
      </c>
      <c r="BL76" s="3" t="str">
        <f t="shared" si="29"/>
        <v>5</v>
      </c>
      <c r="BM76" s="3" t="str">
        <f t="shared" si="30"/>
        <v>2</v>
      </c>
      <c r="BN76" s="3" t="str">
        <f t="shared" si="31"/>
        <v>2</v>
      </c>
      <c r="BO76" s="3" t="str">
        <f t="shared" si="32"/>
        <v>4</v>
      </c>
      <c r="BP76" s="3" t="str">
        <f t="shared" si="33"/>
        <v>4</v>
      </c>
      <c r="BQ76" s="3"/>
      <c r="BR76" s="4"/>
      <c r="BS76" s="4">
        <v>112505.0</v>
      </c>
      <c r="BT76" s="4">
        <v>6004.0</v>
      </c>
      <c r="BU76" s="3" t="str">
        <f t="shared" si="34"/>
        <v>4</v>
      </c>
      <c r="BV76" s="3" t="str">
        <f t="shared" si="35"/>
        <v>4</v>
      </c>
      <c r="BW76" t="str">
        <f t="shared" si="36"/>
        <v>2</v>
      </c>
      <c r="BX76" t="str">
        <f t="shared" si="37"/>
        <v>3</v>
      </c>
      <c r="BY76" s="4">
        <v>235435.0</v>
      </c>
      <c r="BZ76" s="4">
        <v>50900.0</v>
      </c>
      <c r="CA76" s="3" t="str">
        <f t="shared" si="38"/>
        <v>7</v>
      </c>
      <c r="CB76" s="3" t="str">
        <f t="shared" si="39"/>
        <v>10</v>
      </c>
      <c r="CC76" s="4" t="str">
        <f t="shared" si="40"/>
        <v>1247</v>
      </c>
      <c r="CD76" s="4" t="str">
        <f t="shared" si="41"/>
        <v>10</v>
      </c>
      <c r="CE76" s="4" t="str">
        <f t="shared" si="42"/>
        <v>3</v>
      </c>
    </row>
    <row r="77">
      <c r="A77" s="4" t="str">
        <f t="shared" si="44"/>
        <v/>
      </c>
      <c r="B77" s="4" t="str">
        <f t="shared" si="45"/>
        <v/>
      </c>
      <c r="C77" s="4" t="str">
        <f t="shared" si="46"/>
        <v/>
      </c>
      <c r="D77" s="4" t="str">
        <f t="shared" si="47"/>
        <v/>
      </c>
      <c r="E77" s="4" t="str">
        <f t="shared" si="48"/>
        <v/>
      </c>
      <c r="F77" s="4" t="str">
        <f t="shared" si="49"/>
        <v/>
      </c>
      <c r="G77" s="4" t="str">
        <f t="shared" si="50"/>
        <v/>
      </c>
      <c r="H77" s="4" t="str">
        <f t="shared" si="51"/>
        <v/>
      </c>
      <c r="I77" s="4" t="str">
        <f t="shared" si="52"/>
        <v/>
      </c>
      <c r="M77" t="str">
        <f t="shared" si="3"/>
        <v>0</v>
      </c>
      <c r="N77" t="str">
        <f t="shared" si="4"/>
        <v>0</v>
      </c>
      <c r="O77" t="str">
        <f t="shared" si="5"/>
        <v>0</v>
      </c>
      <c r="Q77" s="3" t="str">
        <f t="shared" si="6"/>
        <v/>
      </c>
      <c r="R77" s="3" t="str">
        <f t="shared" si="7"/>
        <v/>
      </c>
      <c r="S77" s="3" t="str">
        <f t="shared" si="8"/>
        <v/>
      </c>
      <c r="X77" s="3" t="str">
        <f t="shared" si="9"/>
        <v>0</v>
      </c>
      <c r="Y77" s="3" t="str">
        <f t="shared" si="10"/>
        <v>0</v>
      </c>
      <c r="Z77" s="3" t="str">
        <f t="shared" si="11"/>
        <v>0</v>
      </c>
      <c r="AA77" s="3" t="str">
        <f t="shared" si="12"/>
        <v>0</v>
      </c>
      <c r="AB77" s="3" t="str">
        <f t="shared" si="13"/>
        <v/>
      </c>
      <c r="AC77" s="3" t="str">
        <f t="shared" si="14"/>
        <v/>
      </c>
      <c r="AD77" s="3" t="str">
        <f t="shared" si="15"/>
        <v/>
      </c>
      <c r="AE77" s="3" t="str">
        <f t="shared" si="16"/>
        <v/>
      </c>
      <c r="AG77" s="7">
        <v>228561.180625</v>
      </c>
      <c r="AH77" s="7">
        <v>97.98233967321919</v>
      </c>
      <c r="AI77" s="7">
        <v>2152.0</v>
      </c>
      <c r="AJ77" s="7">
        <v>2094.9772799234997</v>
      </c>
      <c r="AK77" s="3" t="str">
        <f t="shared" si="17"/>
        <v>4</v>
      </c>
      <c r="AL77" s="3" t="str">
        <f t="shared" si="18"/>
        <v>1</v>
      </c>
      <c r="AM77" s="3" t="str">
        <f t="shared" si="19"/>
        <v>1</v>
      </c>
      <c r="AN77" s="3" t="str">
        <f t="shared" si="20"/>
        <v>1</v>
      </c>
      <c r="AO77" s="3"/>
      <c r="AP77" s="4">
        <v>0.00515718673031</v>
      </c>
      <c r="AQ77" s="4">
        <v>228481.0</v>
      </c>
      <c r="AR77" s="4">
        <v>17.801714673219177</v>
      </c>
      <c r="AS77" s="4">
        <v>2152.0</v>
      </c>
      <c r="AT77" s="4">
        <v>11.071462362556625</v>
      </c>
      <c r="AU77" s="4">
        <v>2089.0</v>
      </c>
      <c r="AV77" s="4">
        <v>11.028596777067108</v>
      </c>
      <c r="AW77" s="4">
        <v>63.0</v>
      </c>
      <c r="AX77" s="4">
        <v>5.977279923499917</v>
      </c>
      <c r="AY77" s="4">
        <v>80.180625</v>
      </c>
      <c r="AZ77" s="4">
        <v>6.325181758084281</v>
      </c>
      <c r="BA77" s="4">
        <v>0.0</v>
      </c>
      <c r="BB77" s="4">
        <v>0.0</v>
      </c>
      <c r="BC77" s="3"/>
      <c r="BD77" s="3" t="str">
        <f t="shared" si="21"/>
        <v>4</v>
      </c>
      <c r="BE77" s="3" t="str">
        <f t="shared" si="22"/>
        <v>4</v>
      </c>
      <c r="BF77" s="3" t="str">
        <f t="shared" si="23"/>
        <v>5</v>
      </c>
      <c r="BG77" s="3" t="str">
        <f t="shared" si="24"/>
        <v>1</v>
      </c>
      <c r="BH77" s="3" t="str">
        <f t="shared" si="25"/>
        <v>1</v>
      </c>
      <c r="BI77" s="3" t="str">
        <f t="shared" si="26"/>
        <v>2</v>
      </c>
      <c r="BJ77" s="3" t="str">
        <f t="shared" si="27"/>
        <v>1</v>
      </c>
      <c r="BK77" s="3" t="str">
        <f t="shared" si="28"/>
        <v>1</v>
      </c>
      <c r="BL77" s="3" t="str">
        <f t="shared" si="29"/>
        <v>1</v>
      </c>
      <c r="BM77" s="3" t="str">
        <f t="shared" si="30"/>
        <v>1</v>
      </c>
      <c r="BN77" s="3" t="str">
        <f t="shared" si="31"/>
        <v>1</v>
      </c>
      <c r="BO77" s="3" t="str">
        <f t="shared" si="32"/>
        <v>0</v>
      </c>
      <c r="BP77" s="3" t="str">
        <f t="shared" si="33"/>
        <v>0</v>
      </c>
      <c r="BQ77" s="3"/>
      <c r="BR77" s="4"/>
      <c r="BS77" s="4">
        <v>114551.0</v>
      </c>
      <c r="BT77" s="4">
        <v>6022.0</v>
      </c>
      <c r="BU77" s="3" t="str">
        <f t="shared" si="34"/>
        <v>4</v>
      </c>
      <c r="BV77" s="3" t="str">
        <f t="shared" si="35"/>
        <v>4</v>
      </c>
      <c r="BW77" t="str">
        <f t="shared" si="36"/>
        <v>2</v>
      </c>
      <c r="BX77" t="str">
        <f t="shared" si="37"/>
        <v>3</v>
      </c>
      <c r="BY77" s="4">
        <v>228481.0</v>
      </c>
      <c r="BZ77" s="4">
        <v>2152.0</v>
      </c>
      <c r="CA77" s="3" t="str">
        <f t="shared" si="38"/>
        <v>7</v>
      </c>
      <c r="CB77" s="3" t="str">
        <f t="shared" si="39"/>
        <v>2</v>
      </c>
      <c r="CC77" s="7" t="str">
        <f t="shared" si="40"/>
        <v/>
      </c>
      <c r="CD77" s="4" t="str">
        <f t="shared" si="41"/>
        <v/>
      </c>
      <c r="CE77" s="4" t="str">
        <f t="shared" si="42"/>
        <v/>
      </c>
    </row>
    <row r="78">
      <c r="A78" s="4" t="str">
        <f t="shared" si="44"/>
        <v/>
      </c>
      <c r="B78" s="4" t="str">
        <f t="shared" si="45"/>
        <v/>
      </c>
      <c r="C78" s="4" t="str">
        <f t="shared" si="46"/>
        <v/>
      </c>
      <c r="D78" s="4" t="str">
        <f t="shared" si="47"/>
        <v/>
      </c>
      <c r="E78" s="4" t="str">
        <f t="shared" si="48"/>
        <v/>
      </c>
      <c r="F78" s="4" t="str">
        <f t="shared" si="49"/>
        <v/>
      </c>
      <c r="G78" s="4" t="str">
        <f t="shared" si="50"/>
        <v/>
      </c>
      <c r="H78" s="4" t="str">
        <f t="shared" si="51"/>
        <v/>
      </c>
      <c r="I78" s="4" t="str">
        <f t="shared" si="52"/>
        <v/>
      </c>
      <c r="M78" t="str">
        <f t="shared" si="3"/>
        <v>0</v>
      </c>
      <c r="N78" t="str">
        <f t="shared" si="4"/>
        <v>0</v>
      </c>
      <c r="O78" t="str">
        <f t="shared" si="5"/>
        <v>0</v>
      </c>
      <c r="Q78" s="3" t="str">
        <f t="shared" si="6"/>
        <v/>
      </c>
      <c r="R78" s="3" t="str">
        <f t="shared" si="7"/>
        <v/>
      </c>
      <c r="S78" s="3" t="str">
        <f t="shared" si="8"/>
        <v/>
      </c>
      <c r="X78" s="3" t="str">
        <f t="shared" si="9"/>
        <v>0</v>
      </c>
      <c r="Y78" s="3" t="str">
        <f t="shared" si="10"/>
        <v>0</v>
      </c>
      <c r="Z78" s="3" t="str">
        <f t="shared" si="11"/>
        <v>0</v>
      </c>
      <c r="AA78" s="3" t="str">
        <f t="shared" si="12"/>
        <v>0</v>
      </c>
      <c r="AB78" s="3" t="str">
        <f t="shared" si="13"/>
        <v/>
      </c>
      <c r="AC78" s="3" t="str">
        <f t="shared" si="14"/>
        <v/>
      </c>
      <c r="AD78" s="3" t="str">
        <f t="shared" si="15"/>
        <v/>
      </c>
      <c r="AE78" s="3" t="str">
        <f t="shared" si="16"/>
        <v/>
      </c>
      <c r="AG78" s="7">
        <v>226968.56062499998</v>
      </c>
      <c r="AH78" s="7">
        <v>280.35108804838137</v>
      </c>
      <c r="AI78" s="7">
        <v>5761.0</v>
      </c>
      <c r="AJ78" s="7">
        <v>4996.462065202294</v>
      </c>
      <c r="AK78" s="3" t="str">
        <f t="shared" si="17"/>
        <v>4</v>
      </c>
      <c r="AL78" s="3" t="str">
        <f t="shared" si="18"/>
        <v>2</v>
      </c>
      <c r="AM78" s="3" t="str">
        <f t="shared" si="19"/>
        <v>2</v>
      </c>
      <c r="AN78" s="3" t="str">
        <f t="shared" si="20"/>
        <v>2</v>
      </c>
      <c r="AO78" s="3"/>
      <c r="AP78" s="4">
        <v>0.00513772851372</v>
      </c>
      <c r="AQ78" s="4">
        <v>226706.0</v>
      </c>
      <c r="AR78" s="4">
        <v>17.7904630483814</v>
      </c>
      <c r="AS78" s="4">
        <v>5761.0</v>
      </c>
      <c r="AT78" s="4">
        <v>12.49210354247923</v>
      </c>
      <c r="AU78" s="4">
        <v>4986.865625</v>
      </c>
      <c r="AV78" s="4">
        <v>12.283917613641055</v>
      </c>
      <c r="AW78" s="4">
        <v>774.134375</v>
      </c>
      <c r="AX78" s="4">
        <v>9.596440202293966</v>
      </c>
      <c r="AY78" s="4">
        <v>242.4340625</v>
      </c>
      <c r="AZ78" s="4">
        <v>7.92144860454023</v>
      </c>
      <c r="BA78" s="4">
        <v>20.1265625</v>
      </c>
      <c r="BB78" s="4">
        <v>4.33102888425115</v>
      </c>
      <c r="BC78" s="3"/>
      <c r="BD78" s="3" t="str">
        <f t="shared" si="21"/>
        <v>4</v>
      </c>
      <c r="BE78" s="3" t="str">
        <f t="shared" si="22"/>
        <v>4</v>
      </c>
      <c r="BF78" s="3" t="str">
        <f t="shared" si="23"/>
        <v>5</v>
      </c>
      <c r="BG78" s="3" t="str">
        <f t="shared" si="24"/>
        <v>2</v>
      </c>
      <c r="BH78" s="3" t="str">
        <f t="shared" si="25"/>
        <v>2</v>
      </c>
      <c r="BI78" s="3" t="str">
        <f t="shared" si="26"/>
        <v>2</v>
      </c>
      <c r="BJ78" s="3" t="str">
        <f t="shared" si="27"/>
        <v>2</v>
      </c>
      <c r="BK78" s="3" t="str">
        <f t="shared" si="28"/>
        <v>2</v>
      </c>
      <c r="BL78" s="3" t="str">
        <f t="shared" si="29"/>
        <v>2</v>
      </c>
      <c r="BM78" s="3" t="str">
        <f t="shared" si="30"/>
        <v>2</v>
      </c>
      <c r="BN78" s="3" t="str">
        <f t="shared" si="31"/>
        <v>2</v>
      </c>
      <c r="BO78" s="3" t="str">
        <f t="shared" si="32"/>
        <v>2</v>
      </c>
      <c r="BP78" s="3" t="str">
        <f t="shared" si="33"/>
        <v>2</v>
      </c>
      <c r="BQ78" s="3"/>
      <c r="BR78" s="4"/>
      <c r="BS78" s="4">
        <v>118085.0</v>
      </c>
      <c r="BT78" s="4">
        <v>6071.0</v>
      </c>
      <c r="BU78" s="3" t="str">
        <f t="shared" si="34"/>
        <v>4</v>
      </c>
      <c r="BV78" s="3" t="str">
        <f t="shared" si="35"/>
        <v>4</v>
      </c>
      <c r="BW78" t="str">
        <f t="shared" si="36"/>
        <v>2</v>
      </c>
      <c r="BX78" t="str">
        <f t="shared" si="37"/>
        <v>3</v>
      </c>
      <c r="BY78" s="4">
        <v>226706.0</v>
      </c>
      <c r="BZ78" s="4">
        <v>5761.0</v>
      </c>
      <c r="CA78" s="3" t="str">
        <f t="shared" si="38"/>
        <v>7</v>
      </c>
      <c r="CB78" s="3" t="str">
        <f t="shared" si="39"/>
        <v>4</v>
      </c>
      <c r="CC78" s="7" t="str">
        <f t="shared" si="40"/>
        <v/>
      </c>
      <c r="CD78" s="4" t="str">
        <f t="shared" si="41"/>
        <v/>
      </c>
      <c r="CE78" s="4" t="str">
        <f t="shared" si="42"/>
        <v/>
      </c>
    </row>
    <row r="79">
      <c r="A79" s="4" t="str">
        <f t="shared" si="44"/>
        <v/>
      </c>
      <c r="B79" s="4" t="str">
        <f t="shared" si="45"/>
        <v/>
      </c>
      <c r="C79" s="4" t="str">
        <f t="shared" si="46"/>
        <v/>
      </c>
      <c r="D79" s="4" t="str">
        <f t="shared" si="47"/>
        <v/>
      </c>
      <c r="E79" s="4" t="str">
        <f t="shared" si="48"/>
        <v/>
      </c>
      <c r="F79" s="4" t="str">
        <f t="shared" si="49"/>
        <v/>
      </c>
      <c r="G79" s="4" t="str">
        <f t="shared" si="50"/>
        <v/>
      </c>
      <c r="H79" s="4" t="str">
        <f t="shared" si="51"/>
        <v/>
      </c>
      <c r="I79" s="4" t="str">
        <f t="shared" si="52"/>
        <v/>
      </c>
      <c r="M79" t="str">
        <f t="shared" si="3"/>
        <v>0</v>
      </c>
      <c r="N79" t="str">
        <f t="shared" si="4"/>
        <v>0</v>
      </c>
      <c r="O79" t="str">
        <f t="shared" si="5"/>
        <v>0</v>
      </c>
      <c r="Q79" s="3" t="str">
        <f t="shared" si="6"/>
        <v/>
      </c>
      <c r="R79" s="3" t="str">
        <f t="shared" si="7"/>
        <v/>
      </c>
      <c r="S79" s="3" t="str">
        <f t="shared" si="8"/>
        <v/>
      </c>
      <c r="U79" s="18"/>
      <c r="X79" s="3" t="str">
        <f t="shared" si="9"/>
        <v>0</v>
      </c>
      <c r="Y79" s="3" t="str">
        <f t="shared" si="10"/>
        <v>0</v>
      </c>
      <c r="Z79" s="3" t="str">
        <f t="shared" si="11"/>
        <v>0</v>
      </c>
      <c r="AA79" s="3" t="str">
        <f t="shared" si="12"/>
        <v>0</v>
      </c>
      <c r="AB79" s="3" t="str">
        <f t="shared" si="13"/>
        <v/>
      </c>
      <c r="AC79" s="3" t="str">
        <f t="shared" si="14"/>
        <v/>
      </c>
      <c r="AD79" s="3" t="str">
        <f t="shared" si="15"/>
        <v/>
      </c>
      <c r="AE79" s="3" t="str">
        <f t="shared" si="16"/>
        <v/>
      </c>
      <c r="AG79" s="7">
        <v>226554.601875</v>
      </c>
      <c r="AH79" s="7">
        <v>419.38881460839605</v>
      </c>
      <c r="AI79" s="7">
        <v>5530.0</v>
      </c>
      <c r="AJ79" s="7">
        <v>4529.028375389818</v>
      </c>
      <c r="AK79" s="3" t="str">
        <f t="shared" si="17"/>
        <v>4</v>
      </c>
      <c r="AL79" s="3" t="str">
        <f t="shared" si="18"/>
        <v>2</v>
      </c>
      <c r="AM79" s="3" t="str">
        <f t="shared" si="19"/>
        <v>2</v>
      </c>
      <c r="AN79" s="3" t="str">
        <f t="shared" si="20"/>
        <v>2</v>
      </c>
      <c r="AO79" s="3"/>
      <c r="AP79" s="4">
        <v>0.00513336285908</v>
      </c>
      <c r="AQ79" s="4">
        <v>226153.0</v>
      </c>
      <c r="AR79" s="4">
        <v>17.786939608396036</v>
      </c>
      <c r="AS79" s="4">
        <v>5530.0</v>
      </c>
      <c r="AT79" s="4">
        <v>12.43306376512207</v>
      </c>
      <c r="AU79" s="4">
        <v>4519.046875</v>
      </c>
      <c r="AV79" s="4">
        <v>12.141802806481648</v>
      </c>
      <c r="AW79" s="4">
        <v>1010.953125</v>
      </c>
      <c r="AX79" s="4">
        <v>9.981500389818112</v>
      </c>
      <c r="AY79" s="4">
        <v>333.708125</v>
      </c>
      <c r="AZ79" s="4">
        <v>8.382443002919189</v>
      </c>
      <c r="BA79" s="4">
        <v>67.89375</v>
      </c>
      <c r="BB79" s="4">
        <v>6.085206867309972</v>
      </c>
      <c r="BC79" s="3"/>
      <c r="BD79" s="3" t="str">
        <f t="shared" si="21"/>
        <v>4</v>
      </c>
      <c r="BE79" s="3" t="str">
        <f t="shared" si="22"/>
        <v>4</v>
      </c>
      <c r="BF79" s="3" t="str">
        <f t="shared" si="23"/>
        <v>5</v>
      </c>
      <c r="BG79" s="3" t="str">
        <f t="shared" si="24"/>
        <v>2</v>
      </c>
      <c r="BH79" s="3" t="str">
        <f t="shared" si="25"/>
        <v>2</v>
      </c>
      <c r="BI79" s="3" t="str">
        <f t="shared" si="26"/>
        <v>2</v>
      </c>
      <c r="BJ79" s="3" t="str">
        <f t="shared" si="27"/>
        <v>2</v>
      </c>
      <c r="BK79" s="3" t="str">
        <f t="shared" si="28"/>
        <v>3</v>
      </c>
      <c r="BL79" s="3" t="str">
        <f t="shared" si="29"/>
        <v>3</v>
      </c>
      <c r="BM79" s="3" t="str">
        <f t="shared" si="30"/>
        <v>2</v>
      </c>
      <c r="BN79" s="3" t="str">
        <f t="shared" si="31"/>
        <v>2</v>
      </c>
      <c r="BO79" s="3" t="str">
        <f t="shared" si="32"/>
        <v>4</v>
      </c>
      <c r="BP79" s="3" t="str">
        <f t="shared" si="33"/>
        <v>4</v>
      </c>
      <c r="BQ79" s="3"/>
      <c r="BR79" s="4"/>
      <c r="BS79" s="4">
        <v>123326.0</v>
      </c>
      <c r="BT79" s="4">
        <v>6091.0</v>
      </c>
      <c r="BU79" s="3" t="str">
        <f t="shared" si="34"/>
        <v>4</v>
      </c>
      <c r="BV79" s="3" t="str">
        <f t="shared" si="35"/>
        <v>4</v>
      </c>
      <c r="BW79" t="str">
        <f t="shared" si="36"/>
        <v>2</v>
      </c>
      <c r="BX79" t="str">
        <f t="shared" si="37"/>
        <v>3</v>
      </c>
      <c r="BY79" s="4">
        <v>226153.0</v>
      </c>
      <c r="BZ79" s="4">
        <v>5530.0</v>
      </c>
      <c r="CA79" s="3" t="str">
        <f t="shared" si="38"/>
        <v>7</v>
      </c>
      <c r="CB79" s="3" t="str">
        <f t="shared" si="39"/>
        <v>4</v>
      </c>
      <c r="CC79" s="7" t="str">
        <f t="shared" si="40"/>
        <v/>
      </c>
      <c r="CD79" s="4" t="str">
        <f t="shared" si="41"/>
        <v/>
      </c>
      <c r="CE79" s="4" t="str">
        <f t="shared" si="42"/>
        <v/>
      </c>
    </row>
    <row r="80">
      <c r="A80" s="4" t="str">
        <f t="shared" si="44"/>
        <v/>
      </c>
      <c r="B80" s="4" t="str">
        <f t="shared" si="45"/>
        <v>0</v>
      </c>
      <c r="C80" s="4" t="str">
        <f t="shared" si="46"/>
        <v/>
      </c>
      <c r="D80" s="4" t="str">
        <f t="shared" si="47"/>
        <v/>
      </c>
      <c r="E80" s="4" t="str">
        <f t="shared" si="48"/>
        <v/>
      </c>
      <c r="F80" s="4" t="str">
        <f t="shared" si="49"/>
        <v>0</v>
      </c>
      <c r="G80" s="4" t="str">
        <f t="shared" si="50"/>
        <v/>
      </c>
      <c r="H80" s="4" t="str">
        <f t="shared" si="51"/>
        <v/>
      </c>
      <c r="I80" s="4" t="str">
        <f t="shared" si="52"/>
        <v>2</v>
      </c>
      <c r="J80" s="4">
        <v>20.0</v>
      </c>
      <c r="K80" s="4">
        <v>0.0</v>
      </c>
      <c r="L80" s="4">
        <v>0.0</v>
      </c>
      <c r="M80" t="str">
        <f t="shared" si="3"/>
        <v>2</v>
      </c>
      <c r="N80" t="str">
        <f t="shared" si="4"/>
        <v>0</v>
      </c>
      <c r="O80" t="str">
        <f t="shared" si="5"/>
        <v>0</v>
      </c>
      <c r="Q80" s="3" t="str">
        <f t="shared" si="6"/>
        <v>6</v>
      </c>
      <c r="R80" s="3" t="str">
        <f t="shared" si="7"/>
        <v>0</v>
      </c>
      <c r="S80" s="3" t="str">
        <f t="shared" si="8"/>
        <v>0</v>
      </c>
      <c r="T80">
        <v>9.321928094887362</v>
      </c>
      <c r="U80" s="7">
        <v>83.0</v>
      </c>
      <c r="V80" s="7">
        <v>0.0</v>
      </c>
      <c r="W80" s="7">
        <v>0.0</v>
      </c>
      <c r="X80" s="3" t="str">
        <f t="shared" si="9"/>
        <v>2</v>
      </c>
      <c r="Y80" s="3" t="str">
        <f t="shared" si="10"/>
        <v>5</v>
      </c>
      <c r="Z80" s="3" t="str">
        <f t="shared" si="11"/>
        <v>0</v>
      </c>
      <c r="AA80" s="3" t="str">
        <f t="shared" si="12"/>
        <v>0</v>
      </c>
      <c r="AB80" s="3" t="str">
        <f t="shared" si="13"/>
        <v>4</v>
      </c>
      <c r="AC80" s="3" t="str">
        <f t="shared" si="14"/>
        <v>10</v>
      </c>
      <c r="AD80" s="3" t="str">
        <f t="shared" si="15"/>
        <v>0</v>
      </c>
      <c r="AE80" s="3" t="str">
        <f t="shared" si="16"/>
        <v>0</v>
      </c>
      <c r="AG80" s="7">
        <v>217468.5096875</v>
      </c>
      <c r="AH80" s="7">
        <v>171.23911573330363</v>
      </c>
      <c r="AI80" s="7">
        <v>7099.0</v>
      </c>
      <c r="AJ80" s="7">
        <v>5753.939259978527</v>
      </c>
      <c r="AK80" s="3" t="str">
        <f t="shared" si="17"/>
        <v>4</v>
      </c>
      <c r="AL80" s="3" t="str">
        <f t="shared" si="18"/>
        <v>1</v>
      </c>
      <c r="AM80" s="3" t="str">
        <f t="shared" si="19"/>
        <v>3</v>
      </c>
      <c r="AN80" s="3" t="str">
        <f t="shared" si="20"/>
        <v>3</v>
      </c>
      <c r="AO80" s="3"/>
      <c r="AP80" s="4">
        <v>0.00513333775925</v>
      </c>
      <c r="AQ80" s="4">
        <v>217315.0</v>
      </c>
      <c r="AR80" s="4">
        <v>17.729428233303633</v>
      </c>
      <c r="AS80" s="4">
        <v>7099.0</v>
      </c>
      <c r="AT80" s="4">
        <v>12.79340009848382</v>
      </c>
      <c r="AU80" s="4">
        <v>5743.5346875</v>
      </c>
      <c r="AV80" s="4">
        <v>12.487723158609207</v>
      </c>
      <c r="AW80" s="4">
        <v>1355.4653125</v>
      </c>
      <c r="AX80" s="4">
        <v>10.404572478527824</v>
      </c>
      <c r="AY80" s="4">
        <v>152.065625</v>
      </c>
      <c r="AZ80" s="4">
        <v>7.248550253113868</v>
      </c>
      <c r="BA80" s="4">
        <v>1.4440625</v>
      </c>
      <c r="BB80" s="4">
        <v>0.5301331843918097</v>
      </c>
      <c r="BC80" s="3"/>
      <c r="BD80" s="3" t="str">
        <f t="shared" si="21"/>
        <v>4</v>
      </c>
      <c r="BE80" s="3" t="str">
        <f t="shared" si="22"/>
        <v>4</v>
      </c>
      <c r="BF80" s="3" t="str">
        <f t="shared" si="23"/>
        <v>5</v>
      </c>
      <c r="BG80" s="3" t="str">
        <f t="shared" si="24"/>
        <v>3</v>
      </c>
      <c r="BH80" s="3" t="str">
        <f t="shared" si="25"/>
        <v>3</v>
      </c>
      <c r="BI80" s="3" t="str">
        <f t="shared" si="26"/>
        <v>3</v>
      </c>
      <c r="BJ80" s="3" t="str">
        <f t="shared" si="27"/>
        <v>3</v>
      </c>
      <c r="BK80" s="3" t="str">
        <f t="shared" si="28"/>
        <v>3</v>
      </c>
      <c r="BL80" s="3" t="str">
        <f t="shared" si="29"/>
        <v>3</v>
      </c>
      <c r="BM80" s="3" t="str">
        <f t="shared" si="30"/>
        <v>1</v>
      </c>
      <c r="BN80" s="3" t="str">
        <f t="shared" si="31"/>
        <v>1</v>
      </c>
      <c r="BO80" s="3" t="str">
        <f t="shared" si="32"/>
        <v>1</v>
      </c>
      <c r="BP80" s="3" t="str">
        <f t="shared" si="33"/>
        <v>1</v>
      </c>
      <c r="BQ80" s="3"/>
      <c r="BR80" s="4"/>
      <c r="BS80" s="4">
        <v>124312.0</v>
      </c>
      <c r="BT80" s="4">
        <v>6249.0</v>
      </c>
      <c r="BU80" s="3" t="str">
        <f t="shared" si="34"/>
        <v>5</v>
      </c>
      <c r="BV80" s="3" t="str">
        <f t="shared" si="35"/>
        <v>5</v>
      </c>
      <c r="BW80" t="str">
        <f t="shared" si="36"/>
        <v>2</v>
      </c>
      <c r="BX80" t="str">
        <f t="shared" si="37"/>
        <v>3</v>
      </c>
      <c r="BY80" s="4">
        <v>217315.0</v>
      </c>
      <c r="BZ80" s="4">
        <v>7099.0</v>
      </c>
      <c r="CA80" s="3" t="str">
        <f t="shared" si="38"/>
        <v>7</v>
      </c>
      <c r="CB80" s="3" t="str">
        <f t="shared" si="39"/>
        <v>5</v>
      </c>
      <c r="CC80" s="7" t="str">
        <f t="shared" si="40"/>
        <v/>
      </c>
      <c r="CD80" s="4" t="str">
        <f t="shared" si="41"/>
        <v>0</v>
      </c>
      <c r="CE80" s="4" t="str">
        <f t="shared" si="42"/>
        <v>0</v>
      </c>
    </row>
    <row r="81">
      <c r="A81" s="4" t="str">
        <f t="shared" si="44"/>
        <v/>
      </c>
      <c r="B81" s="4" t="str">
        <f t="shared" si="45"/>
        <v/>
      </c>
      <c r="C81" s="4" t="str">
        <f t="shared" si="46"/>
        <v/>
      </c>
      <c r="D81" s="4" t="str">
        <f t="shared" si="47"/>
        <v/>
      </c>
      <c r="E81" s="4" t="str">
        <f t="shared" si="48"/>
        <v/>
      </c>
      <c r="F81" s="4" t="str">
        <f t="shared" si="49"/>
        <v/>
      </c>
      <c r="G81" s="4" t="str">
        <f t="shared" si="50"/>
        <v/>
      </c>
      <c r="H81" s="4" t="str">
        <f t="shared" si="51"/>
        <v/>
      </c>
      <c r="I81" s="4" t="str">
        <f t="shared" si="52"/>
        <v/>
      </c>
      <c r="M81" t="str">
        <f t="shared" si="3"/>
        <v>0</v>
      </c>
      <c r="N81" t="str">
        <f t="shared" si="4"/>
        <v>0</v>
      </c>
      <c r="O81" t="str">
        <f t="shared" si="5"/>
        <v>0</v>
      </c>
      <c r="Q81" s="3" t="str">
        <f t="shared" si="6"/>
        <v/>
      </c>
      <c r="R81" s="3" t="str">
        <f t="shared" si="7"/>
        <v/>
      </c>
      <c r="S81" s="3" t="str">
        <f t="shared" si="8"/>
        <v/>
      </c>
      <c r="U81" s="18"/>
      <c r="X81" s="3" t="str">
        <f t="shared" si="9"/>
        <v>0</v>
      </c>
      <c r="Y81" s="3" t="str">
        <f t="shared" si="10"/>
        <v>0</v>
      </c>
      <c r="Z81" s="3" t="str">
        <f t="shared" si="11"/>
        <v>0</v>
      </c>
      <c r="AA81" s="3" t="str">
        <f t="shared" si="12"/>
        <v>0</v>
      </c>
      <c r="AB81" s="3" t="str">
        <f t="shared" si="13"/>
        <v/>
      </c>
      <c r="AC81" s="3" t="str">
        <f t="shared" si="14"/>
        <v/>
      </c>
      <c r="AD81" s="3" t="str">
        <f t="shared" si="15"/>
        <v/>
      </c>
      <c r="AE81" s="3" t="str">
        <f t="shared" si="16"/>
        <v/>
      </c>
      <c r="AG81" s="7">
        <v>206767.375</v>
      </c>
      <c r="AH81" s="7">
        <v>151.03171813229727</v>
      </c>
      <c r="AI81" s="7">
        <v>1116.0</v>
      </c>
      <c r="AJ81" s="7">
        <v>916.6934869574993</v>
      </c>
      <c r="AK81" s="3" t="str">
        <f t="shared" si="17"/>
        <v>4</v>
      </c>
      <c r="AL81" s="3" t="str">
        <f t="shared" si="18"/>
        <v>1</v>
      </c>
      <c r="AM81" s="3" t="str">
        <f t="shared" si="19"/>
        <v>1</v>
      </c>
      <c r="AN81" s="3" t="str">
        <f t="shared" si="20"/>
        <v>1</v>
      </c>
      <c r="AO81" s="3"/>
      <c r="AP81" s="4">
        <v>0.00504559851953</v>
      </c>
      <c r="AQ81" s="4">
        <v>206634.0</v>
      </c>
      <c r="AR81" s="4">
        <v>17.656718132297282</v>
      </c>
      <c r="AS81" s="4">
        <v>1116.0</v>
      </c>
      <c r="AT81" s="4">
        <v>10.124121311829187</v>
      </c>
      <c r="AU81" s="4">
        <v>909.0</v>
      </c>
      <c r="AV81" s="4">
        <v>9.828136484194108</v>
      </c>
      <c r="AW81" s="4">
        <v>207.0</v>
      </c>
      <c r="AX81" s="4">
        <v>7.693486957499325</v>
      </c>
      <c r="AY81" s="4">
        <v>115.875</v>
      </c>
      <c r="AZ81" s="4">
        <v>6.856425528625531</v>
      </c>
      <c r="BA81" s="4">
        <v>17.5</v>
      </c>
      <c r="BB81" s="4">
        <v>4.129283016944967</v>
      </c>
      <c r="BC81" s="3"/>
      <c r="BD81" s="3" t="str">
        <f t="shared" si="21"/>
        <v>4</v>
      </c>
      <c r="BE81" s="3" t="str">
        <f t="shared" si="22"/>
        <v>4</v>
      </c>
      <c r="BF81" s="3" t="str">
        <f t="shared" si="23"/>
        <v>5</v>
      </c>
      <c r="BG81" s="3" t="str">
        <f t="shared" si="24"/>
        <v>1</v>
      </c>
      <c r="BH81" s="3" t="str">
        <f t="shared" si="25"/>
        <v>1</v>
      </c>
      <c r="BI81" s="3" t="str">
        <f t="shared" si="26"/>
        <v>1</v>
      </c>
      <c r="BJ81" s="3" t="str">
        <f t="shared" si="27"/>
        <v>1</v>
      </c>
      <c r="BK81" s="3" t="str">
        <f t="shared" si="28"/>
        <v>1</v>
      </c>
      <c r="BL81" s="3" t="str">
        <f t="shared" si="29"/>
        <v>1</v>
      </c>
      <c r="BM81" s="3" t="str">
        <f t="shared" si="30"/>
        <v>1</v>
      </c>
      <c r="BN81" s="3" t="str">
        <f t="shared" si="31"/>
        <v>1</v>
      </c>
      <c r="BO81" s="3" t="str">
        <f t="shared" si="32"/>
        <v>2</v>
      </c>
      <c r="BP81" s="3" t="str">
        <f t="shared" si="33"/>
        <v>2</v>
      </c>
      <c r="BQ81" s="3"/>
      <c r="BR81" s="4"/>
      <c r="BS81" s="4">
        <v>124764.0</v>
      </c>
      <c r="BT81" s="4">
        <v>6277.0</v>
      </c>
      <c r="BU81" s="3" t="str">
        <f t="shared" si="34"/>
        <v>5</v>
      </c>
      <c r="BV81" s="3" t="str">
        <f t="shared" si="35"/>
        <v>5</v>
      </c>
      <c r="BW81" t="str">
        <f t="shared" si="36"/>
        <v>2</v>
      </c>
      <c r="BX81" t="str">
        <f t="shared" si="37"/>
        <v>3</v>
      </c>
      <c r="BY81" s="4">
        <v>206634.0</v>
      </c>
      <c r="BZ81" s="4">
        <v>1116.0</v>
      </c>
      <c r="CA81" s="3" t="str">
        <f t="shared" si="38"/>
        <v>7</v>
      </c>
      <c r="CB81" s="3" t="str">
        <f t="shared" si="39"/>
        <v>2</v>
      </c>
      <c r="CC81" s="7" t="str">
        <f t="shared" si="40"/>
        <v/>
      </c>
      <c r="CD81" s="4" t="str">
        <f t="shared" si="41"/>
        <v/>
      </c>
      <c r="CE81" s="4" t="str">
        <f t="shared" si="42"/>
        <v/>
      </c>
    </row>
    <row r="82">
      <c r="A82" s="4" t="str">
        <f t="shared" si="44"/>
        <v/>
      </c>
      <c r="B82" s="4" t="str">
        <f t="shared" si="45"/>
        <v>0</v>
      </c>
      <c r="C82" s="4" t="str">
        <f t="shared" si="46"/>
        <v/>
      </c>
      <c r="D82" s="4" t="str">
        <f t="shared" si="47"/>
        <v/>
      </c>
      <c r="E82" s="4" t="str">
        <f t="shared" si="48"/>
        <v/>
      </c>
      <c r="F82" s="4" t="str">
        <f t="shared" si="49"/>
        <v>0</v>
      </c>
      <c r="G82" s="4" t="str">
        <f t="shared" si="50"/>
        <v/>
      </c>
      <c r="H82" s="4" t="str">
        <f t="shared" si="51"/>
        <v/>
      </c>
      <c r="I82" s="4" t="str">
        <f t="shared" si="52"/>
        <v>2</v>
      </c>
      <c r="J82" s="4">
        <v>17.0</v>
      </c>
      <c r="K82" s="4">
        <v>0.0</v>
      </c>
      <c r="L82" s="4">
        <v>0.0</v>
      </c>
      <c r="M82" t="str">
        <f t="shared" si="3"/>
        <v>2</v>
      </c>
      <c r="N82" t="str">
        <f t="shared" si="4"/>
        <v>0</v>
      </c>
      <c r="O82" t="str">
        <f t="shared" si="5"/>
        <v>0</v>
      </c>
      <c r="Q82" s="3" t="str">
        <f t="shared" si="6"/>
        <v>5</v>
      </c>
      <c r="R82" s="3" t="str">
        <f t="shared" si="7"/>
        <v>0</v>
      </c>
      <c r="S82" s="3" t="str">
        <f t="shared" si="8"/>
        <v>0</v>
      </c>
      <c r="T82">
        <v>14.087462841250339</v>
      </c>
      <c r="U82" s="4">
        <v>409.0</v>
      </c>
      <c r="V82" s="7">
        <v>0.0</v>
      </c>
      <c r="W82" s="7">
        <v>1.0</v>
      </c>
      <c r="X82" s="3" t="str">
        <f t="shared" si="9"/>
        <v>3</v>
      </c>
      <c r="Y82" s="3" t="str">
        <f t="shared" si="10"/>
        <v>5</v>
      </c>
      <c r="Z82" s="3" t="str">
        <f t="shared" si="11"/>
        <v>0</v>
      </c>
      <c r="AA82" s="3" t="str">
        <f t="shared" si="12"/>
        <v>1</v>
      </c>
      <c r="AB82" s="3" t="str">
        <f t="shared" si="13"/>
        <v>4</v>
      </c>
      <c r="AC82" s="3" t="str">
        <f t="shared" si="14"/>
        <v>10</v>
      </c>
      <c r="AD82" s="3" t="str">
        <f t="shared" si="15"/>
        <v>0</v>
      </c>
      <c r="AE82" s="3" t="str">
        <f t="shared" si="16"/>
        <v>2</v>
      </c>
      <c r="AG82" s="7">
        <v>205733.790625</v>
      </c>
      <c r="AH82" s="7">
        <v>295.4390949370614</v>
      </c>
      <c r="AI82" s="7">
        <v>622.0</v>
      </c>
      <c r="AJ82" s="7">
        <v>360.6976105120434</v>
      </c>
      <c r="AK82" s="3" t="str">
        <f t="shared" si="17"/>
        <v>4</v>
      </c>
      <c r="AL82" s="3" t="str">
        <f t="shared" si="18"/>
        <v>2</v>
      </c>
      <c r="AM82" s="3" t="str">
        <f t="shared" si="19"/>
        <v>1</v>
      </c>
      <c r="AN82" s="3" t="str">
        <f t="shared" si="20"/>
        <v>1</v>
      </c>
      <c r="AO82" s="3"/>
      <c r="AP82" s="4">
        <v>0.00496926797406</v>
      </c>
      <c r="AQ82" s="4">
        <v>205456.0</v>
      </c>
      <c r="AR82" s="4">
        <v>17.648469937061385</v>
      </c>
      <c r="AS82" s="4">
        <v>622.0</v>
      </c>
      <c r="AT82" s="4">
        <v>9.280770770130603</v>
      </c>
      <c r="AU82" s="4">
        <v>355.0</v>
      </c>
      <c r="AV82" s="4">
        <v>8.471675214392045</v>
      </c>
      <c r="AW82" s="4">
        <v>51.898125</v>
      </c>
      <c r="AX82" s="4">
        <v>5.697610512043432</v>
      </c>
      <c r="AY82" s="4">
        <v>260.514375</v>
      </c>
      <c r="AZ82" s="4">
        <v>8.025219171372663</v>
      </c>
      <c r="BA82" s="4">
        <v>17.27625</v>
      </c>
      <c r="BB82" s="4">
        <v>4.110718193550643</v>
      </c>
      <c r="BC82" s="3"/>
      <c r="BD82" s="3" t="str">
        <f t="shared" si="21"/>
        <v>4</v>
      </c>
      <c r="BE82" s="3" t="str">
        <f t="shared" si="22"/>
        <v>4</v>
      </c>
      <c r="BF82" s="3" t="str">
        <f t="shared" si="23"/>
        <v>5</v>
      </c>
      <c r="BG82" s="3" t="str">
        <f t="shared" si="24"/>
        <v>1</v>
      </c>
      <c r="BH82" s="3" t="str">
        <f t="shared" si="25"/>
        <v>1</v>
      </c>
      <c r="BI82" s="3" t="str">
        <f t="shared" si="26"/>
        <v>1</v>
      </c>
      <c r="BJ82" s="3" t="str">
        <f t="shared" si="27"/>
        <v>1</v>
      </c>
      <c r="BK82" s="3" t="str">
        <f t="shared" si="28"/>
        <v>1</v>
      </c>
      <c r="BL82" s="3" t="str">
        <f t="shared" si="29"/>
        <v>1</v>
      </c>
      <c r="BM82" s="3" t="str">
        <f t="shared" si="30"/>
        <v>2</v>
      </c>
      <c r="BN82" s="3" t="str">
        <f t="shared" si="31"/>
        <v>2</v>
      </c>
      <c r="BO82" s="3" t="str">
        <f t="shared" si="32"/>
        <v>2</v>
      </c>
      <c r="BP82" s="3" t="str">
        <f t="shared" si="33"/>
        <v>2</v>
      </c>
      <c r="BQ82" s="3"/>
      <c r="BR82" s="4"/>
      <c r="BS82" s="4">
        <v>124810.0</v>
      </c>
      <c r="BT82" s="4">
        <v>6703.0</v>
      </c>
      <c r="BU82" s="3" t="str">
        <f t="shared" si="34"/>
        <v>5</v>
      </c>
      <c r="BV82" s="3" t="str">
        <f t="shared" si="35"/>
        <v>5</v>
      </c>
      <c r="BW82" t="str">
        <f t="shared" si="36"/>
        <v>2</v>
      </c>
      <c r="BX82" t="str">
        <f t="shared" si="37"/>
        <v>3</v>
      </c>
      <c r="BY82" s="4">
        <v>205456.0</v>
      </c>
      <c r="BZ82" s="4">
        <v>622.0</v>
      </c>
      <c r="CA82" s="3" t="str">
        <f t="shared" si="38"/>
        <v>7</v>
      </c>
      <c r="CB82" s="3" t="str">
        <f t="shared" si="39"/>
        <v>1</v>
      </c>
      <c r="CC82" s="7" t="str">
        <f t="shared" si="40"/>
        <v/>
      </c>
      <c r="CD82" s="4" t="str">
        <f t="shared" si="41"/>
        <v>0</v>
      </c>
      <c r="CE82" s="4" t="str">
        <f t="shared" si="42"/>
        <v>0</v>
      </c>
    </row>
    <row r="83">
      <c r="A83" s="4" t="str">
        <f t="shared" si="44"/>
        <v/>
      </c>
      <c r="B83" s="4" t="str">
        <f t="shared" si="45"/>
        <v/>
      </c>
      <c r="C83" s="4" t="str">
        <f t="shared" si="46"/>
        <v/>
      </c>
      <c r="D83" s="4" t="str">
        <f t="shared" si="47"/>
        <v/>
      </c>
      <c r="E83" s="4" t="str">
        <f t="shared" si="48"/>
        <v/>
      </c>
      <c r="F83" s="4" t="str">
        <f t="shared" si="49"/>
        <v/>
      </c>
      <c r="G83" s="4" t="str">
        <f t="shared" si="50"/>
        <v/>
      </c>
      <c r="H83" s="4" t="str">
        <f t="shared" si="51"/>
        <v/>
      </c>
      <c r="I83" s="4" t="str">
        <f t="shared" si="52"/>
        <v>3</v>
      </c>
      <c r="J83" s="4">
        <v>131.0</v>
      </c>
      <c r="M83" t="str">
        <f t="shared" si="3"/>
        <v>3</v>
      </c>
      <c r="N83" t="str">
        <f t="shared" si="4"/>
        <v>0</v>
      </c>
      <c r="O83" t="str">
        <f t="shared" si="5"/>
        <v>0</v>
      </c>
      <c r="Q83" s="3" t="str">
        <f t="shared" si="6"/>
        <v>9</v>
      </c>
      <c r="R83" s="3" t="str">
        <f t="shared" si="7"/>
        <v/>
      </c>
      <c r="S83" s="3" t="str">
        <f t="shared" si="8"/>
        <v/>
      </c>
      <c r="T83">
        <v>12.03342300153745</v>
      </c>
      <c r="U83" s="4">
        <v>154.0</v>
      </c>
      <c r="V83" s="7"/>
      <c r="W83" s="7"/>
      <c r="X83" s="3" t="str">
        <f t="shared" si="9"/>
        <v>3</v>
      </c>
      <c r="Y83" s="3" t="str">
        <f t="shared" si="10"/>
        <v>5</v>
      </c>
      <c r="Z83" s="3" t="str">
        <f t="shared" si="11"/>
        <v>0</v>
      </c>
      <c r="AA83" s="3" t="str">
        <f t="shared" si="12"/>
        <v>0</v>
      </c>
      <c r="AB83" s="3" t="str">
        <f t="shared" si="13"/>
        <v>4</v>
      </c>
      <c r="AC83" s="3" t="str">
        <f t="shared" si="14"/>
        <v>10</v>
      </c>
      <c r="AD83" s="3" t="str">
        <f t="shared" si="15"/>
        <v/>
      </c>
      <c r="AE83" s="3" t="str">
        <f t="shared" si="16"/>
        <v/>
      </c>
      <c r="AG83" s="7">
        <v>202955.3075</v>
      </c>
      <c r="AH83" s="7">
        <v>1097.9306027342434</v>
      </c>
      <c r="AI83" s="7">
        <v>10900.0</v>
      </c>
      <c r="AJ83" s="7">
        <v>10071.773198830117</v>
      </c>
      <c r="AK83" s="3" t="str">
        <f t="shared" si="17"/>
        <v>4</v>
      </c>
      <c r="AL83" s="3" t="str">
        <f t="shared" si="18"/>
        <v>4</v>
      </c>
      <c r="AM83" s="3" t="str">
        <f t="shared" si="19"/>
        <v>3</v>
      </c>
      <c r="AN83" s="3" t="str">
        <f t="shared" si="20"/>
        <v>4</v>
      </c>
      <c r="AO83" s="3"/>
      <c r="AP83" s="4">
        <v>0.00495303097992</v>
      </c>
      <c r="AQ83" s="4">
        <v>201875.0</v>
      </c>
      <c r="AR83" s="4">
        <v>17.623102734243375</v>
      </c>
      <c r="AS83" s="4">
        <v>10900.0</v>
      </c>
      <c r="AT83" s="4">
        <v>13.412040514551652</v>
      </c>
      <c r="AU83" s="4">
        <v>10062.0625</v>
      </c>
      <c r="AV83" s="4">
        <v>13.296638435541716</v>
      </c>
      <c r="AW83" s="4">
        <v>837.9375</v>
      </c>
      <c r="AX83" s="4">
        <v>9.710698830116167</v>
      </c>
      <c r="AY83" s="4">
        <v>936.215</v>
      </c>
      <c r="AZ83" s="4">
        <v>9.87069606981311</v>
      </c>
      <c r="BA83" s="4">
        <v>144.0925</v>
      </c>
      <c r="BB83" s="4">
        <v>7.170851435111138</v>
      </c>
      <c r="BC83" s="3"/>
      <c r="BD83" s="3" t="str">
        <f t="shared" si="21"/>
        <v>3</v>
      </c>
      <c r="BE83" s="3" t="str">
        <f t="shared" si="22"/>
        <v>4</v>
      </c>
      <c r="BF83" s="3" t="str">
        <f t="shared" si="23"/>
        <v>5</v>
      </c>
      <c r="BG83" s="3" t="str">
        <f t="shared" si="24"/>
        <v>3</v>
      </c>
      <c r="BH83" s="3" t="str">
        <f t="shared" si="25"/>
        <v>3</v>
      </c>
      <c r="BI83" s="3" t="str">
        <f t="shared" si="26"/>
        <v>4</v>
      </c>
      <c r="BJ83" s="3" t="str">
        <f t="shared" si="27"/>
        <v>4</v>
      </c>
      <c r="BK83" s="3" t="str">
        <f t="shared" si="28"/>
        <v>3</v>
      </c>
      <c r="BL83" s="3" t="str">
        <f t="shared" si="29"/>
        <v>3</v>
      </c>
      <c r="BM83" s="3" t="str">
        <f t="shared" si="30"/>
        <v>4</v>
      </c>
      <c r="BN83" s="3" t="str">
        <f t="shared" si="31"/>
        <v>4</v>
      </c>
      <c r="BO83" s="3" t="str">
        <f t="shared" si="32"/>
        <v>5</v>
      </c>
      <c r="BP83" s="3" t="str">
        <f t="shared" si="33"/>
        <v>5</v>
      </c>
      <c r="BQ83" s="3"/>
      <c r="BR83" s="4"/>
      <c r="BS83" s="4">
        <v>125056.0</v>
      </c>
      <c r="BT83" s="4">
        <v>7086.0</v>
      </c>
      <c r="BU83" s="3" t="str">
        <f t="shared" si="34"/>
        <v>5</v>
      </c>
      <c r="BV83" s="3" t="str">
        <f t="shared" si="35"/>
        <v>5</v>
      </c>
      <c r="BW83" t="str">
        <f t="shared" si="36"/>
        <v>2</v>
      </c>
      <c r="BX83" t="str">
        <f t="shared" si="37"/>
        <v>3</v>
      </c>
      <c r="BY83" s="4">
        <v>201875.0</v>
      </c>
      <c r="BZ83" s="4">
        <v>10900.0</v>
      </c>
      <c r="CA83" s="3" t="str">
        <f t="shared" si="38"/>
        <v>7</v>
      </c>
      <c r="CB83" s="3" t="str">
        <f t="shared" si="39"/>
        <v>6</v>
      </c>
      <c r="CC83" s="7" t="str">
        <f t="shared" si="40"/>
        <v/>
      </c>
      <c r="CD83" s="4" t="str">
        <f t="shared" si="41"/>
        <v/>
      </c>
      <c r="CE83" s="4" t="str">
        <f t="shared" si="42"/>
        <v/>
      </c>
    </row>
    <row r="84">
      <c r="A84" s="4" t="str">
        <f t="shared" si="44"/>
        <v/>
      </c>
      <c r="B84" s="4" t="str">
        <f t="shared" si="45"/>
        <v/>
      </c>
      <c r="C84" s="4" t="str">
        <f t="shared" si="46"/>
        <v/>
      </c>
      <c r="D84" s="4" t="str">
        <f t="shared" si="47"/>
        <v/>
      </c>
      <c r="E84" s="4" t="str">
        <f t="shared" si="48"/>
        <v/>
      </c>
      <c r="F84" s="4" t="str">
        <f t="shared" si="49"/>
        <v/>
      </c>
      <c r="G84" s="4" t="str">
        <f t="shared" si="50"/>
        <v/>
      </c>
      <c r="H84" s="4" t="str">
        <f t="shared" si="51"/>
        <v/>
      </c>
      <c r="I84" s="4" t="str">
        <f t="shared" si="52"/>
        <v>4</v>
      </c>
      <c r="J84" s="4">
        <v>306.0</v>
      </c>
      <c r="M84" t="str">
        <f t="shared" si="3"/>
        <v>3</v>
      </c>
      <c r="N84" t="str">
        <f t="shared" si="4"/>
        <v>0</v>
      </c>
      <c r="O84" t="str">
        <f t="shared" si="5"/>
        <v>0</v>
      </c>
      <c r="Q84" s="3" t="str">
        <f t="shared" si="6"/>
        <v>10</v>
      </c>
      <c r="R84" s="3" t="str">
        <f t="shared" si="7"/>
        <v/>
      </c>
      <c r="S84" s="3" t="str">
        <f t="shared" si="8"/>
        <v/>
      </c>
      <c r="T84">
        <v>12.257387842692651</v>
      </c>
      <c r="U84" s="7">
        <v>70.0</v>
      </c>
      <c r="V84" s="7"/>
      <c r="W84" s="7"/>
      <c r="X84" s="3" t="str">
        <f t="shared" si="9"/>
        <v>3</v>
      </c>
      <c r="Y84" s="3" t="str">
        <f t="shared" si="10"/>
        <v>5</v>
      </c>
      <c r="Z84" s="3" t="str">
        <f t="shared" si="11"/>
        <v>0</v>
      </c>
      <c r="AA84" s="3" t="str">
        <f t="shared" si="12"/>
        <v>0</v>
      </c>
      <c r="AB84" s="3" t="str">
        <f t="shared" si="13"/>
        <v>4</v>
      </c>
      <c r="AC84" s="3" t="str">
        <f t="shared" si="14"/>
        <v>10</v>
      </c>
      <c r="AD84" s="3" t="str">
        <f t="shared" si="15"/>
        <v/>
      </c>
      <c r="AE84" s="3" t="str">
        <f t="shared" si="16"/>
        <v/>
      </c>
      <c r="AG84" s="7">
        <v>202169.0871875</v>
      </c>
      <c r="AH84" s="7">
        <v>724.7073357160111</v>
      </c>
      <c r="AI84" s="7">
        <v>2624.0</v>
      </c>
      <c r="AJ84" s="7">
        <v>2563.0660891904577</v>
      </c>
      <c r="AK84" s="3" t="str">
        <f t="shared" si="17"/>
        <v>4</v>
      </c>
      <c r="AL84" s="3" t="str">
        <f t="shared" si="18"/>
        <v>3</v>
      </c>
      <c r="AM84" s="3" t="str">
        <f t="shared" si="19"/>
        <v>2</v>
      </c>
      <c r="AN84" s="3" t="str">
        <f t="shared" si="20"/>
        <v>2</v>
      </c>
      <c r="AO84" s="3"/>
      <c r="AP84" s="4">
        <v>0.00489196085925</v>
      </c>
      <c r="AQ84" s="4">
        <v>201462.0</v>
      </c>
      <c r="AR84" s="4">
        <v>17.62014821601108</v>
      </c>
      <c r="AS84" s="4">
        <v>2624.0</v>
      </c>
      <c r="AT84" s="4">
        <v>11.357552004618084</v>
      </c>
      <c r="AU84" s="4">
        <v>2557.0</v>
      </c>
      <c r="AV84" s="4">
        <v>11.32023644524165</v>
      </c>
      <c r="AW84" s="4">
        <v>67.0</v>
      </c>
      <c r="AX84" s="4">
        <v>6.066089190457772</v>
      </c>
      <c r="AY84" s="4">
        <v>616.9340625</v>
      </c>
      <c r="AZ84" s="4">
        <v>9.268972493107814</v>
      </c>
      <c r="BA84" s="4">
        <v>90.153125</v>
      </c>
      <c r="BB84" s="4">
        <v>6.49430559590564</v>
      </c>
      <c r="BC84" s="3"/>
      <c r="BD84" s="3" t="str">
        <f t="shared" si="21"/>
        <v>3</v>
      </c>
      <c r="BE84" s="3" t="str">
        <f t="shared" si="22"/>
        <v>4</v>
      </c>
      <c r="BF84" s="3" t="str">
        <f t="shared" si="23"/>
        <v>5</v>
      </c>
      <c r="BG84" s="3" t="str">
        <f t="shared" si="24"/>
        <v>2</v>
      </c>
      <c r="BH84" s="3" t="str">
        <f t="shared" si="25"/>
        <v>2</v>
      </c>
      <c r="BI84" s="3" t="str">
        <f t="shared" si="26"/>
        <v>2</v>
      </c>
      <c r="BJ84" s="3" t="str">
        <f t="shared" si="27"/>
        <v>2</v>
      </c>
      <c r="BK84" s="3" t="str">
        <f t="shared" si="28"/>
        <v>1</v>
      </c>
      <c r="BL84" s="3" t="str">
        <f t="shared" si="29"/>
        <v>1</v>
      </c>
      <c r="BM84" s="3" t="str">
        <f t="shared" si="30"/>
        <v>3</v>
      </c>
      <c r="BN84" s="3" t="str">
        <f t="shared" si="31"/>
        <v>3</v>
      </c>
      <c r="BO84" s="3" t="str">
        <f t="shared" si="32"/>
        <v>4</v>
      </c>
      <c r="BP84" s="3" t="str">
        <f t="shared" si="33"/>
        <v>4</v>
      </c>
      <c r="BQ84" s="3"/>
      <c r="BR84" s="4"/>
      <c r="BS84" s="4">
        <v>126942.0</v>
      </c>
      <c r="BT84" s="4">
        <v>7099.0</v>
      </c>
      <c r="BU84" s="3" t="str">
        <f t="shared" si="34"/>
        <v>5</v>
      </c>
      <c r="BV84" s="3" t="str">
        <f t="shared" si="35"/>
        <v>5</v>
      </c>
      <c r="BW84" t="str">
        <f t="shared" si="36"/>
        <v>2</v>
      </c>
      <c r="BX84" t="str">
        <f t="shared" si="37"/>
        <v>3</v>
      </c>
      <c r="BY84" s="4">
        <v>201462.0</v>
      </c>
      <c r="BZ84" s="4">
        <v>2624.0</v>
      </c>
      <c r="CA84" s="3" t="str">
        <f t="shared" si="38"/>
        <v>7</v>
      </c>
      <c r="CB84" s="3" t="str">
        <f t="shared" si="39"/>
        <v>3</v>
      </c>
      <c r="CC84" s="4" t="str">
        <f t="shared" si="40"/>
        <v>306</v>
      </c>
      <c r="CD84" s="4" t="str">
        <f t="shared" si="41"/>
        <v/>
      </c>
      <c r="CE84" s="4" t="str">
        <f t="shared" si="42"/>
        <v/>
      </c>
    </row>
    <row r="85">
      <c r="A85" s="4" t="str">
        <f t="shared" si="44"/>
        <v/>
      </c>
      <c r="B85" s="4" t="str">
        <f t="shared" si="45"/>
        <v/>
      </c>
      <c r="C85" s="4" t="str">
        <f t="shared" si="46"/>
        <v/>
      </c>
      <c r="D85" s="4" t="str">
        <f t="shared" si="47"/>
        <v/>
      </c>
      <c r="E85" s="4" t="str">
        <f t="shared" si="48"/>
        <v/>
      </c>
      <c r="F85" s="4" t="str">
        <f t="shared" si="49"/>
        <v/>
      </c>
      <c r="G85" s="4" t="str">
        <f t="shared" si="50"/>
        <v/>
      </c>
      <c r="H85" s="4" t="str">
        <f t="shared" si="51"/>
        <v/>
      </c>
      <c r="I85" s="4" t="str">
        <f t="shared" si="52"/>
        <v/>
      </c>
      <c r="M85" t="str">
        <f t="shared" si="3"/>
        <v>0</v>
      </c>
      <c r="N85" t="str">
        <f t="shared" si="4"/>
        <v>0</v>
      </c>
      <c r="O85" t="str">
        <f t="shared" si="5"/>
        <v>0</v>
      </c>
      <c r="Q85" s="3" t="str">
        <f t="shared" si="6"/>
        <v/>
      </c>
      <c r="R85" s="3" t="str">
        <f t="shared" si="7"/>
        <v/>
      </c>
      <c r="S85" s="3" t="str">
        <f t="shared" si="8"/>
        <v/>
      </c>
      <c r="X85" s="3" t="str">
        <f t="shared" si="9"/>
        <v>0</v>
      </c>
      <c r="Y85" s="3" t="str">
        <f t="shared" si="10"/>
        <v>0</v>
      </c>
      <c r="Z85" s="3" t="str">
        <f t="shared" si="11"/>
        <v>0</v>
      </c>
      <c r="AA85" s="3" t="str">
        <f t="shared" si="12"/>
        <v>0</v>
      </c>
      <c r="AB85" s="3" t="str">
        <f t="shared" si="13"/>
        <v/>
      </c>
      <c r="AC85" s="3" t="str">
        <f t="shared" si="14"/>
        <v/>
      </c>
      <c r="AD85" s="3" t="str">
        <f t="shared" si="15"/>
        <v/>
      </c>
      <c r="AE85" s="3" t="str">
        <f t="shared" si="16"/>
        <v/>
      </c>
      <c r="AG85" s="7">
        <v>197101.15375</v>
      </c>
      <c r="AH85" s="7">
        <v>1333.7326607120312</v>
      </c>
      <c r="AI85" s="7">
        <v>19300.0</v>
      </c>
      <c r="AJ85" s="7">
        <v>17109.697959691035</v>
      </c>
      <c r="AK85" s="3" t="str">
        <f t="shared" si="17"/>
        <v>4</v>
      </c>
      <c r="AL85" s="3" t="str">
        <f t="shared" si="18"/>
        <v>4</v>
      </c>
      <c r="AM85" s="3" t="str">
        <f t="shared" si="19"/>
        <v>4</v>
      </c>
      <c r="AN85" s="3" t="str">
        <f t="shared" si="20"/>
        <v>4</v>
      </c>
      <c r="AO85" s="3"/>
      <c r="AP85" s="4">
        <v>0.00487324195632</v>
      </c>
      <c r="AQ85" s="4">
        <v>195785.0</v>
      </c>
      <c r="AR85" s="4">
        <v>17.578910712031234</v>
      </c>
      <c r="AS85" s="4">
        <v>19300.0</v>
      </c>
      <c r="AT85" s="4">
        <v>14.236313227042807</v>
      </c>
      <c r="AU85" s="4">
        <v>17098.59375</v>
      </c>
      <c r="AV85" s="4">
        <v>14.061590057097673</v>
      </c>
      <c r="AW85" s="4">
        <v>2201.40625</v>
      </c>
      <c r="AX85" s="4">
        <v>11.104209691035459</v>
      </c>
      <c r="AY85" s="4">
        <v>1114.469375</v>
      </c>
      <c r="AZ85" s="4">
        <v>10.122141257345282</v>
      </c>
      <c r="BA85" s="4">
        <v>201.684375</v>
      </c>
      <c r="BB85" s="4">
        <v>7.655955508811427</v>
      </c>
      <c r="BC85" s="3"/>
      <c r="BD85" s="3" t="str">
        <f t="shared" si="21"/>
        <v>3</v>
      </c>
      <c r="BE85" s="3" t="str">
        <f t="shared" si="22"/>
        <v>4</v>
      </c>
      <c r="BF85" s="3" t="str">
        <f t="shared" si="23"/>
        <v>4</v>
      </c>
      <c r="BG85" s="3" t="str">
        <f t="shared" si="24"/>
        <v>4</v>
      </c>
      <c r="BH85" s="3" t="str">
        <f t="shared" si="25"/>
        <v>4</v>
      </c>
      <c r="BI85" s="3" t="str">
        <f t="shared" si="26"/>
        <v>4</v>
      </c>
      <c r="BJ85" s="3" t="str">
        <f t="shared" si="27"/>
        <v>4</v>
      </c>
      <c r="BK85" s="3" t="str">
        <f t="shared" si="28"/>
        <v>4</v>
      </c>
      <c r="BL85" s="3" t="str">
        <f t="shared" si="29"/>
        <v>4</v>
      </c>
      <c r="BM85" s="3" t="str">
        <f t="shared" si="30"/>
        <v>4</v>
      </c>
      <c r="BN85" s="3" t="str">
        <f t="shared" si="31"/>
        <v>4</v>
      </c>
      <c r="BO85" s="3" t="str">
        <f t="shared" si="32"/>
        <v>5</v>
      </c>
      <c r="BP85" s="3" t="str">
        <f t="shared" si="33"/>
        <v>5</v>
      </c>
      <c r="BQ85" s="3"/>
      <c r="BR85" s="4"/>
      <c r="BS85" s="4">
        <v>131570.0</v>
      </c>
      <c r="BT85" s="4">
        <v>7210.0</v>
      </c>
      <c r="BU85" s="3" t="str">
        <f t="shared" si="34"/>
        <v>5</v>
      </c>
      <c r="BV85" s="3" t="str">
        <f t="shared" si="35"/>
        <v>5</v>
      </c>
      <c r="BW85" t="str">
        <f t="shared" si="36"/>
        <v>2</v>
      </c>
      <c r="BX85" t="str">
        <f t="shared" si="37"/>
        <v>3</v>
      </c>
      <c r="BY85" s="4">
        <v>195785.0</v>
      </c>
      <c r="BZ85" s="4">
        <v>19300.0</v>
      </c>
      <c r="CA85" s="3" t="str">
        <f t="shared" si="38"/>
        <v>7</v>
      </c>
      <c r="CB85" s="3" t="str">
        <f t="shared" si="39"/>
        <v>8</v>
      </c>
      <c r="CC85" s="7" t="str">
        <f t="shared" si="40"/>
        <v/>
      </c>
      <c r="CD85" s="4" t="str">
        <f t="shared" si="41"/>
        <v/>
      </c>
      <c r="CE85" s="4" t="str">
        <f t="shared" si="42"/>
        <v/>
      </c>
    </row>
    <row r="86">
      <c r="A86" s="4" t="str">
        <f t="shared" si="44"/>
        <v/>
      </c>
      <c r="B86" s="4" t="str">
        <f t="shared" si="45"/>
        <v/>
      </c>
      <c r="C86" s="4" t="str">
        <f t="shared" si="46"/>
        <v/>
      </c>
      <c r="D86" s="4" t="str">
        <f t="shared" si="47"/>
        <v/>
      </c>
      <c r="E86" s="4" t="str">
        <f t="shared" si="48"/>
        <v/>
      </c>
      <c r="F86" s="4" t="str">
        <f t="shared" si="49"/>
        <v/>
      </c>
      <c r="G86" s="4" t="str">
        <f t="shared" si="50"/>
        <v/>
      </c>
      <c r="H86" s="4" t="str">
        <f t="shared" si="51"/>
        <v/>
      </c>
      <c r="I86" s="4" t="str">
        <f t="shared" si="52"/>
        <v/>
      </c>
      <c r="M86" t="str">
        <f t="shared" si="3"/>
        <v>0</v>
      </c>
      <c r="N86" t="str">
        <f t="shared" si="4"/>
        <v>0</v>
      </c>
      <c r="O86" t="str">
        <f t="shared" si="5"/>
        <v>0</v>
      </c>
      <c r="Q86" s="3" t="str">
        <f t="shared" si="6"/>
        <v/>
      </c>
      <c r="R86" s="3" t="str">
        <f t="shared" si="7"/>
        <v/>
      </c>
      <c r="S86" s="3" t="str">
        <f t="shared" si="8"/>
        <v/>
      </c>
      <c r="U86" s="18"/>
      <c r="X86" s="3" t="str">
        <f t="shared" si="9"/>
        <v>0</v>
      </c>
      <c r="Y86" s="3" t="str">
        <f t="shared" si="10"/>
        <v>0</v>
      </c>
      <c r="Z86" s="3" t="str">
        <f t="shared" si="11"/>
        <v>0</v>
      </c>
      <c r="AA86" s="3" t="str">
        <f t="shared" si="12"/>
        <v>0</v>
      </c>
      <c r="AB86" s="3" t="str">
        <f t="shared" si="13"/>
        <v/>
      </c>
      <c r="AC86" s="3" t="str">
        <f t="shared" si="14"/>
        <v/>
      </c>
      <c r="AD86" s="3" t="str">
        <f t="shared" si="15"/>
        <v/>
      </c>
      <c r="AE86" s="3" t="str">
        <f t="shared" si="16"/>
        <v/>
      </c>
      <c r="AG86" s="7">
        <v>193600.0</v>
      </c>
      <c r="AH86" s="7">
        <v>28.562637453411362</v>
      </c>
      <c r="AI86" s="7">
        <v>13800.0</v>
      </c>
      <c r="AJ86" s="7">
        <v>13669.108524456778</v>
      </c>
      <c r="AK86" s="3" t="str">
        <f t="shared" si="17"/>
        <v>4</v>
      </c>
      <c r="AL86" s="3" t="str">
        <f t="shared" si="18"/>
        <v>1</v>
      </c>
      <c r="AM86" s="3" t="str">
        <f t="shared" si="19"/>
        <v>4</v>
      </c>
      <c r="AN86" s="3" t="str">
        <f t="shared" si="20"/>
        <v>4</v>
      </c>
      <c r="AO86" s="3"/>
      <c r="AP86" s="4">
        <v>0.00481698123215</v>
      </c>
      <c r="AQ86" s="4">
        <v>193589.0</v>
      </c>
      <c r="AR86" s="4">
        <v>17.562637453411362</v>
      </c>
      <c r="AS86" s="4">
        <v>13800.0</v>
      </c>
      <c r="AT86" s="4">
        <v>13.752380646552893</v>
      </c>
      <c r="AU86" s="4">
        <v>13662.0</v>
      </c>
      <c r="AV86" s="4">
        <v>13.73788107685778</v>
      </c>
      <c r="AW86" s="4">
        <v>138.0</v>
      </c>
      <c r="AX86" s="4">
        <v>7.10852445677817</v>
      </c>
      <c r="AY86" s="4">
        <v>10.0</v>
      </c>
      <c r="AZ86" s="4">
        <v>3.3219280948873626</v>
      </c>
      <c r="BA86" s="4">
        <v>1.0</v>
      </c>
      <c r="BB86" s="4">
        <v>0.0</v>
      </c>
      <c r="BC86" s="3"/>
      <c r="BD86" s="3" t="str">
        <f t="shared" si="21"/>
        <v>3</v>
      </c>
      <c r="BE86" s="3" t="str">
        <f t="shared" si="22"/>
        <v>4</v>
      </c>
      <c r="BF86" s="3" t="str">
        <f t="shared" si="23"/>
        <v>4</v>
      </c>
      <c r="BG86" s="3" t="str">
        <f t="shared" si="24"/>
        <v>4</v>
      </c>
      <c r="BH86" s="3" t="str">
        <f t="shared" si="25"/>
        <v>4</v>
      </c>
      <c r="BI86" s="3" t="str">
        <f t="shared" si="26"/>
        <v>4</v>
      </c>
      <c r="BJ86" s="3" t="str">
        <f t="shared" si="27"/>
        <v>4</v>
      </c>
      <c r="BK86" s="3" t="str">
        <f t="shared" si="28"/>
        <v>1</v>
      </c>
      <c r="BL86" s="3" t="str">
        <f t="shared" si="29"/>
        <v>1</v>
      </c>
      <c r="BM86" s="3" t="str">
        <f t="shared" si="30"/>
        <v>1</v>
      </c>
      <c r="BN86" s="3" t="str">
        <f t="shared" si="31"/>
        <v>1</v>
      </c>
      <c r="BO86" s="3" t="str">
        <f t="shared" si="32"/>
        <v>1</v>
      </c>
      <c r="BP86" s="3" t="str">
        <f t="shared" si="33"/>
        <v>0</v>
      </c>
      <c r="BQ86" s="3"/>
      <c r="BR86" s="4"/>
      <c r="BS86" s="4">
        <v>131892.0</v>
      </c>
      <c r="BT86" s="4">
        <v>7684.0</v>
      </c>
      <c r="BU86" s="3" t="str">
        <f t="shared" si="34"/>
        <v>5</v>
      </c>
      <c r="BV86" s="3" t="str">
        <f t="shared" si="35"/>
        <v>5</v>
      </c>
      <c r="BW86" t="str">
        <f t="shared" si="36"/>
        <v>2</v>
      </c>
      <c r="BX86" t="str">
        <f t="shared" si="37"/>
        <v>3</v>
      </c>
      <c r="BY86" s="4">
        <v>193589.0</v>
      </c>
      <c r="BZ86" s="4">
        <v>13800.0</v>
      </c>
      <c r="CA86" s="3" t="str">
        <f t="shared" si="38"/>
        <v>7</v>
      </c>
      <c r="CB86" s="3" t="str">
        <f t="shared" si="39"/>
        <v>7</v>
      </c>
      <c r="CC86" s="7" t="str">
        <f t="shared" si="40"/>
        <v/>
      </c>
      <c r="CD86" s="4" t="str">
        <f t="shared" si="41"/>
        <v/>
      </c>
      <c r="CE86" s="4" t="str">
        <f t="shared" si="42"/>
        <v/>
      </c>
    </row>
    <row r="87">
      <c r="A87" s="4" t="str">
        <f t="shared" si="44"/>
        <v/>
      </c>
      <c r="B87" s="4" t="str">
        <f t="shared" si="45"/>
        <v/>
      </c>
      <c r="C87" s="4" t="str">
        <f t="shared" si="46"/>
        <v/>
      </c>
      <c r="D87" s="4" t="str">
        <f t="shared" si="47"/>
        <v>0</v>
      </c>
      <c r="E87" s="4" t="str">
        <f t="shared" si="48"/>
        <v/>
      </c>
      <c r="F87" s="4" t="str">
        <f t="shared" si="49"/>
        <v/>
      </c>
      <c r="G87" s="4" t="str">
        <f t="shared" si="50"/>
        <v/>
      </c>
      <c r="H87" s="4" t="str">
        <f t="shared" si="51"/>
        <v>10</v>
      </c>
      <c r="I87" s="4" t="str">
        <f t="shared" si="52"/>
        <v>4</v>
      </c>
      <c r="J87" s="4">
        <v>4846.0</v>
      </c>
      <c r="K87" s="4">
        <v>10.0</v>
      </c>
      <c r="L87" s="4">
        <v>0.0</v>
      </c>
      <c r="M87" t="str">
        <f t="shared" si="3"/>
        <v>5</v>
      </c>
      <c r="N87" t="str">
        <f t="shared" si="4"/>
        <v>2</v>
      </c>
      <c r="O87" t="str">
        <f t="shared" si="5"/>
        <v>0</v>
      </c>
      <c r="Q87" s="3" t="str">
        <f t="shared" si="6"/>
        <v>10</v>
      </c>
      <c r="R87" s="3" t="str">
        <f t="shared" si="7"/>
        <v>7</v>
      </c>
      <c r="S87" s="3" t="str">
        <f t="shared" si="8"/>
        <v>0</v>
      </c>
      <c r="T87">
        <v>231.24257868945136</v>
      </c>
      <c r="U87" s="7">
        <v>9961.0</v>
      </c>
      <c r="V87" s="7">
        <v>10.0</v>
      </c>
      <c r="W87" s="7">
        <v>14.995722993277415</v>
      </c>
      <c r="X87" s="3" t="str">
        <f t="shared" si="9"/>
        <v>5</v>
      </c>
      <c r="Y87" s="3" t="str">
        <f t="shared" si="10"/>
        <v>5</v>
      </c>
      <c r="Z87" s="3" t="str">
        <f t="shared" si="11"/>
        <v>4</v>
      </c>
      <c r="AA87" s="3" t="str">
        <f t="shared" si="12"/>
        <v>5</v>
      </c>
      <c r="AB87" s="3" t="str">
        <f t="shared" si="13"/>
        <v>9</v>
      </c>
      <c r="AC87" s="3" t="str">
        <f t="shared" si="14"/>
        <v>10</v>
      </c>
      <c r="AD87" s="3" t="str">
        <f t="shared" si="15"/>
        <v>6</v>
      </c>
      <c r="AE87" s="3" t="str">
        <f t="shared" si="16"/>
        <v>8</v>
      </c>
      <c r="AG87" s="7">
        <v>191339.02656250002</v>
      </c>
      <c r="AH87" s="7">
        <v>455.5690276344927</v>
      </c>
      <c r="AI87" s="7">
        <v>8759.0</v>
      </c>
      <c r="AJ87" s="7">
        <v>8561.392450454594</v>
      </c>
      <c r="AK87" s="3" t="str">
        <f t="shared" si="17"/>
        <v>4</v>
      </c>
      <c r="AL87" s="3" t="str">
        <f t="shared" si="18"/>
        <v>3</v>
      </c>
      <c r="AM87" s="3" t="str">
        <f t="shared" si="19"/>
        <v>3</v>
      </c>
      <c r="AN87" s="3" t="str">
        <f t="shared" si="20"/>
        <v>3</v>
      </c>
      <c r="AO87" s="3"/>
      <c r="AP87" s="4">
        <v>0.00474444831007</v>
      </c>
      <c r="AQ87" s="4">
        <v>190901.0</v>
      </c>
      <c r="AR87" s="4">
        <v>17.542465134492765</v>
      </c>
      <c r="AS87" s="4">
        <v>8759.0</v>
      </c>
      <c r="AT87" s="4">
        <v>13.096550453872926</v>
      </c>
      <c r="AU87" s="4">
        <v>8553.7109375</v>
      </c>
      <c r="AV87" s="4">
        <v>13.06233473853501</v>
      </c>
      <c r="AW87" s="4">
        <v>205.2890625</v>
      </c>
      <c r="AX87" s="4">
        <v>7.681512954594079</v>
      </c>
      <c r="AY87" s="4">
        <v>328.98125</v>
      </c>
      <c r="AZ87" s="4">
        <v>8.361861550930188</v>
      </c>
      <c r="BA87" s="4">
        <v>109.0453125</v>
      </c>
      <c r="BB87" s="4">
        <v>6.768783944362706</v>
      </c>
      <c r="BC87" s="3"/>
      <c r="BD87" s="3" t="str">
        <f t="shared" si="21"/>
        <v>3</v>
      </c>
      <c r="BE87" s="3" t="str">
        <f t="shared" si="22"/>
        <v>4</v>
      </c>
      <c r="BF87" s="3" t="str">
        <f t="shared" si="23"/>
        <v>4</v>
      </c>
      <c r="BG87" s="3" t="str">
        <f t="shared" si="24"/>
        <v>3</v>
      </c>
      <c r="BH87" s="3" t="str">
        <f t="shared" si="25"/>
        <v>3</v>
      </c>
      <c r="BI87" s="3" t="str">
        <f t="shared" si="26"/>
        <v>3</v>
      </c>
      <c r="BJ87" s="3" t="str">
        <f t="shared" si="27"/>
        <v>3</v>
      </c>
      <c r="BK87" s="3" t="str">
        <f t="shared" si="28"/>
        <v>1</v>
      </c>
      <c r="BL87" s="3" t="str">
        <f t="shared" si="29"/>
        <v>1</v>
      </c>
      <c r="BM87" s="3" t="str">
        <f t="shared" si="30"/>
        <v>2</v>
      </c>
      <c r="BN87" s="3" t="str">
        <f t="shared" si="31"/>
        <v>2</v>
      </c>
      <c r="BO87" s="3" t="str">
        <f t="shared" si="32"/>
        <v>4</v>
      </c>
      <c r="BP87" s="3" t="str">
        <f t="shared" si="33"/>
        <v>4</v>
      </c>
      <c r="BQ87" s="3"/>
      <c r="BR87" s="4"/>
      <c r="BS87" s="4">
        <v>133692.0</v>
      </c>
      <c r="BT87" s="4">
        <v>7763.0</v>
      </c>
      <c r="BU87" s="3" t="str">
        <f t="shared" si="34"/>
        <v>5</v>
      </c>
      <c r="BV87" s="3" t="str">
        <f t="shared" si="35"/>
        <v>5</v>
      </c>
      <c r="BW87" t="str">
        <f t="shared" si="36"/>
        <v>2</v>
      </c>
      <c r="BX87" t="str">
        <f t="shared" si="37"/>
        <v>3</v>
      </c>
      <c r="BY87" s="4">
        <v>190901.0</v>
      </c>
      <c r="BZ87" s="4">
        <v>8759.0</v>
      </c>
      <c r="CA87" s="3" t="str">
        <f t="shared" si="38"/>
        <v>7</v>
      </c>
      <c r="CB87" s="3" t="str">
        <f t="shared" si="39"/>
        <v>6</v>
      </c>
      <c r="CC87" s="4" t="str">
        <f t="shared" si="40"/>
        <v>4846</v>
      </c>
      <c r="CD87" s="4" t="str">
        <f t="shared" si="41"/>
        <v>10</v>
      </c>
      <c r="CE87" s="4" t="str">
        <f t="shared" si="42"/>
        <v>0</v>
      </c>
    </row>
    <row r="88">
      <c r="A88" s="4" t="str">
        <f t="shared" si="44"/>
        <v/>
      </c>
      <c r="B88" s="4" t="str">
        <f t="shared" si="45"/>
        <v/>
      </c>
      <c r="C88" s="4" t="str">
        <f t="shared" si="46"/>
        <v/>
      </c>
      <c r="D88" s="4" t="str">
        <f t="shared" si="47"/>
        <v/>
      </c>
      <c r="E88" s="4" t="str">
        <f t="shared" si="48"/>
        <v/>
      </c>
      <c r="F88" s="4" t="str">
        <f t="shared" si="49"/>
        <v/>
      </c>
      <c r="G88" s="4" t="str">
        <f t="shared" si="50"/>
        <v/>
      </c>
      <c r="H88" s="4" t="str">
        <f t="shared" si="51"/>
        <v/>
      </c>
      <c r="I88" s="4" t="str">
        <f t="shared" si="52"/>
        <v/>
      </c>
      <c r="M88" t="str">
        <f t="shared" si="3"/>
        <v>0</v>
      </c>
      <c r="N88" t="str">
        <f t="shared" si="4"/>
        <v>0</v>
      </c>
      <c r="O88" t="str">
        <f t="shared" si="5"/>
        <v>0</v>
      </c>
      <c r="Q88" s="3" t="str">
        <f t="shared" si="6"/>
        <v/>
      </c>
      <c r="R88" s="3" t="str">
        <f t="shared" si="7"/>
        <v/>
      </c>
      <c r="S88" s="3" t="str">
        <f t="shared" si="8"/>
        <v/>
      </c>
      <c r="U88" s="18"/>
      <c r="X88" s="3" t="str">
        <f t="shared" si="9"/>
        <v>0</v>
      </c>
      <c r="Y88" s="3" t="str">
        <f t="shared" si="10"/>
        <v>0</v>
      </c>
      <c r="Z88" s="3" t="str">
        <f t="shared" si="11"/>
        <v>0</v>
      </c>
      <c r="AA88" s="3" t="str">
        <f t="shared" si="12"/>
        <v>0</v>
      </c>
      <c r="AB88" s="3" t="str">
        <f t="shared" si="13"/>
        <v/>
      </c>
      <c r="AC88" s="3" t="str">
        <f t="shared" si="14"/>
        <v/>
      </c>
      <c r="AD88" s="3" t="str">
        <f t="shared" si="15"/>
        <v/>
      </c>
      <c r="AE88" s="3" t="str">
        <f t="shared" si="16"/>
        <v/>
      </c>
      <c r="AG88" s="7">
        <v>190898.0125</v>
      </c>
      <c r="AH88" s="7">
        <v>412.5519541915835</v>
      </c>
      <c r="AI88" s="7">
        <v>2557.0</v>
      </c>
      <c r="AJ88" s="7">
        <v>2488.2288186904957</v>
      </c>
      <c r="AK88" s="3" t="str">
        <f t="shared" si="17"/>
        <v>3</v>
      </c>
      <c r="AL88" s="3" t="str">
        <f t="shared" si="18"/>
        <v>2</v>
      </c>
      <c r="AM88" s="3" t="str">
        <f t="shared" si="19"/>
        <v>1</v>
      </c>
      <c r="AN88" s="3" t="str">
        <f t="shared" si="20"/>
        <v>2</v>
      </c>
      <c r="AO88" s="3"/>
      <c r="AP88" s="4">
        <v>0.00468440877478</v>
      </c>
      <c r="AQ88" s="4">
        <v>190503.0</v>
      </c>
      <c r="AR88" s="4">
        <v>17.539454191583463</v>
      </c>
      <c r="AS88" s="4">
        <v>2557.0</v>
      </c>
      <c r="AT88" s="4">
        <v>11.32023644524165</v>
      </c>
      <c r="AU88" s="4">
        <v>2482.0</v>
      </c>
      <c r="AV88" s="4">
        <v>11.277287400130357</v>
      </c>
      <c r="AW88" s="4">
        <v>75.0</v>
      </c>
      <c r="AX88" s="4">
        <v>6.22881869049588</v>
      </c>
      <c r="AY88" s="4">
        <v>361.975</v>
      </c>
      <c r="AZ88" s="4">
        <v>8.49974625000724</v>
      </c>
      <c r="BA88" s="4">
        <v>33.0375</v>
      </c>
      <c r="BB88" s="4">
        <v>5.046032614754208</v>
      </c>
      <c r="BC88" s="3"/>
      <c r="BD88" s="3" t="str">
        <f t="shared" si="21"/>
        <v>3</v>
      </c>
      <c r="BE88" s="3" t="str">
        <f t="shared" si="22"/>
        <v>4</v>
      </c>
      <c r="BF88" s="3" t="str">
        <f t="shared" si="23"/>
        <v>4</v>
      </c>
      <c r="BG88" s="3" t="str">
        <f t="shared" si="24"/>
        <v>1</v>
      </c>
      <c r="BH88" s="3" t="str">
        <f t="shared" si="25"/>
        <v>1</v>
      </c>
      <c r="BI88" s="3" t="str">
        <f t="shared" si="26"/>
        <v>2</v>
      </c>
      <c r="BJ88" s="3" t="str">
        <f t="shared" si="27"/>
        <v>2</v>
      </c>
      <c r="BK88" s="3" t="str">
        <f t="shared" si="28"/>
        <v>1</v>
      </c>
      <c r="BL88" s="3" t="str">
        <f t="shared" si="29"/>
        <v>1</v>
      </c>
      <c r="BM88" s="3" t="str">
        <f t="shared" si="30"/>
        <v>3</v>
      </c>
      <c r="BN88" s="3" t="str">
        <f t="shared" si="31"/>
        <v>3</v>
      </c>
      <c r="BO88" s="3" t="str">
        <f t="shared" si="32"/>
        <v>3</v>
      </c>
      <c r="BP88" s="3" t="str">
        <f t="shared" si="33"/>
        <v>3</v>
      </c>
      <c r="BQ88" s="3"/>
      <c r="BR88" s="4"/>
      <c r="BS88" s="4">
        <v>133730.0</v>
      </c>
      <c r="BT88" s="4">
        <v>7799.0</v>
      </c>
      <c r="BU88" s="3" t="str">
        <f t="shared" si="34"/>
        <v>5</v>
      </c>
      <c r="BV88" s="3" t="str">
        <f t="shared" si="35"/>
        <v>5</v>
      </c>
      <c r="BW88" t="str">
        <f t="shared" si="36"/>
        <v>2</v>
      </c>
      <c r="BX88" t="str">
        <f t="shared" si="37"/>
        <v>3</v>
      </c>
      <c r="BY88" s="4">
        <v>190503.0</v>
      </c>
      <c r="BZ88" s="4">
        <v>2557.0</v>
      </c>
      <c r="CA88" s="3" t="str">
        <f t="shared" si="38"/>
        <v>7</v>
      </c>
      <c r="CB88" s="3" t="str">
        <f t="shared" si="39"/>
        <v>3</v>
      </c>
      <c r="CC88" s="7" t="str">
        <f t="shared" si="40"/>
        <v/>
      </c>
      <c r="CD88" s="4" t="str">
        <f t="shared" si="41"/>
        <v/>
      </c>
      <c r="CE88" s="4" t="str">
        <f t="shared" si="42"/>
        <v/>
      </c>
    </row>
    <row r="89">
      <c r="A89" s="4" t="str">
        <f t="shared" si="44"/>
        <v/>
      </c>
      <c r="B89" s="4" t="str">
        <f t="shared" si="45"/>
        <v/>
      </c>
      <c r="C89" s="4" t="str">
        <f t="shared" si="46"/>
        <v/>
      </c>
      <c r="D89" s="4" t="str">
        <f t="shared" si="47"/>
        <v/>
      </c>
      <c r="E89" s="4" t="str">
        <f t="shared" si="48"/>
        <v/>
      </c>
      <c r="F89" s="4" t="str">
        <f t="shared" si="49"/>
        <v/>
      </c>
      <c r="G89" s="4" t="str">
        <f t="shared" si="50"/>
        <v/>
      </c>
      <c r="H89" s="4" t="str">
        <f t="shared" si="51"/>
        <v/>
      </c>
      <c r="I89" s="4" t="str">
        <f t="shared" si="52"/>
        <v>3</v>
      </c>
      <c r="J89" s="4">
        <v>204.0</v>
      </c>
      <c r="M89" t="str">
        <f t="shared" si="3"/>
        <v>3</v>
      </c>
      <c r="N89" t="str">
        <f t="shared" si="4"/>
        <v>0</v>
      </c>
      <c r="O89" t="str">
        <f t="shared" si="5"/>
        <v>0</v>
      </c>
      <c r="Q89" s="3" t="str">
        <f t="shared" si="6"/>
        <v>9</v>
      </c>
      <c r="R89" s="3" t="str">
        <f t="shared" si="7"/>
        <v/>
      </c>
      <c r="S89" s="3" t="str">
        <f t="shared" si="8"/>
        <v/>
      </c>
      <c r="T89">
        <v>8.672425341971495</v>
      </c>
      <c r="U89" s="4">
        <v>471.0</v>
      </c>
      <c r="V89" s="7"/>
      <c r="W89" s="7"/>
      <c r="X89" s="3" t="str">
        <f t="shared" si="9"/>
        <v>2</v>
      </c>
      <c r="Y89" s="3" t="str">
        <f t="shared" si="10"/>
        <v>5</v>
      </c>
      <c r="Z89" s="3" t="str">
        <f t="shared" si="11"/>
        <v>0</v>
      </c>
      <c r="AA89" s="3" t="str">
        <f t="shared" si="12"/>
        <v>0</v>
      </c>
      <c r="AB89" s="3" t="str">
        <f t="shared" si="13"/>
        <v>3</v>
      </c>
      <c r="AC89" s="3" t="str">
        <f t="shared" si="14"/>
        <v>10</v>
      </c>
      <c r="AD89" s="3" t="str">
        <f t="shared" si="15"/>
        <v/>
      </c>
      <c r="AE89" s="3" t="str">
        <f t="shared" si="16"/>
        <v/>
      </c>
      <c r="AG89" s="7">
        <v>183792.53625</v>
      </c>
      <c r="AH89" s="7">
        <v>1192.0147194480332</v>
      </c>
      <c r="AI89" s="7">
        <v>9349.0</v>
      </c>
      <c r="AJ89" s="7">
        <v>8654.36306698893</v>
      </c>
      <c r="AK89" s="3" t="str">
        <f t="shared" si="17"/>
        <v>3</v>
      </c>
      <c r="AL89" s="3" t="str">
        <f t="shared" si="18"/>
        <v>4</v>
      </c>
      <c r="AM89" s="3" t="str">
        <f t="shared" si="19"/>
        <v>3</v>
      </c>
      <c r="AN89" s="3" t="str">
        <f t="shared" si="20"/>
        <v>3</v>
      </c>
      <c r="AO89" s="3"/>
      <c r="AP89" s="4">
        <v>0.00467649151023</v>
      </c>
      <c r="AQ89" s="4">
        <v>182618.0</v>
      </c>
      <c r="AR89" s="4">
        <v>17.478469448033223</v>
      </c>
      <c r="AS89" s="4">
        <v>9349.0</v>
      </c>
      <c r="AT89" s="4">
        <v>13.19059634247564</v>
      </c>
      <c r="AU89" s="4">
        <v>8644.9034375</v>
      </c>
      <c r="AV89" s="4">
        <v>13.077634133894836</v>
      </c>
      <c r="AW89" s="4">
        <v>704.0965625</v>
      </c>
      <c r="AX89" s="4">
        <v>9.459629488930876</v>
      </c>
      <c r="AY89" s="4">
        <v>1126.769375</v>
      </c>
      <c r="AZ89" s="4">
        <v>10.137976542326715</v>
      </c>
      <c r="BA89" s="4">
        <v>47.766875</v>
      </c>
      <c r="BB89" s="4">
        <v>5.577938590924627</v>
      </c>
      <c r="BC89" s="3"/>
      <c r="BD89" s="3" t="str">
        <f t="shared" si="21"/>
        <v>3</v>
      </c>
      <c r="BE89" s="3" t="str">
        <f t="shared" si="22"/>
        <v>4</v>
      </c>
      <c r="BF89" s="3" t="str">
        <f t="shared" si="23"/>
        <v>4</v>
      </c>
      <c r="BG89" s="3" t="str">
        <f t="shared" si="24"/>
        <v>3</v>
      </c>
      <c r="BH89" s="3" t="str">
        <f t="shared" si="25"/>
        <v>3</v>
      </c>
      <c r="BI89" s="3" t="str">
        <f t="shared" si="26"/>
        <v>3</v>
      </c>
      <c r="BJ89" s="3" t="str">
        <f t="shared" si="27"/>
        <v>3</v>
      </c>
      <c r="BK89" s="3" t="str">
        <f t="shared" si="28"/>
        <v>2</v>
      </c>
      <c r="BL89" s="3" t="str">
        <f t="shared" si="29"/>
        <v>2</v>
      </c>
      <c r="BM89" s="3" t="str">
        <f t="shared" si="30"/>
        <v>4</v>
      </c>
      <c r="BN89" s="3" t="str">
        <f t="shared" si="31"/>
        <v>4</v>
      </c>
      <c r="BO89" s="3" t="str">
        <f t="shared" si="32"/>
        <v>3</v>
      </c>
      <c r="BP89" s="3" t="str">
        <f t="shared" si="33"/>
        <v>3</v>
      </c>
      <c r="BQ89" s="3"/>
      <c r="BR89" s="4"/>
      <c r="BS89" s="4">
        <v>134821.0</v>
      </c>
      <c r="BT89" s="4">
        <v>7810.0</v>
      </c>
      <c r="BU89" s="3" t="str">
        <f t="shared" si="34"/>
        <v>5</v>
      </c>
      <c r="BV89" s="3" t="str">
        <f t="shared" si="35"/>
        <v>5</v>
      </c>
      <c r="BW89" t="str">
        <f t="shared" si="36"/>
        <v>2</v>
      </c>
      <c r="BX89" t="str">
        <f t="shared" si="37"/>
        <v>3</v>
      </c>
      <c r="BY89" s="4">
        <v>182618.0</v>
      </c>
      <c r="BZ89" s="4">
        <v>9349.0</v>
      </c>
      <c r="CA89" s="3" t="str">
        <f t="shared" si="38"/>
        <v>6</v>
      </c>
      <c r="CB89" s="3" t="str">
        <f t="shared" si="39"/>
        <v>6</v>
      </c>
      <c r="CC89" s="7" t="str">
        <f t="shared" si="40"/>
        <v/>
      </c>
      <c r="CD89" s="4" t="str">
        <f t="shared" si="41"/>
        <v/>
      </c>
      <c r="CE89" s="4" t="str">
        <f t="shared" si="42"/>
        <v/>
      </c>
    </row>
    <row r="90">
      <c r="A90" s="4" t="str">
        <f t="shared" si="44"/>
        <v/>
      </c>
      <c r="B90" s="4" t="str">
        <f t="shared" si="45"/>
        <v/>
      </c>
      <c r="C90" s="4" t="str">
        <f t="shared" si="46"/>
        <v/>
      </c>
      <c r="D90" s="4" t="str">
        <f t="shared" si="47"/>
        <v/>
      </c>
      <c r="E90" s="4" t="str">
        <f t="shared" si="48"/>
        <v/>
      </c>
      <c r="F90" s="4" t="str">
        <f t="shared" si="49"/>
        <v/>
      </c>
      <c r="G90" s="4" t="str">
        <f t="shared" si="50"/>
        <v/>
      </c>
      <c r="H90" s="4" t="str">
        <f t="shared" si="51"/>
        <v/>
      </c>
      <c r="I90" s="4" t="str">
        <f t="shared" si="52"/>
        <v>2</v>
      </c>
      <c r="J90" s="4">
        <v>6.0</v>
      </c>
      <c r="M90" t="str">
        <f t="shared" si="3"/>
        <v>1</v>
      </c>
      <c r="N90" t="str">
        <f t="shared" si="4"/>
        <v>0</v>
      </c>
      <c r="O90" t="str">
        <f t="shared" si="5"/>
        <v>0</v>
      </c>
      <c r="Q90" s="3" t="str">
        <f t="shared" si="6"/>
        <v>3</v>
      </c>
      <c r="R90" s="3" t="str">
        <f t="shared" si="7"/>
        <v/>
      </c>
      <c r="S90" s="3" t="str">
        <f t="shared" si="8"/>
        <v/>
      </c>
      <c r="T90">
        <v>2.584962500721156</v>
      </c>
      <c r="U90" s="4">
        <v>27.0</v>
      </c>
      <c r="V90" s="7"/>
      <c r="W90" s="7"/>
      <c r="X90" s="3" t="str">
        <f t="shared" si="9"/>
        <v>1</v>
      </c>
      <c r="Y90" s="3" t="str">
        <f t="shared" si="10"/>
        <v>5</v>
      </c>
      <c r="Z90" s="3" t="str">
        <f t="shared" si="11"/>
        <v>0</v>
      </c>
      <c r="AA90" s="3" t="str">
        <f t="shared" si="12"/>
        <v>0</v>
      </c>
      <c r="AB90" s="3" t="str">
        <f t="shared" si="13"/>
        <v>2</v>
      </c>
      <c r="AC90" s="3" t="str">
        <f t="shared" si="14"/>
        <v>9</v>
      </c>
      <c r="AD90" s="3" t="str">
        <f t="shared" si="15"/>
        <v/>
      </c>
      <c r="AE90" s="3" t="str">
        <f t="shared" si="16"/>
        <v/>
      </c>
      <c r="AG90" s="7">
        <v>179580.19875</v>
      </c>
      <c r="AH90" s="7">
        <v>294.65079010123156</v>
      </c>
      <c r="AI90" s="7">
        <v>2387.0</v>
      </c>
      <c r="AJ90" s="7">
        <v>2177.7615512324446</v>
      </c>
      <c r="AK90" s="3" t="str">
        <f t="shared" si="17"/>
        <v>3</v>
      </c>
      <c r="AL90" s="3" t="str">
        <f t="shared" si="18"/>
        <v>2</v>
      </c>
      <c r="AM90" s="3" t="str">
        <f t="shared" si="19"/>
        <v>1</v>
      </c>
      <c r="AN90" s="3" t="str">
        <f t="shared" si="20"/>
        <v>2</v>
      </c>
      <c r="AO90" s="3"/>
      <c r="AP90" s="4">
        <v>0.00450249359326</v>
      </c>
      <c r="AQ90" s="4">
        <v>179303.0</v>
      </c>
      <c r="AR90" s="4">
        <v>17.45204010123158</v>
      </c>
      <c r="AS90" s="4">
        <v>2387.0</v>
      </c>
      <c r="AT90" s="4">
        <v>11.220982851081777</v>
      </c>
      <c r="AU90" s="4">
        <v>2170.0</v>
      </c>
      <c r="AV90" s="4">
        <v>11.083479327331842</v>
      </c>
      <c r="AW90" s="4">
        <v>217.0</v>
      </c>
      <c r="AX90" s="4">
        <v>7.7615512324444795</v>
      </c>
      <c r="AY90" s="4">
        <v>226.495625</v>
      </c>
      <c r="AZ90" s="4">
        <v>7.823339373151034</v>
      </c>
      <c r="BA90" s="4">
        <v>50.703125</v>
      </c>
      <c r="BB90" s="4">
        <v>5.664002762886501</v>
      </c>
      <c r="BC90" s="3"/>
      <c r="BD90" s="3" t="str">
        <f t="shared" si="21"/>
        <v>3</v>
      </c>
      <c r="BE90" s="3" t="str">
        <f t="shared" si="22"/>
        <v>4</v>
      </c>
      <c r="BF90" s="3" t="str">
        <f t="shared" si="23"/>
        <v>4</v>
      </c>
      <c r="BG90" s="3" t="str">
        <f t="shared" si="24"/>
        <v>1</v>
      </c>
      <c r="BH90" s="3" t="str">
        <f t="shared" si="25"/>
        <v>1</v>
      </c>
      <c r="BI90" s="3" t="str">
        <f t="shared" si="26"/>
        <v>2</v>
      </c>
      <c r="BJ90" s="3" t="str">
        <f t="shared" si="27"/>
        <v>2</v>
      </c>
      <c r="BK90" s="3" t="str">
        <f t="shared" si="28"/>
        <v>1</v>
      </c>
      <c r="BL90" s="3" t="str">
        <f t="shared" si="29"/>
        <v>1</v>
      </c>
      <c r="BM90" s="3" t="str">
        <f t="shared" si="30"/>
        <v>2</v>
      </c>
      <c r="BN90" s="3" t="str">
        <f t="shared" si="31"/>
        <v>2</v>
      </c>
      <c r="BO90" s="3" t="str">
        <f t="shared" si="32"/>
        <v>3</v>
      </c>
      <c r="BP90" s="3" t="str">
        <f t="shared" si="33"/>
        <v>3</v>
      </c>
      <c r="BQ90" s="3"/>
      <c r="BR90" s="4"/>
      <c r="BS90" s="4">
        <v>135640.0</v>
      </c>
      <c r="BT90" s="4">
        <v>7880.0</v>
      </c>
      <c r="BU90" s="3" t="str">
        <f t="shared" si="34"/>
        <v>5</v>
      </c>
      <c r="BV90" s="3" t="str">
        <f t="shared" si="35"/>
        <v>5</v>
      </c>
      <c r="BW90" t="str">
        <f t="shared" si="36"/>
        <v>2</v>
      </c>
      <c r="BX90" t="str">
        <f t="shared" si="37"/>
        <v>3</v>
      </c>
      <c r="BY90" s="4">
        <v>179303.0</v>
      </c>
      <c r="BZ90" s="4">
        <v>2387.0</v>
      </c>
      <c r="CA90" s="3" t="str">
        <f t="shared" si="38"/>
        <v>6</v>
      </c>
      <c r="CB90" s="3" t="str">
        <f t="shared" si="39"/>
        <v>2</v>
      </c>
      <c r="CC90" s="7" t="str">
        <f t="shared" si="40"/>
        <v/>
      </c>
      <c r="CD90" s="4" t="str">
        <f t="shared" si="41"/>
        <v/>
      </c>
      <c r="CE90" s="4" t="str">
        <f t="shared" si="42"/>
        <v/>
      </c>
    </row>
    <row r="91">
      <c r="A91" s="4" t="str">
        <f t="shared" si="44"/>
        <v/>
      </c>
      <c r="B91" s="4" t="str">
        <f t="shared" si="45"/>
        <v/>
      </c>
      <c r="C91" s="4" t="str">
        <f t="shared" si="46"/>
        <v/>
      </c>
      <c r="D91" s="4" t="str">
        <f t="shared" si="47"/>
        <v/>
      </c>
      <c r="E91" s="4" t="str">
        <f t="shared" si="48"/>
        <v/>
      </c>
      <c r="F91" s="4" t="str">
        <f t="shared" si="49"/>
        <v/>
      </c>
      <c r="G91" s="4" t="str">
        <f t="shared" si="50"/>
        <v/>
      </c>
      <c r="H91" s="4" t="str">
        <f t="shared" si="51"/>
        <v/>
      </c>
      <c r="I91" s="4" t="str">
        <f t="shared" si="52"/>
        <v>2</v>
      </c>
      <c r="J91" s="4">
        <v>8.0</v>
      </c>
      <c r="M91" t="str">
        <f t="shared" si="3"/>
        <v>1</v>
      </c>
      <c r="N91" t="str">
        <f t="shared" si="4"/>
        <v>0</v>
      </c>
      <c r="O91" t="str">
        <f t="shared" si="5"/>
        <v>0</v>
      </c>
      <c r="Q91" s="3" t="str">
        <f t="shared" si="6"/>
        <v>4</v>
      </c>
      <c r="R91" s="3" t="str">
        <f t="shared" si="7"/>
        <v/>
      </c>
      <c r="S91" s="3" t="str">
        <f t="shared" si="8"/>
        <v/>
      </c>
      <c r="T91">
        <v>4.0</v>
      </c>
      <c r="U91" s="7">
        <v>1.0</v>
      </c>
      <c r="V91" s="7"/>
      <c r="W91" s="7"/>
      <c r="X91" s="3" t="str">
        <f t="shared" si="9"/>
        <v>1</v>
      </c>
      <c r="Y91" s="3" t="str">
        <f t="shared" si="10"/>
        <v>1</v>
      </c>
      <c r="Z91" s="3" t="str">
        <f t="shared" si="11"/>
        <v>0</v>
      </c>
      <c r="AA91" s="3" t="str">
        <f t="shared" si="12"/>
        <v>0</v>
      </c>
      <c r="AB91" s="3" t="str">
        <f t="shared" si="13"/>
        <v>2</v>
      </c>
      <c r="AC91" s="3" t="str">
        <f t="shared" si="14"/>
        <v>2</v>
      </c>
      <c r="AD91" s="3" t="str">
        <f t="shared" si="15"/>
        <v/>
      </c>
      <c r="AE91" s="3" t="str">
        <f t="shared" si="16"/>
        <v/>
      </c>
      <c r="AG91" s="7">
        <v>179969.7734375</v>
      </c>
      <c r="AH91" s="7">
        <v>1255.2208759306309</v>
      </c>
      <c r="AI91" s="7">
        <v>3063.0</v>
      </c>
      <c r="AJ91" s="7">
        <v>1819.292321632802</v>
      </c>
      <c r="AK91" s="3" t="str">
        <f t="shared" si="17"/>
        <v>3</v>
      </c>
      <c r="AL91" s="3" t="str">
        <f t="shared" si="18"/>
        <v>4</v>
      </c>
      <c r="AM91" s="3" t="str">
        <f t="shared" si="19"/>
        <v>2</v>
      </c>
      <c r="AN91" s="3" t="str">
        <f t="shared" si="20"/>
        <v>1</v>
      </c>
      <c r="AO91" s="3"/>
      <c r="AP91" s="4">
        <v>0.00447854670872</v>
      </c>
      <c r="AQ91" s="4">
        <v>178732.0</v>
      </c>
      <c r="AR91" s="4">
        <v>17.447438430630893</v>
      </c>
      <c r="AS91" s="4">
        <v>3063.0</v>
      </c>
      <c r="AT91" s="4">
        <v>11.580729651598958</v>
      </c>
      <c r="AU91" s="4">
        <v>1809.0</v>
      </c>
      <c r="AV91" s="4">
        <v>10.82097669262124</v>
      </c>
      <c r="AW91" s="4">
        <v>1254.0</v>
      </c>
      <c r="AX91" s="4">
        <v>10.29232163280204</v>
      </c>
      <c r="AY91" s="4">
        <v>1130.8046875</v>
      </c>
      <c r="AZ91" s="4">
        <v>10.143134053328486</v>
      </c>
      <c r="BA91" s="4">
        <v>106.96875</v>
      </c>
      <c r="BB91" s="4">
        <v>6.741045577009838</v>
      </c>
      <c r="BC91" s="3"/>
      <c r="BD91" s="3" t="str">
        <f t="shared" si="21"/>
        <v>3</v>
      </c>
      <c r="BE91" s="3" t="str">
        <f t="shared" si="22"/>
        <v>4</v>
      </c>
      <c r="BF91" s="3" t="str">
        <f t="shared" si="23"/>
        <v>4</v>
      </c>
      <c r="BG91" s="3" t="str">
        <f t="shared" si="24"/>
        <v>2</v>
      </c>
      <c r="BH91" s="3" t="str">
        <f t="shared" si="25"/>
        <v>2</v>
      </c>
      <c r="BI91" s="3" t="str">
        <f t="shared" si="26"/>
        <v>1</v>
      </c>
      <c r="BJ91" s="3" t="str">
        <f t="shared" si="27"/>
        <v>1</v>
      </c>
      <c r="BK91" s="3" t="str">
        <f t="shared" si="28"/>
        <v>3</v>
      </c>
      <c r="BL91" s="3" t="str">
        <f t="shared" si="29"/>
        <v>3</v>
      </c>
      <c r="BM91" s="3" t="str">
        <f t="shared" si="30"/>
        <v>4</v>
      </c>
      <c r="BN91" s="3" t="str">
        <f t="shared" si="31"/>
        <v>4</v>
      </c>
      <c r="BO91" s="3" t="str">
        <f t="shared" si="32"/>
        <v>4</v>
      </c>
      <c r="BP91" s="3" t="str">
        <f t="shared" si="33"/>
        <v>4</v>
      </c>
      <c r="BQ91" s="3"/>
      <c r="BR91" s="4"/>
      <c r="BS91" s="4">
        <v>135921.0</v>
      </c>
      <c r="BT91" s="4">
        <v>7918.0</v>
      </c>
      <c r="BU91" s="3" t="str">
        <f t="shared" si="34"/>
        <v>5</v>
      </c>
      <c r="BV91" s="3" t="str">
        <f t="shared" si="35"/>
        <v>5</v>
      </c>
      <c r="BW91" t="str">
        <f t="shared" si="36"/>
        <v>2</v>
      </c>
      <c r="BX91" t="str">
        <f t="shared" si="37"/>
        <v>3</v>
      </c>
      <c r="BY91" s="4">
        <v>178732.0</v>
      </c>
      <c r="BZ91" s="4">
        <v>3063.0</v>
      </c>
      <c r="CA91" s="3" t="str">
        <f t="shared" si="38"/>
        <v>6</v>
      </c>
      <c r="CB91" s="3" t="str">
        <f t="shared" si="39"/>
        <v>3</v>
      </c>
      <c r="CC91" s="7" t="str">
        <f t="shared" si="40"/>
        <v/>
      </c>
      <c r="CD91" s="4" t="str">
        <f t="shared" si="41"/>
        <v/>
      </c>
      <c r="CE91" s="4" t="str">
        <f t="shared" si="42"/>
        <v/>
      </c>
    </row>
    <row r="92">
      <c r="A92" s="4" t="str">
        <f t="shared" si="44"/>
        <v/>
      </c>
      <c r="B92" s="4" t="str">
        <f t="shared" si="45"/>
        <v/>
      </c>
      <c r="C92" s="4" t="str">
        <f t="shared" si="46"/>
        <v/>
      </c>
      <c r="D92" s="4" t="str">
        <f t="shared" si="47"/>
        <v/>
      </c>
      <c r="E92" s="4" t="str">
        <f t="shared" si="48"/>
        <v/>
      </c>
      <c r="F92" s="4" t="str">
        <f t="shared" si="49"/>
        <v/>
      </c>
      <c r="G92" s="4" t="str">
        <f t="shared" si="50"/>
        <v/>
      </c>
      <c r="H92" s="4" t="str">
        <f t="shared" si="51"/>
        <v/>
      </c>
      <c r="I92" s="4" t="str">
        <f t="shared" si="52"/>
        <v/>
      </c>
      <c r="M92" t="str">
        <f t="shared" si="3"/>
        <v>0</v>
      </c>
      <c r="N92" t="str">
        <f t="shared" si="4"/>
        <v>0</v>
      </c>
      <c r="O92" t="str">
        <f t="shared" si="5"/>
        <v>0</v>
      </c>
      <c r="Q92" s="3" t="str">
        <f t="shared" si="6"/>
        <v/>
      </c>
      <c r="R92" s="3" t="str">
        <f t="shared" si="7"/>
        <v/>
      </c>
      <c r="S92" s="3" t="str">
        <f t="shared" si="8"/>
        <v/>
      </c>
      <c r="X92" s="3" t="str">
        <f t="shared" si="9"/>
        <v>0</v>
      </c>
      <c r="Y92" s="3" t="str">
        <f t="shared" si="10"/>
        <v>0</v>
      </c>
      <c r="Z92" s="3" t="str">
        <f t="shared" si="11"/>
        <v>0</v>
      </c>
      <c r="AA92" s="3" t="str">
        <f t="shared" si="12"/>
        <v>0</v>
      </c>
      <c r="AB92" s="3" t="str">
        <f t="shared" si="13"/>
        <v/>
      </c>
      <c r="AC92" s="3" t="str">
        <f t="shared" si="14"/>
        <v/>
      </c>
      <c r="AD92" s="3" t="str">
        <f t="shared" si="15"/>
        <v/>
      </c>
      <c r="AE92" s="3" t="str">
        <f t="shared" si="16"/>
        <v/>
      </c>
      <c r="AG92" s="7">
        <v>185402.481875</v>
      </c>
      <c r="AH92" s="7">
        <v>7196.925199005712</v>
      </c>
      <c r="AI92" s="7">
        <v>13200.0</v>
      </c>
      <c r="AJ92" s="7">
        <v>10620.83901486825</v>
      </c>
      <c r="AK92" s="3" t="str">
        <f t="shared" si="17"/>
        <v>3</v>
      </c>
      <c r="AL92" s="3" t="str">
        <f t="shared" si="18"/>
        <v>5</v>
      </c>
      <c r="AM92" s="3" t="str">
        <f t="shared" si="19"/>
        <v>4</v>
      </c>
      <c r="AN92" s="3" t="str">
        <f t="shared" si="20"/>
        <v>4</v>
      </c>
      <c r="AO92" s="3"/>
      <c r="AP92" s="4">
        <v>0.00447656669152</v>
      </c>
      <c r="AQ92" s="4">
        <v>178223.0</v>
      </c>
      <c r="AR92" s="4">
        <v>17.443324005711634</v>
      </c>
      <c r="AS92" s="4">
        <v>13200.0</v>
      </c>
      <c r="AT92" s="4">
        <v>13.68825030913318</v>
      </c>
      <c r="AU92" s="4">
        <v>10609.5</v>
      </c>
      <c r="AV92" s="4">
        <v>13.3730690466864</v>
      </c>
      <c r="AW92" s="4">
        <v>2590.5</v>
      </c>
      <c r="AX92" s="4">
        <v>11.33901486825008</v>
      </c>
      <c r="AY92" s="4">
        <v>7175.356875</v>
      </c>
      <c r="AZ92" s="4">
        <v>12.808834872407049</v>
      </c>
      <c r="BA92" s="4">
        <v>4.125</v>
      </c>
      <c r="BB92" s="4">
        <v>2.0443941193584534</v>
      </c>
      <c r="BC92" s="3"/>
      <c r="BD92" s="3" t="str">
        <f t="shared" si="21"/>
        <v>3</v>
      </c>
      <c r="BE92" s="3" t="str">
        <f t="shared" si="22"/>
        <v>4</v>
      </c>
      <c r="BF92" s="3" t="str">
        <f t="shared" si="23"/>
        <v>4</v>
      </c>
      <c r="BG92" s="3" t="str">
        <f t="shared" si="24"/>
        <v>4</v>
      </c>
      <c r="BH92" s="3" t="str">
        <f t="shared" si="25"/>
        <v>4</v>
      </c>
      <c r="BI92" s="3" t="str">
        <f t="shared" si="26"/>
        <v>4</v>
      </c>
      <c r="BJ92" s="3" t="str">
        <f t="shared" si="27"/>
        <v>4</v>
      </c>
      <c r="BK92" s="3" t="str">
        <f t="shared" si="28"/>
        <v>4</v>
      </c>
      <c r="BL92" s="3" t="str">
        <f t="shared" si="29"/>
        <v>4</v>
      </c>
      <c r="BM92" s="3" t="str">
        <f t="shared" si="30"/>
        <v>5</v>
      </c>
      <c r="BN92" s="3" t="str">
        <f t="shared" si="31"/>
        <v>5</v>
      </c>
      <c r="BO92" s="3" t="str">
        <f t="shared" si="32"/>
        <v>2</v>
      </c>
      <c r="BP92" s="3" t="str">
        <f t="shared" si="33"/>
        <v>2</v>
      </c>
      <c r="BQ92" s="3"/>
      <c r="BR92" s="4"/>
      <c r="BS92" s="4">
        <v>136137.0</v>
      </c>
      <c r="BT92" s="4">
        <v>7934.0</v>
      </c>
      <c r="BU92" s="3" t="str">
        <f t="shared" si="34"/>
        <v>5</v>
      </c>
      <c r="BV92" s="3" t="str">
        <f t="shared" si="35"/>
        <v>5</v>
      </c>
      <c r="BW92" t="str">
        <f t="shared" si="36"/>
        <v>2</v>
      </c>
      <c r="BX92" t="str">
        <f t="shared" si="37"/>
        <v>3</v>
      </c>
      <c r="BY92" s="4">
        <v>178223.0</v>
      </c>
      <c r="BZ92" s="4">
        <v>13200.0</v>
      </c>
      <c r="CA92" s="3" t="str">
        <f t="shared" si="38"/>
        <v>6</v>
      </c>
      <c r="CB92" s="3" t="str">
        <f t="shared" si="39"/>
        <v>7</v>
      </c>
      <c r="CC92" s="7" t="str">
        <f t="shared" si="40"/>
        <v/>
      </c>
      <c r="CD92" s="4" t="str">
        <f t="shared" si="41"/>
        <v/>
      </c>
      <c r="CE92" s="4" t="str">
        <f t="shared" si="42"/>
        <v/>
      </c>
    </row>
    <row r="93">
      <c r="A93" s="4" t="str">
        <f t="shared" si="44"/>
        <v/>
      </c>
      <c r="B93" s="4" t="str">
        <f t="shared" si="45"/>
        <v/>
      </c>
      <c r="C93" s="4" t="str">
        <f t="shared" si="46"/>
        <v/>
      </c>
      <c r="D93" s="4" t="str">
        <f t="shared" si="47"/>
        <v/>
      </c>
      <c r="E93" s="4" t="str">
        <f t="shared" si="48"/>
        <v/>
      </c>
      <c r="F93" s="4" t="str">
        <f t="shared" si="49"/>
        <v/>
      </c>
      <c r="G93" s="4" t="str">
        <f t="shared" si="50"/>
        <v/>
      </c>
      <c r="H93" s="4" t="str">
        <f t="shared" si="51"/>
        <v/>
      </c>
      <c r="I93" s="4" t="str">
        <f t="shared" si="52"/>
        <v/>
      </c>
      <c r="M93" t="str">
        <f t="shared" si="3"/>
        <v>0</v>
      </c>
      <c r="N93" t="str">
        <f t="shared" si="4"/>
        <v>0</v>
      </c>
      <c r="O93" t="str">
        <f t="shared" si="5"/>
        <v>0</v>
      </c>
      <c r="Q93" s="3" t="str">
        <f t="shared" si="6"/>
        <v/>
      </c>
      <c r="R93" s="3" t="str">
        <f t="shared" si="7"/>
        <v/>
      </c>
      <c r="S93" s="3" t="str">
        <f t="shared" si="8"/>
        <v/>
      </c>
      <c r="U93" s="18"/>
      <c r="X93" s="3" t="str">
        <f t="shared" si="9"/>
        <v>0</v>
      </c>
      <c r="Y93" s="3" t="str">
        <f t="shared" si="10"/>
        <v>0</v>
      </c>
      <c r="Z93" s="3" t="str">
        <f t="shared" si="11"/>
        <v>0</v>
      </c>
      <c r="AA93" s="3" t="str">
        <f t="shared" si="12"/>
        <v>0</v>
      </c>
      <c r="AB93" s="3" t="str">
        <f t="shared" si="13"/>
        <v/>
      </c>
      <c r="AC93" s="3" t="str">
        <f t="shared" si="14"/>
        <v/>
      </c>
      <c r="AD93" s="3" t="str">
        <f t="shared" si="15"/>
        <v/>
      </c>
      <c r="AE93" s="3" t="str">
        <f t="shared" si="16"/>
        <v/>
      </c>
      <c r="AG93" s="7">
        <v>191114.393125</v>
      </c>
      <c r="AH93" s="7">
        <v>2269.9200979277434</v>
      </c>
      <c r="AI93" s="7">
        <v>9834.0</v>
      </c>
      <c r="AJ93" s="7">
        <v>5629.714271216219</v>
      </c>
      <c r="AK93" s="3" t="str">
        <f t="shared" si="17"/>
        <v>3</v>
      </c>
      <c r="AL93" s="3" t="str">
        <f t="shared" si="18"/>
        <v>5</v>
      </c>
      <c r="AM93" s="3" t="str">
        <f t="shared" si="19"/>
        <v>3</v>
      </c>
      <c r="AN93" s="3" t="str">
        <f t="shared" si="20"/>
        <v>3</v>
      </c>
      <c r="AO93" s="3"/>
      <c r="AP93" s="4">
        <v>0.00447239869821</v>
      </c>
      <c r="AQ93" s="4">
        <v>188862.0</v>
      </c>
      <c r="AR93" s="4">
        <v>17.526972927743515</v>
      </c>
      <c r="AS93" s="4">
        <v>9834.0</v>
      </c>
      <c r="AT93" s="4">
        <v>13.263562639820616</v>
      </c>
      <c r="AU93" s="4">
        <v>5617.6725</v>
      </c>
      <c r="AV93" s="4">
        <v>12.455756805103961</v>
      </c>
      <c r="AW93" s="4">
        <v>4216.3275</v>
      </c>
      <c r="AX93" s="4">
        <v>12.041771216218704</v>
      </c>
      <c r="AY93" s="4">
        <v>2240.35125</v>
      </c>
      <c r="AZ93" s="4">
        <v>11.129509225385277</v>
      </c>
      <c r="BA93" s="4">
        <v>12.041875</v>
      </c>
      <c r="BB93" s="4">
        <v>3.589988141685422</v>
      </c>
      <c r="BC93" s="3"/>
      <c r="BD93" s="3" t="str">
        <f t="shared" si="21"/>
        <v>3</v>
      </c>
      <c r="BE93" s="3" t="str">
        <f t="shared" si="22"/>
        <v>4</v>
      </c>
      <c r="BF93" s="3" t="str">
        <f t="shared" si="23"/>
        <v>4</v>
      </c>
      <c r="BG93" s="3" t="str">
        <f t="shared" si="24"/>
        <v>3</v>
      </c>
      <c r="BH93" s="3" t="str">
        <f t="shared" si="25"/>
        <v>3</v>
      </c>
      <c r="BI93" s="3" t="str">
        <f t="shared" si="26"/>
        <v>3</v>
      </c>
      <c r="BJ93" s="3" t="str">
        <f t="shared" si="27"/>
        <v>3</v>
      </c>
      <c r="BK93" s="3" t="str">
        <f t="shared" si="28"/>
        <v>4</v>
      </c>
      <c r="BL93" s="3" t="str">
        <f t="shared" si="29"/>
        <v>4</v>
      </c>
      <c r="BM93" s="3" t="str">
        <f t="shared" si="30"/>
        <v>5</v>
      </c>
      <c r="BN93" s="3" t="str">
        <f t="shared" si="31"/>
        <v>5</v>
      </c>
      <c r="BO93" s="3" t="str">
        <f t="shared" si="32"/>
        <v>2</v>
      </c>
      <c r="BP93" s="3" t="str">
        <f t="shared" si="33"/>
        <v>2</v>
      </c>
      <c r="BQ93" s="3"/>
      <c r="BR93" s="4"/>
      <c r="BS93" s="4">
        <v>136308.0</v>
      </c>
      <c r="BT93" s="4">
        <v>8021.0</v>
      </c>
      <c r="BU93" s="3" t="str">
        <f t="shared" si="34"/>
        <v>5</v>
      </c>
      <c r="BV93" s="3" t="str">
        <f t="shared" si="35"/>
        <v>5</v>
      </c>
      <c r="BW93" t="str">
        <f t="shared" si="36"/>
        <v>2</v>
      </c>
      <c r="BX93" t="str">
        <f t="shared" si="37"/>
        <v>3</v>
      </c>
      <c r="BY93" s="4">
        <v>188862.0</v>
      </c>
      <c r="BZ93" s="4">
        <v>9834.0</v>
      </c>
      <c r="CA93" s="3" t="str">
        <f t="shared" si="38"/>
        <v>7</v>
      </c>
      <c r="CB93" s="3" t="str">
        <f t="shared" si="39"/>
        <v>6</v>
      </c>
      <c r="CC93" s="7" t="str">
        <f t="shared" si="40"/>
        <v/>
      </c>
      <c r="CD93" s="4" t="str">
        <f t="shared" si="41"/>
        <v/>
      </c>
      <c r="CE93" s="4" t="str">
        <f t="shared" si="42"/>
        <v/>
      </c>
    </row>
    <row r="94">
      <c r="A94" s="4" t="str">
        <f t="shared" si="44"/>
        <v/>
      </c>
      <c r="B94" s="4" t="str">
        <f t="shared" si="45"/>
        <v/>
      </c>
      <c r="C94" s="4" t="str">
        <f t="shared" si="46"/>
        <v/>
      </c>
      <c r="D94" s="4" t="str">
        <f t="shared" si="47"/>
        <v/>
      </c>
      <c r="E94" s="4" t="str">
        <f t="shared" si="48"/>
        <v/>
      </c>
      <c r="F94" s="4" t="str">
        <f t="shared" si="49"/>
        <v/>
      </c>
      <c r="G94" s="4" t="str">
        <f t="shared" si="50"/>
        <v/>
      </c>
      <c r="H94" s="4" t="str">
        <f t="shared" si="51"/>
        <v/>
      </c>
      <c r="I94" s="4" t="str">
        <f t="shared" si="52"/>
        <v>1</v>
      </c>
      <c r="J94" s="4">
        <v>0.0</v>
      </c>
      <c r="M94" t="str">
        <f t="shared" si="3"/>
        <v>0</v>
      </c>
      <c r="N94" t="str">
        <f t="shared" si="4"/>
        <v>0</v>
      </c>
      <c r="O94" t="str">
        <f t="shared" si="5"/>
        <v>0</v>
      </c>
      <c r="Q94" s="3" t="str">
        <f t="shared" si="6"/>
        <v>0</v>
      </c>
      <c r="R94" s="3" t="str">
        <f t="shared" si="7"/>
        <v/>
      </c>
      <c r="S94" s="3" t="str">
        <f t="shared" si="8"/>
        <v/>
      </c>
      <c r="U94" s="7">
        <v>6.0</v>
      </c>
      <c r="V94" s="7"/>
      <c r="W94" s="7"/>
      <c r="X94" s="3" t="str">
        <f t="shared" si="9"/>
        <v>0</v>
      </c>
      <c r="Y94" s="3" t="str">
        <f t="shared" si="10"/>
        <v>4</v>
      </c>
      <c r="Z94" s="3" t="str">
        <f t="shared" si="11"/>
        <v>0</v>
      </c>
      <c r="AA94" s="3" t="str">
        <f t="shared" si="12"/>
        <v>0</v>
      </c>
      <c r="AB94" s="3" t="str">
        <f t="shared" si="13"/>
        <v/>
      </c>
      <c r="AC94" s="3" t="str">
        <f t="shared" si="14"/>
        <v>6</v>
      </c>
      <c r="AD94" s="3" t="str">
        <f t="shared" si="15"/>
        <v/>
      </c>
      <c r="AE94" s="3" t="str">
        <f t="shared" si="16"/>
        <v/>
      </c>
      <c r="AG94" s="7">
        <v>181936.00125</v>
      </c>
      <c r="AH94" s="7">
        <v>4477.43851441724</v>
      </c>
      <c r="AI94" s="7">
        <v>20300.0</v>
      </c>
      <c r="AJ94" s="7">
        <v>14818.736059131912</v>
      </c>
      <c r="AK94" s="3" t="str">
        <f t="shared" si="17"/>
        <v>3</v>
      </c>
      <c r="AL94" s="3" t="str">
        <f t="shared" si="18"/>
        <v>5</v>
      </c>
      <c r="AM94" s="3" t="str">
        <f t="shared" si="19"/>
        <v>4</v>
      </c>
      <c r="AN94" s="3" t="str">
        <f t="shared" si="20"/>
        <v>4</v>
      </c>
      <c r="AO94" s="3"/>
      <c r="AP94" s="4">
        <v>0.0044631700126</v>
      </c>
      <c r="AQ94" s="4">
        <v>177476.0</v>
      </c>
      <c r="AR94" s="4">
        <v>17.43726441723996</v>
      </c>
      <c r="AS94" s="4">
        <v>20300.0</v>
      </c>
      <c r="AT94" s="4">
        <v>14.3091921069599</v>
      </c>
      <c r="AU94" s="4">
        <v>14806.3125</v>
      </c>
      <c r="AV94" s="4">
        <v>13.853924762892525</v>
      </c>
      <c r="AW94" s="4">
        <v>5493.6875</v>
      </c>
      <c r="AX94" s="4">
        <v>12.423559131911901</v>
      </c>
      <c r="AY94" s="4">
        <v>3017.433125</v>
      </c>
      <c r="AZ94" s="4">
        <v>11.55910608172358</v>
      </c>
      <c r="BA94" s="4">
        <v>1442.568125</v>
      </c>
      <c r="BB94" s="4">
        <v>10.49442373613521</v>
      </c>
      <c r="BC94" s="3"/>
      <c r="BD94" s="3" t="str">
        <f t="shared" si="21"/>
        <v>3</v>
      </c>
      <c r="BE94" s="3" t="str">
        <f t="shared" si="22"/>
        <v>4</v>
      </c>
      <c r="BF94" s="3" t="str">
        <f t="shared" si="23"/>
        <v>4</v>
      </c>
      <c r="BG94" s="3" t="str">
        <f t="shared" si="24"/>
        <v>4</v>
      </c>
      <c r="BH94" s="3" t="str">
        <f t="shared" si="25"/>
        <v>4</v>
      </c>
      <c r="BI94" s="3" t="str">
        <f t="shared" si="26"/>
        <v>4</v>
      </c>
      <c r="BJ94" s="3" t="str">
        <f t="shared" si="27"/>
        <v>4</v>
      </c>
      <c r="BK94" s="3" t="str">
        <f t="shared" si="28"/>
        <v>5</v>
      </c>
      <c r="BL94" s="3" t="str">
        <f t="shared" si="29"/>
        <v>5</v>
      </c>
      <c r="BM94" s="3" t="str">
        <f t="shared" si="30"/>
        <v>5</v>
      </c>
      <c r="BN94" s="3" t="str">
        <f t="shared" si="31"/>
        <v>5</v>
      </c>
      <c r="BO94" s="3" t="str">
        <f t="shared" si="32"/>
        <v>5</v>
      </c>
      <c r="BP94" s="3" t="str">
        <f t="shared" si="33"/>
        <v>5</v>
      </c>
      <c r="BQ94" s="3"/>
      <c r="BR94" s="4"/>
      <c r="BS94" s="4">
        <v>136358.0</v>
      </c>
      <c r="BT94" s="4">
        <v>8157.0</v>
      </c>
      <c r="BU94" s="3" t="str">
        <f t="shared" si="34"/>
        <v>5</v>
      </c>
      <c r="BV94" s="3" t="str">
        <f t="shared" si="35"/>
        <v>5</v>
      </c>
      <c r="BW94" t="str">
        <f t="shared" si="36"/>
        <v>2</v>
      </c>
      <c r="BX94" t="str">
        <f t="shared" si="37"/>
        <v>3</v>
      </c>
      <c r="BY94" s="4">
        <v>177476.0</v>
      </c>
      <c r="BZ94" s="4">
        <v>20300.0</v>
      </c>
      <c r="CA94" s="3" t="str">
        <f t="shared" si="38"/>
        <v>6</v>
      </c>
      <c r="CB94" s="3" t="str">
        <f t="shared" si="39"/>
        <v>8</v>
      </c>
      <c r="CC94" s="7" t="str">
        <f t="shared" si="40"/>
        <v/>
      </c>
      <c r="CD94" s="4" t="str">
        <f t="shared" si="41"/>
        <v/>
      </c>
      <c r="CE94" s="4" t="str">
        <f t="shared" si="42"/>
        <v/>
      </c>
    </row>
    <row r="95">
      <c r="A95" s="4" t="str">
        <f t="shared" si="44"/>
        <v/>
      </c>
      <c r="B95" s="4" t="str">
        <f t="shared" si="45"/>
        <v/>
      </c>
      <c r="C95" s="4" t="str">
        <f t="shared" si="46"/>
        <v/>
      </c>
      <c r="D95" s="4" t="str">
        <f t="shared" si="47"/>
        <v/>
      </c>
      <c r="E95" s="4" t="str">
        <f t="shared" si="48"/>
        <v/>
      </c>
      <c r="F95" s="4" t="str">
        <f t="shared" si="49"/>
        <v/>
      </c>
      <c r="G95" s="4" t="str">
        <f t="shared" si="50"/>
        <v/>
      </c>
      <c r="H95" s="4" t="str">
        <f t="shared" si="51"/>
        <v/>
      </c>
      <c r="I95" s="4" t="str">
        <f t="shared" si="52"/>
        <v/>
      </c>
      <c r="M95" t="str">
        <f t="shared" si="3"/>
        <v>0</v>
      </c>
      <c r="N95" t="str">
        <f t="shared" si="4"/>
        <v>0</v>
      </c>
      <c r="O95" t="str">
        <f t="shared" si="5"/>
        <v>0</v>
      </c>
      <c r="Q95" s="3" t="str">
        <f t="shared" si="6"/>
        <v/>
      </c>
      <c r="R95" s="3" t="str">
        <f t="shared" si="7"/>
        <v/>
      </c>
      <c r="S95" s="3" t="str">
        <f t="shared" si="8"/>
        <v/>
      </c>
      <c r="X95" s="3" t="str">
        <f t="shared" si="9"/>
        <v>0</v>
      </c>
      <c r="Y95" s="3" t="str">
        <f t="shared" si="10"/>
        <v>0</v>
      </c>
      <c r="Z95" s="3" t="str">
        <f t="shared" si="11"/>
        <v>0</v>
      </c>
      <c r="AA95" s="3" t="str">
        <f t="shared" si="12"/>
        <v>0</v>
      </c>
      <c r="AB95" s="3" t="str">
        <f t="shared" si="13"/>
        <v/>
      </c>
      <c r="AC95" s="3" t="str">
        <f t="shared" si="14"/>
        <v/>
      </c>
      <c r="AD95" s="3" t="str">
        <f t="shared" si="15"/>
        <v/>
      </c>
      <c r="AE95" s="3" t="str">
        <f t="shared" si="16"/>
        <v/>
      </c>
      <c r="AG95" s="7">
        <v>169712.63875</v>
      </c>
      <c r="AH95" s="7">
        <v>2062.9939892419247</v>
      </c>
      <c r="AI95" s="7">
        <v>6703.0</v>
      </c>
      <c r="AJ95" s="7">
        <v>2477.4962031332902</v>
      </c>
      <c r="AK95" s="3" t="str">
        <f t="shared" si="17"/>
        <v>3</v>
      </c>
      <c r="AL95" s="3" t="str">
        <f t="shared" si="18"/>
        <v>5</v>
      </c>
      <c r="AM95" s="3" t="str">
        <f t="shared" si="19"/>
        <v>3</v>
      </c>
      <c r="AN95" s="3" t="str">
        <f t="shared" si="20"/>
        <v>2</v>
      </c>
      <c r="AO95" s="3"/>
      <c r="AP95" s="4">
        <v>0.00445676886831</v>
      </c>
      <c r="AQ95" s="4">
        <v>167667.0</v>
      </c>
      <c r="AR95" s="4">
        <v>17.355239241924604</v>
      </c>
      <c r="AS95" s="4">
        <v>6703.0</v>
      </c>
      <c r="AT95" s="4">
        <v>12.710591218506757</v>
      </c>
      <c r="AU95" s="4">
        <v>2465.4471875</v>
      </c>
      <c r="AV95" s="4">
        <v>11.267633633770476</v>
      </c>
      <c r="AW95" s="4">
        <v>4237.5528125</v>
      </c>
      <c r="AX95" s="4">
        <v>12.049015633290313</v>
      </c>
      <c r="AY95" s="4">
        <v>1839.8528125</v>
      </c>
      <c r="AZ95" s="4">
        <v>10.845374640525936</v>
      </c>
      <c r="BA95" s="4">
        <v>205.7859375</v>
      </c>
      <c r="BB95" s="4">
        <v>7.685000587982363</v>
      </c>
      <c r="BC95" s="3"/>
      <c r="BD95" s="3" t="str">
        <f t="shared" si="21"/>
        <v>3</v>
      </c>
      <c r="BE95" s="3" t="str">
        <f t="shared" si="22"/>
        <v>4</v>
      </c>
      <c r="BF95" s="3" t="str">
        <f t="shared" si="23"/>
        <v>4</v>
      </c>
      <c r="BG95" s="3" t="str">
        <f t="shared" si="24"/>
        <v>3</v>
      </c>
      <c r="BH95" s="3" t="str">
        <f t="shared" si="25"/>
        <v>2</v>
      </c>
      <c r="BI95" s="3" t="str">
        <f t="shared" si="26"/>
        <v>2</v>
      </c>
      <c r="BJ95" s="3" t="str">
        <f t="shared" si="27"/>
        <v>2</v>
      </c>
      <c r="BK95" s="3" t="str">
        <f t="shared" si="28"/>
        <v>4</v>
      </c>
      <c r="BL95" s="3" t="str">
        <f t="shared" si="29"/>
        <v>5</v>
      </c>
      <c r="BM95" s="3" t="str">
        <f t="shared" si="30"/>
        <v>5</v>
      </c>
      <c r="BN95" s="3" t="str">
        <f t="shared" si="31"/>
        <v>5</v>
      </c>
      <c r="BO95" s="3" t="str">
        <f t="shared" si="32"/>
        <v>5</v>
      </c>
      <c r="BP95" s="3" t="str">
        <f t="shared" si="33"/>
        <v>5</v>
      </c>
      <c r="BQ95" s="3"/>
      <c r="BR95" s="4"/>
      <c r="BS95" s="4">
        <v>136620.0</v>
      </c>
      <c r="BT95" s="4">
        <v>8342.0</v>
      </c>
      <c r="BU95" s="3" t="str">
        <f t="shared" si="34"/>
        <v>5</v>
      </c>
      <c r="BV95" s="3" t="str">
        <f t="shared" si="35"/>
        <v>5</v>
      </c>
      <c r="BW95" t="str">
        <f t="shared" si="36"/>
        <v>2</v>
      </c>
      <c r="BX95" t="str">
        <f t="shared" si="37"/>
        <v>3</v>
      </c>
      <c r="BY95" s="4">
        <v>167667.0</v>
      </c>
      <c r="BZ95" s="4">
        <v>6703.0</v>
      </c>
      <c r="CA95" s="3" t="str">
        <f t="shared" si="38"/>
        <v>6</v>
      </c>
      <c r="CB95" s="3" t="str">
        <f t="shared" si="39"/>
        <v>5</v>
      </c>
      <c r="CC95" s="7" t="str">
        <f t="shared" si="40"/>
        <v/>
      </c>
      <c r="CD95" s="4" t="str">
        <f t="shared" si="41"/>
        <v/>
      </c>
      <c r="CE95" s="4" t="str">
        <f t="shared" si="42"/>
        <v/>
      </c>
    </row>
    <row r="96">
      <c r="A96" s="4" t="str">
        <f t="shared" si="44"/>
        <v/>
      </c>
      <c r="B96" s="4" t="str">
        <f t="shared" si="45"/>
        <v/>
      </c>
      <c r="C96" s="4" t="str">
        <f t="shared" si="46"/>
        <v/>
      </c>
      <c r="D96" s="4" t="str">
        <f t="shared" si="47"/>
        <v/>
      </c>
      <c r="E96" s="4" t="str">
        <f t="shared" si="48"/>
        <v/>
      </c>
      <c r="F96" s="4" t="str">
        <f t="shared" si="49"/>
        <v/>
      </c>
      <c r="G96" s="4" t="str">
        <f t="shared" si="50"/>
        <v/>
      </c>
      <c r="H96" s="4" t="str">
        <f t="shared" si="51"/>
        <v/>
      </c>
      <c r="I96" s="4" t="str">
        <f t="shared" si="52"/>
        <v/>
      </c>
      <c r="M96" t="str">
        <f t="shared" si="3"/>
        <v>0</v>
      </c>
      <c r="N96" t="str">
        <f t="shared" si="4"/>
        <v>0</v>
      </c>
      <c r="O96" t="str">
        <f t="shared" si="5"/>
        <v>0</v>
      </c>
      <c r="Q96" s="3" t="str">
        <f t="shared" si="6"/>
        <v/>
      </c>
      <c r="R96" s="3" t="str">
        <f t="shared" si="7"/>
        <v/>
      </c>
      <c r="S96" s="3" t="str">
        <f t="shared" si="8"/>
        <v/>
      </c>
      <c r="U96" s="18"/>
      <c r="X96" s="3" t="str">
        <f t="shared" si="9"/>
        <v>0</v>
      </c>
      <c r="Y96" s="3" t="str">
        <f t="shared" si="10"/>
        <v>0</v>
      </c>
      <c r="Z96" s="3" t="str">
        <f t="shared" si="11"/>
        <v>0</v>
      </c>
      <c r="AA96" s="3" t="str">
        <f t="shared" si="12"/>
        <v>0</v>
      </c>
      <c r="AB96" s="3" t="str">
        <f t="shared" si="13"/>
        <v/>
      </c>
      <c r="AC96" s="3" t="str">
        <f t="shared" si="14"/>
        <v/>
      </c>
      <c r="AD96" s="3" t="str">
        <f t="shared" si="15"/>
        <v/>
      </c>
      <c r="AE96" s="3" t="str">
        <f t="shared" si="16"/>
        <v/>
      </c>
      <c r="AG96" s="7">
        <v>168085.083125</v>
      </c>
      <c r="AH96" s="7">
        <v>4469.403229201539</v>
      </c>
      <c r="AI96" s="7">
        <v>10500.0</v>
      </c>
      <c r="AJ96" s="7">
        <v>4888.394896911778</v>
      </c>
      <c r="AK96" s="3" t="str">
        <f t="shared" si="17"/>
        <v>3</v>
      </c>
      <c r="AL96" s="3" t="str">
        <f t="shared" si="18"/>
        <v>5</v>
      </c>
      <c r="AM96" s="3" t="str">
        <f t="shared" si="19"/>
        <v>3</v>
      </c>
      <c r="AN96" s="3" t="str">
        <f t="shared" si="20"/>
        <v>2</v>
      </c>
      <c r="AO96" s="3"/>
      <c r="AP96" s="4">
        <v>0.0044485466043</v>
      </c>
      <c r="AQ96" s="4">
        <v>163633.0</v>
      </c>
      <c r="AR96" s="4">
        <v>17.32010420153897</v>
      </c>
      <c r="AS96" s="4">
        <v>10500.0</v>
      </c>
      <c r="AT96" s="4">
        <v>13.358101707440847</v>
      </c>
      <c r="AU96" s="4">
        <v>4875.9375</v>
      </c>
      <c r="AV96" s="4">
        <v>12.25146391820472</v>
      </c>
      <c r="AW96" s="4">
        <v>5624.0625</v>
      </c>
      <c r="AX96" s="4">
        <v>12.457396911778622</v>
      </c>
      <c r="AY96" s="4">
        <v>4435.676875</v>
      </c>
      <c r="AZ96" s="4">
        <v>12.114938558228841</v>
      </c>
      <c r="BA96" s="4">
        <v>16.40625</v>
      </c>
      <c r="BB96" s="4">
        <v>4.036173612553485</v>
      </c>
      <c r="BC96" s="3"/>
      <c r="BD96" s="3" t="str">
        <f t="shared" si="21"/>
        <v>3</v>
      </c>
      <c r="BE96" s="3" t="str">
        <f t="shared" si="22"/>
        <v>4</v>
      </c>
      <c r="BF96" s="3" t="str">
        <f t="shared" si="23"/>
        <v>4</v>
      </c>
      <c r="BG96" s="3" t="str">
        <f t="shared" si="24"/>
        <v>3</v>
      </c>
      <c r="BH96" s="3" t="str">
        <f t="shared" si="25"/>
        <v>3</v>
      </c>
      <c r="BI96" s="3" t="str">
        <f t="shared" si="26"/>
        <v>2</v>
      </c>
      <c r="BJ96" s="3" t="str">
        <f t="shared" si="27"/>
        <v>2</v>
      </c>
      <c r="BK96" s="3" t="str">
        <f t="shared" si="28"/>
        <v>5</v>
      </c>
      <c r="BL96" s="3" t="str">
        <f t="shared" si="29"/>
        <v>5</v>
      </c>
      <c r="BM96" s="3" t="str">
        <f t="shared" si="30"/>
        <v>5</v>
      </c>
      <c r="BN96" s="3" t="str">
        <f t="shared" si="31"/>
        <v>5</v>
      </c>
      <c r="BO96" s="3" t="str">
        <f t="shared" si="32"/>
        <v>2</v>
      </c>
      <c r="BP96" s="3" t="str">
        <f t="shared" si="33"/>
        <v>2</v>
      </c>
      <c r="BQ96" s="3"/>
      <c r="BR96" s="4"/>
      <c r="BS96" s="4">
        <v>138126.0</v>
      </c>
      <c r="BT96" s="4">
        <v>8458.0</v>
      </c>
      <c r="BU96" s="3" t="str">
        <f t="shared" si="34"/>
        <v>5</v>
      </c>
      <c r="BV96" s="3" t="str">
        <f t="shared" si="35"/>
        <v>5</v>
      </c>
      <c r="BW96" t="str">
        <f t="shared" si="36"/>
        <v>2</v>
      </c>
      <c r="BX96" t="str">
        <f t="shared" si="37"/>
        <v>3</v>
      </c>
      <c r="BY96" s="4">
        <v>163633.0</v>
      </c>
      <c r="BZ96" s="4">
        <v>10500.0</v>
      </c>
      <c r="CA96" s="3" t="str">
        <f t="shared" si="38"/>
        <v>6</v>
      </c>
      <c r="CB96" s="3" t="str">
        <f t="shared" si="39"/>
        <v>6</v>
      </c>
      <c r="CC96" s="7" t="str">
        <f t="shared" si="40"/>
        <v/>
      </c>
      <c r="CD96" s="4" t="str">
        <f t="shared" si="41"/>
        <v/>
      </c>
      <c r="CE96" s="4" t="str">
        <f t="shared" si="42"/>
        <v/>
      </c>
    </row>
    <row r="97">
      <c r="A97" s="4" t="str">
        <f t="shared" si="44"/>
        <v/>
      </c>
      <c r="B97" s="4" t="str">
        <f t="shared" si="45"/>
        <v/>
      </c>
      <c r="C97" s="4" t="str">
        <f t="shared" si="46"/>
        <v/>
      </c>
      <c r="D97" s="4" t="str">
        <f t="shared" si="47"/>
        <v>11</v>
      </c>
      <c r="E97" s="4" t="str">
        <f t="shared" si="48"/>
        <v/>
      </c>
      <c r="F97" s="4" t="str">
        <f t="shared" si="49"/>
        <v/>
      </c>
      <c r="G97" s="4" t="str">
        <f t="shared" si="50"/>
        <v/>
      </c>
      <c r="H97" s="4" t="str">
        <f t="shared" si="51"/>
        <v>108</v>
      </c>
      <c r="I97" s="4" t="str">
        <f t="shared" si="52"/>
        <v>4</v>
      </c>
      <c r="J97" s="4">
        <v>4805.0</v>
      </c>
      <c r="K97" s="4">
        <v>108.0</v>
      </c>
      <c r="L97" s="4">
        <v>11.0</v>
      </c>
      <c r="M97" t="str">
        <f t="shared" si="3"/>
        <v>5</v>
      </c>
      <c r="N97" t="str">
        <f t="shared" si="4"/>
        <v>3</v>
      </c>
      <c r="O97" t="str">
        <f t="shared" si="5"/>
        <v>2</v>
      </c>
      <c r="Q97" s="3" t="str">
        <f t="shared" si="6"/>
        <v>10</v>
      </c>
      <c r="R97" s="3" t="str">
        <f t="shared" si="7"/>
        <v>10</v>
      </c>
      <c r="S97" s="3" t="str">
        <f t="shared" si="8"/>
        <v>6</v>
      </c>
      <c r="T97">
        <v>1375.230320715661</v>
      </c>
      <c r="U97" s="7">
        <v>15895.0</v>
      </c>
      <c r="V97" s="7">
        <v>119.0</v>
      </c>
      <c r="W97" s="7">
        <v>341911.4869606864</v>
      </c>
      <c r="X97" s="3" t="str">
        <f t="shared" si="9"/>
        <v>5</v>
      </c>
      <c r="Y97" s="3" t="str">
        <f t="shared" si="10"/>
        <v>5</v>
      </c>
      <c r="Z97" s="3" t="str">
        <f t="shared" si="11"/>
        <v>5</v>
      </c>
      <c r="AA97" s="3" t="str">
        <f t="shared" si="12"/>
        <v>5</v>
      </c>
      <c r="AB97" s="3" t="str">
        <f t="shared" si="13"/>
        <v>10</v>
      </c>
      <c r="AC97" s="3" t="str">
        <f t="shared" si="14"/>
        <v>10</v>
      </c>
      <c r="AD97" s="3" t="str">
        <f t="shared" si="15"/>
        <v>10</v>
      </c>
      <c r="AE97" s="3" t="str">
        <f t="shared" si="16"/>
        <v>10</v>
      </c>
      <c r="AG97" s="7">
        <v>164164.1725</v>
      </c>
      <c r="AH97" s="7">
        <v>1087.4878441827314</v>
      </c>
      <c r="AI97" s="7">
        <v>23500.0</v>
      </c>
      <c r="AJ97" s="7">
        <v>21520.80241598792</v>
      </c>
      <c r="AK97" s="3" t="str">
        <f t="shared" si="17"/>
        <v>3</v>
      </c>
      <c r="AL97" s="3" t="str">
        <f t="shared" si="18"/>
        <v>4</v>
      </c>
      <c r="AM97" s="3" t="str">
        <f t="shared" si="19"/>
        <v>4</v>
      </c>
      <c r="AN97" s="3" t="str">
        <f t="shared" si="20"/>
        <v>5</v>
      </c>
      <c r="AO97" s="3"/>
      <c r="AP97" s="4">
        <v>0.00442824092684</v>
      </c>
      <c r="AQ97" s="4">
        <v>163094.0</v>
      </c>
      <c r="AR97" s="4">
        <v>17.315344182731444</v>
      </c>
      <c r="AS97" s="4">
        <v>23500.0</v>
      </c>
      <c r="AT97" s="4">
        <v>14.520373136339726</v>
      </c>
      <c r="AU97" s="4">
        <v>21509.84375</v>
      </c>
      <c r="AV97" s="4">
        <v>14.392709424444366</v>
      </c>
      <c r="AW97" s="4">
        <v>1990.15625</v>
      </c>
      <c r="AX97" s="4">
        <v>10.958665987918872</v>
      </c>
      <c r="AY97" s="4">
        <v>947.795625</v>
      </c>
      <c r="AZ97" s="4">
        <v>9.888432191317753</v>
      </c>
      <c r="BA97" s="4">
        <v>122.376875</v>
      </c>
      <c r="BB97" s="4">
        <v>6.935187154057045</v>
      </c>
      <c r="BC97" s="3"/>
      <c r="BD97" s="3" t="str">
        <f t="shared" si="21"/>
        <v>3</v>
      </c>
      <c r="BE97" s="3" t="str">
        <f t="shared" si="22"/>
        <v>4</v>
      </c>
      <c r="BF97" s="3" t="str">
        <f t="shared" si="23"/>
        <v>4</v>
      </c>
      <c r="BG97" s="3" t="str">
        <f t="shared" si="24"/>
        <v>4</v>
      </c>
      <c r="BH97" s="3" t="str">
        <f t="shared" si="25"/>
        <v>4</v>
      </c>
      <c r="BI97" s="3" t="str">
        <f t="shared" si="26"/>
        <v>5</v>
      </c>
      <c r="BJ97" s="3" t="str">
        <f t="shared" si="27"/>
        <v>5</v>
      </c>
      <c r="BK97" s="3" t="str">
        <f t="shared" si="28"/>
        <v>4</v>
      </c>
      <c r="BL97" s="3" t="str">
        <f t="shared" si="29"/>
        <v>4</v>
      </c>
      <c r="BM97" s="3" t="str">
        <f t="shared" si="30"/>
        <v>4</v>
      </c>
      <c r="BN97" s="3" t="str">
        <f t="shared" si="31"/>
        <v>4</v>
      </c>
      <c r="BO97" s="3" t="str">
        <f t="shared" si="32"/>
        <v>4</v>
      </c>
      <c r="BP97" s="3" t="str">
        <f t="shared" si="33"/>
        <v>4</v>
      </c>
      <c r="BQ97" s="3"/>
      <c r="BR97" s="4"/>
      <c r="BS97" s="4">
        <v>138857.0</v>
      </c>
      <c r="BT97" s="4">
        <v>8526.0</v>
      </c>
      <c r="BU97" s="3" t="str">
        <f t="shared" si="34"/>
        <v>5</v>
      </c>
      <c r="BV97" s="3" t="str">
        <f t="shared" si="35"/>
        <v>5</v>
      </c>
      <c r="BW97" t="str">
        <f t="shared" si="36"/>
        <v>2</v>
      </c>
      <c r="BX97" t="str">
        <f t="shared" si="37"/>
        <v>3</v>
      </c>
      <c r="BY97" s="4">
        <v>163094.0</v>
      </c>
      <c r="BZ97" s="4">
        <v>23500.0</v>
      </c>
      <c r="CA97" s="3" t="str">
        <f t="shared" si="38"/>
        <v>6</v>
      </c>
      <c r="CB97" s="3" t="str">
        <f t="shared" si="39"/>
        <v>8</v>
      </c>
      <c r="CC97" s="4" t="str">
        <f t="shared" si="40"/>
        <v>4805</v>
      </c>
      <c r="CD97" s="4" t="str">
        <f t="shared" si="41"/>
        <v>108</v>
      </c>
      <c r="CE97" s="4" t="str">
        <f t="shared" si="42"/>
        <v>11</v>
      </c>
    </row>
    <row r="98">
      <c r="A98" s="4" t="str">
        <f t="shared" si="44"/>
        <v/>
      </c>
      <c r="B98" s="4" t="str">
        <f t="shared" si="45"/>
        <v/>
      </c>
      <c r="C98" s="4" t="str">
        <f t="shared" si="46"/>
        <v/>
      </c>
      <c r="D98" s="4" t="str">
        <f t="shared" si="47"/>
        <v/>
      </c>
      <c r="E98" s="4" t="str">
        <f t="shared" si="48"/>
        <v/>
      </c>
      <c r="F98" s="4" t="str">
        <f t="shared" si="49"/>
        <v/>
      </c>
      <c r="G98" s="4" t="str">
        <f t="shared" si="50"/>
        <v/>
      </c>
      <c r="H98" s="4" t="str">
        <f t="shared" si="51"/>
        <v/>
      </c>
      <c r="I98" s="4" t="str">
        <f t="shared" si="52"/>
        <v/>
      </c>
      <c r="M98" t="str">
        <f t="shared" si="3"/>
        <v>0</v>
      </c>
      <c r="N98" t="str">
        <f t="shared" si="4"/>
        <v>0</v>
      </c>
      <c r="O98" t="str">
        <f t="shared" si="5"/>
        <v>0</v>
      </c>
      <c r="Q98" s="3" t="str">
        <f t="shared" si="6"/>
        <v/>
      </c>
      <c r="R98" s="3" t="str">
        <f t="shared" si="7"/>
        <v/>
      </c>
      <c r="S98" s="3" t="str">
        <f t="shared" si="8"/>
        <v/>
      </c>
      <c r="U98" s="18"/>
      <c r="X98" s="3" t="str">
        <f t="shared" si="9"/>
        <v>0</v>
      </c>
      <c r="Y98" s="3" t="str">
        <f t="shared" si="10"/>
        <v>0</v>
      </c>
      <c r="Z98" s="3" t="str">
        <f t="shared" si="11"/>
        <v>0</v>
      </c>
      <c r="AA98" s="3" t="str">
        <f t="shared" si="12"/>
        <v>0</v>
      </c>
      <c r="AB98" s="3" t="str">
        <f t="shared" si="13"/>
        <v/>
      </c>
      <c r="AC98" s="3" t="str">
        <f t="shared" si="14"/>
        <v/>
      </c>
      <c r="AD98" s="3" t="str">
        <f t="shared" si="15"/>
        <v/>
      </c>
      <c r="AE98" s="3" t="str">
        <f t="shared" si="16"/>
        <v/>
      </c>
      <c r="AG98" s="7">
        <v>163758.78125</v>
      </c>
      <c r="AH98" s="7">
        <v>1445.0898290089845</v>
      </c>
      <c r="AI98" s="7">
        <v>10700.0</v>
      </c>
      <c r="AJ98" s="7">
        <v>6983.583044981209</v>
      </c>
      <c r="AK98" s="3" t="str">
        <f t="shared" si="17"/>
        <v>3</v>
      </c>
      <c r="AL98" s="3" t="str">
        <f t="shared" si="18"/>
        <v>4</v>
      </c>
      <c r="AM98" s="3" t="str">
        <f t="shared" si="19"/>
        <v>3</v>
      </c>
      <c r="AN98" s="3" t="str">
        <f t="shared" si="20"/>
        <v>3</v>
      </c>
      <c r="AO98" s="3"/>
      <c r="AP98" s="4">
        <v>0.00442084493835</v>
      </c>
      <c r="AQ98" s="4">
        <v>162331.0</v>
      </c>
      <c r="AR98" s="4">
        <v>17.308579008984534</v>
      </c>
      <c r="AS98" s="4">
        <v>10700.0</v>
      </c>
      <c r="AT98" s="4">
        <v>13.385323176175872</v>
      </c>
      <c r="AU98" s="4">
        <v>6971.71875</v>
      </c>
      <c r="AV98" s="4">
        <v>12.767298654733173</v>
      </c>
      <c r="AW98" s="4">
        <v>3728.28125</v>
      </c>
      <c r="AX98" s="4">
        <v>11.864294981208813</v>
      </c>
      <c r="AY98" s="4">
        <v>1391.0</v>
      </c>
      <c r="AZ98" s="4">
        <v>10.44190670454224</v>
      </c>
      <c r="BA98" s="4">
        <v>36.78125</v>
      </c>
      <c r="BB98" s="4">
        <v>5.200898605038445</v>
      </c>
      <c r="BC98" s="3"/>
      <c r="BD98" s="3" t="str">
        <f t="shared" si="21"/>
        <v>3</v>
      </c>
      <c r="BE98" s="3" t="str">
        <f t="shared" si="22"/>
        <v>4</v>
      </c>
      <c r="BF98" s="3" t="str">
        <f t="shared" si="23"/>
        <v>4</v>
      </c>
      <c r="BG98" s="3" t="str">
        <f t="shared" si="24"/>
        <v>3</v>
      </c>
      <c r="BH98" s="3" t="str">
        <f t="shared" si="25"/>
        <v>3</v>
      </c>
      <c r="BI98" s="3" t="str">
        <f t="shared" si="26"/>
        <v>3</v>
      </c>
      <c r="BJ98" s="3" t="str">
        <f t="shared" si="27"/>
        <v>3</v>
      </c>
      <c r="BK98" s="3" t="str">
        <f t="shared" si="28"/>
        <v>4</v>
      </c>
      <c r="BL98" s="3" t="str">
        <f t="shared" si="29"/>
        <v>4</v>
      </c>
      <c r="BM98" s="3" t="str">
        <f t="shared" si="30"/>
        <v>4</v>
      </c>
      <c r="BN98" s="3" t="str">
        <f t="shared" si="31"/>
        <v>4</v>
      </c>
      <c r="BO98" s="3" t="str">
        <f t="shared" si="32"/>
        <v>3</v>
      </c>
      <c r="BP98" s="3" t="str">
        <f t="shared" si="33"/>
        <v>3</v>
      </c>
      <c r="BQ98" s="3"/>
      <c r="BR98" s="4"/>
      <c r="BS98" s="4">
        <v>139648.0</v>
      </c>
      <c r="BT98" s="4">
        <v>8531.0</v>
      </c>
      <c r="BU98" s="3" t="str">
        <f t="shared" si="34"/>
        <v>5</v>
      </c>
      <c r="BV98" s="3" t="str">
        <f t="shared" si="35"/>
        <v>5</v>
      </c>
      <c r="BW98" t="str">
        <f t="shared" si="36"/>
        <v>2</v>
      </c>
      <c r="BX98" t="str">
        <f t="shared" si="37"/>
        <v>3</v>
      </c>
      <c r="BY98" s="4">
        <v>162331.0</v>
      </c>
      <c r="BZ98" s="4">
        <v>10700.0</v>
      </c>
      <c r="CA98" s="3" t="str">
        <f t="shared" si="38"/>
        <v>6</v>
      </c>
      <c r="CB98" s="3" t="str">
        <f t="shared" si="39"/>
        <v>6</v>
      </c>
      <c r="CC98" s="7" t="str">
        <f t="shared" si="40"/>
        <v/>
      </c>
      <c r="CD98" s="4" t="str">
        <f t="shared" si="41"/>
        <v/>
      </c>
      <c r="CE98" s="4" t="str">
        <f t="shared" si="42"/>
        <v/>
      </c>
    </row>
    <row r="99">
      <c r="A99" s="4" t="str">
        <f t="shared" si="44"/>
        <v/>
      </c>
      <c r="B99" s="4" t="str">
        <f t="shared" si="45"/>
        <v/>
      </c>
      <c r="C99" s="4" t="str">
        <f t="shared" si="46"/>
        <v/>
      </c>
      <c r="D99" s="4" t="str">
        <f t="shared" si="47"/>
        <v/>
      </c>
      <c r="E99" s="4" t="str">
        <f t="shared" si="48"/>
        <v/>
      </c>
      <c r="F99" s="4" t="str">
        <f t="shared" si="49"/>
        <v/>
      </c>
      <c r="G99" s="4" t="str">
        <f t="shared" si="50"/>
        <v/>
      </c>
      <c r="H99" s="4" t="str">
        <f t="shared" si="51"/>
        <v/>
      </c>
      <c r="I99" s="4" t="str">
        <f t="shared" si="52"/>
        <v>3</v>
      </c>
      <c r="J99" s="4">
        <v>28.0</v>
      </c>
      <c r="M99" t="str">
        <f t="shared" si="3"/>
        <v>2</v>
      </c>
      <c r="N99" t="str">
        <f t="shared" si="4"/>
        <v>0</v>
      </c>
      <c r="O99" t="str">
        <f t="shared" si="5"/>
        <v>0</v>
      </c>
      <c r="Q99" s="3" t="str">
        <f t="shared" si="6"/>
        <v>6</v>
      </c>
      <c r="R99" s="3" t="str">
        <f t="shared" si="7"/>
        <v/>
      </c>
      <c r="S99" s="3" t="str">
        <f t="shared" si="8"/>
        <v/>
      </c>
      <c r="T99">
        <v>4.807354922057604</v>
      </c>
      <c r="U99" s="4">
        <v>3.0</v>
      </c>
      <c r="X99" s="3" t="str">
        <f t="shared" si="9"/>
        <v>1</v>
      </c>
      <c r="Y99" s="3" t="str">
        <f t="shared" si="10"/>
        <v>3</v>
      </c>
      <c r="Z99" s="3" t="str">
        <f t="shared" si="11"/>
        <v>0</v>
      </c>
      <c r="AA99" s="3" t="str">
        <f t="shared" si="12"/>
        <v>0</v>
      </c>
      <c r="AB99" s="3" t="str">
        <f t="shared" si="13"/>
        <v>2</v>
      </c>
      <c r="AC99" s="3" t="str">
        <f t="shared" si="14"/>
        <v>4</v>
      </c>
      <c r="AD99" s="3" t="str">
        <f t="shared" si="15"/>
        <v/>
      </c>
      <c r="AE99" s="3" t="str">
        <f t="shared" si="16"/>
        <v/>
      </c>
      <c r="AG99" s="7">
        <v>160492.55656250002</v>
      </c>
      <c r="AH99" s="7">
        <v>147.8475352901292</v>
      </c>
      <c r="AI99" s="7">
        <v>4591.0</v>
      </c>
      <c r="AJ99" s="7">
        <v>3451.981707459346</v>
      </c>
      <c r="AK99" s="3" t="str">
        <f t="shared" si="17"/>
        <v>3</v>
      </c>
      <c r="AL99" s="3" t="str">
        <f t="shared" si="18"/>
        <v>1</v>
      </c>
      <c r="AM99" s="3" t="str">
        <f t="shared" si="19"/>
        <v>2</v>
      </c>
      <c r="AN99" s="3" t="str">
        <f t="shared" si="20"/>
        <v>2</v>
      </c>
      <c r="AO99" s="3"/>
      <c r="AP99" s="4">
        <v>0.00441445680162</v>
      </c>
      <c r="AQ99" s="4">
        <v>160362.0</v>
      </c>
      <c r="AR99" s="4">
        <v>17.29097279012923</v>
      </c>
      <c r="AS99" s="4">
        <v>4591.0</v>
      </c>
      <c r="AT99" s="4">
        <v>12.164592716712367</v>
      </c>
      <c r="AU99" s="4">
        <v>3441.8153125</v>
      </c>
      <c r="AV99" s="4">
        <v>11.748953969231076</v>
      </c>
      <c r="AW99" s="4">
        <v>1149.1846875</v>
      </c>
      <c r="AX99" s="4">
        <v>10.166394959346352</v>
      </c>
      <c r="AY99" s="4">
        <v>127.6871875</v>
      </c>
      <c r="AZ99" s="4">
        <v>6.99646995790404</v>
      </c>
      <c r="BA99" s="4">
        <v>2.869375</v>
      </c>
      <c r="BB99" s="4">
        <v>1.5207365269376414</v>
      </c>
      <c r="BC99" s="3"/>
      <c r="BD99" s="3" t="str">
        <f t="shared" si="21"/>
        <v>3</v>
      </c>
      <c r="BE99" s="3" t="str">
        <f t="shared" si="22"/>
        <v>4</v>
      </c>
      <c r="BF99" s="3" t="str">
        <f t="shared" si="23"/>
        <v>4</v>
      </c>
      <c r="BG99" s="3" t="str">
        <f t="shared" si="24"/>
        <v>2</v>
      </c>
      <c r="BH99" s="3" t="str">
        <f t="shared" si="25"/>
        <v>2</v>
      </c>
      <c r="BI99" s="3" t="str">
        <f t="shared" si="26"/>
        <v>2</v>
      </c>
      <c r="BJ99" s="3" t="str">
        <f t="shared" si="27"/>
        <v>2</v>
      </c>
      <c r="BK99" s="3" t="str">
        <f t="shared" si="28"/>
        <v>3</v>
      </c>
      <c r="BL99" s="3" t="str">
        <f t="shared" si="29"/>
        <v>3</v>
      </c>
      <c r="BM99" s="3" t="str">
        <f t="shared" si="30"/>
        <v>1</v>
      </c>
      <c r="BN99" s="3" t="str">
        <f t="shared" si="31"/>
        <v>1</v>
      </c>
      <c r="BO99" s="3" t="str">
        <f t="shared" si="32"/>
        <v>1</v>
      </c>
      <c r="BP99" s="3" t="str">
        <f t="shared" si="33"/>
        <v>1</v>
      </c>
      <c r="BQ99" s="3"/>
      <c r="BR99" s="4"/>
      <c r="BS99" s="4">
        <v>142484.0</v>
      </c>
      <c r="BT99" s="4">
        <v>8672.0</v>
      </c>
      <c r="BU99" s="3" t="str">
        <f t="shared" si="34"/>
        <v>5</v>
      </c>
      <c r="BV99" s="3" t="str">
        <f t="shared" si="35"/>
        <v>5</v>
      </c>
      <c r="BW99" t="str">
        <f t="shared" si="36"/>
        <v>2</v>
      </c>
      <c r="BX99" t="str">
        <f t="shared" si="37"/>
        <v>3</v>
      </c>
      <c r="BY99" s="4">
        <v>160362.0</v>
      </c>
      <c r="BZ99" s="4">
        <v>4591.0</v>
      </c>
      <c r="CA99" s="3" t="str">
        <f t="shared" si="38"/>
        <v>6</v>
      </c>
      <c r="CB99" s="3" t="str">
        <f t="shared" si="39"/>
        <v>4</v>
      </c>
      <c r="CC99" s="7" t="str">
        <f t="shared" si="40"/>
        <v/>
      </c>
      <c r="CD99" s="4" t="str">
        <f t="shared" si="41"/>
        <v/>
      </c>
      <c r="CE99" s="4" t="str">
        <f t="shared" si="42"/>
        <v/>
      </c>
    </row>
    <row r="100">
      <c r="A100" s="4" t="str">
        <f t="shared" si="44"/>
        <v/>
      </c>
      <c r="B100" s="4" t="str">
        <f t="shared" si="45"/>
        <v/>
      </c>
      <c r="C100" s="4" t="str">
        <f t="shared" si="46"/>
        <v/>
      </c>
      <c r="D100" s="4" t="str">
        <f t="shared" si="47"/>
        <v/>
      </c>
      <c r="E100" s="4" t="str">
        <f t="shared" si="48"/>
        <v/>
      </c>
      <c r="F100" s="4" t="str">
        <f t="shared" si="49"/>
        <v/>
      </c>
      <c r="G100" s="4" t="str">
        <f t="shared" si="50"/>
        <v/>
      </c>
      <c r="H100" s="4" t="str">
        <f t="shared" si="51"/>
        <v/>
      </c>
      <c r="I100" s="4" t="str">
        <f t="shared" si="52"/>
        <v/>
      </c>
      <c r="M100" t="str">
        <f t="shared" si="3"/>
        <v>0</v>
      </c>
      <c r="N100" t="str">
        <f t="shared" si="4"/>
        <v>0</v>
      </c>
      <c r="O100" t="str">
        <f t="shared" si="5"/>
        <v>0</v>
      </c>
      <c r="Q100" s="3" t="str">
        <f t="shared" si="6"/>
        <v/>
      </c>
      <c r="R100" s="3" t="str">
        <f t="shared" si="7"/>
        <v/>
      </c>
      <c r="S100" s="3" t="str">
        <f t="shared" si="8"/>
        <v/>
      </c>
      <c r="U100" s="4"/>
      <c r="X100" s="3" t="str">
        <f t="shared" si="9"/>
        <v>0</v>
      </c>
      <c r="Y100" s="3" t="str">
        <f t="shared" si="10"/>
        <v>0</v>
      </c>
      <c r="Z100" s="3" t="str">
        <f t="shared" si="11"/>
        <v>0</v>
      </c>
      <c r="AA100" s="3" t="str">
        <f t="shared" si="12"/>
        <v>0</v>
      </c>
      <c r="AB100" s="3" t="str">
        <f t="shared" si="13"/>
        <v/>
      </c>
      <c r="AC100" s="3" t="str">
        <f t="shared" si="14"/>
        <v/>
      </c>
      <c r="AD100" s="3" t="str">
        <f t="shared" si="15"/>
        <v/>
      </c>
      <c r="AE100" s="3" t="str">
        <f t="shared" si="16"/>
        <v/>
      </c>
      <c r="AG100" s="7">
        <v>159265.0859375</v>
      </c>
      <c r="AH100" s="7">
        <v>103.36622799251536</v>
      </c>
      <c r="AI100" s="7">
        <v>351.0</v>
      </c>
      <c r="AJ100" s="7">
        <v>346.0</v>
      </c>
      <c r="AK100" s="3" t="str">
        <f t="shared" si="17"/>
        <v>3</v>
      </c>
      <c r="AL100" s="3" t="str">
        <f t="shared" si="18"/>
        <v>1</v>
      </c>
      <c r="AM100" s="3" t="str">
        <f t="shared" si="19"/>
        <v>1</v>
      </c>
      <c r="AN100" s="3" t="str">
        <f t="shared" si="20"/>
        <v>1</v>
      </c>
      <c r="AO100" s="3"/>
      <c r="AP100" s="4">
        <v>0.0043636649349</v>
      </c>
      <c r="AQ100" s="4">
        <v>159179.0</v>
      </c>
      <c r="AR100" s="4">
        <v>17.280290492515363</v>
      </c>
      <c r="AS100" s="4">
        <v>351.0</v>
      </c>
      <c r="AT100" s="4">
        <v>8.45532722030456</v>
      </c>
      <c r="AU100" s="4">
        <v>343.0</v>
      </c>
      <c r="AV100" s="4">
        <v>8.422064766172811</v>
      </c>
      <c r="AW100" s="4">
        <v>8.0</v>
      </c>
      <c r="AX100" s="4">
        <v>3.0</v>
      </c>
      <c r="AY100" s="4">
        <v>54.875</v>
      </c>
      <c r="AZ100" s="4">
        <v>5.778077129535358</v>
      </c>
      <c r="BA100" s="4">
        <v>31.2109375</v>
      </c>
      <c r="BB100" s="4">
        <v>4.963979787815339</v>
      </c>
      <c r="BC100" s="3"/>
      <c r="BD100" s="3" t="str">
        <f t="shared" si="21"/>
        <v>3</v>
      </c>
      <c r="BE100" s="3" t="str">
        <f t="shared" si="22"/>
        <v>4</v>
      </c>
      <c r="BF100" s="3" t="str">
        <f t="shared" si="23"/>
        <v>4</v>
      </c>
      <c r="BG100" s="3" t="str">
        <f t="shared" si="24"/>
        <v>1</v>
      </c>
      <c r="BH100" s="3" t="str">
        <f t="shared" si="25"/>
        <v>1</v>
      </c>
      <c r="BI100" s="3" t="str">
        <f t="shared" si="26"/>
        <v>1</v>
      </c>
      <c r="BJ100" s="3" t="str">
        <f t="shared" si="27"/>
        <v>1</v>
      </c>
      <c r="BK100" s="3" t="str">
        <f t="shared" si="28"/>
        <v>1</v>
      </c>
      <c r="BL100" s="3" t="str">
        <f t="shared" si="29"/>
        <v>1</v>
      </c>
      <c r="BM100" s="3" t="str">
        <f t="shared" si="30"/>
        <v>1</v>
      </c>
      <c r="BN100" s="3" t="str">
        <f t="shared" si="31"/>
        <v>1</v>
      </c>
      <c r="BO100" s="3" t="str">
        <f t="shared" si="32"/>
        <v>3</v>
      </c>
      <c r="BP100" s="3" t="str">
        <f t="shared" si="33"/>
        <v>3</v>
      </c>
      <c r="BQ100" s="3"/>
      <c r="BR100" s="4"/>
      <c r="BS100" s="4">
        <v>144307.0</v>
      </c>
      <c r="BT100" s="4">
        <v>8734.0</v>
      </c>
      <c r="BU100" s="3" t="str">
        <f t="shared" si="34"/>
        <v>6</v>
      </c>
      <c r="BV100" s="3" t="str">
        <f t="shared" si="35"/>
        <v>6</v>
      </c>
      <c r="BW100" t="str">
        <f t="shared" si="36"/>
        <v>2</v>
      </c>
      <c r="BX100" t="str">
        <f t="shared" si="37"/>
        <v>3</v>
      </c>
      <c r="BY100" s="4">
        <v>159179.0</v>
      </c>
      <c r="BZ100" s="4">
        <v>351.0</v>
      </c>
      <c r="CA100" s="3" t="str">
        <f t="shared" si="38"/>
        <v>6</v>
      </c>
      <c r="CB100" s="3" t="str">
        <f t="shared" si="39"/>
        <v>1</v>
      </c>
      <c r="CC100" s="7" t="str">
        <f t="shared" si="40"/>
        <v/>
      </c>
      <c r="CD100" s="4" t="str">
        <f t="shared" si="41"/>
        <v/>
      </c>
      <c r="CE100" s="4" t="str">
        <f t="shared" si="42"/>
        <v/>
      </c>
    </row>
    <row r="101">
      <c r="A101" s="4" t="str">
        <f t="shared" si="44"/>
        <v/>
      </c>
      <c r="B101" s="4" t="str">
        <f t="shared" si="45"/>
        <v/>
      </c>
      <c r="C101" s="4" t="str">
        <f t="shared" si="46"/>
        <v/>
      </c>
      <c r="D101" s="4" t="str">
        <f t="shared" si="47"/>
        <v/>
      </c>
      <c r="E101" s="4" t="str">
        <f t="shared" si="48"/>
        <v/>
      </c>
      <c r="F101" s="4" t="str">
        <f t="shared" si="49"/>
        <v/>
      </c>
      <c r="G101" s="4" t="str">
        <f t="shared" si="50"/>
        <v/>
      </c>
      <c r="H101" s="4" t="str">
        <f t="shared" si="51"/>
        <v/>
      </c>
      <c r="I101" s="4" t="str">
        <f t="shared" si="52"/>
        <v/>
      </c>
      <c r="M101" t="str">
        <f t="shared" si="3"/>
        <v>0</v>
      </c>
      <c r="N101" t="str">
        <f t="shared" si="4"/>
        <v>0</v>
      </c>
      <c r="O101" t="str">
        <f t="shared" si="5"/>
        <v>0</v>
      </c>
      <c r="Q101" s="3" t="str">
        <f t="shared" si="6"/>
        <v/>
      </c>
      <c r="R101" s="3" t="str">
        <f t="shared" si="7"/>
        <v/>
      </c>
      <c r="S101" s="3" t="str">
        <f t="shared" si="8"/>
        <v/>
      </c>
      <c r="T101" s="18"/>
      <c r="U101" s="4"/>
      <c r="X101" s="3" t="str">
        <f t="shared" si="9"/>
        <v>0</v>
      </c>
      <c r="Y101" s="3" t="str">
        <f t="shared" si="10"/>
        <v>0</v>
      </c>
      <c r="Z101" s="3" t="str">
        <f t="shared" si="11"/>
        <v>0</v>
      </c>
      <c r="AA101" s="3" t="str">
        <f t="shared" si="12"/>
        <v>0</v>
      </c>
      <c r="AB101" s="3" t="str">
        <f t="shared" si="13"/>
        <v/>
      </c>
      <c r="AC101" s="3" t="str">
        <f t="shared" si="14"/>
        <v/>
      </c>
      <c r="AD101" s="3" t="str">
        <f t="shared" si="15"/>
        <v/>
      </c>
      <c r="AE101" s="3" t="str">
        <f t="shared" si="16"/>
        <v/>
      </c>
      <c r="AG101" s="7">
        <v>159490.22343749998</v>
      </c>
      <c r="AH101" s="7">
        <v>366.5033835440873</v>
      </c>
      <c r="AI101" s="7">
        <v>5011.0</v>
      </c>
      <c r="AJ101" s="7">
        <v>3890.536006659542</v>
      </c>
      <c r="AK101" s="3" t="str">
        <f t="shared" si="17"/>
        <v>3</v>
      </c>
      <c r="AL101" s="3" t="str">
        <f t="shared" si="18"/>
        <v>2</v>
      </c>
      <c r="AM101" s="3" t="str">
        <f t="shared" si="19"/>
        <v>2</v>
      </c>
      <c r="AN101" s="3" t="str">
        <f t="shared" si="20"/>
        <v>2</v>
      </c>
      <c r="AO101" s="3"/>
      <c r="AP101" s="4">
        <v>0.00432503024324</v>
      </c>
      <c r="AQ101" s="4">
        <v>159141.0</v>
      </c>
      <c r="AR101" s="4">
        <v>17.279946044087275</v>
      </c>
      <c r="AS101" s="4">
        <v>5011.0</v>
      </c>
      <c r="AT101" s="4">
        <v>12.290882822429579</v>
      </c>
      <c r="AU101" s="4">
        <v>3880.393125</v>
      </c>
      <c r="AV101" s="4">
        <v>11.921987104795454</v>
      </c>
      <c r="AW101" s="4">
        <v>1130.606875</v>
      </c>
      <c r="AX101" s="4">
        <v>10.142881659542025</v>
      </c>
      <c r="AY101" s="4">
        <v>309.5796875</v>
      </c>
      <c r="AZ101" s="4">
        <v>8.274167004589136</v>
      </c>
      <c r="BA101" s="4">
        <v>39.64375</v>
      </c>
      <c r="BB101" s="4">
        <v>5.309021531945508</v>
      </c>
      <c r="BC101" s="3"/>
      <c r="BD101" s="3" t="str">
        <f t="shared" si="21"/>
        <v>3</v>
      </c>
      <c r="BE101" s="3" t="str">
        <f t="shared" si="22"/>
        <v>4</v>
      </c>
      <c r="BF101" s="3" t="str">
        <f t="shared" si="23"/>
        <v>4</v>
      </c>
      <c r="BG101" s="3" t="str">
        <f t="shared" si="24"/>
        <v>2</v>
      </c>
      <c r="BH101" s="3" t="str">
        <f t="shared" si="25"/>
        <v>2</v>
      </c>
      <c r="BI101" s="3" t="str">
        <f t="shared" si="26"/>
        <v>2</v>
      </c>
      <c r="BJ101" s="3" t="str">
        <f t="shared" si="27"/>
        <v>2</v>
      </c>
      <c r="BK101" s="3" t="str">
        <f t="shared" si="28"/>
        <v>3</v>
      </c>
      <c r="BL101" s="3" t="str">
        <f t="shared" si="29"/>
        <v>3</v>
      </c>
      <c r="BM101" s="3" t="str">
        <f t="shared" si="30"/>
        <v>2</v>
      </c>
      <c r="BN101" s="3" t="str">
        <f t="shared" si="31"/>
        <v>2</v>
      </c>
      <c r="BO101" s="3" t="str">
        <f t="shared" si="32"/>
        <v>3</v>
      </c>
      <c r="BP101" s="3" t="str">
        <f t="shared" si="33"/>
        <v>3</v>
      </c>
      <c r="BQ101" s="3"/>
      <c r="BR101" s="4"/>
      <c r="BS101" s="4">
        <v>145851.0</v>
      </c>
      <c r="BT101" s="4">
        <v>8759.0</v>
      </c>
      <c r="BU101" s="3" t="str">
        <f t="shared" si="34"/>
        <v>6</v>
      </c>
      <c r="BV101" s="3" t="str">
        <f t="shared" si="35"/>
        <v>6</v>
      </c>
      <c r="BW101" t="str">
        <f t="shared" si="36"/>
        <v>2</v>
      </c>
      <c r="BX101" t="str">
        <f t="shared" si="37"/>
        <v>3</v>
      </c>
      <c r="BY101" s="4">
        <v>159141.0</v>
      </c>
      <c r="BZ101" s="4">
        <v>5011.0</v>
      </c>
      <c r="CA101" s="3" t="str">
        <f t="shared" si="38"/>
        <v>6</v>
      </c>
      <c r="CB101" s="3" t="str">
        <f t="shared" si="39"/>
        <v>4</v>
      </c>
      <c r="CC101" s="7" t="str">
        <f t="shared" si="40"/>
        <v/>
      </c>
      <c r="CD101" s="4" t="str">
        <f t="shared" si="41"/>
        <v/>
      </c>
      <c r="CE101" s="4" t="str">
        <f t="shared" si="42"/>
        <v/>
      </c>
    </row>
    <row r="102">
      <c r="A102" s="4" t="str">
        <f t="shared" si="44"/>
        <v/>
      </c>
      <c r="B102" s="4" t="str">
        <f t="shared" si="45"/>
        <v/>
      </c>
      <c r="C102" s="4" t="str">
        <f t="shared" si="46"/>
        <v/>
      </c>
      <c r="D102" s="4" t="str">
        <f t="shared" si="47"/>
        <v/>
      </c>
      <c r="E102" s="4" t="str">
        <f t="shared" si="48"/>
        <v/>
      </c>
      <c r="F102" s="4" t="str">
        <f t="shared" si="49"/>
        <v/>
      </c>
      <c r="G102" s="4" t="str">
        <f t="shared" si="50"/>
        <v/>
      </c>
      <c r="H102" s="4" t="str">
        <f t="shared" si="51"/>
        <v/>
      </c>
      <c r="I102" s="4" t="str">
        <f t="shared" si="52"/>
        <v>1</v>
      </c>
      <c r="J102" s="4">
        <v>0.0</v>
      </c>
      <c r="M102" t="str">
        <f t="shared" si="3"/>
        <v>0</v>
      </c>
      <c r="N102" t="str">
        <f t="shared" si="4"/>
        <v>0</v>
      </c>
      <c r="O102" t="str">
        <f t="shared" si="5"/>
        <v>0</v>
      </c>
      <c r="Q102" s="3" t="str">
        <f t="shared" si="6"/>
        <v>0</v>
      </c>
      <c r="R102" s="3" t="str">
        <f t="shared" si="7"/>
        <v/>
      </c>
      <c r="S102" s="3" t="str">
        <f t="shared" si="8"/>
        <v/>
      </c>
      <c r="T102" s="7">
        <v>0.0</v>
      </c>
      <c r="U102" s="4">
        <v>1.0</v>
      </c>
      <c r="V102" s="7"/>
      <c r="W102" s="7"/>
      <c r="X102" s="3" t="str">
        <f t="shared" si="9"/>
        <v>0</v>
      </c>
      <c r="Y102" s="3" t="str">
        <f t="shared" si="10"/>
        <v>1</v>
      </c>
      <c r="Z102" s="3" t="str">
        <f t="shared" si="11"/>
        <v>0</v>
      </c>
      <c r="AA102" s="3" t="str">
        <f t="shared" si="12"/>
        <v>0</v>
      </c>
      <c r="AB102" s="3" t="str">
        <f t="shared" si="13"/>
        <v>0</v>
      </c>
      <c r="AC102" s="3" t="str">
        <f t="shared" si="14"/>
        <v>2</v>
      </c>
      <c r="AD102" s="3" t="str">
        <f t="shared" si="15"/>
        <v/>
      </c>
      <c r="AE102" s="3" t="str">
        <f t="shared" si="16"/>
        <v/>
      </c>
      <c r="AG102" s="7">
        <v>156256.04125</v>
      </c>
      <c r="AH102" s="7">
        <v>309.29210353547865</v>
      </c>
      <c r="AI102" s="7">
        <v>2062.0</v>
      </c>
      <c r="AJ102" s="7">
        <v>1804.055282435501</v>
      </c>
      <c r="AK102" s="3" t="str">
        <f t="shared" si="17"/>
        <v>3</v>
      </c>
      <c r="AL102" s="3" t="str">
        <f t="shared" si="18"/>
        <v>2</v>
      </c>
      <c r="AM102" s="3" t="str">
        <f t="shared" si="19"/>
        <v>1</v>
      </c>
      <c r="AN102" s="3" t="str">
        <f t="shared" si="20"/>
        <v>1</v>
      </c>
      <c r="AO102" s="3"/>
      <c r="AP102" s="4">
        <v>0.00431628483161</v>
      </c>
      <c r="AQ102" s="4">
        <v>155964.0</v>
      </c>
      <c r="AR102" s="4">
        <v>17.250853535478647</v>
      </c>
      <c r="AS102" s="4">
        <v>2062.0</v>
      </c>
      <c r="AT102" s="4">
        <v>11.00982861736811</v>
      </c>
      <c r="AU102" s="4">
        <v>1796.0</v>
      </c>
      <c r="AV102" s="4">
        <v>10.810571634741148</v>
      </c>
      <c r="AW102" s="4">
        <v>266.0</v>
      </c>
      <c r="AX102" s="4">
        <v>8.05528243550119</v>
      </c>
      <c r="AY102" s="4">
        <v>227.424375</v>
      </c>
      <c r="AZ102" s="4">
        <v>7.829243078160785</v>
      </c>
      <c r="BA102" s="4">
        <v>64.616875</v>
      </c>
      <c r="BB102" s="4">
        <v>6.0138390755893845</v>
      </c>
      <c r="BC102" s="3"/>
      <c r="BD102" s="3" t="str">
        <f t="shared" si="21"/>
        <v>3</v>
      </c>
      <c r="BE102" s="3" t="str">
        <f t="shared" si="22"/>
        <v>4</v>
      </c>
      <c r="BF102" s="3" t="str">
        <f t="shared" si="23"/>
        <v>4</v>
      </c>
      <c r="BG102" s="3" t="str">
        <f t="shared" si="24"/>
        <v>1</v>
      </c>
      <c r="BH102" s="3" t="str">
        <f t="shared" si="25"/>
        <v>1</v>
      </c>
      <c r="BI102" s="3" t="str">
        <f t="shared" si="26"/>
        <v>1</v>
      </c>
      <c r="BJ102" s="3" t="str">
        <f t="shared" si="27"/>
        <v>1</v>
      </c>
      <c r="BK102" s="3" t="str">
        <f t="shared" si="28"/>
        <v>2</v>
      </c>
      <c r="BL102" s="3" t="str">
        <f t="shared" si="29"/>
        <v>2</v>
      </c>
      <c r="BM102" s="3" t="str">
        <f t="shared" si="30"/>
        <v>2</v>
      </c>
      <c r="BN102" s="3" t="str">
        <f t="shared" si="31"/>
        <v>2</v>
      </c>
      <c r="BO102" s="3" t="str">
        <f t="shared" si="32"/>
        <v>4</v>
      </c>
      <c r="BP102" s="3" t="str">
        <f t="shared" si="33"/>
        <v>4</v>
      </c>
      <c r="BQ102" s="3"/>
      <c r="BR102" s="4"/>
      <c r="BS102" s="4">
        <v>149396.0</v>
      </c>
      <c r="BT102" s="4">
        <v>8821.0</v>
      </c>
      <c r="BU102" s="3" t="str">
        <f t="shared" si="34"/>
        <v>6</v>
      </c>
      <c r="BV102" s="3" t="str">
        <f t="shared" si="35"/>
        <v>6</v>
      </c>
      <c r="BW102" t="str">
        <f t="shared" si="36"/>
        <v>2</v>
      </c>
      <c r="BX102" t="str">
        <f t="shared" si="37"/>
        <v>3</v>
      </c>
      <c r="BY102" s="4">
        <v>155964.0</v>
      </c>
      <c r="BZ102" s="4">
        <v>2062.0</v>
      </c>
      <c r="CA102" s="3" t="str">
        <f t="shared" si="38"/>
        <v>6</v>
      </c>
      <c r="CB102" s="3" t="str">
        <f t="shared" si="39"/>
        <v>2</v>
      </c>
      <c r="CC102" s="7" t="str">
        <f t="shared" si="40"/>
        <v/>
      </c>
      <c r="CD102" s="4" t="str">
        <f t="shared" si="41"/>
        <v/>
      </c>
      <c r="CE102" s="4" t="str">
        <f t="shared" si="42"/>
        <v/>
      </c>
    </row>
    <row r="103">
      <c r="A103" s="4" t="str">
        <f t="shared" si="44"/>
        <v/>
      </c>
      <c r="B103" s="4" t="str">
        <f t="shared" si="45"/>
        <v/>
      </c>
      <c r="C103" s="4" t="str">
        <f t="shared" si="46"/>
        <v/>
      </c>
      <c r="D103" s="4" t="str">
        <f t="shared" si="47"/>
        <v>0</v>
      </c>
      <c r="E103" s="4" t="str">
        <f t="shared" si="48"/>
        <v/>
      </c>
      <c r="F103" s="4" t="str">
        <f t="shared" si="49"/>
        <v/>
      </c>
      <c r="G103" s="4" t="str">
        <f t="shared" si="50"/>
        <v/>
      </c>
      <c r="H103" s="4" t="str">
        <f t="shared" si="51"/>
        <v>0</v>
      </c>
      <c r="I103" s="4" t="str">
        <f t="shared" si="52"/>
        <v>4</v>
      </c>
      <c r="J103" s="4">
        <v>1729.0</v>
      </c>
      <c r="K103" s="4">
        <v>0.0</v>
      </c>
      <c r="L103" s="4">
        <v>0.0</v>
      </c>
      <c r="M103" t="str">
        <f t="shared" si="3"/>
        <v>5</v>
      </c>
      <c r="N103" t="str">
        <f t="shared" si="4"/>
        <v>0</v>
      </c>
      <c r="O103" t="str">
        <f t="shared" si="5"/>
        <v>0</v>
      </c>
      <c r="Q103" s="3" t="str">
        <f t="shared" si="6"/>
        <v>10</v>
      </c>
      <c r="R103" s="3" t="str">
        <f t="shared" si="7"/>
        <v>0</v>
      </c>
      <c r="S103" s="3" t="str">
        <f t="shared" si="8"/>
        <v>0</v>
      </c>
      <c r="T103">
        <v>397.7557221536423</v>
      </c>
      <c r="U103" s="4">
        <v>107.0</v>
      </c>
      <c r="V103" s="7">
        <v>0.0</v>
      </c>
      <c r="W103" s="7">
        <v>1.0</v>
      </c>
      <c r="X103" s="3" t="str">
        <f t="shared" si="9"/>
        <v>5</v>
      </c>
      <c r="Y103" s="3" t="str">
        <f t="shared" si="10"/>
        <v>5</v>
      </c>
      <c r="Z103" s="3" t="str">
        <f t="shared" si="11"/>
        <v>0</v>
      </c>
      <c r="AA103" s="3" t="str">
        <f t="shared" si="12"/>
        <v>1</v>
      </c>
      <c r="AB103" s="3" t="str">
        <f t="shared" si="13"/>
        <v>10</v>
      </c>
      <c r="AC103" s="3" t="str">
        <f t="shared" si="14"/>
        <v>10</v>
      </c>
      <c r="AD103" s="3" t="str">
        <f t="shared" si="15"/>
        <v>0</v>
      </c>
      <c r="AE103" s="3" t="str">
        <f t="shared" si="16"/>
        <v>2</v>
      </c>
      <c r="AG103" s="7">
        <v>161704.2734375</v>
      </c>
      <c r="AH103" s="7">
        <v>71.57595148190082</v>
      </c>
      <c r="AI103" s="7">
        <v>4505.0</v>
      </c>
      <c r="AJ103" s="7">
        <v>3797.908414547002</v>
      </c>
      <c r="AK103" s="3" t="str">
        <f t="shared" si="17"/>
        <v>3</v>
      </c>
      <c r="AL103" s="3" t="str">
        <f t="shared" si="18"/>
        <v>1</v>
      </c>
      <c r="AM103" s="3" t="str">
        <f t="shared" si="19"/>
        <v>2</v>
      </c>
      <c r="AN103" s="3" t="str">
        <f t="shared" si="20"/>
        <v>2</v>
      </c>
      <c r="AO103" s="3"/>
      <c r="AP103" s="4">
        <v>0.00427978663488</v>
      </c>
      <c r="AQ103" s="4">
        <v>161650.0</v>
      </c>
      <c r="AR103" s="4">
        <v>17.302513981900812</v>
      </c>
      <c r="AS103" s="4">
        <v>4505.0</v>
      </c>
      <c r="AT103" s="4">
        <v>12.137311390700903</v>
      </c>
      <c r="AU103" s="4">
        <v>3788.4234375</v>
      </c>
      <c r="AV103" s="4">
        <v>11.887381876566595</v>
      </c>
      <c r="AW103" s="4">
        <v>716.5765625</v>
      </c>
      <c r="AX103" s="4">
        <v>9.484977047001871</v>
      </c>
      <c r="AY103" s="4">
        <v>49.2734375</v>
      </c>
      <c r="AZ103" s="4">
        <v>5.622738217871143</v>
      </c>
      <c r="BA103" s="4">
        <v>5.0</v>
      </c>
      <c r="BB103" s="4">
        <v>2.321928094887362</v>
      </c>
      <c r="BC103" s="3"/>
      <c r="BD103" s="3" t="str">
        <f t="shared" si="21"/>
        <v>3</v>
      </c>
      <c r="BE103" s="3" t="str">
        <f t="shared" si="22"/>
        <v>4</v>
      </c>
      <c r="BF103" s="3" t="str">
        <f t="shared" si="23"/>
        <v>4</v>
      </c>
      <c r="BG103" s="3" t="str">
        <f t="shared" si="24"/>
        <v>2</v>
      </c>
      <c r="BH103" s="3" t="str">
        <f t="shared" si="25"/>
        <v>2</v>
      </c>
      <c r="BI103" s="3" t="str">
        <f t="shared" si="26"/>
        <v>2</v>
      </c>
      <c r="BJ103" s="3" t="str">
        <f t="shared" si="27"/>
        <v>2</v>
      </c>
      <c r="BK103" s="3" t="str">
        <f t="shared" si="28"/>
        <v>2</v>
      </c>
      <c r="BL103" s="3" t="str">
        <f t="shared" si="29"/>
        <v>2</v>
      </c>
      <c r="BM103" s="3" t="str">
        <f t="shared" si="30"/>
        <v>1</v>
      </c>
      <c r="BN103" s="3" t="str">
        <f t="shared" si="31"/>
        <v>1</v>
      </c>
      <c r="BO103" s="3" t="str">
        <f t="shared" si="32"/>
        <v>2</v>
      </c>
      <c r="BP103" s="3" t="str">
        <f t="shared" si="33"/>
        <v>2</v>
      </c>
      <c r="BQ103" s="3"/>
      <c r="BR103" s="4"/>
      <c r="BS103" s="4">
        <v>150561.0</v>
      </c>
      <c r="BT103" s="4">
        <v>9153.0</v>
      </c>
      <c r="BU103" s="3" t="str">
        <f t="shared" si="34"/>
        <v>6</v>
      </c>
      <c r="BV103" s="3" t="str">
        <f t="shared" si="35"/>
        <v>6</v>
      </c>
      <c r="BW103" t="str">
        <f t="shared" si="36"/>
        <v>3</v>
      </c>
      <c r="BX103" t="str">
        <f t="shared" si="37"/>
        <v>3</v>
      </c>
      <c r="BY103" s="4">
        <v>161650.0</v>
      </c>
      <c r="BZ103" s="4">
        <v>4505.0</v>
      </c>
      <c r="CA103" s="3" t="str">
        <f t="shared" si="38"/>
        <v>6</v>
      </c>
      <c r="CB103" s="3" t="str">
        <f t="shared" si="39"/>
        <v>4</v>
      </c>
      <c r="CC103" s="4" t="str">
        <f t="shared" si="40"/>
        <v>1729</v>
      </c>
      <c r="CD103" s="4" t="str">
        <f t="shared" si="41"/>
        <v>0</v>
      </c>
      <c r="CE103" s="4" t="str">
        <f t="shared" si="42"/>
        <v>0</v>
      </c>
    </row>
    <row r="104">
      <c r="A104" s="4" t="str">
        <f t="shared" si="44"/>
        <v/>
      </c>
      <c r="B104" s="4" t="str">
        <f t="shared" si="45"/>
        <v/>
      </c>
      <c r="C104" s="4" t="str">
        <f t="shared" si="46"/>
        <v/>
      </c>
      <c r="D104" s="4" t="str">
        <f t="shared" si="47"/>
        <v/>
      </c>
      <c r="E104" s="4" t="str">
        <f t="shared" si="48"/>
        <v/>
      </c>
      <c r="F104" s="4" t="str">
        <f t="shared" si="49"/>
        <v/>
      </c>
      <c r="G104" s="4" t="str">
        <f t="shared" si="50"/>
        <v/>
      </c>
      <c r="H104" s="4" t="str">
        <f t="shared" si="51"/>
        <v/>
      </c>
      <c r="I104" s="4" t="str">
        <f t="shared" si="52"/>
        <v/>
      </c>
      <c r="M104" t="str">
        <f t="shared" si="3"/>
        <v>0</v>
      </c>
      <c r="N104" t="str">
        <f t="shared" si="4"/>
        <v>0</v>
      </c>
      <c r="O104" t="str">
        <f t="shared" si="5"/>
        <v>0</v>
      </c>
      <c r="Q104" s="3" t="str">
        <f t="shared" si="6"/>
        <v/>
      </c>
      <c r="R104" s="3" t="str">
        <f t="shared" si="7"/>
        <v/>
      </c>
      <c r="S104" s="3" t="str">
        <f t="shared" si="8"/>
        <v/>
      </c>
      <c r="U104" s="4"/>
      <c r="X104" s="3" t="str">
        <f t="shared" si="9"/>
        <v>0</v>
      </c>
      <c r="Y104" s="3" t="str">
        <f t="shared" si="10"/>
        <v>0</v>
      </c>
      <c r="Z104" s="3" t="str">
        <f t="shared" si="11"/>
        <v>0</v>
      </c>
      <c r="AA104" s="3" t="str">
        <f t="shared" si="12"/>
        <v>0</v>
      </c>
      <c r="AB104" s="3" t="str">
        <f t="shared" si="13"/>
        <v/>
      </c>
      <c r="AC104" s="3" t="str">
        <f t="shared" si="14"/>
        <v/>
      </c>
      <c r="AD104" s="3" t="str">
        <f t="shared" si="15"/>
        <v/>
      </c>
      <c r="AE104" s="3" t="str">
        <f t="shared" si="16"/>
        <v/>
      </c>
      <c r="AG104" s="7">
        <v>155732.446875</v>
      </c>
      <c r="AH104" s="7">
        <v>319.69278046385864</v>
      </c>
      <c r="AI104" s="7">
        <v>7934.0</v>
      </c>
      <c r="AJ104" s="7">
        <v>5745.897141786672</v>
      </c>
      <c r="AK104" s="3" t="str">
        <f t="shared" si="17"/>
        <v>3</v>
      </c>
      <c r="AL104" s="3" t="str">
        <f t="shared" si="18"/>
        <v>2</v>
      </c>
      <c r="AM104" s="3" t="str">
        <f t="shared" si="19"/>
        <v>3</v>
      </c>
      <c r="AN104" s="3" t="str">
        <f t="shared" si="20"/>
        <v>3</v>
      </c>
      <c r="AO104" s="3"/>
      <c r="AP104" s="4">
        <v>0.00427558680783</v>
      </c>
      <c r="AQ104" s="4">
        <v>155430.0</v>
      </c>
      <c r="AR104" s="4">
        <v>17.2459054638586</v>
      </c>
      <c r="AS104" s="4">
        <v>7934.0</v>
      </c>
      <c r="AT104" s="4">
        <v>12.953832682145281</v>
      </c>
      <c r="AU104" s="4">
        <v>5734.794375</v>
      </c>
      <c r="AV104" s="4">
        <v>12.485526043006747</v>
      </c>
      <c r="AW104" s="4">
        <v>2199.205625</v>
      </c>
      <c r="AX104" s="4">
        <v>11.102766786671621</v>
      </c>
      <c r="AY104" s="4">
        <v>290.05</v>
      </c>
      <c r="AZ104" s="4">
        <v>8.180157809098542</v>
      </c>
      <c r="BA104" s="4">
        <v>12.396875</v>
      </c>
      <c r="BB104" s="4">
        <v>3.6319045872579188</v>
      </c>
      <c r="BC104" s="3"/>
      <c r="BD104" s="3" t="str">
        <f t="shared" si="21"/>
        <v>3</v>
      </c>
      <c r="BE104" s="3" t="str">
        <f t="shared" si="22"/>
        <v>4</v>
      </c>
      <c r="BF104" s="3" t="str">
        <f t="shared" si="23"/>
        <v>4</v>
      </c>
      <c r="BG104" s="3" t="str">
        <f t="shared" si="24"/>
        <v>3</v>
      </c>
      <c r="BH104" s="3" t="str">
        <f t="shared" si="25"/>
        <v>3</v>
      </c>
      <c r="BI104" s="3" t="str">
        <f t="shared" si="26"/>
        <v>3</v>
      </c>
      <c r="BJ104" s="3" t="str">
        <f t="shared" si="27"/>
        <v>3</v>
      </c>
      <c r="BK104" s="3" t="str">
        <f t="shared" si="28"/>
        <v>4</v>
      </c>
      <c r="BL104" s="3" t="str">
        <f t="shared" si="29"/>
        <v>4</v>
      </c>
      <c r="BM104" s="3" t="str">
        <f t="shared" si="30"/>
        <v>2</v>
      </c>
      <c r="BN104" s="3" t="str">
        <f t="shared" si="31"/>
        <v>2</v>
      </c>
      <c r="BO104" s="3" t="str">
        <f t="shared" si="32"/>
        <v>2</v>
      </c>
      <c r="BP104" s="3" t="str">
        <f t="shared" si="33"/>
        <v>2</v>
      </c>
      <c r="BQ104" s="3"/>
      <c r="BR104" s="4"/>
      <c r="BS104" s="4">
        <v>155430.0</v>
      </c>
      <c r="BT104" s="4">
        <v>9349.0</v>
      </c>
      <c r="BU104" s="3" t="str">
        <f t="shared" si="34"/>
        <v>6</v>
      </c>
      <c r="BV104" s="3" t="str">
        <f t="shared" si="35"/>
        <v>6</v>
      </c>
      <c r="BW104" t="str">
        <f t="shared" si="36"/>
        <v>3</v>
      </c>
      <c r="BX104" t="str">
        <f t="shared" si="37"/>
        <v>3</v>
      </c>
      <c r="BY104" s="4">
        <v>155430.0</v>
      </c>
      <c r="BZ104" s="4">
        <v>7934.0</v>
      </c>
      <c r="CA104" s="3" t="str">
        <f t="shared" si="38"/>
        <v>6</v>
      </c>
      <c r="CB104" s="3" t="str">
        <f t="shared" si="39"/>
        <v>5</v>
      </c>
      <c r="CC104" s="7" t="str">
        <f t="shared" si="40"/>
        <v/>
      </c>
      <c r="CD104" s="4" t="str">
        <f t="shared" si="41"/>
        <v/>
      </c>
      <c r="CE104" s="4" t="str">
        <f t="shared" si="42"/>
        <v/>
      </c>
    </row>
    <row r="105">
      <c r="A105" s="4" t="str">
        <f t="shared" si="44"/>
        <v/>
      </c>
      <c r="B105" s="4" t="str">
        <f t="shared" si="45"/>
        <v/>
      </c>
      <c r="C105" s="4" t="str">
        <f t="shared" si="46"/>
        <v/>
      </c>
      <c r="D105" s="4" t="str">
        <f t="shared" si="47"/>
        <v/>
      </c>
      <c r="E105" s="4" t="str">
        <f t="shared" si="48"/>
        <v/>
      </c>
      <c r="F105" s="4" t="str">
        <f t="shared" si="49"/>
        <v/>
      </c>
      <c r="G105" s="4" t="str">
        <f t="shared" si="50"/>
        <v/>
      </c>
      <c r="H105" s="4" t="str">
        <f t="shared" si="51"/>
        <v/>
      </c>
      <c r="I105" s="4" t="str">
        <f t="shared" si="52"/>
        <v/>
      </c>
      <c r="M105" t="str">
        <f t="shared" si="3"/>
        <v>0</v>
      </c>
      <c r="N105" t="str">
        <f t="shared" si="4"/>
        <v>0</v>
      </c>
      <c r="O105" t="str">
        <f t="shared" si="5"/>
        <v>0</v>
      </c>
      <c r="Q105" s="3" t="str">
        <f t="shared" si="6"/>
        <v/>
      </c>
      <c r="R105" s="3" t="str">
        <f t="shared" si="7"/>
        <v/>
      </c>
      <c r="S105" s="3" t="str">
        <f t="shared" si="8"/>
        <v/>
      </c>
      <c r="U105" s="7"/>
      <c r="X105" s="3" t="str">
        <f t="shared" si="9"/>
        <v>0</v>
      </c>
      <c r="Y105" s="3" t="str">
        <f t="shared" si="10"/>
        <v>0</v>
      </c>
      <c r="Z105" s="3" t="str">
        <f t="shared" si="11"/>
        <v>0</v>
      </c>
      <c r="AA105" s="3" t="str">
        <f t="shared" si="12"/>
        <v>0</v>
      </c>
      <c r="AB105" s="3" t="str">
        <f t="shared" si="13"/>
        <v/>
      </c>
      <c r="AC105" s="3" t="str">
        <f t="shared" si="14"/>
        <v/>
      </c>
      <c r="AD105" s="3" t="str">
        <f t="shared" si="15"/>
        <v/>
      </c>
      <c r="AE105" s="3" t="str">
        <f t="shared" si="16"/>
        <v/>
      </c>
      <c r="AG105" s="7">
        <v>150917.3825</v>
      </c>
      <c r="AH105" s="7">
        <v>373.5824885897775</v>
      </c>
      <c r="AI105" s="7">
        <v>19500.0</v>
      </c>
      <c r="AJ105" s="7">
        <v>19227.818392269808</v>
      </c>
      <c r="AK105" s="3" t="str">
        <f t="shared" si="17"/>
        <v>3</v>
      </c>
      <c r="AL105" s="3" t="str">
        <f t="shared" si="18"/>
        <v>2</v>
      </c>
      <c r="AM105" s="3" t="str">
        <f t="shared" si="19"/>
        <v>4</v>
      </c>
      <c r="AN105" s="3" t="str">
        <f t="shared" si="20"/>
        <v>4</v>
      </c>
      <c r="AO105" s="3"/>
      <c r="AP105" s="4">
        <v>0.0042748117204</v>
      </c>
      <c r="AQ105" s="4">
        <v>150561.0</v>
      </c>
      <c r="AR105" s="4">
        <v>17.199988589777494</v>
      </c>
      <c r="AS105" s="4">
        <v>19500.0</v>
      </c>
      <c r="AT105" s="4">
        <v>14.251186503524336</v>
      </c>
      <c r="AU105" s="4">
        <v>19219.6875</v>
      </c>
      <c r="AV105" s="4">
        <v>14.230297258540121</v>
      </c>
      <c r="AW105" s="4">
        <v>280.3125</v>
      </c>
      <c r="AX105" s="4">
        <v>8.130892269806623</v>
      </c>
      <c r="AY105" s="4">
        <v>346.1325</v>
      </c>
      <c r="AZ105" s="4">
        <v>8.435180599025882</v>
      </c>
      <c r="BA105" s="4">
        <v>10.25</v>
      </c>
      <c r="BB105" s="4">
        <v>3.357552004618084</v>
      </c>
      <c r="BC105" s="3"/>
      <c r="BD105" s="3" t="str">
        <f t="shared" si="21"/>
        <v>3</v>
      </c>
      <c r="BE105" s="3" t="str">
        <f t="shared" si="22"/>
        <v>4</v>
      </c>
      <c r="BF105" s="3" t="str">
        <f t="shared" si="23"/>
        <v>4</v>
      </c>
      <c r="BG105" s="3" t="str">
        <f t="shared" si="24"/>
        <v>4</v>
      </c>
      <c r="BH105" s="3" t="str">
        <f t="shared" si="25"/>
        <v>4</v>
      </c>
      <c r="BI105" s="3" t="str">
        <f t="shared" si="26"/>
        <v>4</v>
      </c>
      <c r="BJ105" s="3" t="str">
        <f t="shared" si="27"/>
        <v>4</v>
      </c>
      <c r="BK105" s="3" t="str">
        <f t="shared" si="28"/>
        <v>2</v>
      </c>
      <c r="BL105" s="3" t="str">
        <f t="shared" si="29"/>
        <v>2</v>
      </c>
      <c r="BM105" s="3" t="str">
        <f t="shared" si="30"/>
        <v>2</v>
      </c>
      <c r="BN105" s="3" t="str">
        <f t="shared" si="31"/>
        <v>2</v>
      </c>
      <c r="BO105" s="3" t="str">
        <f t="shared" si="32"/>
        <v>2</v>
      </c>
      <c r="BP105" s="3" t="str">
        <f t="shared" si="33"/>
        <v>2</v>
      </c>
      <c r="BQ105" s="3"/>
      <c r="BR105" s="4"/>
      <c r="BS105" s="4">
        <v>155964.0</v>
      </c>
      <c r="BT105" s="4">
        <v>9616.0</v>
      </c>
      <c r="BU105" s="3" t="str">
        <f t="shared" si="34"/>
        <v>6</v>
      </c>
      <c r="BV105" s="3" t="str">
        <f t="shared" si="35"/>
        <v>6</v>
      </c>
      <c r="BW105" t="str">
        <f t="shared" si="36"/>
        <v>3</v>
      </c>
      <c r="BX105" t="str">
        <f t="shared" si="37"/>
        <v>3</v>
      </c>
      <c r="BY105" s="4">
        <v>150561.0</v>
      </c>
      <c r="BZ105" s="4">
        <v>19500.0</v>
      </c>
      <c r="CA105" s="3" t="str">
        <f t="shared" si="38"/>
        <v>6</v>
      </c>
      <c r="CB105" s="3" t="str">
        <f t="shared" si="39"/>
        <v>8</v>
      </c>
      <c r="CC105" s="7" t="str">
        <f t="shared" si="40"/>
        <v/>
      </c>
      <c r="CD105" s="4" t="str">
        <f t="shared" si="41"/>
        <v/>
      </c>
      <c r="CE105" s="4" t="str">
        <f t="shared" si="42"/>
        <v/>
      </c>
    </row>
    <row r="106">
      <c r="A106" s="4" t="str">
        <f t="shared" si="44"/>
        <v/>
      </c>
      <c r="B106" s="4" t="str">
        <f t="shared" si="45"/>
        <v/>
      </c>
      <c r="C106" s="4" t="str">
        <f t="shared" si="46"/>
        <v/>
      </c>
      <c r="D106" s="4" t="str">
        <f t="shared" si="47"/>
        <v/>
      </c>
      <c r="E106" s="4" t="str">
        <f t="shared" si="48"/>
        <v/>
      </c>
      <c r="F106" s="4" t="str">
        <f t="shared" si="49"/>
        <v/>
      </c>
      <c r="G106" s="4" t="str">
        <f t="shared" si="50"/>
        <v/>
      </c>
      <c r="H106" s="4" t="str">
        <f t="shared" si="51"/>
        <v/>
      </c>
      <c r="I106" s="4" t="str">
        <f t="shared" si="52"/>
        <v/>
      </c>
      <c r="M106" t="str">
        <f t="shared" si="3"/>
        <v>0</v>
      </c>
      <c r="N106" t="str">
        <f t="shared" si="4"/>
        <v>0</v>
      </c>
      <c r="O106" t="str">
        <f t="shared" si="5"/>
        <v>0</v>
      </c>
      <c r="Q106" s="3" t="str">
        <f t="shared" si="6"/>
        <v/>
      </c>
      <c r="R106" s="3" t="str">
        <f t="shared" si="7"/>
        <v/>
      </c>
      <c r="S106" s="3" t="str">
        <f t="shared" si="8"/>
        <v/>
      </c>
      <c r="U106" s="18"/>
      <c r="X106" s="3" t="str">
        <f t="shared" si="9"/>
        <v>0</v>
      </c>
      <c r="Y106" s="3" t="str">
        <f t="shared" si="10"/>
        <v>0</v>
      </c>
      <c r="Z106" s="3" t="str">
        <f t="shared" si="11"/>
        <v>0</v>
      </c>
      <c r="AA106" s="3" t="str">
        <f t="shared" si="12"/>
        <v>0</v>
      </c>
      <c r="AB106" s="3" t="str">
        <f t="shared" si="13"/>
        <v/>
      </c>
      <c r="AC106" s="3" t="str">
        <f t="shared" si="14"/>
        <v/>
      </c>
      <c r="AD106" s="3" t="str">
        <f t="shared" si="15"/>
        <v/>
      </c>
      <c r="AE106" s="3" t="str">
        <f t="shared" si="16"/>
        <v/>
      </c>
      <c r="AG106" s="7">
        <v>150767.3484375</v>
      </c>
      <c r="AH106" s="7">
        <v>1388.5372194956735</v>
      </c>
      <c r="AI106" s="7">
        <v>3096.0</v>
      </c>
      <c r="AJ106" s="7">
        <v>3061.3219280948874</v>
      </c>
      <c r="AK106" s="3" t="str">
        <f t="shared" si="17"/>
        <v>3</v>
      </c>
      <c r="AL106" s="3" t="str">
        <f t="shared" si="18"/>
        <v>4</v>
      </c>
      <c r="AM106" s="3" t="str">
        <f t="shared" si="19"/>
        <v>2</v>
      </c>
      <c r="AN106" s="3" t="str">
        <f t="shared" si="20"/>
        <v>2</v>
      </c>
      <c r="AO106" s="3"/>
      <c r="AP106" s="4">
        <v>0.00419847423532</v>
      </c>
      <c r="AQ106" s="4">
        <v>149396.0</v>
      </c>
      <c r="AR106" s="4">
        <v>17.188781995673615</v>
      </c>
      <c r="AS106" s="4">
        <v>3096.0</v>
      </c>
      <c r="AT106" s="4">
        <v>11.596189756144412</v>
      </c>
      <c r="AU106" s="4">
        <v>3056.0</v>
      </c>
      <c r="AV106" s="4">
        <v>11.57742882803575</v>
      </c>
      <c r="AW106" s="4">
        <v>40.0</v>
      </c>
      <c r="AX106" s="4">
        <v>5.321928094887363</v>
      </c>
      <c r="AY106" s="4">
        <v>756.3575</v>
      </c>
      <c r="AZ106" s="4">
        <v>9.562924489786555</v>
      </c>
      <c r="BA106" s="4">
        <v>614.9909375</v>
      </c>
      <c r="BB106" s="4">
        <v>9.264421340844262</v>
      </c>
      <c r="BC106" s="3"/>
      <c r="BD106" s="3" t="str">
        <f t="shared" si="21"/>
        <v>3</v>
      </c>
      <c r="BE106" s="3" t="str">
        <f t="shared" si="22"/>
        <v>4</v>
      </c>
      <c r="BF106" s="3" t="str">
        <f t="shared" si="23"/>
        <v>4</v>
      </c>
      <c r="BG106" s="3" t="str">
        <f t="shared" si="24"/>
        <v>2</v>
      </c>
      <c r="BH106" s="3" t="str">
        <f t="shared" si="25"/>
        <v>2</v>
      </c>
      <c r="BI106" s="3" t="str">
        <f t="shared" si="26"/>
        <v>2</v>
      </c>
      <c r="BJ106" s="3" t="str">
        <f t="shared" si="27"/>
        <v>2</v>
      </c>
      <c r="BK106" s="3" t="str">
        <f t="shared" si="28"/>
        <v>1</v>
      </c>
      <c r="BL106" s="3" t="str">
        <f t="shared" si="29"/>
        <v>1</v>
      </c>
      <c r="BM106" s="3" t="str">
        <f t="shared" si="30"/>
        <v>3</v>
      </c>
      <c r="BN106" s="3" t="str">
        <f t="shared" si="31"/>
        <v>3</v>
      </c>
      <c r="BO106" s="3" t="str">
        <f t="shared" si="32"/>
        <v>5</v>
      </c>
      <c r="BP106" s="3" t="str">
        <f t="shared" si="33"/>
        <v>5</v>
      </c>
      <c r="BQ106" s="3"/>
      <c r="BR106" s="4"/>
      <c r="BS106" s="4">
        <v>159141.0</v>
      </c>
      <c r="BT106" s="4">
        <v>9834.0</v>
      </c>
      <c r="BU106" s="3" t="str">
        <f t="shared" si="34"/>
        <v>6</v>
      </c>
      <c r="BV106" s="3" t="str">
        <f t="shared" si="35"/>
        <v>6</v>
      </c>
      <c r="BW106" t="str">
        <f t="shared" si="36"/>
        <v>3</v>
      </c>
      <c r="BX106" t="str">
        <f t="shared" si="37"/>
        <v>3</v>
      </c>
      <c r="BY106" s="4">
        <v>149396.0</v>
      </c>
      <c r="BZ106" s="4">
        <v>3096.0</v>
      </c>
      <c r="CA106" s="3" t="str">
        <f t="shared" si="38"/>
        <v>6</v>
      </c>
      <c r="CB106" s="3" t="str">
        <f t="shared" si="39"/>
        <v>3</v>
      </c>
      <c r="CC106" s="7" t="str">
        <f t="shared" si="40"/>
        <v/>
      </c>
      <c r="CD106" s="4" t="str">
        <f t="shared" si="41"/>
        <v/>
      </c>
      <c r="CE106" s="4" t="str">
        <f t="shared" si="42"/>
        <v/>
      </c>
    </row>
    <row r="107">
      <c r="A107" s="4" t="str">
        <f t="shared" si="44"/>
        <v/>
      </c>
      <c r="B107" s="4" t="str">
        <f t="shared" si="45"/>
        <v/>
      </c>
      <c r="C107" s="4" t="str">
        <f t="shared" si="46"/>
        <v/>
      </c>
      <c r="D107" s="4" t="str">
        <f t="shared" si="47"/>
        <v/>
      </c>
      <c r="E107" s="4" t="str">
        <f t="shared" si="48"/>
        <v/>
      </c>
      <c r="F107" s="4" t="str">
        <f t="shared" si="49"/>
        <v/>
      </c>
      <c r="G107" s="4" t="str">
        <f t="shared" si="50"/>
        <v/>
      </c>
      <c r="H107" s="4" t="str">
        <f t="shared" si="51"/>
        <v/>
      </c>
      <c r="I107" s="4" t="str">
        <f t="shared" si="52"/>
        <v/>
      </c>
      <c r="M107" t="str">
        <f t="shared" si="3"/>
        <v>0</v>
      </c>
      <c r="N107" t="str">
        <f t="shared" si="4"/>
        <v>0</v>
      </c>
      <c r="O107" t="str">
        <f t="shared" si="5"/>
        <v>0</v>
      </c>
      <c r="Q107" s="3" t="str">
        <f t="shared" si="6"/>
        <v/>
      </c>
      <c r="R107" s="3" t="str">
        <f t="shared" si="7"/>
        <v/>
      </c>
      <c r="S107" s="3" t="str">
        <f t="shared" si="8"/>
        <v/>
      </c>
      <c r="U107" s="4"/>
      <c r="X107" s="3" t="str">
        <f t="shared" si="9"/>
        <v>0</v>
      </c>
      <c r="Y107" s="3" t="str">
        <f t="shared" si="10"/>
        <v>0</v>
      </c>
      <c r="Z107" s="3" t="str">
        <f t="shared" si="11"/>
        <v>0</v>
      </c>
      <c r="AA107" s="3" t="str">
        <f t="shared" si="12"/>
        <v>0</v>
      </c>
      <c r="AB107" s="3" t="str">
        <f t="shared" si="13"/>
        <v/>
      </c>
      <c r="AC107" s="3" t="str">
        <f t="shared" si="14"/>
        <v/>
      </c>
      <c r="AD107" s="3" t="str">
        <f t="shared" si="15"/>
        <v/>
      </c>
      <c r="AE107" s="3" t="str">
        <f t="shared" si="16"/>
        <v/>
      </c>
      <c r="AG107" s="7">
        <v>145980.2778125</v>
      </c>
      <c r="AH107" s="7">
        <v>146.4319482522745</v>
      </c>
      <c r="AI107" s="7">
        <v>1043.0</v>
      </c>
      <c r="AJ107" s="7">
        <v>867.515699838284</v>
      </c>
      <c r="AK107" s="3" t="str">
        <f t="shared" si="17"/>
        <v>3</v>
      </c>
      <c r="AL107" s="3" t="str">
        <f t="shared" si="18"/>
        <v>1</v>
      </c>
      <c r="AM107" s="3" t="str">
        <f t="shared" si="19"/>
        <v>1</v>
      </c>
      <c r="AN107" s="3" t="str">
        <f t="shared" si="20"/>
        <v>1</v>
      </c>
      <c r="AO107" s="3"/>
      <c r="AP107" s="4">
        <v>0.00416185287501</v>
      </c>
      <c r="AQ107" s="4">
        <v>145851.0</v>
      </c>
      <c r="AR107" s="4">
        <v>17.154135752274517</v>
      </c>
      <c r="AS107" s="4">
        <v>1043.0</v>
      </c>
      <c r="AT107" s="4">
        <v>10.026523442519766</v>
      </c>
      <c r="AU107" s="4">
        <v>860.0</v>
      </c>
      <c r="AV107" s="4">
        <v>9.74819284958946</v>
      </c>
      <c r="AW107" s="4">
        <v>183.0</v>
      </c>
      <c r="AX107" s="4">
        <v>7.515699838284044</v>
      </c>
      <c r="AY107" s="4">
        <v>126.0278125</v>
      </c>
      <c r="AZ107" s="4">
        <v>6.977598340388827</v>
      </c>
      <c r="BA107" s="4">
        <v>3.25</v>
      </c>
      <c r="BB107" s="4">
        <v>1.7004397181410922</v>
      </c>
      <c r="BC107" s="3"/>
      <c r="BD107" s="3" t="str">
        <f t="shared" si="21"/>
        <v>3</v>
      </c>
      <c r="BE107" s="3" t="str">
        <f t="shared" si="22"/>
        <v>4</v>
      </c>
      <c r="BF107" s="3" t="str">
        <f t="shared" si="23"/>
        <v>4</v>
      </c>
      <c r="BG107" s="3" t="str">
        <f t="shared" si="24"/>
        <v>1</v>
      </c>
      <c r="BH107" s="3" t="str">
        <f t="shared" si="25"/>
        <v>1</v>
      </c>
      <c r="BI107" s="3" t="str">
        <f t="shared" si="26"/>
        <v>1</v>
      </c>
      <c r="BJ107" s="3" t="str">
        <f t="shared" si="27"/>
        <v>1</v>
      </c>
      <c r="BK107" s="3" t="str">
        <f t="shared" si="28"/>
        <v>1</v>
      </c>
      <c r="BL107" s="3" t="str">
        <f t="shared" si="29"/>
        <v>1</v>
      </c>
      <c r="BM107" s="3" t="str">
        <f t="shared" si="30"/>
        <v>1</v>
      </c>
      <c r="BN107" s="3" t="str">
        <f t="shared" si="31"/>
        <v>1</v>
      </c>
      <c r="BO107" s="3" t="str">
        <f t="shared" si="32"/>
        <v>2</v>
      </c>
      <c r="BP107" s="3" t="str">
        <f t="shared" si="33"/>
        <v>2</v>
      </c>
      <c r="BQ107" s="3"/>
      <c r="BR107" s="4"/>
      <c r="BS107" s="4">
        <v>159179.0</v>
      </c>
      <c r="BT107" s="4">
        <v>9907.0</v>
      </c>
      <c r="BU107" s="3" t="str">
        <f t="shared" si="34"/>
        <v>6</v>
      </c>
      <c r="BV107" s="3" t="str">
        <f t="shared" si="35"/>
        <v>6</v>
      </c>
      <c r="BW107" t="str">
        <f t="shared" si="36"/>
        <v>3</v>
      </c>
      <c r="BX107" t="str">
        <f t="shared" si="37"/>
        <v>3</v>
      </c>
      <c r="BY107" s="4">
        <v>145851.0</v>
      </c>
      <c r="BZ107" s="4">
        <v>1043.0</v>
      </c>
      <c r="CA107" s="3" t="str">
        <f t="shared" si="38"/>
        <v>6</v>
      </c>
      <c r="CB107" s="3" t="str">
        <f t="shared" si="39"/>
        <v>1</v>
      </c>
      <c r="CC107" s="7" t="str">
        <f t="shared" si="40"/>
        <v/>
      </c>
      <c r="CD107" s="4" t="str">
        <f t="shared" si="41"/>
        <v/>
      </c>
      <c r="CE107" s="4" t="str">
        <f t="shared" si="42"/>
        <v/>
      </c>
    </row>
    <row r="108">
      <c r="A108" s="4" t="str">
        <f t="shared" si="44"/>
        <v/>
      </c>
      <c r="B108" s="4" t="str">
        <f t="shared" si="45"/>
        <v/>
      </c>
      <c r="C108" s="4" t="str">
        <f t="shared" si="46"/>
        <v/>
      </c>
      <c r="D108" s="4" t="str">
        <f t="shared" si="47"/>
        <v/>
      </c>
      <c r="E108" s="4" t="str">
        <f t="shared" si="48"/>
        <v/>
      </c>
      <c r="F108" s="4" t="str">
        <f t="shared" si="49"/>
        <v/>
      </c>
      <c r="G108" s="4" t="str">
        <f t="shared" si="50"/>
        <v/>
      </c>
      <c r="H108" s="4" t="str">
        <f t="shared" si="51"/>
        <v/>
      </c>
      <c r="I108" s="4" t="str">
        <f t="shared" si="52"/>
        <v>4</v>
      </c>
      <c r="J108" s="4">
        <v>893.0</v>
      </c>
      <c r="M108" t="str">
        <f t="shared" si="3"/>
        <v>4</v>
      </c>
      <c r="N108" t="str">
        <f t="shared" si="4"/>
        <v>0</v>
      </c>
      <c r="O108" t="str">
        <f t="shared" si="5"/>
        <v>0</v>
      </c>
      <c r="Q108" s="3" t="str">
        <f t="shared" si="6"/>
        <v>10</v>
      </c>
      <c r="R108" s="3" t="str">
        <f t="shared" si="7"/>
        <v/>
      </c>
      <c r="S108" s="3" t="str">
        <f t="shared" si="8"/>
        <v/>
      </c>
      <c r="T108">
        <v>84.80251636512122</v>
      </c>
      <c r="U108" s="4">
        <v>238.0</v>
      </c>
      <c r="V108" s="7"/>
      <c r="W108" s="7"/>
      <c r="X108" s="3" t="str">
        <f t="shared" si="9"/>
        <v>4</v>
      </c>
      <c r="Y108" s="3" t="str">
        <f t="shared" si="10"/>
        <v>5</v>
      </c>
      <c r="Z108" s="3" t="str">
        <f t="shared" si="11"/>
        <v>0</v>
      </c>
      <c r="AA108" s="3" t="str">
        <f t="shared" si="12"/>
        <v>0</v>
      </c>
      <c r="AB108" s="3" t="str">
        <f t="shared" si="13"/>
        <v>8</v>
      </c>
      <c r="AC108" s="3" t="str">
        <f t="shared" si="14"/>
        <v>10</v>
      </c>
      <c r="AD108" s="3" t="str">
        <f t="shared" si="15"/>
        <v/>
      </c>
      <c r="AE108" s="3" t="str">
        <f t="shared" si="16"/>
        <v/>
      </c>
      <c r="AG108" s="7">
        <v>144572.5125</v>
      </c>
      <c r="AH108" s="7">
        <v>282.6512817577749</v>
      </c>
      <c r="AI108" s="7">
        <v>1583.0</v>
      </c>
      <c r="AJ108" s="7">
        <v>1502.4429434958488</v>
      </c>
      <c r="AK108" s="3" t="str">
        <f t="shared" si="17"/>
        <v>3</v>
      </c>
      <c r="AL108" s="3" t="str">
        <f t="shared" si="18"/>
        <v>2</v>
      </c>
      <c r="AM108" s="3" t="str">
        <f t="shared" si="19"/>
        <v>1</v>
      </c>
      <c r="AN108" s="3" t="str">
        <f t="shared" si="20"/>
        <v>1</v>
      </c>
      <c r="AO108" s="3"/>
      <c r="AP108" s="4">
        <v>0.00407762754585</v>
      </c>
      <c r="AQ108" s="4">
        <v>144307.0</v>
      </c>
      <c r="AR108" s="4">
        <v>17.138781757774904</v>
      </c>
      <c r="AS108" s="4">
        <v>1583.0</v>
      </c>
      <c r="AT108" s="4">
        <v>10.628445540137182</v>
      </c>
      <c r="AU108" s="4">
        <v>1496.0</v>
      </c>
      <c r="AV108" s="4">
        <v>10.546894459887637</v>
      </c>
      <c r="AW108" s="4">
        <v>87.0</v>
      </c>
      <c r="AX108" s="4">
        <v>6.442943495848729</v>
      </c>
      <c r="AY108" s="4">
        <v>241.45</v>
      </c>
      <c r="AZ108" s="4">
        <v>7.915580653285294</v>
      </c>
      <c r="BA108" s="4">
        <v>24.0625</v>
      </c>
      <c r="BB108" s="4">
        <v>4.588714635582264</v>
      </c>
      <c r="BC108" s="3"/>
      <c r="BD108" s="3" t="str">
        <f t="shared" si="21"/>
        <v>3</v>
      </c>
      <c r="BE108" s="3" t="str">
        <f t="shared" si="22"/>
        <v>4</v>
      </c>
      <c r="BF108" s="3" t="str">
        <f t="shared" si="23"/>
        <v>4</v>
      </c>
      <c r="BG108" s="3" t="str">
        <f t="shared" si="24"/>
        <v>1</v>
      </c>
      <c r="BH108" s="3" t="str">
        <f t="shared" si="25"/>
        <v>1</v>
      </c>
      <c r="BI108" s="3" t="str">
        <f t="shared" si="26"/>
        <v>1</v>
      </c>
      <c r="BJ108" s="3" t="str">
        <f t="shared" si="27"/>
        <v>1</v>
      </c>
      <c r="BK108" s="3" t="str">
        <f t="shared" si="28"/>
        <v>1</v>
      </c>
      <c r="BL108" s="3" t="str">
        <f t="shared" si="29"/>
        <v>1</v>
      </c>
      <c r="BM108" s="3" t="str">
        <f t="shared" si="30"/>
        <v>2</v>
      </c>
      <c r="BN108" s="3" t="str">
        <f t="shared" si="31"/>
        <v>2</v>
      </c>
      <c r="BO108" s="3" t="str">
        <f t="shared" si="32"/>
        <v>2</v>
      </c>
      <c r="BP108" s="3" t="str">
        <f t="shared" si="33"/>
        <v>2</v>
      </c>
      <c r="BQ108" s="3"/>
      <c r="BR108" s="4"/>
      <c r="BS108" s="4">
        <v>160362.0</v>
      </c>
      <c r="BT108" s="4">
        <v>9924.0</v>
      </c>
      <c r="BU108" s="3" t="str">
        <f t="shared" si="34"/>
        <v>6</v>
      </c>
      <c r="BV108" s="3" t="str">
        <f t="shared" si="35"/>
        <v>6</v>
      </c>
      <c r="BW108" t="str">
        <f t="shared" si="36"/>
        <v>3</v>
      </c>
      <c r="BX108" t="str">
        <f t="shared" si="37"/>
        <v>3</v>
      </c>
      <c r="BY108" s="4">
        <v>144307.0</v>
      </c>
      <c r="BZ108" s="4">
        <v>1583.0</v>
      </c>
      <c r="CA108" s="3" t="str">
        <f t="shared" si="38"/>
        <v>6</v>
      </c>
      <c r="CB108" s="3" t="str">
        <f t="shared" si="39"/>
        <v>2</v>
      </c>
      <c r="CC108" s="4" t="str">
        <f t="shared" si="40"/>
        <v>893</v>
      </c>
      <c r="CD108" s="4" t="str">
        <f t="shared" si="41"/>
        <v/>
      </c>
      <c r="CE108" s="4" t="str">
        <f t="shared" si="42"/>
        <v/>
      </c>
    </row>
    <row r="109">
      <c r="A109" s="4" t="str">
        <f t="shared" si="44"/>
        <v/>
      </c>
      <c r="B109" s="4" t="str">
        <f t="shared" si="45"/>
        <v/>
      </c>
      <c r="C109" s="4" t="str">
        <f t="shared" si="46"/>
        <v/>
      </c>
      <c r="D109" s="4" t="str">
        <f t="shared" si="47"/>
        <v/>
      </c>
      <c r="E109" s="4" t="str">
        <f t="shared" si="48"/>
        <v/>
      </c>
      <c r="F109" s="4" t="str">
        <f t="shared" si="49"/>
        <v/>
      </c>
      <c r="G109" s="4" t="str">
        <f t="shared" si="50"/>
        <v/>
      </c>
      <c r="H109" s="4" t="str">
        <f t="shared" si="51"/>
        <v/>
      </c>
      <c r="I109" s="4" t="str">
        <f t="shared" si="52"/>
        <v>4</v>
      </c>
      <c r="J109" s="4">
        <v>699.0</v>
      </c>
      <c r="M109" t="str">
        <f t="shared" si="3"/>
        <v>4</v>
      </c>
      <c r="N109" t="str">
        <f t="shared" si="4"/>
        <v>0</v>
      </c>
      <c r="O109" t="str">
        <f t="shared" si="5"/>
        <v>0</v>
      </c>
      <c r="Q109" s="3" t="str">
        <f t="shared" si="6"/>
        <v>10</v>
      </c>
      <c r="R109" s="3" t="str">
        <f t="shared" si="7"/>
        <v/>
      </c>
      <c r="S109" s="3" t="str">
        <f t="shared" si="8"/>
        <v/>
      </c>
      <c r="T109">
        <v>157.44914864537543</v>
      </c>
      <c r="U109" s="4">
        <v>237.0</v>
      </c>
      <c r="V109" s="7"/>
      <c r="W109" s="7"/>
      <c r="X109" s="3" t="str">
        <f t="shared" si="9"/>
        <v>5</v>
      </c>
      <c r="Y109" s="3" t="str">
        <f t="shared" si="10"/>
        <v>5</v>
      </c>
      <c r="Z109" s="3" t="str">
        <f t="shared" si="11"/>
        <v>0</v>
      </c>
      <c r="AA109" s="3" t="str">
        <f t="shared" si="12"/>
        <v>0</v>
      </c>
      <c r="AB109" s="3" t="str">
        <f t="shared" si="13"/>
        <v>9</v>
      </c>
      <c r="AC109" s="3" t="str">
        <f t="shared" si="14"/>
        <v>10</v>
      </c>
      <c r="AD109" s="3" t="str">
        <f t="shared" si="15"/>
        <v/>
      </c>
      <c r="AE109" s="3" t="str">
        <f t="shared" si="16"/>
        <v/>
      </c>
      <c r="AG109" s="7">
        <v>142804.15593749998</v>
      </c>
      <c r="AH109" s="7">
        <v>337.2763778978079</v>
      </c>
      <c r="AI109" s="7">
        <v>17600.0</v>
      </c>
      <c r="AJ109" s="7">
        <v>17229.067956075414</v>
      </c>
      <c r="AK109" s="3" t="str">
        <f t="shared" si="17"/>
        <v>3</v>
      </c>
      <c r="AL109" s="3" t="str">
        <f t="shared" si="18"/>
        <v>2</v>
      </c>
      <c r="AM109" s="3" t="str">
        <f t="shared" si="19"/>
        <v>4</v>
      </c>
      <c r="AN109" s="3" t="str">
        <f t="shared" si="20"/>
        <v>4</v>
      </c>
      <c r="AO109" s="3"/>
      <c r="AP109" s="4">
        <v>0.00407520937244</v>
      </c>
      <c r="AQ109" s="4">
        <v>142484.0</v>
      </c>
      <c r="AR109" s="4">
        <v>17.120440397807904</v>
      </c>
      <c r="AS109" s="4">
        <v>17600.0</v>
      </c>
      <c r="AT109" s="4">
        <v>14.103287808412022</v>
      </c>
      <c r="AU109" s="4">
        <v>17220.5</v>
      </c>
      <c r="AV109" s="4">
        <v>14.071839411775969</v>
      </c>
      <c r="AW109" s="4">
        <v>379.5</v>
      </c>
      <c r="AX109" s="4">
        <v>8.567956075415466</v>
      </c>
      <c r="AY109" s="4">
        <v>315.130625</v>
      </c>
      <c r="AZ109" s="4">
        <v>8.299806154821024</v>
      </c>
      <c r="BA109" s="4">
        <v>5.0253125</v>
      </c>
      <c r="BB109" s="4">
        <v>2.3292133133427373</v>
      </c>
      <c r="BC109" s="3"/>
      <c r="BD109" s="3" t="str">
        <f t="shared" si="21"/>
        <v>3</v>
      </c>
      <c r="BE109" s="3" t="str">
        <f t="shared" si="22"/>
        <v>4</v>
      </c>
      <c r="BF109" s="3" t="str">
        <f t="shared" si="23"/>
        <v>4</v>
      </c>
      <c r="BG109" s="3" t="str">
        <f t="shared" si="24"/>
        <v>4</v>
      </c>
      <c r="BH109" s="3" t="str">
        <f t="shared" si="25"/>
        <v>4</v>
      </c>
      <c r="BI109" s="3" t="str">
        <f t="shared" si="26"/>
        <v>4</v>
      </c>
      <c r="BJ109" s="3" t="str">
        <f t="shared" si="27"/>
        <v>4</v>
      </c>
      <c r="BK109" s="3" t="str">
        <f t="shared" si="28"/>
        <v>2</v>
      </c>
      <c r="BL109" s="3" t="str">
        <f t="shared" si="29"/>
        <v>2</v>
      </c>
      <c r="BM109" s="3" t="str">
        <f t="shared" si="30"/>
        <v>2</v>
      </c>
      <c r="BN109" s="3" t="str">
        <f t="shared" si="31"/>
        <v>2</v>
      </c>
      <c r="BO109" s="3" t="str">
        <f t="shared" si="32"/>
        <v>2</v>
      </c>
      <c r="BP109" s="3" t="str">
        <f t="shared" si="33"/>
        <v>2</v>
      </c>
      <c r="BQ109" s="3"/>
      <c r="BR109" s="4"/>
      <c r="BS109" s="4">
        <v>161650.0</v>
      </c>
      <c r="BT109" s="4">
        <v>9968.0</v>
      </c>
      <c r="BU109" s="3" t="str">
        <f t="shared" si="34"/>
        <v>6</v>
      </c>
      <c r="BV109" s="3" t="str">
        <f t="shared" si="35"/>
        <v>6</v>
      </c>
      <c r="BW109" t="str">
        <f t="shared" si="36"/>
        <v>3</v>
      </c>
      <c r="BX109" t="str">
        <f t="shared" si="37"/>
        <v>3</v>
      </c>
      <c r="BY109" s="4">
        <v>142484.0</v>
      </c>
      <c r="BZ109" s="4">
        <v>17600.0</v>
      </c>
      <c r="CA109" s="3" t="str">
        <f t="shared" si="38"/>
        <v>5</v>
      </c>
      <c r="CB109" s="3" t="str">
        <f t="shared" si="39"/>
        <v>8</v>
      </c>
      <c r="CC109" s="4" t="str">
        <f t="shared" si="40"/>
        <v>699</v>
      </c>
      <c r="CD109" s="4" t="str">
        <f t="shared" si="41"/>
        <v/>
      </c>
      <c r="CE109" s="4" t="str">
        <f t="shared" si="42"/>
        <v/>
      </c>
    </row>
    <row r="110">
      <c r="A110" s="4" t="str">
        <f t="shared" si="44"/>
        <v/>
      </c>
      <c r="B110" s="4" t="str">
        <f t="shared" si="45"/>
        <v/>
      </c>
      <c r="C110" s="4" t="str">
        <f t="shared" si="46"/>
        <v/>
      </c>
      <c r="D110" s="4" t="str">
        <f t="shared" si="47"/>
        <v/>
      </c>
      <c r="E110" s="4" t="str">
        <f t="shared" si="48"/>
        <v/>
      </c>
      <c r="F110" s="4" t="str">
        <f t="shared" si="49"/>
        <v/>
      </c>
      <c r="G110" s="4" t="str">
        <f t="shared" si="50"/>
        <v/>
      </c>
      <c r="H110" s="4" t="str">
        <f t="shared" si="51"/>
        <v/>
      </c>
      <c r="I110" s="4" t="str">
        <f t="shared" si="52"/>
        <v>3</v>
      </c>
      <c r="J110" s="4">
        <v>119.0</v>
      </c>
      <c r="M110" t="str">
        <f t="shared" si="3"/>
        <v>3</v>
      </c>
      <c r="N110" t="str">
        <f t="shared" si="4"/>
        <v>0</v>
      </c>
      <c r="O110" t="str">
        <f t="shared" si="5"/>
        <v>0</v>
      </c>
      <c r="Q110" s="3" t="str">
        <f t="shared" si="6"/>
        <v>9</v>
      </c>
      <c r="R110" s="3" t="str">
        <f t="shared" si="7"/>
        <v/>
      </c>
      <c r="S110" s="3" t="str">
        <f t="shared" si="8"/>
        <v/>
      </c>
      <c r="T110">
        <v>65.89481776330794</v>
      </c>
      <c r="U110" s="4">
        <v>193.0</v>
      </c>
      <c r="V110" s="7"/>
      <c r="W110" s="7"/>
      <c r="X110" s="3" t="str">
        <f t="shared" si="9"/>
        <v>4</v>
      </c>
      <c r="Y110" s="3" t="str">
        <f t="shared" si="10"/>
        <v>5</v>
      </c>
      <c r="Z110" s="3" t="str">
        <f t="shared" si="11"/>
        <v>0</v>
      </c>
      <c r="AA110" s="3" t="str">
        <f t="shared" si="12"/>
        <v>0</v>
      </c>
      <c r="AB110" s="3" t="str">
        <f t="shared" si="13"/>
        <v>8</v>
      </c>
      <c r="AC110" s="3" t="str">
        <f t="shared" si="14"/>
        <v>10</v>
      </c>
      <c r="AD110" s="3" t="str">
        <f t="shared" si="15"/>
        <v/>
      </c>
      <c r="AE110" s="3" t="str">
        <f t="shared" si="16"/>
        <v/>
      </c>
      <c r="AG110" s="7">
        <v>139743.875</v>
      </c>
      <c r="AH110" s="7">
        <v>112.96643538632361</v>
      </c>
      <c r="AI110" s="7">
        <v>13700.0</v>
      </c>
      <c r="AJ110" s="7">
        <v>12639.751316367623</v>
      </c>
      <c r="AK110" s="3" t="str">
        <f t="shared" si="17"/>
        <v>3</v>
      </c>
      <c r="AL110" s="3" t="str">
        <f t="shared" si="18"/>
        <v>1</v>
      </c>
      <c r="AM110" s="3" t="str">
        <f t="shared" si="19"/>
        <v>4</v>
      </c>
      <c r="AN110" s="3" t="str">
        <f t="shared" si="20"/>
        <v>4</v>
      </c>
      <c r="AO110" s="3"/>
      <c r="AP110" s="4">
        <v>0.00403185605188</v>
      </c>
      <c r="AQ110" s="4">
        <v>139648.0</v>
      </c>
      <c r="AR110" s="4">
        <v>17.091435386323607</v>
      </c>
      <c r="AS110" s="4">
        <v>13700.0</v>
      </c>
      <c r="AT110" s="4">
        <v>13.74188827273525</v>
      </c>
      <c r="AU110" s="4">
        <v>12629.6875</v>
      </c>
      <c r="AV110" s="4">
        <v>13.624531322097093</v>
      </c>
      <c r="AW110" s="4">
        <v>1070.3125</v>
      </c>
      <c r="AX110" s="4">
        <v>10.063816367622614</v>
      </c>
      <c r="AY110" s="4">
        <v>95.875</v>
      </c>
      <c r="AZ110" s="4">
        <v>6.583082767502934</v>
      </c>
      <c r="BA110" s="4">
        <v>0.0</v>
      </c>
      <c r="BB110" s="4">
        <v>0.0</v>
      </c>
      <c r="BC110" s="3"/>
      <c r="BD110" s="3" t="str">
        <f t="shared" si="21"/>
        <v>3</v>
      </c>
      <c r="BE110" s="3" t="str">
        <f t="shared" si="22"/>
        <v>4</v>
      </c>
      <c r="BF110" s="3" t="str">
        <f t="shared" si="23"/>
        <v>4</v>
      </c>
      <c r="BG110" s="3" t="str">
        <f t="shared" si="24"/>
        <v>4</v>
      </c>
      <c r="BH110" s="3" t="str">
        <f t="shared" si="25"/>
        <v>4</v>
      </c>
      <c r="BI110" s="3" t="str">
        <f t="shared" si="26"/>
        <v>4</v>
      </c>
      <c r="BJ110" s="3" t="str">
        <f t="shared" si="27"/>
        <v>4</v>
      </c>
      <c r="BK110" s="3" t="str">
        <f t="shared" si="28"/>
        <v>3</v>
      </c>
      <c r="BL110" s="3" t="str">
        <f t="shared" si="29"/>
        <v>3</v>
      </c>
      <c r="BM110" s="3" t="str">
        <f t="shared" si="30"/>
        <v>1</v>
      </c>
      <c r="BN110" s="3" t="str">
        <f t="shared" si="31"/>
        <v>1</v>
      </c>
      <c r="BO110" s="3" t="str">
        <f t="shared" si="32"/>
        <v>0</v>
      </c>
      <c r="BP110" s="3" t="str">
        <f t="shared" si="33"/>
        <v>0</v>
      </c>
      <c r="BQ110" s="3"/>
      <c r="BR110" s="4"/>
      <c r="BS110" s="4">
        <v>162331.0</v>
      </c>
      <c r="BT110" s="4">
        <v>10300.0</v>
      </c>
      <c r="BU110" s="3" t="str">
        <f t="shared" si="34"/>
        <v>6</v>
      </c>
      <c r="BV110" s="3" t="str">
        <f t="shared" si="35"/>
        <v>6</v>
      </c>
      <c r="BW110" t="str">
        <f t="shared" si="36"/>
        <v>3</v>
      </c>
      <c r="BX110" t="str">
        <f t="shared" si="37"/>
        <v>4</v>
      </c>
      <c r="BY110" s="4">
        <v>139648.0</v>
      </c>
      <c r="BZ110" s="4">
        <v>13700.0</v>
      </c>
      <c r="CA110" s="3" t="str">
        <f t="shared" si="38"/>
        <v>5</v>
      </c>
      <c r="CB110" s="3" t="str">
        <f t="shared" si="39"/>
        <v>7</v>
      </c>
      <c r="CC110" s="7" t="str">
        <f t="shared" si="40"/>
        <v/>
      </c>
      <c r="CD110" s="4" t="str">
        <f t="shared" si="41"/>
        <v/>
      </c>
      <c r="CE110" s="4" t="str">
        <f t="shared" si="42"/>
        <v/>
      </c>
    </row>
    <row r="111">
      <c r="A111" s="4" t="str">
        <f t="shared" si="44"/>
        <v/>
      </c>
      <c r="B111" s="4" t="str">
        <f t="shared" si="45"/>
        <v/>
      </c>
      <c r="C111" s="4" t="str">
        <f t="shared" si="46"/>
        <v/>
      </c>
      <c r="D111" s="4" t="str">
        <f t="shared" si="47"/>
        <v/>
      </c>
      <c r="E111" s="4" t="str">
        <f t="shared" si="48"/>
        <v/>
      </c>
      <c r="F111" s="4" t="str">
        <f t="shared" si="49"/>
        <v/>
      </c>
      <c r="G111" s="4" t="str">
        <f t="shared" si="50"/>
        <v/>
      </c>
      <c r="H111" s="4" t="str">
        <f t="shared" si="51"/>
        <v/>
      </c>
      <c r="I111" s="4" t="str">
        <f t="shared" si="52"/>
        <v>4</v>
      </c>
      <c r="J111" s="4">
        <v>4571.0</v>
      </c>
      <c r="M111" t="str">
        <f t="shared" si="3"/>
        <v>5</v>
      </c>
      <c r="N111" t="str">
        <f t="shared" si="4"/>
        <v>0</v>
      </c>
      <c r="O111" t="str">
        <f t="shared" si="5"/>
        <v>0</v>
      </c>
      <c r="Q111" s="3" t="str">
        <f t="shared" si="6"/>
        <v>10</v>
      </c>
      <c r="R111" s="3" t="str">
        <f t="shared" si="7"/>
        <v/>
      </c>
      <c r="S111" s="3" t="str">
        <f t="shared" si="8"/>
        <v/>
      </c>
      <c r="T111">
        <v>519.158294103604</v>
      </c>
      <c r="U111" s="7">
        <v>6720.0</v>
      </c>
      <c r="V111" s="7"/>
      <c r="W111" s="7"/>
      <c r="X111" s="3" t="str">
        <f t="shared" si="9"/>
        <v>5</v>
      </c>
      <c r="Y111" s="3" t="str">
        <f t="shared" si="10"/>
        <v>5</v>
      </c>
      <c r="Z111" s="3" t="str">
        <f t="shared" si="11"/>
        <v>0</v>
      </c>
      <c r="AA111" s="3" t="str">
        <f t="shared" si="12"/>
        <v>0</v>
      </c>
      <c r="AB111" s="3" t="str">
        <f t="shared" si="13"/>
        <v>10</v>
      </c>
      <c r="AC111" s="3" t="str">
        <f t="shared" si="14"/>
        <v>10</v>
      </c>
      <c r="AD111" s="3" t="str">
        <f t="shared" si="15"/>
        <v/>
      </c>
      <c r="AE111" s="3" t="str">
        <f t="shared" si="16"/>
        <v/>
      </c>
      <c r="AG111" s="7">
        <v>141154.27625</v>
      </c>
      <c r="AH111" s="7">
        <v>2314.3594903819558</v>
      </c>
      <c r="AI111" s="7">
        <v>25600.0</v>
      </c>
      <c r="AJ111" s="7">
        <v>20332.366322214246</v>
      </c>
      <c r="AK111" s="3" t="str">
        <f t="shared" si="17"/>
        <v>3</v>
      </c>
      <c r="AL111" s="3" t="str">
        <f t="shared" si="18"/>
        <v>5</v>
      </c>
      <c r="AM111" s="3" t="str">
        <f t="shared" si="19"/>
        <v>4</v>
      </c>
      <c r="AN111" s="3" t="str">
        <f t="shared" si="20"/>
        <v>4</v>
      </c>
      <c r="AO111" s="3"/>
      <c r="AP111" s="4">
        <v>0.00392824685168</v>
      </c>
      <c r="AQ111" s="4">
        <v>138857.0</v>
      </c>
      <c r="AR111" s="4">
        <v>17.083240381955342</v>
      </c>
      <c r="AS111" s="4">
        <v>25600.0</v>
      </c>
      <c r="AT111" s="4">
        <v>14.643856189774723</v>
      </c>
      <c r="AU111" s="4">
        <v>20320.0</v>
      </c>
      <c r="AV111" s="4">
        <v>14.310612781659529</v>
      </c>
      <c r="AW111" s="4">
        <v>5280.0</v>
      </c>
      <c r="AX111" s="4">
        <v>12.366322214245814</v>
      </c>
      <c r="AY111" s="4">
        <v>2164.4475</v>
      </c>
      <c r="AZ111" s="4">
        <v>11.079783092184766</v>
      </c>
      <c r="BA111" s="4">
        <v>132.82875</v>
      </c>
      <c r="BB111" s="4">
        <v>7.053423633096035</v>
      </c>
      <c r="BC111" s="3"/>
      <c r="BD111" s="3" t="str">
        <f t="shared" si="21"/>
        <v>3</v>
      </c>
      <c r="BE111" s="3" t="str">
        <f t="shared" si="22"/>
        <v>4</v>
      </c>
      <c r="BF111" s="3" t="str">
        <f t="shared" si="23"/>
        <v>4</v>
      </c>
      <c r="BG111" s="3" t="str">
        <f t="shared" si="24"/>
        <v>4</v>
      </c>
      <c r="BH111" s="3" t="str">
        <f t="shared" si="25"/>
        <v>4</v>
      </c>
      <c r="BI111" s="3" t="str">
        <f t="shared" si="26"/>
        <v>4</v>
      </c>
      <c r="BJ111" s="3" t="str">
        <f t="shared" si="27"/>
        <v>4</v>
      </c>
      <c r="BK111" s="3" t="str">
        <f t="shared" si="28"/>
        <v>5</v>
      </c>
      <c r="BL111" s="3" t="str">
        <f t="shared" si="29"/>
        <v>5</v>
      </c>
      <c r="BM111" s="3" t="str">
        <f t="shared" si="30"/>
        <v>5</v>
      </c>
      <c r="BN111" s="3" t="str">
        <f t="shared" si="31"/>
        <v>5</v>
      </c>
      <c r="BO111" s="3" t="str">
        <f t="shared" si="32"/>
        <v>4</v>
      </c>
      <c r="BP111" s="3" t="str">
        <f t="shared" si="33"/>
        <v>4</v>
      </c>
      <c r="BQ111" s="3"/>
      <c r="BR111" s="4"/>
      <c r="BS111" s="4">
        <v>163094.0</v>
      </c>
      <c r="BT111" s="4">
        <v>10400.0</v>
      </c>
      <c r="BU111" s="3" t="str">
        <f t="shared" si="34"/>
        <v>6</v>
      </c>
      <c r="BV111" s="3" t="str">
        <f t="shared" si="35"/>
        <v>6</v>
      </c>
      <c r="BW111" t="str">
        <f t="shared" si="36"/>
        <v>3</v>
      </c>
      <c r="BX111" t="str">
        <f t="shared" si="37"/>
        <v>4</v>
      </c>
      <c r="BY111" s="4">
        <v>138857.0</v>
      </c>
      <c r="BZ111" s="4">
        <v>25600.0</v>
      </c>
      <c r="CA111" s="3" t="str">
        <f t="shared" si="38"/>
        <v>5</v>
      </c>
      <c r="CB111" s="3" t="str">
        <f t="shared" si="39"/>
        <v>8</v>
      </c>
      <c r="CC111" s="4" t="str">
        <f t="shared" si="40"/>
        <v>4571</v>
      </c>
      <c r="CD111" s="4" t="str">
        <f t="shared" si="41"/>
        <v/>
      </c>
      <c r="CE111" s="4" t="str">
        <f t="shared" si="42"/>
        <v/>
      </c>
    </row>
    <row r="112">
      <c r="A112" s="4" t="str">
        <f t="shared" si="44"/>
        <v/>
      </c>
      <c r="B112" s="4" t="str">
        <f t="shared" si="45"/>
        <v/>
      </c>
      <c r="C112" s="4" t="str">
        <f t="shared" si="46"/>
        <v/>
      </c>
      <c r="D112" s="4" t="str">
        <f t="shared" si="47"/>
        <v/>
      </c>
      <c r="E112" s="4" t="str">
        <f t="shared" si="48"/>
        <v/>
      </c>
      <c r="F112" s="4" t="str">
        <f t="shared" si="49"/>
        <v/>
      </c>
      <c r="G112" s="4" t="str">
        <f t="shared" si="50"/>
        <v/>
      </c>
      <c r="H112" s="4" t="str">
        <f t="shared" si="51"/>
        <v/>
      </c>
      <c r="I112" s="4" t="str">
        <f t="shared" si="52"/>
        <v/>
      </c>
      <c r="M112" t="str">
        <f t="shared" si="3"/>
        <v>0</v>
      </c>
      <c r="N112" t="str">
        <f t="shared" si="4"/>
        <v>0</v>
      </c>
      <c r="O112" t="str">
        <f t="shared" si="5"/>
        <v>0</v>
      </c>
      <c r="Q112" s="3" t="str">
        <f t="shared" si="6"/>
        <v/>
      </c>
      <c r="R112" s="3" t="str">
        <f t="shared" si="7"/>
        <v/>
      </c>
      <c r="S112" s="3" t="str">
        <f t="shared" si="8"/>
        <v/>
      </c>
      <c r="X112" s="3" t="str">
        <f t="shared" si="9"/>
        <v>0</v>
      </c>
      <c r="Y112" s="3" t="str">
        <f t="shared" si="10"/>
        <v>0</v>
      </c>
      <c r="Z112" s="3" t="str">
        <f t="shared" si="11"/>
        <v>0</v>
      </c>
      <c r="AA112" s="3" t="str">
        <f t="shared" si="12"/>
        <v>0</v>
      </c>
      <c r="AB112" s="3" t="str">
        <f t="shared" si="13"/>
        <v/>
      </c>
      <c r="AC112" s="3" t="str">
        <f t="shared" si="14"/>
        <v/>
      </c>
      <c r="AD112" s="3" t="str">
        <f t="shared" si="15"/>
        <v/>
      </c>
      <c r="AE112" s="3" t="str">
        <f t="shared" si="16"/>
        <v/>
      </c>
      <c r="AG112" s="7">
        <v>138430.4978125</v>
      </c>
      <c r="AH112" s="7">
        <v>321.5734378837541</v>
      </c>
      <c r="AI112" s="7">
        <v>17500.0</v>
      </c>
      <c r="AJ112" s="7">
        <v>16618.393689266064</v>
      </c>
      <c r="AK112" s="3" t="str">
        <f t="shared" si="17"/>
        <v>3</v>
      </c>
      <c r="AL112" s="3" t="str">
        <f t="shared" si="18"/>
        <v>2</v>
      </c>
      <c r="AM112" s="3" t="str">
        <f t="shared" si="19"/>
        <v>4</v>
      </c>
      <c r="AN112" s="3" t="str">
        <f t="shared" si="20"/>
        <v>4</v>
      </c>
      <c r="AO112" s="3"/>
      <c r="AP112" s="4">
        <v>0.00392141824951</v>
      </c>
      <c r="AQ112" s="4">
        <v>138126.0</v>
      </c>
      <c r="AR112" s="4">
        <v>17.075625383754048</v>
      </c>
      <c r="AS112" s="4">
        <v>17500.0</v>
      </c>
      <c r="AT112" s="4">
        <v>14.095067301607056</v>
      </c>
      <c r="AU112" s="4">
        <v>16608.59375</v>
      </c>
      <c r="AV112" s="4">
        <v>14.01964230499979</v>
      </c>
      <c r="AW112" s="4">
        <v>891.40625</v>
      </c>
      <c r="AX112" s="4">
        <v>9.799939266063406</v>
      </c>
      <c r="AY112" s="4">
        <v>283.5865625</v>
      </c>
      <c r="AZ112" s="4">
        <v>8.147645363135286</v>
      </c>
      <c r="BA112" s="4">
        <v>20.91125</v>
      </c>
      <c r="BB112" s="4">
        <v>4.386207398560457</v>
      </c>
      <c r="BC112" s="3"/>
      <c r="BD112" s="3" t="str">
        <f t="shared" si="21"/>
        <v>3</v>
      </c>
      <c r="BE112" s="3" t="str">
        <f t="shared" si="22"/>
        <v>4</v>
      </c>
      <c r="BF112" s="3" t="str">
        <f t="shared" si="23"/>
        <v>4</v>
      </c>
      <c r="BG112" s="3" t="str">
        <f t="shared" si="24"/>
        <v>4</v>
      </c>
      <c r="BH112" s="3" t="str">
        <f t="shared" si="25"/>
        <v>4</v>
      </c>
      <c r="BI112" s="3" t="str">
        <f t="shared" si="26"/>
        <v>4</v>
      </c>
      <c r="BJ112" s="3" t="str">
        <f t="shared" si="27"/>
        <v>4</v>
      </c>
      <c r="BK112" s="3" t="str">
        <f t="shared" si="28"/>
        <v>3</v>
      </c>
      <c r="BL112" s="3" t="str">
        <f t="shared" si="29"/>
        <v>3</v>
      </c>
      <c r="BM112" s="3" t="str">
        <f t="shared" si="30"/>
        <v>2</v>
      </c>
      <c r="BN112" s="3" t="str">
        <f t="shared" si="31"/>
        <v>2</v>
      </c>
      <c r="BO112" s="3" t="str">
        <f t="shared" si="32"/>
        <v>2</v>
      </c>
      <c r="BP112" s="3" t="str">
        <f t="shared" si="33"/>
        <v>2</v>
      </c>
      <c r="BQ112" s="3"/>
      <c r="BR112" s="4"/>
      <c r="BS112" s="4">
        <v>163633.0</v>
      </c>
      <c r="BT112" s="4">
        <v>10400.0</v>
      </c>
      <c r="BU112" s="3" t="str">
        <f t="shared" si="34"/>
        <v>6</v>
      </c>
      <c r="BV112" s="3" t="str">
        <f t="shared" si="35"/>
        <v>6</v>
      </c>
      <c r="BW112" t="str">
        <f t="shared" si="36"/>
        <v>3</v>
      </c>
      <c r="BX112" t="str">
        <f t="shared" si="37"/>
        <v>4</v>
      </c>
      <c r="BY112" s="4">
        <v>138126.0</v>
      </c>
      <c r="BZ112" s="4">
        <v>17500.0</v>
      </c>
      <c r="CA112" s="3" t="str">
        <f t="shared" si="38"/>
        <v>5</v>
      </c>
      <c r="CB112" s="3" t="str">
        <f t="shared" si="39"/>
        <v>8</v>
      </c>
      <c r="CC112" s="7" t="str">
        <f t="shared" si="40"/>
        <v/>
      </c>
      <c r="CD112" s="4" t="str">
        <f t="shared" si="41"/>
        <v/>
      </c>
      <c r="CE112" s="4" t="str">
        <f t="shared" si="42"/>
        <v/>
      </c>
    </row>
    <row r="113">
      <c r="A113" s="4" t="str">
        <f t="shared" si="44"/>
        <v/>
      </c>
      <c r="B113" s="4" t="str">
        <f t="shared" si="45"/>
        <v/>
      </c>
      <c r="C113" s="4" t="str">
        <f t="shared" si="46"/>
        <v/>
      </c>
      <c r="D113" s="4" t="str">
        <f t="shared" si="47"/>
        <v/>
      </c>
      <c r="E113" s="4" t="str">
        <f t="shared" si="48"/>
        <v/>
      </c>
      <c r="F113" s="4" t="str">
        <f t="shared" si="49"/>
        <v/>
      </c>
      <c r="G113" s="4" t="str">
        <f t="shared" si="50"/>
        <v/>
      </c>
      <c r="H113" s="4" t="str">
        <f t="shared" si="51"/>
        <v/>
      </c>
      <c r="I113" s="4" t="str">
        <f t="shared" si="52"/>
        <v/>
      </c>
      <c r="M113" t="str">
        <f t="shared" si="3"/>
        <v>0</v>
      </c>
      <c r="N113" t="str">
        <f t="shared" si="4"/>
        <v>0</v>
      </c>
      <c r="O113" t="str">
        <f t="shared" si="5"/>
        <v>0</v>
      </c>
      <c r="Q113" s="3" t="str">
        <f t="shared" si="6"/>
        <v/>
      </c>
      <c r="R113" s="3" t="str">
        <f t="shared" si="7"/>
        <v/>
      </c>
      <c r="S113" s="3" t="str">
        <f t="shared" si="8"/>
        <v/>
      </c>
      <c r="X113" s="3" t="str">
        <f t="shared" si="9"/>
        <v>0</v>
      </c>
      <c r="Y113" s="3" t="str">
        <f t="shared" si="10"/>
        <v>0</v>
      </c>
      <c r="Z113" s="3" t="str">
        <f t="shared" si="11"/>
        <v>0</v>
      </c>
      <c r="AA113" s="3" t="str">
        <f t="shared" si="12"/>
        <v>0</v>
      </c>
      <c r="AB113" s="3" t="str">
        <f t="shared" si="13"/>
        <v/>
      </c>
      <c r="AC113" s="3" t="str">
        <f t="shared" si="14"/>
        <v/>
      </c>
      <c r="AD113" s="3" t="str">
        <f t="shared" si="15"/>
        <v/>
      </c>
      <c r="AE113" s="3" t="str">
        <f t="shared" si="16"/>
        <v/>
      </c>
      <c r="AG113" s="7">
        <v>136839.0</v>
      </c>
      <c r="AH113" s="7">
        <v>236.05980917174514</v>
      </c>
      <c r="AI113" s="7">
        <v>16000.0</v>
      </c>
      <c r="AJ113" s="7">
        <v>11857.020632761658</v>
      </c>
      <c r="AK113" s="3" t="str">
        <f t="shared" si="17"/>
        <v>3</v>
      </c>
      <c r="AL113" s="3" t="str">
        <f t="shared" si="18"/>
        <v>2</v>
      </c>
      <c r="AM113" s="3" t="str">
        <f t="shared" si="19"/>
        <v>4</v>
      </c>
      <c r="AN113" s="3" t="str">
        <f t="shared" si="20"/>
        <v>4</v>
      </c>
      <c r="AO113" s="3"/>
      <c r="AP113" s="4">
        <v>0.00390642276138</v>
      </c>
      <c r="AQ113" s="4">
        <v>136620.0</v>
      </c>
      <c r="AR113" s="4">
        <v>17.05980917174514</v>
      </c>
      <c r="AS113" s="4">
        <v>16000.0</v>
      </c>
      <c r="AT113" s="4">
        <v>13.965784284662087</v>
      </c>
      <c r="AU113" s="4">
        <v>11845.0</v>
      </c>
      <c r="AV113" s="4">
        <v>13.531990578127592</v>
      </c>
      <c r="AW113" s="4">
        <v>4155.0</v>
      </c>
      <c r="AX113" s="4">
        <v>12.020632761657707</v>
      </c>
      <c r="AY113" s="4">
        <v>177.0</v>
      </c>
      <c r="AZ113" s="4">
        <v>7.467605550082998</v>
      </c>
      <c r="BA113" s="4">
        <v>42.0</v>
      </c>
      <c r="BB113" s="4">
        <v>5.392317422778761</v>
      </c>
      <c r="BC113" s="3"/>
      <c r="BD113" s="3" t="str">
        <f t="shared" si="21"/>
        <v>3</v>
      </c>
      <c r="BE113" s="3" t="str">
        <f t="shared" si="22"/>
        <v>4</v>
      </c>
      <c r="BF113" s="3" t="str">
        <f t="shared" si="23"/>
        <v>4</v>
      </c>
      <c r="BG113" s="3" t="str">
        <f t="shared" si="24"/>
        <v>4</v>
      </c>
      <c r="BH113" s="3" t="str">
        <f t="shared" si="25"/>
        <v>4</v>
      </c>
      <c r="BI113" s="3" t="str">
        <f t="shared" si="26"/>
        <v>4</v>
      </c>
      <c r="BJ113" s="3" t="str">
        <f t="shared" si="27"/>
        <v>4</v>
      </c>
      <c r="BK113" s="3" t="str">
        <f t="shared" si="28"/>
        <v>4</v>
      </c>
      <c r="BL113" s="3" t="str">
        <f t="shared" si="29"/>
        <v>4</v>
      </c>
      <c r="BM113" s="3" t="str">
        <f t="shared" si="30"/>
        <v>2</v>
      </c>
      <c r="BN113" s="3" t="str">
        <f t="shared" si="31"/>
        <v>2</v>
      </c>
      <c r="BO113" s="3" t="str">
        <f t="shared" si="32"/>
        <v>3</v>
      </c>
      <c r="BP113" s="3" t="str">
        <f t="shared" si="33"/>
        <v>3</v>
      </c>
      <c r="BQ113" s="3"/>
      <c r="BR113" s="4"/>
      <c r="BS113" s="4">
        <v>166729.0</v>
      </c>
      <c r="BT113" s="4">
        <v>10500.0</v>
      </c>
      <c r="BU113" s="3" t="str">
        <f t="shared" si="34"/>
        <v>6</v>
      </c>
      <c r="BV113" s="3" t="str">
        <f t="shared" si="35"/>
        <v>6</v>
      </c>
      <c r="BW113" t="str">
        <f t="shared" si="36"/>
        <v>3</v>
      </c>
      <c r="BX113" t="str">
        <f t="shared" si="37"/>
        <v>4</v>
      </c>
      <c r="BY113" s="4">
        <v>136620.0</v>
      </c>
      <c r="BZ113" s="4">
        <v>16000.0</v>
      </c>
      <c r="CA113" s="3" t="str">
        <f t="shared" si="38"/>
        <v>5</v>
      </c>
      <c r="CB113" s="3" t="str">
        <f t="shared" si="39"/>
        <v>7</v>
      </c>
      <c r="CC113" s="7" t="str">
        <f t="shared" si="40"/>
        <v/>
      </c>
      <c r="CD113" s="4" t="str">
        <f t="shared" si="41"/>
        <v/>
      </c>
      <c r="CE113" s="4" t="str">
        <f t="shared" si="42"/>
        <v/>
      </c>
    </row>
    <row r="114">
      <c r="A114" s="4" t="str">
        <f t="shared" si="44"/>
        <v/>
      </c>
      <c r="B114" s="4" t="str">
        <f t="shared" si="45"/>
        <v/>
      </c>
      <c r="C114" s="4" t="str">
        <f t="shared" si="46"/>
        <v/>
      </c>
      <c r="D114" s="4" t="str">
        <f t="shared" si="47"/>
        <v/>
      </c>
      <c r="E114" s="4" t="str">
        <f t="shared" si="48"/>
        <v/>
      </c>
      <c r="F114" s="4" t="str">
        <f t="shared" si="49"/>
        <v/>
      </c>
      <c r="G114" s="4" t="str">
        <f t="shared" si="50"/>
        <v/>
      </c>
      <c r="H114" s="4" t="str">
        <f t="shared" si="51"/>
        <v/>
      </c>
      <c r="I114" s="4" t="str">
        <f t="shared" si="52"/>
        <v/>
      </c>
      <c r="M114" t="str">
        <f t="shared" si="3"/>
        <v>0</v>
      </c>
      <c r="N114" t="str">
        <f t="shared" si="4"/>
        <v>0</v>
      </c>
      <c r="O114" t="str">
        <f t="shared" si="5"/>
        <v>0</v>
      </c>
      <c r="Q114" s="3" t="str">
        <f t="shared" si="6"/>
        <v/>
      </c>
      <c r="R114" s="3" t="str">
        <f t="shared" si="7"/>
        <v/>
      </c>
      <c r="S114" s="3" t="str">
        <f t="shared" si="8"/>
        <v/>
      </c>
      <c r="X114" s="3" t="str">
        <f t="shared" si="9"/>
        <v>0</v>
      </c>
      <c r="Y114" s="3" t="str">
        <f t="shared" si="10"/>
        <v>0</v>
      </c>
      <c r="Z114" s="3" t="str">
        <f t="shared" si="11"/>
        <v>0</v>
      </c>
      <c r="AA114" s="3" t="str">
        <f t="shared" si="12"/>
        <v>0</v>
      </c>
      <c r="AB114" s="3" t="str">
        <f t="shared" si="13"/>
        <v/>
      </c>
      <c r="AC114" s="3" t="str">
        <f t="shared" si="14"/>
        <v/>
      </c>
      <c r="AD114" s="3" t="str">
        <f t="shared" si="15"/>
        <v/>
      </c>
      <c r="AE114" s="3" t="str">
        <f t="shared" si="16"/>
        <v/>
      </c>
      <c r="AG114" s="7">
        <v>136396.38875</v>
      </c>
      <c r="AH114" s="7">
        <v>55.4457898187806</v>
      </c>
      <c r="AI114" s="7">
        <v>4236.0</v>
      </c>
      <c r="AJ114" s="7">
        <v>3731.389543526405</v>
      </c>
      <c r="AK114" s="3" t="str">
        <f t="shared" si="17"/>
        <v>3</v>
      </c>
      <c r="AL114" s="3" t="str">
        <f t="shared" si="18"/>
        <v>1</v>
      </c>
      <c r="AM114" s="3" t="str">
        <f t="shared" si="19"/>
        <v>2</v>
      </c>
      <c r="AN114" s="3" t="str">
        <f t="shared" si="20"/>
        <v>2</v>
      </c>
      <c r="AO114" s="3"/>
      <c r="AP114" s="4">
        <v>0.003890860709</v>
      </c>
      <c r="AQ114" s="4">
        <v>136358.0</v>
      </c>
      <c r="AR114" s="4">
        <v>17.05703981878059</v>
      </c>
      <c r="AS114" s="4">
        <v>4236.0</v>
      </c>
      <c r="AT114" s="4">
        <v>12.048486873992337</v>
      </c>
      <c r="AU114" s="4">
        <v>3722.385</v>
      </c>
      <c r="AV114" s="4">
        <v>11.862011563290148</v>
      </c>
      <c r="AW114" s="4">
        <v>513.615</v>
      </c>
      <c r="AX114" s="4">
        <v>9.00454352640474</v>
      </c>
      <c r="AY114" s="4">
        <v>38.38875</v>
      </c>
      <c r="AZ114" s="4">
        <v>5.262611679345184</v>
      </c>
      <c r="BA114" s="4">
        <v>0.0</v>
      </c>
      <c r="BB114" s="4">
        <v>0.0</v>
      </c>
      <c r="BC114" s="3"/>
      <c r="BD114" s="3" t="str">
        <f t="shared" si="21"/>
        <v>3</v>
      </c>
      <c r="BE114" s="3" t="str">
        <f t="shared" si="22"/>
        <v>4</v>
      </c>
      <c r="BF114" s="3" t="str">
        <f t="shared" si="23"/>
        <v>4</v>
      </c>
      <c r="BG114" s="3" t="str">
        <f t="shared" si="24"/>
        <v>2</v>
      </c>
      <c r="BH114" s="3" t="str">
        <f t="shared" si="25"/>
        <v>2</v>
      </c>
      <c r="BI114" s="3" t="str">
        <f t="shared" si="26"/>
        <v>2</v>
      </c>
      <c r="BJ114" s="3" t="str">
        <f t="shared" si="27"/>
        <v>2</v>
      </c>
      <c r="BK114" s="3" t="str">
        <f t="shared" si="28"/>
        <v>2</v>
      </c>
      <c r="BL114" s="3" t="str">
        <f t="shared" si="29"/>
        <v>2</v>
      </c>
      <c r="BM114" s="3" t="str">
        <f t="shared" si="30"/>
        <v>1</v>
      </c>
      <c r="BN114" s="3" t="str">
        <f t="shared" si="31"/>
        <v>1</v>
      </c>
      <c r="BO114" s="3" t="str">
        <f t="shared" si="32"/>
        <v>0</v>
      </c>
      <c r="BP114" s="3" t="str">
        <f t="shared" si="33"/>
        <v>0</v>
      </c>
      <c r="BQ114" s="3"/>
      <c r="BR114" s="4"/>
      <c r="BS114" s="4">
        <v>167667.0</v>
      </c>
      <c r="BT114" s="4">
        <v>10500.0</v>
      </c>
      <c r="BU114" s="3" t="str">
        <f t="shared" si="34"/>
        <v>6</v>
      </c>
      <c r="BV114" s="3" t="str">
        <f t="shared" si="35"/>
        <v>6</v>
      </c>
      <c r="BW114" t="str">
        <f t="shared" si="36"/>
        <v>3</v>
      </c>
      <c r="BX114" t="str">
        <f t="shared" si="37"/>
        <v>4</v>
      </c>
      <c r="BY114" s="4">
        <v>136358.0</v>
      </c>
      <c r="BZ114" s="4">
        <v>4236.0</v>
      </c>
      <c r="CA114" s="3" t="str">
        <f t="shared" si="38"/>
        <v>5</v>
      </c>
      <c r="CB114" s="3" t="str">
        <f t="shared" si="39"/>
        <v>3</v>
      </c>
      <c r="CC114" s="7" t="str">
        <f t="shared" si="40"/>
        <v/>
      </c>
      <c r="CD114" s="4" t="str">
        <f t="shared" si="41"/>
        <v/>
      </c>
      <c r="CE114" s="4" t="str">
        <f t="shared" si="42"/>
        <v/>
      </c>
    </row>
    <row r="115">
      <c r="A115" s="4" t="str">
        <f t="shared" si="44"/>
        <v/>
      </c>
      <c r="B115" s="4" t="str">
        <f t="shared" si="45"/>
        <v/>
      </c>
      <c r="C115" s="4" t="str">
        <f t="shared" si="46"/>
        <v/>
      </c>
      <c r="D115" s="4" t="str">
        <f t="shared" si="47"/>
        <v/>
      </c>
      <c r="E115" s="4" t="str">
        <f t="shared" si="48"/>
        <v/>
      </c>
      <c r="F115" s="4" t="str">
        <f t="shared" si="49"/>
        <v/>
      </c>
      <c r="G115" s="4" t="str">
        <f t="shared" si="50"/>
        <v/>
      </c>
      <c r="H115" s="4" t="str">
        <f t="shared" si="51"/>
        <v/>
      </c>
      <c r="I115" s="4" t="str">
        <f t="shared" si="52"/>
        <v/>
      </c>
      <c r="M115" t="str">
        <f t="shared" si="3"/>
        <v>0</v>
      </c>
      <c r="N115" t="str">
        <f t="shared" si="4"/>
        <v>0</v>
      </c>
      <c r="O115" t="str">
        <f t="shared" si="5"/>
        <v>0</v>
      </c>
      <c r="Q115" s="3" t="str">
        <f t="shared" si="6"/>
        <v/>
      </c>
      <c r="R115" s="3" t="str">
        <f t="shared" si="7"/>
        <v/>
      </c>
      <c r="S115" s="3" t="str">
        <f t="shared" si="8"/>
        <v/>
      </c>
      <c r="U115" s="18"/>
      <c r="X115" s="3" t="str">
        <f t="shared" si="9"/>
        <v>0</v>
      </c>
      <c r="Y115" s="3" t="str">
        <f t="shared" si="10"/>
        <v>0</v>
      </c>
      <c r="Z115" s="3" t="str">
        <f t="shared" si="11"/>
        <v>0</v>
      </c>
      <c r="AA115" s="3" t="str">
        <f t="shared" si="12"/>
        <v>0</v>
      </c>
      <c r="AB115" s="3" t="str">
        <f t="shared" si="13"/>
        <v/>
      </c>
      <c r="AC115" s="3" t="str">
        <f t="shared" si="14"/>
        <v/>
      </c>
      <c r="AD115" s="3" t="str">
        <f t="shared" si="15"/>
        <v/>
      </c>
      <c r="AE115" s="3" t="str">
        <f t="shared" si="16"/>
        <v/>
      </c>
      <c r="AG115" s="7">
        <v>136499.40625</v>
      </c>
      <c r="AH115" s="7">
        <v>208.46276071172028</v>
      </c>
      <c r="AI115" s="7">
        <v>1575.0</v>
      </c>
      <c r="AJ115" s="7">
        <v>1229.467605550083</v>
      </c>
      <c r="AK115" s="3" t="str">
        <f t="shared" si="17"/>
        <v>3</v>
      </c>
      <c r="AL115" s="3" t="str">
        <f t="shared" si="18"/>
        <v>2</v>
      </c>
      <c r="AM115" s="3" t="str">
        <f t="shared" si="19"/>
        <v>1</v>
      </c>
      <c r="AN115" s="3" t="str">
        <f t="shared" si="20"/>
        <v>1</v>
      </c>
      <c r="AO115" s="3"/>
      <c r="AP115" s="4">
        <v>0.0038727196365</v>
      </c>
      <c r="AQ115" s="4">
        <v>136308.0</v>
      </c>
      <c r="AR115" s="4">
        <v>17.056510711720286</v>
      </c>
      <c r="AS115" s="4">
        <v>1575.0</v>
      </c>
      <c r="AT115" s="4">
        <v>10.621136113274641</v>
      </c>
      <c r="AU115" s="4">
        <v>1221.0</v>
      </c>
      <c r="AV115" s="4">
        <v>10.253847484987404</v>
      </c>
      <c r="AW115" s="4">
        <v>354.0</v>
      </c>
      <c r="AX115" s="4">
        <v>8.467605550082997</v>
      </c>
      <c r="AY115" s="4">
        <v>178.4375</v>
      </c>
      <c r="AZ115" s="4">
        <v>7.479275030250205</v>
      </c>
      <c r="BA115" s="4">
        <v>12.96875</v>
      </c>
      <c r="BB115" s="4">
        <v>3.696967526234287</v>
      </c>
      <c r="BC115" s="3"/>
      <c r="BD115" s="3" t="str">
        <f t="shared" si="21"/>
        <v>3</v>
      </c>
      <c r="BE115" s="3" t="str">
        <f t="shared" si="22"/>
        <v>4</v>
      </c>
      <c r="BF115" s="3" t="str">
        <f t="shared" si="23"/>
        <v>4</v>
      </c>
      <c r="BG115" s="3" t="str">
        <f t="shared" si="24"/>
        <v>1</v>
      </c>
      <c r="BH115" s="3" t="str">
        <f t="shared" si="25"/>
        <v>1</v>
      </c>
      <c r="BI115" s="3" t="str">
        <f t="shared" si="26"/>
        <v>1</v>
      </c>
      <c r="BJ115" s="3" t="str">
        <f t="shared" si="27"/>
        <v>1</v>
      </c>
      <c r="BK115" s="3" t="str">
        <f t="shared" si="28"/>
        <v>2</v>
      </c>
      <c r="BL115" s="3" t="str">
        <f t="shared" si="29"/>
        <v>2</v>
      </c>
      <c r="BM115" s="3" t="str">
        <f t="shared" si="30"/>
        <v>2</v>
      </c>
      <c r="BN115" s="3" t="str">
        <f t="shared" si="31"/>
        <v>2</v>
      </c>
      <c r="BO115" s="3" t="str">
        <f t="shared" si="32"/>
        <v>2</v>
      </c>
      <c r="BP115" s="3" t="str">
        <f t="shared" si="33"/>
        <v>2</v>
      </c>
      <c r="BQ115" s="3"/>
      <c r="BR115" s="4"/>
      <c r="BS115" s="4">
        <v>177476.0</v>
      </c>
      <c r="BT115" s="4">
        <v>10700.0</v>
      </c>
      <c r="BU115" s="3" t="str">
        <f t="shared" si="34"/>
        <v>6</v>
      </c>
      <c r="BV115" s="3" t="str">
        <f t="shared" si="35"/>
        <v>6</v>
      </c>
      <c r="BW115" t="str">
        <f t="shared" si="36"/>
        <v>3</v>
      </c>
      <c r="BX115" t="str">
        <f t="shared" si="37"/>
        <v>4</v>
      </c>
      <c r="BY115" s="4">
        <v>136308.0</v>
      </c>
      <c r="BZ115" s="4">
        <v>1575.0</v>
      </c>
      <c r="CA115" s="3" t="str">
        <f t="shared" si="38"/>
        <v>5</v>
      </c>
      <c r="CB115" s="3" t="str">
        <f t="shared" si="39"/>
        <v>2</v>
      </c>
      <c r="CC115" s="7" t="str">
        <f t="shared" si="40"/>
        <v/>
      </c>
      <c r="CD115" s="4" t="str">
        <f t="shared" si="41"/>
        <v/>
      </c>
      <c r="CE115" s="4" t="str">
        <f t="shared" si="42"/>
        <v/>
      </c>
    </row>
    <row r="116">
      <c r="A116" s="4" t="str">
        <f t="shared" si="44"/>
        <v/>
      </c>
      <c r="B116" s="4" t="str">
        <f t="shared" si="45"/>
        <v/>
      </c>
      <c r="C116" s="4" t="str">
        <f t="shared" si="46"/>
        <v/>
      </c>
      <c r="D116" s="4" t="str">
        <f t="shared" si="47"/>
        <v/>
      </c>
      <c r="E116" s="4" t="str">
        <f t="shared" si="48"/>
        <v/>
      </c>
      <c r="F116" s="4" t="str">
        <f t="shared" si="49"/>
        <v/>
      </c>
      <c r="G116" s="4" t="str">
        <f t="shared" si="50"/>
        <v/>
      </c>
      <c r="H116" s="4" t="str">
        <f t="shared" si="51"/>
        <v/>
      </c>
      <c r="I116" s="4" t="str">
        <f t="shared" si="52"/>
        <v>3</v>
      </c>
      <c r="J116" s="4">
        <v>46.0</v>
      </c>
      <c r="M116" t="str">
        <f t="shared" si="3"/>
        <v>2</v>
      </c>
      <c r="N116" t="str">
        <f t="shared" si="4"/>
        <v>0</v>
      </c>
      <c r="O116" t="str">
        <f t="shared" si="5"/>
        <v>0</v>
      </c>
      <c r="Q116" s="3" t="str">
        <f t="shared" si="6"/>
        <v>7</v>
      </c>
      <c r="R116" s="3" t="str">
        <f t="shared" si="7"/>
        <v/>
      </c>
      <c r="S116" s="3" t="str">
        <f t="shared" si="8"/>
        <v/>
      </c>
      <c r="T116">
        <v>13.523561956057012</v>
      </c>
      <c r="U116" s="4">
        <v>428.0</v>
      </c>
      <c r="V116" s="7"/>
      <c r="W116" s="7"/>
      <c r="X116" s="3" t="str">
        <f t="shared" si="9"/>
        <v>3</v>
      </c>
      <c r="Y116" s="3" t="str">
        <f t="shared" si="10"/>
        <v>5</v>
      </c>
      <c r="Z116" s="3" t="str">
        <f t="shared" si="11"/>
        <v>0</v>
      </c>
      <c r="AA116" s="3" t="str">
        <f t="shared" si="12"/>
        <v>0</v>
      </c>
      <c r="AB116" s="3" t="str">
        <f t="shared" si="13"/>
        <v>4</v>
      </c>
      <c r="AC116" s="3" t="str">
        <f t="shared" si="14"/>
        <v>10</v>
      </c>
      <c r="AD116" s="3" t="str">
        <f t="shared" si="15"/>
        <v/>
      </c>
      <c r="AE116" s="3" t="str">
        <f t="shared" si="16"/>
        <v/>
      </c>
      <c r="AG116" s="7">
        <v>138260.26625</v>
      </c>
      <c r="AH116" s="7">
        <v>2140.320949697502</v>
      </c>
      <c r="AI116" s="7">
        <v>29200.0</v>
      </c>
      <c r="AJ116" s="7">
        <v>25087.510003521296</v>
      </c>
      <c r="AK116" s="3" t="str">
        <f t="shared" si="17"/>
        <v>3</v>
      </c>
      <c r="AL116" s="3" t="str">
        <f t="shared" si="18"/>
        <v>5</v>
      </c>
      <c r="AM116" s="3" t="str">
        <f t="shared" si="19"/>
        <v>5</v>
      </c>
      <c r="AN116" s="3" t="str">
        <f t="shared" si="20"/>
        <v>5</v>
      </c>
      <c r="AO116" s="3"/>
      <c r="AP116" s="4">
        <v>0.00385978057255</v>
      </c>
      <c r="AQ116" s="4">
        <v>136137.0</v>
      </c>
      <c r="AR116" s="4">
        <v>17.05469969750173</v>
      </c>
      <c r="AS116" s="4">
        <v>29200.0</v>
      </c>
      <c r="AT116" s="4">
        <v>14.833680748654743</v>
      </c>
      <c r="AU116" s="4">
        <v>25075.5</v>
      </c>
      <c r="AV116" s="4">
        <v>14.613990847698119</v>
      </c>
      <c r="AW116" s="4">
        <v>4124.5</v>
      </c>
      <c r="AX116" s="4">
        <v>12.010003521295205</v>
      </c>
      <c r="AY116" s="4">
        <v>1892.5534375</v>
      </c>
      <c r="AZ116" s="4">
        <v>10.88611832089837</v>
      </c>
      <c r="BA116" s="4">
        <v>230.7128125</v>
      </c>
      <c r="BB116" s="4">
        <v>7.849954315238786</v>
      </c>
      <c r="BC116" s="3"/>
      <c r="BD116" s="3" t="str">
        <f t="shared" si="21"/>
        <v>3</v>
      </c>
      <c r="BE116" s="3" t="str">
        <f t="shared" si="22"/>
        <v>4</v>
      </c>
      <c r="BF116" s="3" t="str">
        <f t="shared" si="23"/>
        <v>4</v>
      </c>
      <c r="BG116" s="3" t="str">
        <f t="shared" si="24"/>
        <v>5</v>
      </c>
      <c r="BH116" s="3" t="str">
        <f t="shared" si="25"/>
        <v>5</v>
      </c>
      <c r="BI116" s="3" t="str">
        <f t="shared" si="26"/>
        <v>5</v>
      </c>
      <c r="BJ116" s="3" t="str">
        <f t="shared" si="27"/>
        <v>5</v>
      </c>
      <c r="BK116" s="3" t="str">
        <f t="shared" si="28"/>
        <v>4</v>
      </c>
      <c r="BL116" s="3" t="str">
        <f t="shared" si="29"/>
        <v>4</v>
      </c>
      <c r="BM116" s="3" t="str">
        <f t="shared" si="30"/>
        <v>5</v>
      </c>
      <c r="BN116" s="3" t="str">
        <f t="shared" si="31"/>
        <v>5</v>
      </c>
      <c r="BO116" s="3" t="str">
        <f t="shared" si="32"/>
        <v>5</v>
      </c>
      <c r="BP116" s="3" t="str">
        <f t="shared" si="33"/>
        <v>5</v>
      </c>
      <c r="BQ116" s="3"/>
      <c r="BR116" s="4"/>
      <c r="BS116" s="4">
        <v>178223.0</v>
      </c>
      <c r="BT116" s="4">
        <v>10700.0</v>
      </c>
      <c r="BU116" s="3" t="str">
        <f t="shared" si="34"/>
        <v>6</v>
      </c>
      <c r="BV116" s="3" t="str">
        <f t="shared" si="35"/>
        <v>6</v>
      </c>
      <c r="BW116" t="str">
        <f t="shared" si="36"/>
        <v>3</v>
      </c>
      <c r="BX116" t="str">
        <f t="shared" si="37"/>
        <v>4</v>
      </c>
      <c r="BY116" s="4">
        <v>136137.0</v>
      </c>
      <c r="BZ116" s="4">
        <v>29200.0</v>
      </c>
      <c r="CA116" s="3" t="str">
        <f t="shared" si="38"/>
        <v>5</v>
      </c>
      <c r="CB116" s="3" t="str">
        <f t="shared" si="39"/>
        <v>9</v>
      </c>
      <c r="CC116" s="7" t="str">
        <f t="shared" si="40"/>
        <v/>
      </c>
      <c r="CD116" s="4" t="str">
        <f t="shared" si="41"/>
        <v/>
      </c>
      <c r="CE116" s="4" t="str">
        <f t="shared" si="42"/>
        <v/>
      </c>
    </row>
    <row r="117">
      <c r="A117" s="4" t="str">
        <f t="shared" si="44"/>
        <v/>
      </c>
      <c r="B117" s="4" t="str">
        <f t="shared" si="45"/>
        <v/>
      </c>
      <c r="C117" s="4" t="str">
        <f t="shared" si="46"/>
        <v/>
      </c>
      <c r="D117" s="4" t="str">
        <f t="shared" si="47"/>
        <v/>
      </c>
      <c r="E117" s="4" t="str">
        <f t="shared" si="48"/>
        <v/>
      </c>
      <c r="F117" s="4" t="str">
        <f t="shared" si="49"/>
        <v/>
      </c>
      <c r="G117" s="4" t="str">
        <f t="shared" si="50"/>
        <v/>
      </c>
      <c r="H117" s="4" t="str">
        <f t="shared" si="51"/>
        <v/>
      </c>
      <c r="I117" s="4" t="str">
        <f t="shared" si="52"/>
        <v>2</v>
      </c>
      <c r="J117" s="4">
        <v>17.0</v>
      </c>
      <c r="M117" t="str">
        <f t="shared" si="3"/>
        <v>2</v>
      </c>
      <c r="N117" t="str">
        <f t="shared" si="4"/>
        <v>0</v>
      </c>
      <c r="O117" t="str">
        <f t="shared" si="5"/>
        <v>0</v>
      </c>
      <c r="Q117" s="3" t="str">
        <f t="shared" si="6"/>
        <v>5</v>
      </c>
      <c r="R117" s="3" t="str">
        <f t="shared" si="7"/>
        <v/>
      </c>
      <c r="S117" s="3" t="str">
        <f t="shared" si="8"/>
        <v/>
      </c>
      <c r="T117">
        <v>4.08746284125034</v>
      </c>
      <c r="U117" s="4">
        <v>62.0</v>
      </c>
      <c r="V117" s="7"/>
      <c r="W117" s="7"/>
      <c r="X117" s="3" t="str">
        <f t="shared" si="9"/>
        <v>1</v>
      </c>
      <c r="Y117" s="3" t="str">
        <f t="shared" si="10"/>
        <v>5</v>
      </c>
      <c r="Z117" s="3" t="str">
        <f t="shared" si="11"/>
        <v>0</v>
      </c>
      <c r="AA117" s="3" t="str">
        <f t="shared" si="12"/>
        <v>0</v>
      </c>
      <c r="AB117" s="3" t="str">
        <f t="shared" si="13"/>
        <v>2</v>
      </c>
      <c r="AC117" s="3" t="str">
        <f t="shared" si="14"/>
        <v>10</v>
      </c>
      <c r="AD117" s="3" t="str">
        <f t="shared" si="15"/>
        <v/>
      </c>
      <c r="AE117" s="3" t="str">
        <f t="shared" si="16"/>
        <v/>
      </c>
      <c r="AG117" s="7">
        <v>137067.72937500002</v>
      </c>
      <c r="AH117" s="7">
        <v>1163.781783846328</v>
      </c>
      <c r="AI117" s="7">
        <v>4060.0</v>
      </c>
      <c r="AJ117" s="7">
        <v>3663.929570436063</v>
      </c>
      <c r="AK117" s="3" t="str">
        <f t="shared" si="17"/>
        <v>3</v>
      </c>
      <c r="AL117" s="3" t="str">
        <f t="shared" si="18"/>
        <v>4</v>
      </c>
      <c r="AM117" s="3" t="str">
        <f t="shared" si="19"/>
        <v>2</v>
      </c>
      <c r="AN117" s="3" t="str">
        <f t="shared" si="20"/>
        <v>2</v>
      </c>
      <c r="AO117" s="3"/>
      <c r="AP117" s="4">
        <v>0.00373337157246</v>
      </c>
      <c r="AQ117" s="4">
        <v>135921.0</v>
      </c>
      <c r="AR117" s="4">
        <v>17.052408846328014</v>
      </c>
      <c r="AS117" s="4">
        <v>4060.0</v>
      </c>
      <c r="AT117" s="4">
        <v>11.98726401207254</v>
      </c>
      <c r="AU117" s="4">
        <v>3655.26875</v>
      </c>
      <c r="AV117" s="4">
        <v>11.835761767457683</v>
      </c>
      <c r="AW117" s="4">
        <v>404.73125</v>
      </c>
      <c r="AX117" s="4">
        <v>8.660820436062684</v>
      </c>
      <c r="AY117" s="4">
        <v>873.810625</v>
      </c>
      <c r="AZ117" s="4">
        <v>9.771176837948268</v>
      </c>
      <c r="BA117" s="4">
        <v>272.91875</v>
      </c>
      <c r="BB117" s="4">
        <v>8.092327703488229</v>
      </c>
      <c r="BC117" s="3"/>
      <c r="BD117" s="3" t="str">
        <f t="shared" si="21"/>
        <v>3</v>
      </c>
      <c r="BE117" s="3" t="str">
        <f t="shared" si="22"/>
        <v>4</v>
      </c>
      <c r="BF117" s="3" t="str">
        <f t="shared" si="23"/>
        <v>4</v>
      </c>
      <c r="BG117" s="3" t="str">
        <f t="shared" si="24"/>
        <v>2</v>
      </c>
      <c r="BH117" s="3" t="str">
        <f t="shared" si="25"/>
        <v>2</v>
      </c>
      <c r="BI117" s="3" t="str">
        <f t="shared" si="26"/>
        <v>2</v>
      </c>
      <c r="BJ117" s="3" t="str">
        <f t="shared" si="27"/>
        <v>2</v>
      </c>
      <c r="BK117" s="3" t="str">
        <f t="shared" si="28"/>
        <v>2</v>
      </c>
      <c r="BL117" s="3" t="str">
        <f t="shared" si="29"/>
        <v>2</v>
      </c>
      <c r="BM117" s="3" t="str">
        <f t="shared" si="30"/>
        <v>4</v>
      </c>
      <c r="BN117" s="3" t="str">
        <f t="shared" si="31"/>
        <v>4</v>
      </c>
      <c r="BO117" s="3" t="str">
        <f t="shared" si="32"/>
        <v>5</v>
      </c>
      <c r="BP117" s="3" t="str">
        <f t="shared" si="33"/>
        <v>5</v>
      </c>
      <c r="BQ117" s="3"/>
      <c r="BR117" s="4"/>
      <c r="BS117" s="4">
        <v>178732.0</v>
      </c>
      <c r="BT117" s="4">
        <v>10900.0</v>
      </c>
      <c r="BU117" s="3" t="str">
        <f t="shared" si="34"/>
        <v>6</v>
      </c>
      <c r="BV117" s="3" t="str">
        <f t="shared" si="35"/>
        <v>6</v>
      </c>
      <c r="BW117" t="str">
        <f t="shared" si="36"/>
        <v>3</v>
      </c>
      <c r="BX117" t="str">
        <f t="shared" si="37"/>
        <v>4</v>
      </c>
      <c r="BY117" s="4">
        <v>135921.0</v>
      </c>
      <c r="BZ117" s="4">
        <v>4060.0</v>
      </c>
      <c r="CA117" s="3" t="str">
        <f t="shared" si="38"/>
        <v>5</v>
      </c>
      <c r="CB117" s="3" t="str">
        <f t="shared" si="39"/>
        <v>3</v>
      </c>
      <c r="CC117" s="7" t="str">
        <f t="shared" si="40"/>
        <v/>
      </c>
      <c r="CD117" s="4" t="str">
        <f t="shared" si="41"/>
        <v/>
      </c>
      <c r="CE117" s="4" t="str">
        <f t="shared" si="42"/>
        <v/>
      </c>
    </row>
    <row r="118">
      <c r="A118" s="4" t="str">
        <f t="shared" si="44"/>
        <v/>
      </c>
      <c r="B118" s="4" t="str">
        <f t="shared" si="45"/>
        <v/>
      </c>
      <c r="C118" s="4" t="str">
        <f t="shared" si="46"/>
        <v/>
      </c>
      <c r="D118" s="4" t="str">
        <f t="shared" si="47"/>
        <v>1</v>
      </c>
      <c r="E118" s="4" t="str">
        <f t="shared" si="48"/>
        <v/>
      </c>
      <c r="F118" s="4" t="str">
        <f t="shared" si="49"/>
        <v/>
      </c>
      <c r="G118" s="4" t="str">
        <f t="shared" si="50"/>
        <v/>
      </c>
      <c r="H118" s="4" t="str">
        <f t="shared" si="51"/>
        <v>10</v>
      </c>
      <c r="I118" s="4" t="str">
        <f t="shared" si="52"/>
        <v>4</v>
      </c>
      <c r="J118" s="4">
        <v>543.0</v>
      </c>
      <c r="K118" s="4">
        <v>10.0</v>
      </c>
      <c r="L118" s="4">
        <v>1.0</v>
      </c>
      <c r="M118" t="str">
        <f t="shared" si="3"/>
        <v>4</v>
      </c>
      <c r="N118" t="str">
        <f t="shared" si="4"/>
        <v>2</v>
      </c>
      <c r="O118" t="str">
        <f t="shared" si="5"/>
        <v>1</v>
      </c>
      <c r="Q118" s="3" t="str">
        <f t="shared" si="6"/>
        <v>10</v>
      </c>
      <c r="R118" s="3" t="str">
        <f t="shared" si="7"/>
        <v>7</v>
      </c>
      <c r="S118" s="3" t="str">
        <f t="shared" si="8"/>
        <v>2</v>
      </c>
      <c r="T118">
        <v>243.08480838780434</v>
      </c>
      <c r="U118" s="7">
        <v>4237.0</v>
      </c>
      <c r="V118" s="7">
        <v>11.0</v>
      </c>
      <c r="W118" s="7">
        <v>2879.0927571409197</v>
      </c>
      <c r="X118" s="3" t="str">
        <f t="shared" si="9"/>
        <v>5</v>
      </c>
      <c r="Y118" s="3" t="str">
        <f t="shared" si="10"/>
        <v>5</v>
      </c>
      <c r="Z118" s="3" t="str">
        <f t="shared" si="11"/>
        <v>4</v>
      </c>
      <c r="AA118" s="3" t="str">
        <f t="shared" si="12"/>
        <v>5</v>
      </c>
      <c r="AB118" s="3" t="str">
        <f t="shared" si="13"/>
        <v>10</v>
      </c>
      <c r="AC118" s="3" t="str">
        <f t="shared" si="14"/>
        <v>10</v>
      </c>
      <c r="AD118" s="3" t="str">
        <f t="shared" si="15"/>
        <v>6</v>
      </c>
      <c r="AE118" s="3" t="str">
        <f t="shared" si="16"/>
        <v>10</v>
      </c>
      <c r="AG118" s="7">
        <v>137038.16749999998</v>
      </c>
      <c r="AH118" s="7">
        <v>2234.2081857056464</v>
      </c>
      <c r="AI118" s="7">
        <v>27100.0</v>
      </c>
      <c r="AJ118" s="7">
        <v>23233.23385282945</v>
      </c>
      <c r="AK118" s="3" t="str">
        <f t="shared" si="17"/>
        <v>3</v>
      </c>
      <c r="AL118" s="3" t="str">
        <f t="shared" si="18"/>
        <v>5</v>
      </c>
      <c r="AM118" s="3" t="str">
        <f t="shared" si="19"/>
        <v>5</v>
      </c>
      <c r="AN118" s="3" t="str">
        <f t="shared" si="20"/>
        <v>5</v>
      </c>
      <c r="AO118" s="3"/>
      <c r="AP118" s="4">
        <v>0.00370958227977</v>
      </c>
      <c r="AQ118" s="4">
        <v>134821.0</v>
      </c>
      <c r="AR118" s="4">
        <v>17.04068570564654</v>
      </c>
      <c r="AS118" s="4">
        <v>27100.0</v>
      </c>
      <c r="AT118" s="4">
        <v>14.726005231128598</v>
      </c>
      <c r="AU118" s="4">
        <v>23221.3125</v>
      </c>
      <c r="AV118" s="4">
        <v>14.503161897133097</v>
      </c>
      <c r="AW118" s="4">
        <v>3878.6875</v>
      </c>
      <c r="AX118" s="4">
        <v>11.921352829450814</v>
      </c>
      <c r="AY118" s="4">
        <v>2075.5240625</v>
      </c>
      <c r="AZ118" s="4">
        <v>11.0192599425242</v>
      </c>
      <c r="BA118" s="4">
        <v>141.6434375</v>
      </c>
      <c r="BB118" s="4">
        <v>7.146119951352885</v>
      </c>
      <c r="BC118" s="3"/>
      <c r="BD118" s="3" t="str">
        <f t="shared" si="21"/>
        <v>3</v>
      </c>
      <c r="BE118" s="3" t="str">
        <f t="shared" si="22"/>
        <v>4</v>
      </c>
      <c r="BF118" s="3" t="str">
        <f t="shared" si="23"/>
        <v>4</v>
      </c>
      <c r="BG118" s="3" t="str">
        <f t="shared" si="24"/>
        <v>5</v>
      </c>
      <c r="BH118" s="3" t="str">
        <f t="shared" si="25"/>
        <v>5</v>
      </c>
      <c r="BI118" s="3" t="str">
        <f t="shared" si="26"/>
        <v>5</v>
      </c>
      <c r="BJ118" s="3" t="str">
        <f t="shared" si="27"/>
        <v>5</v>
      </c>
      <c r="BK118" s="3" t="str">
        <f t="shared" si="28"/>
        <v>4</v>
      </c>
      <c r="BL118" s="3" t="str">
        <f t="shared" si="29"/>
        <v>4</v>
      </c>
      <c r="BM118" s="3" t="str">
        <f t="shared" si="30"/>
        <v>5</v>
      </c>
      <c r="BN118" s="3" t="str">
        <f t="shared" si="31"/>
        <v>5</v>
      </c>
      <c r="BO118" s="3" t="str">
        <f t="shared" si="32"/>
        <v>4</v>
      </c>
      <c r="BP118" s="3" t="str">
        <f t="shared" si="33"/>
        <v>4</v>
      </c>
      <c r="BQ118" s="3"/>
      <c r="BR118" s="4"/>
      <c r="BS118" s="4">
        <v>179303.0</v>
      </c>
      <c r="BT118" s="4">
        <v>10900.0</v>
      </c>
      <c r="BU118" s="3" t="str">
        <f t="shared" si="34"/>
        <v>6</v>
      </c>
      <c r="BV118" s="3" t="str">
        <f t="shared" si="35"/>
        <v>6</v>
      </c>
      <c r="BW118" t="str">
        <f t="shared" si="36"/>
        <v>3</v>
      </c>
      <c r="BX118" t="str">
        <f t="shared" si="37"/>
        <v>4</v>
      </c>
      <c r="BY118" s="4">
        <v>134821.0</v>
      </c>
      <c r="BZ118" s="4">
        <v>27100.0</v>
      </c>
      <c r="CA118" s="3" t="str">
        <f t="shared" si="38"/>
        <v>5</v>
      </c>
      <c r="CB118" s="3" t="str">
        <f t="shared" si="39"/>
        <v>9</v>
      </c>
      <c r="CC118" s="4" t="str">
        <f t="shared" si="40"/>
        <v>543</v>
      </c>
      <c r="CD118" s="4" t="str">
        <f t="shared" si="41"/>
        <v>10</v>
      </c>
      <c r="CE118" s="4" t="str">
        <f t="shared" si="42"/>
        <v>1</v>
      </c>
    </row>
    <row r="119">
      <c r="A119" s="4" t="str">
        <f t="shared" si="44"/>
        <v/>
      </c>
      <c r="B119" s="4" t="str">
        <f t="shared" si="45"/>
        <v/>
      </c>
      <c r="C119" s="4" t="str">
        <f t="shared" si="46"/>
        <v/>
      </c>
      <c r="D119" s="4" t="str">
        <f t="shared" si="47"/>
        <v/>
      </c>
      <c r="E119" s="4" t="str">
        <f t="shared" si="48"/>
        <v/>
      </c>
      <c r="F119" s="4" t="str">
        <f t="shared" si="49"/>
        <v/>
      </c>
      <c r="G119" s="4" t="str">
        <f t="shared" si="50"/>
        <v/>
      </c>
      <c r="H119" s="4" t="str">
        <f t="shared" si="51"/>
        <v/>
      </c>
      <c r="I119" s="4" t="str">
        <f t="shared" si="52"/>
        <v/>
      </c>
      <c r="M119" t="str">
        <f t="shared" si="3"/>
        <v>0</v>
      </c>
      <c r="N119" t="str">
        <f t="shared" si="4"/>
        <v>0</v>
      </c>
      <c r="O119" t="str">
        <f t="shared" si="5"/>
        <v>0</v>
      </c>
      <c r="Q119" s="3" t="str">
        <f t="shared" si="6"/>
        <v/>
      </c>
      <c r="R119" s="3" t="str">
        <f t="shared" si="7"/>
        <v/>
      </c>
      <c r="S119" s="3" t="str">
        <f t="shared" si="8"/>
        <v/>
      </c>
      <c r="U119" s="18"/>
      <c r="X119" s="3" t="str">
        <f t="shared" si="9"/>
        <v>0</v>
      </c>
      <c r="Y119" s="3" t="str">
        <f t="shared" si="10"/>
        <v>0</v>
      </c>
      <c r="Z119" s="3" t="str">
        <f t="shared" si="11"/>
        <v>0</v>
      </c>
      <c r="AA119" s="3" t="str">
        <f t="shared" si="12"/>
        <v>0</v>
      </c>
      <c r="AB119" s="3" t="str">
        <f t="shared" si="13"/>
        <v/>
      </c>
      <c r="AC119" s="3" t="str">
        <f t="shared" si="14"/>
        <v/>
      </c>
      <c r="AD119" s="3" t="str">
        <f t="shared" si="15"/>
        <v/>
      </c>
      <c r="AE119" s="3" t="str">
        <f t="shared" si="16"/>
        <v/>
      </c>
      <c r="AG119" s="7">
        <v>133844.848125</v>
      </c>
      <c r="AH119" s="7">
        <v>169.87667861297476</v>
      </c>
      <c r="AI119" s="7">
        <v>594.0</v>
      </c>
      <c r="AJ119" s="7">
        <v>284.31288295528435</v>
      </c>
      <c r="AK119" s="3" t="str">
        <f t="shared" si="17"/>
        <v>3</v>
      </c>
      <c r="AL119" s="3" t="str">
        <f t="shared" si="18"/>
        <v>1</v>
      </c>
      <c r="AM119" s="3" t="str">
        <f t="shared" si="19"/>
        <v>1</v>
      </c>
      <c r="AN119" s="3" t="str">
        <f t="shared" si="20"/>
        <v>1</v>
      </c>
      <c r="AO119" s="3"/>
      <c r="AP119" s="4">
        <v>0.00364616416291</v>
      </c>
      <c r="AQ119" s="4">
        <v>133692.0</v>
      </c>
      <c r="AR119" s="4">
        <v>17.02855361297475</v>
      </c>
      <c r="AS119" s="4">
        <v>594.0</v>
      </c>
      <c r="AT119" s="4">
        <v>9.214319120800766</v>
      </c>
      <c r="AU119" s="4">
        <v>276.0</v>
      </c>
      <c r="AV119" s="4">
        <v>8.108524456778168</v>
      </c>
      <c r="AW119" s="4">
        <v>318.0</v>
      </c>
      <c r="AX119" s="4">
        <v>8.312882955284357</v>
      </c>
      <c r="AY119" s="4">
        <v>128.3125</v>
      </c>
      <c r="AZ119" s="4">
        <v>7.003517912108602</v>
      </c>
      <c r="BA119" s="4">
        <v>24.535625</v>
      </c>
      <c r="BB119" s="4">
        <v>4.61680611676899</v>
      </c>
      <c r="BC119" s="3"/>
      <c r="BD119" s="3" t="str">
        <f t="shared" si="21"/>
        <v>3</v>
      </c>
      <c r="BE119" s="3" t="str">
        <f t="shared" si="22"/>
        <v>4</v>
      </c>
      <c r="BF119" s="3" t="str">
        <f t="shared" si="23"/>
        <v>4</v>
      </c>
      <c r="BG119" s="3" t="str">
        <f t="shared" si="24"/>
        <v>1</v>
      </c>
      <c r="BH119" s="3" t="str">
        <f t="shared" si="25"/>
        <v>1</v>
      </c>
      <c r="BI119" s="3" t="str">
        <f t="shared" si="26"/>
        <v>1</v>
      </c>
      <c r="BJ119" s="3" t="str">
        <f t="shared" si="27"/>
        <v>1</v>
      </c>
      <c r="BK119" s="3" t="str">
        <f t="shared" si="28"/>
        <v>2</v>
      </c>
      <c r="BL119" s="3" t="str">
        <f t="shared" si="29"/>
        <v>2</v>
      </c>
      <c r="BM119" s="3" t="str">
        <f t="shared" si="30"/>
        <v>1</v>
      </c>
      <c r="BN119" s="3" t="str">
        <f t="shared" si="31"/>
        <v>1</v>
      </c>
      <c r="BO119" s="3" t="str">
        <f t="shared" si="32"/>
        <v>2</v>
      </c>
      <c r="BP119" s="3" t="str">
        <f t="shared" si="33"/>
        <v>2</v>
      </c>
      <c r="BQ119" s="3"/>
      <c r="BR119" s="4"/>
      <c r="BS119" s="4">
        <v>182618.0</v>
      </c>
      <c r="BT119" s="4">
        <v>11200.0</v>
      </c>
      <c r="BU119" s="3" t="str">
        <f t="shared" si="34"/>
        <v>6</v>
      </c>
      <c r="BV119" s="3" t="str">
        <f t="shared" si="35"/>
        <v>6</v>
      </c>
      <c r="BW119" t="str">
        <f t="shared" si="36"/>
        <v>3</v>
      </c>
      <c r="BX119" t="str">
        <f t="shared" si="37"/>
        <v>4</v>
      </c>
      <c r="BY119" s="4">
        <v>133692.0</v>
      </c>
      <c r="BZ119" s="4">
        <v>594.0</v>
      </c>
      <c r="CA119" s="3" t="str">
        <f t="shared" si="38"/>
        <v>5</v>
      </c>
      <c r="CB119" s="3" t="str">
        <f t="shared" si="39"/>
        <v>1</v>
      </c>
      <c r="CC119" s="7" t="str">
        <f t="shared" si="40"/>
        <v/>
      </c>
      <c r="CD119" s="4" t="str">
        <f t="shared" si="41"/>
        <v/>
      </c>
      <c r="CE119" s="4" t="str">
        <f t="shared" si="42"/>
        <v/>
      </c>
    </row>
    <row r="120">
      <c r="A120" s="4" t="str">
        <f t="shared" si="44"/>
        <v/>
      </c>
      <c r="B120" s="4" t="str">
        <f t="shared" si="45"/>
        <v/>
      </c>
      <c r="C120" s="4" t="str">
        <f t="shared" si="46"/>
        <v>0</v>
      </c>
      <c r="D120" s="4" t="str">
        <f t="shared" si="47"/>
        <v/>
      </c>
      <c r="E120" s="4" t="str">
        <f t="shared" si="48"/>
        <v/>
      </c>
      <c r="F120" s="4" t="str">
        <f t="shared" si="49"/>
        <v/>
      </c>
      <c r="G120" s="4" t="str">
        <f t="shared" si="50"/>
        <v>16</v>
      </c>
      <c r="H120" s="4" t="str">
        <f t="shared" si="51"/>
        <v/>
      </c>
      <c r="I120" s="4" t="str">
        <f t="shared" si="52"/>
        <v>3</v>
      </c>
      <c r="J120" s="4">
        <v>65.0</v>
      </c>
      <c r="K120" s="4">
        <v>16.0</v>
      </c>
      <c r="L120" s="4">
        <v>0.0</v>
      </c>
      <c r="M120" t="str">
        <f t="shared" si="3"/>
        <v>2</v>
      </c>
      <c r="N120" t="str">
        <f t="shared" si="4"/>
        <v>2</v>
      </c>
      <c r="O120" t="str">
        <f t="shared" si="5"/>
        <v>0</v>
      </c>
      <c r="Q120" s="3" t="str">
        <f t="shared" si="6"/>
        <v>8</v>
      </c>
      <c r="R120" s="3" t="str">
        <f t="shared" si="7"/>
        <v>8</v>
      </c>
      <c r="S120" s="3" t="str">
        <f t="shared" si="8"/>
        <v>0</v>
      </c>
      <c r="T120">
        <v>16.022367813028453</v>
      </c>
      <c r="U120" s="7">
        <v>88.0</v>
      </c>
      <c r="V120" s="7">
        <v>16.0</v>
      </c>
      <c r="W120" s="7">
        <v>6.285402218862249</v>
      </c>
      <c r="X120" s="3" t="str">
        <f t="shared" si="9"/>
        <v>3</v>
      </c>
      <c r="Y120" s="3" t="str">
        <f t="shared" si="10"/>
        <v>5</v>
      </c>
      <c r="Z120" s="3" t="str">
        <f t="shared" si="11"/>
        <v>4</v>
      </c>
      <c r="AA120" s="3" t="str">
        <f t="shared" si="12"/>
        <v>4</v>
      </c>
      <c r="AB120" s="3" t="str">
        <f t="shared" si="13"/>
        <v>5</v>
      </c>
      <c r="AC120" s="3" t="str">
        <f t="shared" si="14"/>
        <v>10</v>
      </c>
      <c r="AD120" s="3" t="str">
        <f t="shared" si="15"/>
        <v>7</v>
      </c>
      <c r="AE120" s="3" t="str">
        <f t="shared" si="16"/>
        <v>6</v>
      </c>
      <c r="AG120" s="7">
        <v>132593.22187500002</v>
      </c>
      <c r="AH120" s="7">
        <v>718.2308725340198</v>
      </c>
      <c r="AI120" s="7">
        <v>11900.0</v>
      </c>
      <c r="AJ120" s="7">
        <v>10541.918379719365</v>
      </c>
      <c r="AK120" s="3" t="str">
        <f t="shared" si="17"/>
        <v>3</v>
      </c>
      <c r="AL120" s="3" t="str">
        <f t="shared" si="18"/>
        <v>3</v>
      </c>
      <c r="AM120" s="3" t="str">
        <f t="shared" si="19"/>
        <v>4</v>
      </c>
      <c r="AN120" s="3" t="str">
        <f t="shared" si="20"/>
        <v>4</v>
      </c>
      <c r="AO120" s="3"/>
      <c r="AP120" s="4">
        <v>0.00362850109246</v>
      </c>
      <c r="AQ120" s="4">
        <v>131892.0</v>
      </c>
      <c r="AR120" s="4">
        <v>17.00899753401982</v>
      </c>
      <c r="AS120" s="4">
        <v>11900.0</v>
      </c>
      <c r="AT120" s="4">
        <v>13.538673953082668</v>
      </c>
      <c r="AU120" s="4">
        <v>10531.5</v>
      </c>
      <c r="AV120" s="4">
        <v>13.362423313390941</v>
      </c>
      <c r="AW120" s="4">
        <v>1368.5</v>
      </c>
      <c r="AX120" s="4">
        <v>10.418379719364957</v>
      </c>
      <c r="AY120" s="4">
        <v>639.873125</v>
      </c>
      <c r="AZ120" s="4">
        <v>9.321642063513883</v>
      </c>
      <c r="BA120" s="4">
        <v>61.34875</v>
      </c>
      <c r="BB120" s="4">
        <v>5.938962043711597</v>
      </c>
      <c r="BC120" s="3"/>
      <c r="BD120" s="3" t="str">
        <f t="shared" si="21"/>
        <v>3</v>
      </c>
      <c r="BE120" s="3" t="str">
        <f t="shared" si="22"/>
        <v>4</v>
      </c>
      <c r="BF120" s="3" t="str">
        <f t="shared" si="23"/>
        <v>4</v>
      </c>
      <c r="BG120" s="3" t="str">
        <f t="shared" si="24"/>
        <v>4</v>
      </c>
      <c r="BH120" s="3" t="str">
        <f t="shared" si="25"/>
        <v>4</v>
      </c>
      <c r="BI120" s="3" t="str">
        <f t="shared" si="26"/>
        <v>4</v>
      </c>
      <c r="BJ120" s="3" t="str">
        <f t="shared" si="27"/>
        <v>4</v>
      </c>
      <c r="BK120" s="3" t="str">
        <f t="shared" si="28"/>
        <v>3</v>
      </c>
      <c r="BL120" s="3" t="str">
        <f t="shared" si="29"/>
        <v>3</v>
      </c>
      <c r="BM120" s="3" t="str">
        <f t="shared" si="30"/>
        <v>3</v>
      </c>
      <c r="BN120" s="3" t="str">
        <f t="shared" si="31"/>
        <v>3</v>
      </c>
      <c r="BO120" s="3" t="str">
        <f t="shared" si="32"/>
        <v>4</v>
      </c>
      <c r="BP120" s="3" t="str">
        <f t="shared" si="33"/>
        <v>3</v>
      </c>
      <c r="BQ120" s="3"/>
      <c r="BR120" s="4"/>
      <c r="BS120" s="4">
        <v>188862.0</v>
      </c>
      <c r="BT120" s="4">
        <v>11300.0</v>
      </c>
      <c r="BU120" s="3" t="str">
        <f t="shared" si="34"/>
        <v>7</v>
      </c>
      <c r="BV120" s="3" t="str">
        <f t="shared" si="35"/>
        <v>7</v>
      </c>
      <c r="BW120" t="str">
        <f t="shared" si="36"/>
        <v>3</v>
      </c>
      <c r="BX120" t="str">
        <f t="shared" si="37"/>
        <v>4</v>
      </c>
      <c r="BY120" s="4">
        <v>131892.0</v>
      </c>
      <c r="BZ120" s="4">
        <v>11900.0</v>
      </c>
      <c r="CA120" s="3" t="str">
        <f t="shared" si="38"/>
        <v>5</v>
      </c>
      <c r="CB120" s="3" t="str">
        <f t="shared" si="39"/>
        <v>7</v>
      </c>
      <c r="CC120" s="7" t="str">
        <f t="shared" si="40"/>
        <v/>
      </c>
      <c r="CD120" s="4" t="str">
        <f t="shared" si="41"/>
        <v>16</v>
      </c>
      <c r="CE120" s="4" t="str">
        <f t="shared" si="42"/>
        <v>0</v>
      </c>
    </row>
    <row r="121">
      <c r="A121" s="4" t="str">
        <f t="shared" si="44"/>
        <v/>
      </c>
      <c r="B121" s="4" t="str">
        <f t="shared" si="45"/>
        <v/>
      </c>
      <c r="C121" s="4" t="str">
        <f t="shared" si="46"/>
        <v/>
      </c>
      <c r="D121" s="4" t="str">
        <f t="shared" si="47"/>
        <v/>
      </c>
      <c r="E121" s="4" t="str">
        <f t="shared" si="48"/>
        <v/>
      </c>
      <c r="F121" s="4" t="str">
        <f t="shared" si="49"/>
        <v/>
      </c>
      <c r="G121" s="4" t="str">
        <f t="shared" si="50"/>
        <v/>
      </c>
      <c r="H121" s="4" t="str">
        <f t="shared" si="51"/>
        <v/>
      </c>
      <c r="I121" s="4" t="str">
        <f t="shared" si="52"/>
        <v/>
      </c>
      <c r="M121" t="str">
        <f t="shared" si="3"/>
        <v>0</v>
      </c>
      <c r="N121" t="str">
        <f t="shared" si="4"/>
        <v>0</v>
      </c>
      <c r="O121" t="str">
        <f t="shared" si="5"/>
        <v>0</v>
      </c>
      <c r="Q121" s="3" t="str">
        <f t="shared" si="6"/>
        <v/>
      </c>
      <c r="R121" s="3" t="str">
        <f t="shared" si="7"/>
        <v/>
      </c>
      <c r="S121" s="3" t="str">
        <f t="shared" si="8"/>
        <v/>
      </c>
      <c r="U121" s="18"/>
      <c r="X121" s="3" t="str">
        <f t="shared" si="9"/>
        <v>0</v>
      </c>
      <c r="Y121" s="3" t="str">
        <f t="shared" si="10"/>
        <v>0</v>
      </c>
      <c r="Z121" s="3" t="str">
        <f t="shared" si="11"/>
        <v>0</v>
      </c>
      <c r="AA121" s="3" t="str">
        <f t="shared" si="12"/>
        <v>0</v>
      </c>
      <c r="AB121" s="3" t="str">
        <f t="shared" si="13"/>
        <v/>
      </c>
      <c r="AC121" s="3" t="str">
        <f t="shared" si="14"/>
        <v/>
      </c>
      <c r="AD121" s="3" t="str">
        <f t="shared" si="15"/>
        <v/>
      </c>
      <c r="AE121" s="3" t="str">
        <f t="shared" si="16"/>
        <v/>
      </c>
      <c r="AG121" s="7">
        <v>132657.46875</v>
      </c>
      <c r="AH121" s="7">
        <v>1104.4742210441696</v>
      </c>
      <c r="AI121" s="7">
        <v>28000.0</v>
      </c>
      <c r="AJ121" s="7">
        <v>18545.70876780077</v>
      </c>
      <c r="AK121" s="3" t="str">
        <f t="shared" si="17"/>
        <v>3</v>
      </c>
      <c r="AL121" s="3" t="str">
        <f t="shared" si="18"/>
        <v>4</v>
      </c>
      <c r="AM121" s="3" t="str">
        <f t="shared" si="19"/>
        <v>5</v>
      </c>
      <c r="AN121" s="3" t="str">
        <f t="shared" si="20"/>
        <v>4</v>
      </c>
      <c r="AO121" s="3"/>
      <c r="AP121" s="4">
        <v>0.00357784347518</v>
      </c>
      <c r="AQ121" s="4">
        <v>131570.0</v>
      </c>
      <c r="AR121" s="4">
        <v>17.00547104416951</v>
      </c>
      <c r="AS121" s="4">
        <v>28000.0</v>
      </c>
      <c r="AT121" s="4">
        <v>14.773139206719692</v>
      </c>
      <c r="AU121" s="4">
        <v>18532.5</v>
      </c>
      <c r="AV121" s="4">
        <v>14.177769890937304</v>
      </c>
      <c r="AW121" s="4">
        <v>9467.5</v>
      </c>
      <c r="AX121" s="4">
        <v>13.208767800771781</v>
      </c>
      <c r="AY121" s="4">
        <v>1066.625</v>
      </c>
      <c r="AZ121" s="4">
        <v>10.058837332677816</v>
      </c>
      <c r="BA121" s="4">
        <v>20.84375</v>
      </c>
      <c r="BB121" s="4">
        <v>4.381542951184585</v>
      </c>
      <c r="BC121" s="3"/>
      <c r="BD121" s="3" t="str">
        <f t="shared" si="21"/>
        <v>3</v>
      </c>
      <c r="BE121" s="3" t="str">
        <f t="shared" si="22"/>
        <v>4</v>
      </c>
      <c r="BF121" s="3" t="str">
        <f t="shared" si="23"/>
        <v>4</v>
      </c>
      <c r="BG121" s="3" t="str">
        <f t="shared" si="24"/>
        <v>5</v>
      </c>
      <c r="BH121" s="3" t="str">
        <f t="shared" si="25"/>
        <v>5</v>
      </c>
      <c r="BI121" s="3" t="str">
        <f t="shared" si="26"/>
        <v>4</v>
      </c>
      <c r="BJ121" s="3" t="str">
        <f t="shared" si="27"/>
        <v>4</v>
      </c>
      <c r="BK121" s="3" t="str">
        <f t="shared" si="28"/>
        <v>5</v>
      </c>
      <c r="BL121" s="3" t="str">
        <f t="shared" si="29"/>
        <v>5</v>
      </c>
      <c r="BM121" s="3" t="str">
        <f t="shared" si="30"/>
        <v>4</v>
      </c>
      <c r="BN121" s="3" t="str">
        <f t="shared" si="31"/>
        <v>4</v>
      </c>
      <c r="BO121" s="3" t="str">
        <f t="shared" si="32"/>
        <v>2</v>
      </c>
      <c r="BP121" s="3" t="str">
        <f t="shared" si="33"/>
        <v>2</v>
      </c>
      <c r="BQ121" s="3"/>
      <c r="BR121" s="4"/>
      <c r="BS121" s="4">
        <v>190503.0</v>
      </c>
      <c r="BT121" s="4">
        <v>11300.0</v>
      </c>
      <c r="BU121" s="3" t="str">
        <f t="shared" si="34"/>
        <v>7</v>
      </c>
      <c r="BV121" s="3" t="str">
        <f t="shared" si="35"/>
        <v>7</v>
      </c>
      <c r="BW121" t="str">
        <f t="shared" si="36"/>
        <v>3</v>
      </c>
      <c r="BX121" t="str">
        <f t="shared" si="37"/>
        <v>4</v>
      </c>
      <c r="BY121" s="4">
        <v>131570.0</v>
      </c>
      <c r="BZ121" s="4">
        <v>28000.0</v>
      </c>
      <c r="CA121" s="3" t="str">
        <f t="shared" si="38"/>
        <v>5</v>
      </c>
      <c r="CB121" s="3" t="str">
        <f t="shared" si="39"/>
        <v>9</v>
      </c>
      <c r="CC121" s="7" t="str">
        <f t="shared" si="40"/>
        <v/>
      </c>
      <c r="CD121" s="4" t="str">
        <f t="shared" si="41"/>
        <v/>
      </c>
      <c r="CE121" s="4" t="str">
        <f t="shared" si="42"/>
        <v/>
      </c>
    </row>
    <row r="122">
      <c r="A122" s="4" t="str">
        <f t="shared" si="44"/>
        <v/>
      </c>
      <c r="B122" s="4" t="str">
        <f t="shared" si="45"/>
        <v/>
      </c>
      <c r="C122" s="4" t="str">
        <f t="shared" si="46"/>
        <v/>
      </c>
      <c r="D122" s="4" t="str">
        <f t="shared" si="47"/>
        <v/>
      </c>
      <c r="E122" s="4" t="str">
        <f t="shared" si="48"/>
        <v/>
      </c>
      <c r="F122" s="4" t="str">
        <f t="shared" si="49"/>
        <v/>
      </c>
      <c r="G122" s="4" t="str">
        <f t="shared" si="50"/>
        <v/>
      </c>
      <c r="H122" s="4" t="str">
        <f t="shared" si="51"/>
        <v/>
      </c>
      <c r="I122" s="4" t="str">
        <f t="shared" si="52"/>
        <v/>
      </c>
      <c r="M122" t="str">
        <f t="shared" si="3"/>
        <v>0</v>
      </c>
      <c r="N122" t="str">
        <f t="shared" si="4"/>
        <v>0</v>
      </c>
      <c r="O122" t="str">
        <f t="shared" si="5"/>
        <v>0</v>
      </c>
      <c r="Q122" s="3" t="str">
        <f t="shared" si="6"/>
        <v/>
      </c>
      <c r="R122" s="3" t="str">
        <f t="shared" si="7"/>
        <v/>
      </c>
      <c r="S122" s="3" t="str">
        <f t="shared" si="8"/>
        <v/>
      </c>
      <c r="T122" s="18"/>
      <c r="U122" s="4"/>
      <c r="X122" s="3" t="str">
        <f t="shared" si="9"/>
        <v>0</v>
      </c>
      <c r="Y122" s="3" t="str">
        <f t="shared" si="10"/>
        <v>0</v>
      </c>
      <c r="Z122" s="3" t="str">
        <f t="shared" si="11"/>
        <v>0</v>
      </c>
      <c r="AA122" s="3" t="str">
        <f t="shared" si="12"/>
        <v>0</v>
      </c>
      <c r="AB122" s="3" t="str">
        <f t="shared" si="13"/>
        <v/>
      </c>
      <c r="AC122" s="3" t="str">
        <f t="shared" si="14"/>
        <v/>
      </c>
      <c r="AD122" s="3" t="str">
        <f t="shared" si="15"/>
        <v/>
      </c>
      <c r="AE122" s="3" t="str">
        <f t="shared" si="16"/>
        <v/>
      </c>
      <c r="AG122" s="7">
        <v>127026.958125</v>
      </c>
      <c r="AH122" s="7">
        <v>101.91193495233676</v>
      </c>
      <c r="AI122" s="7">
        <v>3482.0</v>
      </c>
      <c r="AJ122" s="7">
        <v>3267.8167696398477</v>
      </c>
      <c r="AK122" s="3" t="str">
        <f t="shared" si="17"/>
        <v>3</v>
      </c>
      <c r="AL122" s="3" t="str">
        <f t="shared" si="18"/>
        <v>1</v>
      </c>
      <c r="AM122" s="3" t="str">
        <f t="shared" si="19"/>
        <v>2</v>
      </c>
      <c r="AN122" s="3" t="str">
        <f t="shared" si="20"/>
        <v>2</v>
      </c>
      <c r="AO122" s="3"/>
      <c r="AP122" s="4">
        <v>0.0034800242204</v>
      </c>
      <c r="AQ122" s="4">
        <v>126942.0</v>
      </c>
      <c r="AR122" s="4">
        <v>16.95380995233677</v>
      </c>
      <c r="AS122" s="4">
        <v>3482.0</v>
      </c>
      <c r="AT122" s="4">
        <v>11.765700487651102</v>
      </c>
      <c r="AU122" s="4">
        <v>3260.0225</v>
      </c>
      <c r="AV122" s="4">
        <v>11.67066620633513</v>
      </c>
      <c r="AW122" s="4">
        <v>221.9775</v>
      </c>
      <c r="AX122" s="4">
        <v>7.7942696398478715</v>
      </c>
      <c r="AY122" s="4">
        <v>84.958125</v>
      </c>
      <c r="AZ122" s="4">
        <v>6.408680021539655</v>
      </c>
      <c r="BA122" s="4">
        <v>0.0</v>
      </c>
      <c r="BB122" s="4">
        <v>0.0</v>
      </c>
      <c r="BC122" s="3"/>
      <c r="BD122" s="3" t="str">
        <f t="shared" si="21"/>
        <v>3</v>
      </c>
      <c r="BE122" s="3" t="str">
        <f t="shared" si="22"/>
        <v>4</v>
      </c>
      <c r="BF122" s="3" t="str">
        <f t="shared" si="23"/>
        <v>4</v>
      </c>
      <c r="BG122" s="3" t="str">
        <f t="shared" si="24"/>
        <v>2</v>
      </c>
      <c r="BH122" s="3" t="str">
        <f t="shared" si="25"/>
        <v>2</v>
      </c>
      <c r="BI122" s="3" t="str">
        <f t="shared" si="26"/>
        <v>2</v>
      </c>
      <c r="BJ122" s="3" t="str">
        <f t="shared" si="27"/>
        <v>2</v>
      </c>
      <c r="BK122" s="3" t="str">
        <f t="shared" si="28"/>
        <v>1</v>
      </c>
      <c r="BL122" s="3" t="str">
        <f t="shared" si="29"/>
        <v>1</v>
      </c>
      <c r="BM122" s="3" t="str">
        <f t="shared" si="30"/>
        <v>1</v>
      </c>
      <c r="BN122" s="3" t="str">
        <f t="shared" si="31"/>
        <v>1</v>
      </c>
      <c r="BO122" s="3" t="str">
        <f t="shared" si="32"/>
        <v>0</v>
      </c>
      <c r="BP122" s="3" t="str">
        <f t="shared" si="33"/>
        <v>0</v>
      </c>
      <c r="BQ122" s="3"/>
      <c r="BR122" s="4"/>
      <c r="BS122" s="4">
        <v>190901.0</v>
      </c>
      <c r="BT122" s="4">
        <v>11500.0</v>
      </c>
      <c r="BU122" s="3" t="str">
        <f t="shared" si="34"/>
        <v>7</v>
      </c>
      <c r="BV122" s="3" t="str">
        <f t="shared" si="35"/>
        <v>7</v>
      </c>
      <c r="BW122" t="str">
        <f t="shared" si="36"/>
        <v>3</v>
      </c>
      <c r="BX122" t="str">
        <f t="shared" si="37"/>
        <v>4</v>
      </c>
      <c r="BY122" s="4">
        <v>126942.0</v>
      </c>
      <c r="BZ122" s="4">
        <v>3482.0</v>
      </c>
      <c r="CA122" s="3" t="str">
        <f t="shared" si="38"/>
        <v>5</v>
      </c>
      <c r="CB122" s="3" t="str">
        <f t="shared" si="39"/>
        <v>3</v>
      </c>
      <c r="CC122" s="7" t="str">
        <f t="shared" si="40"/>
        <v/>
      </c>
      <c r="CD122" s="4" t="str">
        <f t="shared" si="41"/>
        <v/>
      </c>
      <c r="CE122" s="4" t="str">
        <f t="shared" si="42"/>
        <v/>
      </c>
    </row>
    <row r="123">
      <c r="A123" s="4" t="str">
        <f t="shared" si="44"/>
        <v/>
      </c>
      <c r="B123" s="4" t="str">
        <f t="shared" si="45"/>
        <v/>
      </c>
      <c r="C123" s="4" t="str">
        <f t="shared" si="46"/>
        <v/>
      </c>
      <c r="D123" s="4" t="str">
        <f t="shared" si="47"/>
        <v/>
      </c>
      <c r="E123" s="4" t="str">
        <f t="shared" si="48"/>
        <v/>
      </c>
      <c r="F123" s="4" t="str">
        <f t="shared" si="49"/>
        <v/>
      </c>
      <c r="G123" s="4" t="str">
        <f t="shared" si="50"/>
        <v/>
      </c>
      <c r="H123" s="4" t="str">
        <f t="shared" si="51"/>
        <v/>
      </c>
      <c r="I123" s="4" t="str">
        <f t="shared" si="52"/>
        <v>1</v>
      </c>
      <c r="J123" s="4">
        <v>0.0</v>
      </c>
      <c r="M123" t="str">
        <f t="shared" si="3"/>
        <v>0</v>
      </c>
      <c r="N123" t="str">
        <f t="shared" si="4"/>
        <v>0</v>
      </c>
      <c r="O123" t="str">
        <f t="shared" si="5"/>
        <v>0</v>
      </c>
      <c r="Q123" s="3" t="str">
        <f t="shared" si="6"/>
        <v>0</v>
      </c>
      <c r="R123" s="3" t="str">
        <f t="shared" si="7"/>
        <v/>
      </c>
      <c r="S123" s="3" t="str">
        <f t="shared" si="8"/>
        <v/>
      </c>
      <c r="T123" s="7">
        <v>0.0</v>
      </c>
      <c r="U123" s="4">
        <v>31.0</v>
      </c>
      <c r="V123" s="7"/>
      <c r="W123" s="7"/>
      <c r="X123" s="3" t="str">
        <f t="shared" si="9"/>
        <v>0</v>
      </c>
      <c r="Y123" s="3" t="str">
        <f t="shared" si="10"/>
        <v>5</v>
      </c>
      <c r="Z123" s="3" t="str">
        <f t="shared" si="11"/>
        <v>0</v>
      </c>
      <c r="AA123" s="3" t="str">
        <f t="shared" si="12"/>
        <v>0</v>
      </c>
      <c r="AB123" s="3" t="str">
        <f t="shared" si="13"/>
        <v>0</v>
      </c>
      <c r="AC123" s="3" t="str">
        <f t="shared" si="14"/>
        <v>9</v>
      </c>
      <c r="AD123" s="3" t="str">
        <f t="shared" si="15"/>
        <v/>
      </c>
      <c r="AE123" s="3" t="str">
        <f t="shared" si="16"/>
        <v/>
      </c>
      <c r="AG123" s="7">
        <v>126285.5978125</v>
      </c>
      <c r="AH123" s="7">
        <v>1246.5300272519685</v>
      </c>
      <c r="AI123" s="7">
        <v>15400.0</v>
      </c>
      <c r="AJ123" s="7">
        <v>13452.248171524961</v>
      </c>
      <c r="AK123" s="3" t="str">
        <f t="shared" si="17"/>
        <v>3</v>
      </c>
      <c r="AL123" s="3" t="str">
        <f t="shared" si="18"/>
        <v>4</v>
      </c>
      <c r="AM123" s="3" t="str">
        <f t="shared" si="19"/>
        <v>4</v>
      </c>
      <c r="AN123" s="3" t="str">
        <f t="shared" si="20"/>
        <v>4</v>
      </c>
      <c r="AO123" s="3"/>
      <c r="AP123" s="4">
        <v>0.00347234619996</v>
      </c>
      <c r="AQ123" s="4">
        <v>125056.0</v>
      </c>
      <c r="AR123" s="4">
        <v>16.932214751968385</v>
      </c>
      <c r="AS123" s="4">
        <v>15400.0</v>
      </c>
      <c r="AT123" s="4">
        <v>13.910642730469627</v>
      </c>
      <c r="AU123" s="4">
        <v>13441.3125</v>
      </c>
      <c r="AV123" s="4">
        <v>13.71438639897485</v>
      </c>
      <c r="AW123" s="4">
        <v>1958.6875</v>
      </c>
      <c r="AX123" s="4">
        <v>10.93567152496115</v>
      </c>
      <c r="AY123" s="4">
        <v>955.6140625</v>
      </c>
      <c r="AZ123" s="4">
        <v>9.900284273947515</v>
      </c>
      <c r="BA123" s="4">
        <v>273.98375</v>
      </c>
      <c r="BB123" s="4">
        <v>8.097946519129769</v>
      </c>
      <c r="BC123" s="3"/>
      <c r="BD123" s="3" t="str">
        <f t="shared" si="21"/>
        <v>2</v>
      </c>
      <c r="BE123" s="3" t="str">
        <f t="shared" si="22"/>
        <v>4</v>
      </c>
      <c r="BF123" s="3" t="str">
        <f t="shared" si="23"/>
        <v>4</v>
      </c>
      <c r="BG123" s="3" t="str">
        <f t="shared" si="24"/>
        <v>4</v>
      </c>
      <c r="BH123" s="3" t="str">
        <f t="shared" si="25"/>
        <v>4</v>
      </c>
      <c r="BI123" s="3" t="str">
        <f t="shared" si="26"/>
        <v>4</v>
      </c>
      <c r="BJ123" s="3" t="str">
        <f t="shared" si="27"/>
        <v>4</v>
      </c>
      <c r="BK123" s="3" t="str">
        <f t="shared" si="28"/>
        <v>4</v>
      </c>
      <c r="BL123" s="3" t="str">
        <f t="shared" si="29"/>
        <v>4</v>
      </c>
      <c r="BM123" s="3" t="str">
        <f t="shared" si="30"/>
        <v>4</v>
      </c>
      <c r="BN123" s="3" t="str">
        <f t="shared" si="31"/>
        <v>4</v>
      </c>
      <c r="BO123" s="3" t="str">
        <f t="shared" si="32"/>
        <v>5</v>
      </c>
      <c r="BP123" s="3" t="str">
        <f t="shared" si="33"/>
        <v>5</v>
      </c>
      <c r="BQ123" s="3"/>
      <c r="BR123" s="4"/>
      <c r="BS123" s="4">
        <v>193589.0</v>
      </c>
      <c r="BT123" s="4">
        <v>11900.0</v>
      </c>
      <c r="BU123" s="3" t="str">
        <f t="shared" si="34"/>
        <v>7</v>
      </c>
      <c r="BV123" s="3" t="str">
        <f t="shared" si="35"/>
        <v>7</v>
      </c>
      <c r="BW123" t="str">
        <f t="shared" si="36"/>
        <v>3</v>
      </c>
      <c r="BX123" t="str">
        <f t="shared" si="37"/>
        <v>4</v>
      </c>
      <c r="BY123" s="4">
        <v>125056.0</v>
      </c>
      <c r="BZ123" s="4">
        <v>15400.0</v>
      </c>
      <c r="CA123" s="3" t="str">
        <f t="shared" si="38"/>
        <v>5</v>
      </c>
      <c r="CB123" s="3" t="str">
        <f t="shared" si="39"/>
        <v>7</v>
      </c>
      <c r="CC123" s="7" t="str">
        <f t="shared" si="40"/>
        <v/>
      </c>
      <c r="CD123" s="4" t="str">
        <f t="shared" si="41"/>
        <v/>
      </c>
      <c r="CE123" s="4" t="str">
        <f t="shared" si="42"/>
        <v/>
      </c>
    </row>
    <row r="124">
      <c r="A124" s="4" t="str">
        <f t="shared" si="44"/>
        <v/>
      </c>
      <c r="B124" s="4" t="str">
        <f t="shared" si="45"/>
        <v/>
      </c>
      <c r="C124" s="4" t="str">
        <f t="shared" si="46"/>
        <v/>
      </c>
      <c r="D124" s="4" t="str">
        <f t="shared" si="47"/>
        <v/>
      </c>
      <c r="E124" s="4" t="str">
        <f t="shared" si="48"/>
        <v/>
      </c>
      <c r="F124" s="4" t="str">
        <f t="shared" si="49"/>
        <v/>
      </c>
      <c r="G124" s="4" t="str">
        <f t="shared" si="50"/>
        <v/>
      </c>
      <c r="H124" s="4" t="str">
        <f t="shared" si="51"/>
        <v/>
      </c>
      <c r="I124" s="4" t="str">
        <f t="shared" si="52"/>
        <v/>
      </c>
      <c r="M124" t="str">
        <f t="shared" si="3"/>
        <v>0</v>
      </c>
      <c r="N124" t="str">
        <f t="shared" si="4"/>
        <v>0</v>
      </c>
      <c r="O124" t="str">
        <f t="shared" si="5"/>
        <v>0</v>
      </c>
      <c r="Q124" s="3" t="str">
        <f t="shared" si="6"/>
        <v/>
      </c>
      <c r="R124" s="3" t="str">
        <f t="shared" si="7"/>
        <v/>
      </c>
      <c r="S124" s="3" t="str">
        <f t="shared" si="8"/>
        <v/>
      </c>
      <c r="U124" s="4"/>
      <c r="X124" s="3" t="str">
        <f t="shared" si="9"/>
        <v>0</v>
      </c>
      <c r="Y124" s="3" t="str">
        <f t="shared" si="10"/>
        <v>0</v>
      </c>
      <c r="Z124" s="3" t="str">
        <f t="shared" si="11"/>
        <v>0</v>
      </c>
      <c r="AA124" s="3" t="str">
        <f t="shared" si="12"/>
        <v>0</v>
      </c>
      <c r="AB124" s="3" t="str">
        <f t="shared" si="13"/>
        <v/>
      </c>
      <c r="AC124" s="3" t="str">
        <f t="shared" si="14"/>
        <v/>
      </c>
      <c r="AD124" s="3" t="str">
        <f t="shared" si="15"/>
        <v/>
      </c>
      <c r="AE124" s="3" t="str">
        <f t="shared" si="16"/>
        <v/>
      </c>
      <c r="AG124" s="7">
        <v>125723.748125</v>
      </c>
      <c r="AH124" s="7">
        <v>930.6774990045699</v>
      </c>
      <c r="AI124" s="7">
        <v>8526.0</v>
      </c>
      <c r="AJ124" s="7">
        <v>7972.951771338897</v>
      </c>
      <c r="AK124" s="3" t="str">
        <f t="shared" si="17"/>
        <v>3</v>
      </c>
      <c r="AL124" s="3" t="str">
        <f t="shared" si="18"/>
        <v>3</v>
      </c>
      <c r="AM124" s="3" t="str">
        <f t="shared" si="19"/>
        <v>3</v>
      </c>
      <c r="AN124" s="3" t="str">
        <f t="shared" si="20"/>
        <v>3</v>
      </c>
      <c r="AO124" s="3"/>
      <c r="AP124" s="4">
        <v>0.00343536765358</v>
      </c>
      <c r="AQ124" s="4">
        <v>124810.0</v>
      </c>
      <c r="AR124" s="4">
        <v>16.92937400456996</v>
      </c>
      <c r="AS124" s="4">
        <v>8526.0</v>
      </c>
      <c r="AT124" s="4">
        <v>13.057653339963938</v>
      </c>
      <c r="AU124" s="4">
        <v>7963.816875</v>
      </c>
      <c r="AV124" s="4">
        <v>12.959244331867309</v>
      </c>
      <c r="AW124" s="4">
        <v>562.183125</v>
      </c>
      <c r="AX124" s="4">
        <v>9.134896338896397</v>
      </c>
      <c r="AY124" s="4">
        <v>774.07625</v>
      </c>
      <c r="AZ124" s="4">
        <v>9.596331875109103</v>
      </c>
      <c r="BA124" s="4">
        <v>139.671875</v>
      </c>
      <c r="BB124" s="4">
        <v>7.125897731760328</v>
      </c>
      <c r="BC124" s="3"/>
      <c r="BD124" s="3" t="str">
        <f t="shared" si="21"/>
        <v>2</v>
      </c>
      <c r="BE124" s="3" t="str">
        <f t="shared" si="22"/>
        <v>4</v>
      </c>
      <c r="BF124" s="3" t="str">
        <f t="shared" si="23"/>
        <v>4</v>
      </c>
      <c r="BG124" s="3" t="str">
        <f t="shared" si="24"/>
        <v>3</v>
      </c>
      <c r="BH124" s="3" t="str">
        <f t="shared" si="25"/>
        <v>3</v>
      </c>
      <c r="BI124" s="3" t="str">
        <f t="shared" si="26"/>
        <v>3</v>
      </c>
      <c r="BJ124" s="3" t="str">
        <f t="shared" si="27"/>
        <v>3</v>
      </c>
      <c r="BK124" s="3" t="str">
        <f t="shared" si="28"/>
        <v>2</v>
      </c>
      <c r="BL124" s="3" t="str">
        <f t="shared" si="29"/>
        <v>2</v>
      </c>
      <c r="BM124" s="3" t="str">
        <f t="shared" si="30"/>
        <v>3</v>
      </c>
      <c r="BN124" s="3" t="str">
        <f t="shared" si="31"/>
        <v>3</v>
      </c>
      <c r="BO124" s="3" t="str">
        <f t="shared" si="32"/>
        <v>4</v>
      </c>
      <c r="BP124" s="3" t="str">
        <f t="shared" si="33"/>
        <v>4</v>
      </c>
      <c r="BQ124" s="3"/>
      <c r="BR124" s="4"/>
      <c r="BS124" s="4">
        <v>195785.0</v>
      </c>
      <c r="BT124" s="4">
        <v>11900.0</v>
      </c>
      <c r="BU124" s="3" t="str">
        <f t="shared" si="34"/>
        <v>7</v>
      </c>
      <c r="BV124" s="3" t="str">
        <f t="shared" si="35"/>
        <v>7</v>
      </c>
      <c r="BW124" t="str">
        <f t="shared" si="36"/>
        <v>3</v>
      </c>
      <c r="BX124" t="str">
        <f t="shared" si="37"/>
        <v>4</v>
      </c>
      <c r="BY124" s="4">
        <v>124810.0</v>
      </c>
      <c r="BZ124" s="4">
        <v>8526.0</v>
      </c>
      <c r="CA124" s="3" t="str">
        <f t="shared" si="38"/>
        <v>5</v>
      </c>
      <c r="CB124" s="3" t="str">
        <f t="shared" si="39"/>
        <v>5</v>
      </c>
      <c r="CC124" s="7" t="str">
        <f t="shared" si="40"/>
        <v/>
      </c>
      <c r="CD124" s="4" t="str">
        <f t="shared" si="41"/>
        <v/>
      </c>
      <c r="CE124" s="4" t="str">
        <f t="shared" si="42"/>
        <v/>
      </c>
    </row>
    <row r="125">
      <c r="A125" s="4" t="str">
        <f t="shared" si="44"/>
        <v/>
      </c>
      <c r="B125" s="4" t="str">
        <f t="shared" si="45"/>
        <v/>
      </c>
      <c r="C125" s="4" t="str">
        <f t="shared" si="46"/>
        <v/>
      </c>
      <c r="D125" s="4" t="str">
        <f t="shared" si="47"/>
        <v/>
      </c>
      <c r="E125" s="4" t="str">
        <f t="shared" si="48"/>
        <v/>
      </c>
      <c r="F125" s="4" t="str">
        <f t="shared" si="49"/>
        <v/>
      </c>
      <c r="G125" s="4" t="str">
        <f t="shared" si="50"/>
        <v/>
      </c>
      <c r="H125" s="4" t="str">
        <f t="shared" si="51"/>
        <v/>
      </c>
      <c r="I125" s="4" t="str">
        <f t="shared" si="52"/>
        <v/>
      </c>
      <c r="M125" t="str">
        <f t="shared" si="3"/>
        <v>0</v>
      </c>
      <c r="N125" t="str">
        <f t="shared" si="4"/>
        <v>0</v>
      </c>
      <c r="O125" t="str">
        <f t="shared" si="5"/>
        <v>0</v>
      </c>
      <c r="Q125" s="3" t="str">
        <f t="shared" si="6"/>
        <v/>
      </c>
      <c r="R125" s="3" t="str">
        <f t="shared" si="7"/>
        <v/>
      </c>
      <c r="S125" s="3" t="str">
        <f t="shared" si="8"/>
        <v/>
      </c>
      <c r="U125" s="4"/>
      <c r="X125" s="3" t="str">
        <f t="shared" si="9"/>
        <v>0</v>
      </c>
      <c r="Y125" s="3" t="str">
        <f t="shared" si="10"/>
        <v>0</v>
      </c>
      <c r="Z125" s="3" t="str">
        <f t="shared" si="11"/>
        <v>0</v>
      </c>
      <c r="AA125" s="3" t="str">
        <f t="shared" si="12"/>
        <v>0</v>
      </c>
      <c r="AB125" s="3" t="str">
        <f t="shared" si="13"/>
        <v/>
      </c>
      <c r="AC125" s="3" t="str">
        <f t="shared" si="14"/>
        <v/>
      </c>
      <c r="AD125" s="3" t="str">
        <f t="shared" si="15"/>
        <v/>
      </c>
      <c r="AE125" s="3" t="str">
        <f t="shared" si="16"/>
        <v/>
      </c>
      <c r="AG125" s="7">
        <v>124840.1109375</v>
      </c>
      <c r="AH125" s="7">
        <v>93.03977968657104</v>
      </c>
      <c r="AI125" s="7">
        <v>323.0</v>
      </c>
      <c r="AJ125" s="7">
        <v>211.88264304936183</v>
      </c>
      <c r="AK125" s="3" t="str">
        <f t="shared" si="17"/>
        <v>2</v>
      </c>
      <c r="AL125" s="3" t="str">
        <f t="shared" si="18"/>
        <v>1</v>
      </c>
      <c r="AM125" s="3" t="str">
        <f t="shared" si="19"/>
        <v>1</v>
      </c>
      <c r="AN125" s="3" t="str">
        <f t="shared" si="20"/>
        <v>1</v>
      </c>
      <c r="AO125" s="3"/>
      <c r="AP125" s="4">
        <v>0.00343525123569</v>
      </c>
      <c r="AQ125" s="4">
        <v>124764.0</v>
      </c>
      <c r="AR125" s="4">
        <v>16.928842186571032</v>
      </c>
      <c r="AS125" s="4">
        <v>323.0</v>
      </c>
      <c r="AT125" s="4">
        <v>8.335390354693924</v>
      </c>
      <c r="AU125" s="4">
        <v>205.0</v>
      </c>
      <c r="AV125" s="4">
        <v>7.679480099505446</v>
      </c>
      <c r="AW125" s="4">
        <v>118.0</v>
      </c>
      <c r="AX125" s="4">
        <v>6.882643049361842</v>
      </c>
      <c r="AY125" s="4">
        <v>65.4859375</v>
      </c>
      <c r="AZ125" s="4">
        <v>6.033113229366824</v>
      </c>
      <c r="BA125" s="4">
        <v>10.625</v>
      </c>
      <c r="BB125" s="4">
        <v>3.4093909361377017</v>
      </c>
      <c r="BC125" s="3"/>
      <c r="BD125" s="3" t="str">
        <f t="shared" si="21"/>
        <v>2</v>
      </c>
      <c r="BE125" s="3" t="str">
        <f t="shared" si="22"/>
        <v>4</v>
      </c>
      <c r="BF125" s="3" t="str">
        <f t="shared" si="23"/>
        <v>4</v>
      </c>
      <c r="BG125" s="3" t="str">
        <f t="shared" si="24"/>
        <v>1</v>
      </c>
      <c r="BH125" s="3" t="str">
        <f t="shared" si="25"/>
        <v>1</v>
      </c>
      <c r="BI125" s="3" t="str">
        <f t="shared" si="26"/>
        <v>1</v>
      </c>
      <c r="BJ125" s="3" t="str">
        <f t="shared" si="27"/>
        <v>1</v>
      </c>
      <c r="BK125" s="3" t="str">
        <f t="shared" si="28"/>
        <v>1</v>
      </c>
      <c r="BL125" s="3" t="str">
        <f t="shared" si="29"/>
        <v>1</v>
      </c>
      <c r="BM125" s="3" t="str">
        <f t="shared" si="30"/>
        <v>1</v>
      </c>
      <c r="BN125" s="3" t="str">
        <f t="shared" si="31"/>
        <v>1</v>
      </c>
      <c r="BO125" s="3" t="str">
        <f t="shared" si="32"/>
        <v>2</v>
      </c>
      <c r="BP125" s="3" t="str">
        <f t="shared" si="33"/>
        <v>2</v>
      </c>
      <c r="BQ125" s="3"/>
      <c r="BR125" s="4"/>
      <c r="BS125" s="4">
        <v>201462.0</v>
      </c>
      <c r="BT125" s="4">
        <v>12200.0</v>
      </c>
      <c r="BU125" s="3" t="str">
        <f t="shared" si="34"/>
        <v>7</v>
      </c>
      <c r="BV125" s="3" t="str">
        <f t="shared" si="35"/>
        <v>7</v>
      </c>
      <c r="BW125" t="str">
        <f t="shared" si="36"/>
        <v>3</v>
      </c>
      <c r="BX125" t="str">
        <f t="shared" si="37"/>
        <v>4</v>
      </c>
      <c r="BY125" s="4">
        <v>124764.0</v>
      </c>
      <c r="BZ125" s="4">
        <v>323.0</v>
      </c>
      <c r="CA125" s="3" t="str">
        <f t="shared" si="38"/>
        <v>5</v>
      </c>
      <c r="CB125" s="3" t="str">
        <f t="shared" si="39"/>
        <v>1</v>
      </c>
      <c r="CC125" s="7" t="str">
        <f t="shared" si="40"/>
        <v/>
      </c>
      <c r="CD125" s="4" t="str">
        <f t="shared" si="41"/>
        <v/>
      </c>
      <c r="CE125" s="4" t="str">
        <f t="shared" si="42"/>
        <v/>
      </c>
    </row>
    <row r="126">
      <c r="A126" s="4" t="str">
        <f t="shared" si="44"/>
        <v/>
      </c>
      <c r="B126" s="4" t="str">
        <f t="shared" si="45"/>
        <v/>
      </c>
      <c r="C126" s="4" t="str">
        <f t="shared" si="46"/>
        <v/>
      </c>
      <c r="D126" s="4" t="str">
        <f t="shared" si="47"/>
        <v/>
      </c>
      <c r="E126" s="4" t="str">
        <f t="shared" si="48"/>
        <v/>
      </c>
      <c r="F126" s="4" t="str">
        <f t="shared" si="49"/>
        <v/>
      </c>
      <c r="G126" s="4" t="str">
        <f t="shared" si="50"/>
        <v/>
      </c>
      <c r="H126" s="4" t="str">
        <f t="shared" si="51"/>
        <v/>
      </c>
      <c r="I126" s="4" t="str">
        <f t="shared" si="52"/>
        <v/>
      </c>
      <c r="M126" t="str">
        <f t="shared" si="3"/>
        <v>0</v>
      </c>
      <c r="N126" t="str">
        <f t="shared" si="4"/>
        <v>0</v>
      </c>
      <c r="O126" t="str">
        <f t="shared" si="5"/>
        <v>0</v>
      </c>
      <c r="Q126" s="3" t="str">
        <f t="shared" si="6"/>
        <v/>
      </c>
      <c r="R126" s="3" t="str">
        <f t="shared" si="7"/>
        <v/>
      </c>
      <c r="S126" s="3" t="str">
        <f t="shared" si="8"/>
        <v/>
      </c>
      <c r="U126" s="4"/>
      <c r="X126" s="3" t="str">
        <f t="shared" si="9"/>
        <v>0</v>
      </c>
      <c r="Y126" s="3" t="str">
        <f t="shared" si="10"/>
        <v>0</v>
      </c>
      <c r="Z126" s="3" t="str">
        <f t="shared" si="11"/>
        <v>0</v>
      </c>
      <c r="AA126" s="3" t="str">
        <f t="shared" si="12"/>
        <v>0</v>
      </c>
      <c r="AB126" s="3" t="str">
        <f t="shared" si="13"/>
        <v/>
      </c>
      <c r="AC126" s="3" t="str">
        <f t="shared" si="14"/>
        <v/>
      </c>
      <c r="AD126" s="3" t="str">
        <f t="shared" si="15"/>
        <v/>
      </c>
      <c r="AE126" s="3" t="str">
        <f t="shared" si="16"/>
        <v/>
      </c>
      <c r="AG126" s="7">
        <v>124508.9375</v>
      </c>
      <c r="AH126" s="7">
        <v>213.86110604278917</v>
      </c>
      <c r="AI126" s="7">
        <v>16300.0</v>
      </c>
      <c r="AJ126" s="7">
        <v>6563.813603268717</v>
      </c>
      <c r="AK126" s="3" t="str">
        <f t="shared" si="17"/>
        <v>2</v>
      </c>
      <c r="AL126" s="3" t="str">
        <f t="shared" si="18"/>
        <v>2</v>
      </c>
      <c r="AM126" s="3" t="str">
        <f t="shared" si="19"/>
        <v>4</v>
      </c>
      <c r="AN126" s="3" t="str">
        <f t="shared" si="20"/>
        <v>3</v>
      </c>
      <c r="AO126" s="3"/>
      <c r="AP126" s="4">
        <v>0.00341662949851</v>
      </c>
      <c r="AQ126" s="4">
        <v>124312.0</v>
      </c>
      <c r="AR126" s="4">
        <v>16.923606042789178</v>
      </c>
      <c r="AS126" s="4">
        <v>16300.0</v>
      </c>
      <c r="AT126" s="4">
        <v>13.992584344005802</v>
      </c>
      <c r="AU126" s="4">
        <v>6550.5625</v>
      </c>
      <c r="AV126" s="4">
        <v>12.677403081559026</v>
      </c>
      <c r="AW126" s="4">
        <v>9749.4375</v>
      </c>
      <c r="AX126" s="4">
        <v>13.251103268717104</v>
      </c>
      <c r="AY126" s="4">
        <v>196.9375</v>
      </c>
      <c r="AZ126" s="4">
        <v>7.621594039017539</v>
      </c>
      <c r="BA126" s="4">
        <v>0.0</v>
      </c>
      <c r="BB126" s="4">
        <v>0.0</v>
      </c>
      <c r="BC126" s="3"/>
      <c r="BD126" s="3" t="str">
        <f t="shared" si="21"/>
        <v>2</v>
      </c>
      <c r="BE126" s="3" t="str">
        <f t="shared" si="22"/>
        <v>4</v>
      </c>
      <c r="BF126" s="3" t="str">
        <f t="shared" si="23"/>
        <v>4</v>
      </c>
      <c r="BG126" s="3" t="str">
        <f t="shared" si="24"/>
        <v>4</v>
      </c>
      <c r="BH126" s="3" t="str">
        <f t="shared" si="25"/>
        <v>4</v>
      </c>
      <c r="BI126" s="3" t="str">
        <f t="shared" si="26"/>
        <v>3</v>
      </c>
      <c r="BJ126" s="3" t="str">
        <f t="shared" si="27"/>
        <v>3</v>
      </c>
      <c r="BK126" s="3" t="str">
        <f t="shared" si="28"/>
        <v>5</v>
      </c>
      <c r="BL126" s="3" t="str">
        <f t="shared" si="29"/>
        <v>5</v>
      </c>
      <c r="BM126" s="3" t="str">
        <f t="shared" si="30"/>
        <v>2</v>
      </c>
      <c r="BN126" s="3" t="str">
        <f t="shared" si="31"/>
        <v>2</v>
      </c>
      <c r="BO126" s="3" t="str">
        <f t="shared" si="32"/>
        <v>0</v>
      </c>
      <c r="BP126" s="3" t="str">
        <f t="shared" si="33"/>
        <v>0</v>
      </c>
      <c r="BQ126" s="3"/>
      <c r="BR126" s="4"/>
      <c r="BS126" s="4">
        <v>201875.0</v>
      </c>
      <c r="BT126" s="4">
        <v>12800.0</v>
      </c>
      <c r="BU126" s="3" t="str">
        <f t="shared" si="34"/>
        <v>7</v>
      </c>
      <c r="BV126" s="3" t="str">
        <f t="shared" si="35"/>
        <v>7</v>
      </c>
      <c r="BW126" t="str">
        <f t="shared" si="36"/>
        <v>3</v>
      </c>
      <c r="BX126" t="str">
        <f t="shared" si="37"/>
        <v>4</v>
      </c>
      <c r="BY126" s="4">
        <v>124312.0</v>
      </c>
      <c r="BZ126" s="4">
        <v>16300.0</v>
      </c>
      <c r="CA126" s="3" t="str">
        <f t="shared" si="38"/>
        <v>5</v>
      </c>
      <c r="CB126" s="3" t="str">
        <f t="shared" si="39"/>
        <v>8</v>
      </c>
      <c r="CC126" s="7" t="str">
        <f t="shared" si="40"/>
        <v/>
      </c>
      <c r="CD126" s="4" t="str">
        <f t="shared" si="41"/>
        <v/>
      </c>
      <c r="CE126" s="4" t="str">
        <f t="shared" si="42"/>
        <v/>
      </c>
    </row>
    <row r="127">
      <c r="A127" s="4" t="str">
        <f t="shared" si="44"/>
        <v/>
      </c>
      <c r="B127" s="4" t="str">
        <f t="shared" si="45"/>
        <v/>
      </c>
      <c r="C127" s="4" t="str">
        <f t="shared" si="46"/>
        <v/>
      </c>
      <c r="D127" s="4" t="str">
        <f t="shared" si="47"/>
        <v/>
      </c>
      <c r="E127" s="4" t="str">
        <f t="shared" si="48"/>
        <v/>
      </c>
      <c r="F127" s="4" t="str">
        <f t="shared" si="49"/>
        <v/>
      </c>
      <c r="G127" s="4" t="str">
        <f t="shared" si="50"/>
        <v/>
      </c>
      <c r="H127" s="4" t="str">
        <f t="shared" si="51"/>
        <v/>
      </c>
      <c r="I127" s="4" t="str">
        <f t="shared" si="52"/>
        <v>1</v>
      </c>
      <c r="J127" s="4">
        <v>3.0</v>
      </c>
      <c r="M127" t="str">
        <f t="shared" si="3"/>
        <v>1</v>
      </c>
      <c r="N127" t="str">
        <f t="shared" si="4"/>
        <v>0</v>
      </c>
      <c r="O127" t="str">
        <f t="shared" si="5"/>
        <v>0</v>
      </c>
      <c r="Q127" s="3" t="str">
        <f t="shared" si="6"/>
        <v>2</v>
      </c>
      <c r="R127" s="3" t="str">
        <f t="shared" si="7"/>
        <v/>
      </c>
      <c r="S127" s="3" t="str">
        <f t="shared" si="8"/>
        <v/>
      </c>
      <c r="T127">
        <v>2.584962500721156</v>
      </c>
      <c r="U127" s="4">
        <v>31.0</v>
      </c>
      <c r="V127" s="7"/>
      <c r="W127" s="7"/>
      <c r="X127" s="3" t="str">
        <f t="shared" si="9"/>
        <v>1</v>
      </c>
      <c r="Y127" s="3" t="str">
        <f t="shared" si="10"/>
        <v>5</v>
      </c>
      <c r="Z127" s="3" t="str">
        <f t="shared" si="11"/>
        <v>0</v>
      </c>
      <c r="AA127" s="3" t="str">
        <f t="shared" si="12"/>
        <v>0</v>
      </c>
      <c r="AB127" s="3" t="str">
        <f t="shared" si="13"/>
        <v>2</v>
      </c>
      <c r="AC127" s="3" t="str">
        <f t="shared" si="14"/>
        <v>9</v>
      </c>
      <c r="AD127" s="3" t="str">
        <f t="shared" si="15"/>
        <v/>
      </c>
      <c r="AE127" s="3" t="str">
        <f t="shared" si="16"/>
        <v/>
      </c>
      <c r="AG127" s="7">
        <v>124190.6075</v>
      </c>
      <c r="AH127" s="7">
        <v>881.5196174600395</v>
      </c>
      <c r="AI127" s="7">
        <v>7763.0</v>
      </c>
      <c r="AJ127" s="7">
        <v>5983.464144388505</v>
      </c>
      <c r="AK127" s="3" t="str">
        <f t="shared" si="17"/>
        <v>2</v>
      </c>
      <c r="AL127" s="3" t="str">
        <f t="shared" si="18"/>
        <v>3</v>
      </c>
      <c r="AM127" s="3" t="str">
        <f t="shared" si="19"/>
        <v>3</v>
      </c>
      <c r="AN127" s="3" t="str">
        <f t="shared" si="20"/>
        <v>3</v>
      </c>
      <c r="AO127" s="3"/>
      <c r="AP127" s="4">
        <v>0.00340774857551</v>
      </c>
      <c r="AQ127" s="4">
        <v>123326.0</v>
      </c>
      <c r="AR127" s="4">
        <v>16.912117460039575</v>
      </c>
      <c r="AS127" s="4">
        <v>7763.0</v>
      </c>
      <c r="AT127" s="4">
        <v>12.922398572219313</v>
      </c>
      <c r="AU127" s="4">
        <v>5972.658125</v>
      </c>
      <c r="AV127" s="4">
        <v>12.544157428929047</v>
      </c>
      <c r="AW127" s="4">
        <v>1790.341875</v>
      </c>
      <c r="AX127" s="4">
        <v>10.806019388504987</v>
      </c>
      <c r="AY127" s="4">
        <v>812.1634375</v>
      </c>
      <c r="AZ127" s="4">
        <v>9.665626270318485</v>
      </c>
      <c r="BA127" s="4">
        <v>52.4440625</v>
      </c>
      <c r="BB127" s="4">
        <v>5.712707540965584</v>
      </c>
      <c r="BC127" s="3"/>
      <c r="BD127" s="3" t="str">
        <f t="shared" si="21"/>
        <v>2</v>
      </c>
      <c r="BE127" s="3" t="str">
        <f t="shared" si="22"/>
        <v>4</v>
      </c>
      <c r="BF127" s="3" t="str">
        <f t="shared" si="23"/>
        <v>4</v>
      </c>
      <c r="BG127" s="3" t="str">
        <f t="shared" si="24"/>
        <v>3</v>
      </c>
      <c r="BH127" s="3" t="str">
        <f t="shared" si="25"/>
        <v>3</v>
      </c>
      <c r="BI127" s="3" t="str">
        <f t="shared" si="26"/>
        <v>3</v>
      </c>
      <c r="BJ127" s="3" t="str">
        <f t="shared" si="27"/>
        <v>3</v>
      </c>
      <c r="BK127" s="3" t="str">
        <f t="shared" si="28"/>
        <v>3</v>
      </c>
      <c r="BL127" s="3" t="str">
        <f t="shared" si="29"/>
        <v>3</v>
      </c>
      <c r="BM127" s="3" t="str">
        <f t="shared" si="30"/>
        <v>3</v>
      </c>
      <c r="BN127" s="3" t="str">
        <f t="shared" si="31"/>
        <v>3</v>
      </c>
      <c r="BO127" s="3" t="str">
        <f t="shared" si="32"/>
        <v>3</v>
      </c>
      <c r="BP127" s="3" t="str">
        <f t="shared" si="33"/>
        <v>3</v>
      </c>
      <c r="BQ127" s="3"/>
      <c r="BR127" s="4"/>
      <c r="BS127" s="4">
        <v>205456.0</v>
      </c>
      <c r="BT127" s="4">
        <v>13200.0</v>
      </c>
      <c r="BU127" s="3" t="str">
        <f t="shared" si="34"/>
        <v>7</v>
      </c>
      <c r="BV127" s="3" t="str">
        <f t="shared" si="35"/>
        <v>7</v>
      </c>
      <c r="BW127" t="str">
        <f t="shared" si="36"/>
        <v>3</v>
      </c>
      <c r="BX127" t="str">
        <f t="shared" si="37"/>
        <v>4</v>
      </c>
      <c r="BY127" s="4">
        <v>123326.0</v>
      </c>
      <c r="BZ127" s="4">
        <v>7763.0</v>
      </c>
      <c r="CA127" s="3" t="str">
        <f t="shared" si="38"/>
        <v>4</v>
      </c>
      <c r="CB127" s="3" t="str">
        <f t="shared" si="39"/>
        <v>5</v>
      </c>
      <c r="CC127" s="7" t="str">
        <f t="shared" si="40"/>
        <v/>
      </c>
      <c r="CD127" s="4" t="str">
        <f t="shared" si="41"/>
        <v/>
      </c>
      <c r="CE127" s="4" t="str">
        <f t="shared" si="42"/>
        <v/>
      </c>
    </row>
    <row r="128">
      <c r="A128" s="4" t="str">
        <f t="shared" si="44"/>
        <v/>
      </c>
      <c r="B128" s="4" t="str">
        <f t="shared" si="45"/>
        <v/>
      </c>
      <c r="C128" s="4" t="str">
        <f t="shared" si="46"/>
        <v/>
      </c>
      <c r="D128" s="4" t="str">
        <f t="shared" si="47"/>
        <v/>
      </c>
      <c r="E128" s="4" t="str">
        <f t="shared" si="48"/>
        <v/>
      </c>
      <c r="F128" s="4" t="str">
        <f t="shared" si="49"/>
        <v/>
      </c>
      <c r="G128" s="4" t="str">
        <f t="shared" si="50"/>
        <v/>
      </c>
      <c r="H128" s="4" t="str">
        <f t="shared" si="51"/>
        <v/>
      </c>
      <c r="I128" s="4" t="str">
        <f t="shared" si="52"/>
        <v/>
      </c>
      <c r="M128" t="str">
        <f t="shared" si="3"/>
        <v>0</v>
      </c>
      <c r="N128" t="str">
        <f t="shared" si="4"/>
        <v>0</v>
      </c>
      <c r="O128" t="str">
        <f t="shared" si="5"/>
        <v>0</v>
      </c>
      <c r="Q128" s="3" t="str">
        <f t="shared" si="6"/>
        <v/>
      </c>
      <c r="R128" s="3" t="str">
        <f t="shared" si="7"/>
        <v/>
      </c>
      <c r="S128" s="3" t="str">
        <f t="shared" si="8"/>
        <v/>
      </c>
      <c r="U128" s="4"/>
      <c r="X128" s="3" t="str">
        <f t="shared" si="9"/>
        <v>0</v>
      </c>
      <c r="Y128" s="3" t="str">
        <f t="shared" si="10"/>
        <v>0</v>
      </c>
      <c r="Z128" s="3" t="str">
        <f t="shared" si="11"/>
        <v>0</v>
      </c>
      <c r="AA128" s="3" t="str">
        <f t="shared" si="12"/>
        <v>0</v>
      </c>
      <c r="AB128" s="3" t="str">
        <f t="shared" si="13"/>
        <v/>
      </c>
      <c r="AC128" s="3" t="str">
        <f t="shared" si="14"/>
        <v/>
      </c>
      <c r="AD128" s="3" t="str">
        <f t="shared" si="15"/>
        <v/>
      </c>
      <c r="AE128" s="3" t="str">
        <f t="shared" si="16"/>
        <v/>
      </c>
      <c r="AG128" s="7">
        <v>118892.125</v>
      </c>
      <c r="AH128" s="7">
        <v>823.9744661893834</v>
      </c>
      <c r="AI128" s="7">
        <v>45900.0</v>
      </c>
      <c r="AJ128" s="7">
        <v>44991.84235034342</v>
      </c>
      <c r="AK128" s="3" t="str">
        <f t="shared" si="17"/>
        <v>2</v>
      </c>
      <c r="AL128" s="3" t="str">
        <f t="shared" si="18"/>
        <v>3</v>
      </c>
      <c r="AM128" s="3" t="str">
        <f t="shared" si="19"/>
        <v>5</v>
      </c>
      <c r="AN128" s="3" t="str">
        <f t="shared" si="20"/>
        <v>5</v>
      </c>
      <c r="AO128" s="3"/>
      <c r="AP128" s="4">
        <v>0.00338696036717</v>
      </c>
      <c r="AQ128" s="4">
        <v>118085.0</v>
      </c>
      <c r="AR128" s="4">
        <v>16.84946618938343</v>
      </c>
      <c r="AS128" s="4">
        <v>45900.0</v>
      </c>
      <c r="AT128" s="4">
        <v>15.486206533188533</v>
      </c>
      <c r="AU128" s="4">
        <v>44982.0</v>
      </c>
      <c r="AV128" s="4">
        <v>15.457060187529017</v>
      </c>
      <c r="AW128" s="4">
        <v>918.0</v>
      </c>
      <c r="AX128" s="4">
        <v>9.842350343413809</v>
      </c>
      <c r="AY128" s="4">
        <v>786.34375</v>
      </c>
      <c r="AZ128" s="4">
        <v>9.619016313972912</v>
      </c>
      <c r="BA128" s="4">
        <v>20.78125</v>
      </c>
      <c r="BB128" s="4">
        <v>4.3772105303885525</v>
      </c>
      <c r="BC128" s="3"/>
      <c r="BD128" s="3" t="str">
        <f t="shared" si="21"/>
        <v>2</v>
      </c>
      <c r="BE128" s="3" t="str">
        <f t="shared" si="22"/>
        <v>4</v>
      </c>
      <c r="BF128" s="3" t="str">
        <f t="shared" si="23"/>
        <v>4</v>
      </c>
      <c r="BG128" s="3" t="str">
        <f t="shared" si="24"/>
        <v>5</v>
      </c>
      <c r="BH128" s="3" t="str">
        <f t="shared" si="25"/>
        <v>5</v>
      </c>
      <c r="BI128" s="3" t="str">
        <f t="shared" si="26"/>
        <v>5</v>
      </c>
      <c r="BJ128" s="3" t="str">
        <f t="shared" si="27"/>
        <v>5</v>
      </c>
      <c r="BK128" s="3" t="str">
        <f t="shared" si="28"/>
        <v>3</v>
      </c>
      <c r="BL128" s="3" t="str">
        <f t="shared" si="29"/>
        <v>3</v>
      </c>
      <c r="BM128" s="3" t="str">
        <f t="shared" si="30"/>
        <v>3</v>
      </c>
      <c r="BN128" s="3" t="str">
        <f t="shared" si="31"/>
        <v>3</v>
      </c>
      <c r="BO128" s="3" t="str">
        <f t="shared" si="32"/>
        <v>2</v>
      </c>
      <c r="BP128" s="3" t="str">
        <f t="shared" si="33"/>
        <v>2</v>
      </c>
      <c r="BQ128" s="3"/>
      <c r="BR128" s="4"/>
      <c r="BS128" s="4">
        <v>206634.0</v>
      </c>
      <c r="BT128" s="4">
        <v>13200.0</v>
      </c>
      <c r="BU128" s="3" t="str">
        <f t="shared" si="34"/>
        <v>7</v>
      </c>
      <c r="BV128" s="3" t="str">
        <f t="shared" si="35"/>
        <v>7</v>
      </c>
      <c r="BW128" t="str">
        <f t="shared" si="36"/>
        <v>3</v>
      </c>
      <c r="BX128" t="str">
        <f t="shared" si="37"/>
        <v>4</v>
      </c>
      <c r="BY128" s="4">
        <v>118085.0</v>
      </c>
      <c r="BZ128" s="4">
        <v>45900.0</v>
      </c>
      <c r="CA128" s="3" t="str">
        <f t="shared" si="38"/>
        <v>4</v>
      </c>
      <c r="CB128" s="3" t="str">
        <f t="shared" si="39"/>
        <v>10</v>
      </c>
      <c r="CC128" s="7" t="str">
        <f t="shared" si="40"/>
        <v/>
      </c>
      <c r="CD128" s="4" t="str">
        <f t="shared" si="41"/>
        <v/>
      </c>
      <c r="CE128" s="4" t="str">
        <f t="shared" si="42"/>
        <v/>
      </c>
    </row>
    <row r="129">
      <c r="A129" s="4" t="str">
        <f t="shared" si="44"/>
        <v/>
      </c>
      <c r="B129" s="4" t="str">
        <f t="shared" si="45"/>
        <v/>
      </c>
      <c r="C129" s="4" t="str">
        <f t="shared" si="46"/>
        <v/>
      </c>
      <c r="D129" s="4" t="str">
        <f t="shared" si="47"/>
        <v/>
      </c>
      <c r="E129" s="4" t="str">
        <f t="shared" si="48"/>
        <v/>
      </c>
      <c r="F129" s="4" t="str">
        <f t="shared" si="49"/>
        <v/>
      </c>
      <c r="G129" s="4" t="str">
        <f t="shared" si="50"/>
        <v/>
      </c>
      <c r="H129" s="4" t="str">
        <f t="shared" si="51"/>
        <v/>
      </c>
      <c r="I129" s="4" t="str">
        <f t="shared" si="52"/>
        <v>3</v>
      </c>
      <c r="J129" s="4">
        <v>37.0</v>
      </c>
      <c r="M129" t="str">
        <f t="shared" si="3"/>
        <v>2</v>
      </c>
      <c r="N129" t="str">
        <f t="shared" si="4"/>
        <v>0</v>
      </c>
      <c r="O129" t="str">
        <f t="shared" si="5"/>
        <v>0</v>
      </c>
      <c r="Q129" s="3" t="str">
        <f t="shared" si="6"/>
        <v>7</v>
      </c>
      <c r="R129" s="3" t="str">
        <f t="shared" si="7"/>
        <v/>
      </c>
      <c r="S129" s="3" t="str">
        <f t="shared" si="8"/>
        <v/>
      </c>
      <c r="T129">
        <v>5.20945336562895</v>
      </c>
      <c r="U129" s="4">
        <v>109.0</v>
      </c>
      <c r="X129" s="3" t="str">
        <f t="shared" si="9"/>
        <v>2</v>
      </c>
      <c r="Y129" s="3" t="str">
        <f t="shared" si="10"/>
        <v>5</v>
      </c>
      <c r="Z129" s="3" t="str">
        <f t="shared" si="11"/>
        <v>0</v>
      </c>
      <c r="AA129" s="3" t="str">
        <f t="shared" si="12"/>
        <v>0</v>
      </c>
      <c r="AB129" s="3" t="str">
        <f t="shared" si="13"/>
        <v>3</v>
      </c>
      <c r="AC129" s="3" t="str">
        <f t="shared" si="14"/>
        <v>10</v>
      </c>
      <c r="AD129" s="3" t="str">
        <f t="shared" si="15"/>
        <v/>
      </c>
      <c r="AE129" s="3" t="str">
        <f t="shared" si="16"/>
        <v/>
      </c>
      <c r="AG129" s="7">
        <v>116094.62406249999</v>
      </c>
      <c r="AH129" s="7">
        <v>1560.4296930274813</v>
      </c>
      <c r="AI129" s="7">
        <v>5154.0</v>
      </c>
      <c r="AJ129" s="7">
        <v>2804.029040020219</v>
      </c>
      <c r="AK129" s="3" t="str">
        <f t="shared" si="17"/>
        <v>2</v>
      </c>
      <c r="AL129" s="3" t="str">
        <f t="shared" si="18"/>
        <v>4</v>
      </c>
      <c r="AM129" s="3" t="str">
        <f t="shared" si="19"/>
        <v>2</v>
      </c>
      <c r="AN129" s="3" t="str">
        <f t="shared" si="20"/>
        <v>2</v>
      </c>
      <c r="AO129" s="3"/>
      <c r="AP129" s="4">
        <v>0.00336351518536</v>
      </c>
      <c r="AQ129" s="4">
        <v>114551.0</v>
      </c>
      <c r="AR129" s="4">
        <v>16.805630527481355</v>
      </c>
      <c r="AS129" s="4">
        <v>5154.0</v>
      </c>
      <c r="AT129" s="4">
        <v>12.33147682185962</v>
      </c>
      <c r="AU129" s="4">
        <v>2792.82375</v>
      </c>
      <c r="AV129" s="4">
        <v>11.44750881530673</v>
      </c>
      <c r="AW129" s="4">
        <v>2361.17625</v>
      </c>
      <c r="AX129" s="4">
        <v>11.205290020218706</v>
      </c>
      <c r="AY129" s="4">
        <v>1490.9284375</v>
      </c>
      <c r="AZ129" s="4">
        <v>10.54199529658151</v>
      </c>
      <c r="BA129" s="4">
        <v>52.695625</v>
      </c>
      <c r="BB129" s="4">
        <v>5.719611283451719</v>
      </c>
      <c r="BC129" s="3"/>
      <c r="BD129" s="3" t="str">
        <f t="shared" si="21"/>
        <v>2</v>
      </c>
      <c r="BE129" s="3" t="str">
        <f t="shared" si="22"/>
        <v>4</v>
      </c>
      <c r="BF129" s="3" t="str">
        <f t="shared" si="23"/>
        <v>4</v>
      </c>
      <c r="BG129" s="3" t="str">
        <f t="shared" si="24"/>
        <v>2</v>
      </c>
      <c r="BH129" s="3" t="str">
        <f t="shared" si="25"/>
        <v>2</v>
      </c>
      <c r="BI129" s="3" t="str">
        <f t="shared" si="26"/>
        <v>2</v>
      </c>
      <c r="BJ129" s="3" t="str">
        <f t="shared" si="27"/>
        <v>2</v>
      </c>
      <c r="BK129" s="3" t="str">
        <f t="shared" si="28"/>
        <v>4</v>
      </c>
      <c r="BL129" s="3" t="str">
        <f t="shared" si="29"/>
        <v>4</v>
      </c>
      <c r="BM129" s="3" t="str">
        <f t="shared" si="30"/>
        <v>4</v>
      </c>
      <c r="BN129" s="3" t="str">
        <f t="shared" si="31"/>
        <v>4</v>
      </c>
      <c r="BO129" s="3" t="str">
        <f t="shared" si="32"/>
        <v>3</v>
      </c>
      <c r="BP129" s="3" t="str">
        <f t="shared" si="33"/>
        <v>3</v>
      </c>
      <c r="BQ129" s="3"/>
      <c r="BR129" s="4"/>
      <c r="BS129" s="4">
        <v>217315.0</v>
      </c>
      <c r="BT129" s="4">
        <v>13300.0</v>
      </c>
      <c r="BU129" s="3" t="str">
        <f t="shared" si="34"/>
        <v>7</v>
      </c>
      <c r="BV129" s="3" t="str">
        <f t="shared" si="35"/>
        <v>7</v>
      </c>
      <c r="BW129" t="str">
        <f t="shared" si="36"/>
        <v>3</v>
      </c>
      <c r="BX129" t="str">
        <f t="shared" si="37"/>
        <v>4</v>
      </c>
      <c r="BY129" s="4">
        <v>114551.0</v>
      </c>
      <c r="BZ129" s="4">
        <v>5154.0</v>
      </c>
      <c r="CA129" s="3" t="str">
        <f t="shared" si="38"/>
        <v>4</v>
      </c>
      <c r="CB129" s="3" t="str">
        <f t="shared" si="39"/>
        <v>4</v>
      </c>
      <c r="CC129" s="7" t="str">
        <f t="shared" si="40"/>
        <v/>
      </c>
      <c r="CD129" s="4" t="str">
        <f t="shared" si="41"/>
        <v/>
      </c>
      <c r="CE129" s="4" t="str">
        <f t="shared" si="42"/>
        <v/>
      </c>
    </row>
    <row r="130">
      <c r="A130" s="4" t="str">
        <f t="shared" si="44"/>
        <v/>
      </c>
      <c r="B130" s="4" t="str">
        <f t="shared" si="45"/>
        <v/>
      </c>
      <c r="C130" s="4" t="str">
        <f t="shared" si="46"/>
        <v/>
      </c>
      <c r="D130" s="4" t="str">
        <f t="shared" si="47"/>
        <v>10</v>
      </c>
      <c r="E130" s="4" t="str">
        <f t="shared" si="48"/>
        <v/>
      </c>
      <c r="F130" s="4" t="str">
        <f t="shared" si="49"/>
        <v/>
      </c>
      <c r="G130" s="4" t="str">
        <f t="shared" si="50"/>
        <v/>
      </c>
      <c r="H130" s="4" t="str">
        <f t="shared" si="51"/>
        <v>104</v>
      </c>
      <c r="I130" s="4" t="str">
        <f t="shared" si="52"/>
        <v>4</v>
      </c>
      <c r="J130" s="4">
        <v>358.0</v>
      </c>
      <c r="K130" s="4">
        <v>104.0</v>
      </c>
      <c r="L130" s="4">
        <v>10.0</v>
      </c>
      <c r="M130" t="str">
        <f t="shared" si="3"/>
        <v>3</v>
      </c>
      <c r="N130" t="str">
        <f t="shared" si="4"/>
        <v>3</v>
      </c>
      <c r="O130" t="str">
        <f t="shared" si="5"/>
        <v>2</v>
      </c>
      <c r="Q130" s="3" t="str">
        <f t="shared" si="6"/>
        <v>10</v>
      </c>
      <c r="R130" s="3" t="str">
        <f t="shared" si="7"/>
        <v>10</v>
      </c>
      <c r="S130" s="3" t="str">
        <f t="shared" si="8"/>
        <v>6</v>
      </c>
      <c r="T130" s="18">
        <v>74.48381577726425</v>
      </c>
      <c r="U130" s="4">
        <v>794.0</v>
      </c>
      <c r="V130" s="7">
        <v>114.0</v>
      </c>
      <c r="W130" s="7">
        <v>24310.332036548363</v>
      </c>
      <c r="X130" s="3" t="str">
        <f t="shared" si="9"/>
        <v>4</v>
      </c>
      <c r="Y130" s="3" t="str">
        <f t="shared" si="10"/>
        <v>5</v>
      </c>
      <c r="Z130" s="3" t="str">
        <f t="shared" si="11"/>
        <v>5</v>
      </c>
      <c r="AA130" s="3" t="str">
        <f t="shared" si="12"/>
        <v>5</v>
      </c>
      <c r="AB130" s="3" t="str">
        <f t="shared" si="13"/>
        <v>8</v>
      </c>
      <c r="AC130" s="3" t="str">
        <f t="shared" si="14"/>
        <v>10</v>
      </c>
      <c r="AD130" s="3" t="str">
        <f t="shared" si="15"/>
        <v>10</v>
      </c>
      <c r="AE130" s="3" t="str">
        <f t="shared" si="16"/>
        <v>10</v>
      </c>
      <c r="AG130" s="7">
        <v>113247.4078125</v>
      </c>
      <c r="AH130" s="7">
        <v>759.1874420942338</v>
      </c>
      <c r="AI130" s="7">
        <v>26500.0</v>
      </c>
      <c r="AJ130" s="7">
        <v>24250.36135569037</v>
      </c>
      <c r="AK130" s="3" t="str">
        <f t="shared" si="17"/>
        <v>2</v>
      </c>
      <c r="AL130" s="3" t="str">
        <f t="shared" si="18"/>
        <v>3</v>
      </c>
      <c r="AM130" s="3" t="str">
        <f t="shared" si="19"/>
        <v>4</v>
      </c>
      <c r="AN130" s="3" t="str">
        <f t="shared" si="20"/>
        <v>5</v>
      </c>
      <c r="AO130" s="3"/>
      <c r="AP130" s="4">
        <v>0.00330980223828</v>
      </c>
      <c r="AQ130" s="4">
        <v>112505.0</v>
      </c>
      <c r="AR130" s="4">
        <v>16.779629594233878</v>
      </c>
      <c r="AS130" s="4">
        <v>26500.0</v>
      </c>
      <c r="AT130" s="4">
        <v>14.693704739225288</v>
      </c>
      <c r="AU130" s="4">
        <v>24239.21875</v>
      </c>
      <c r="AV130" s="4">
        <v>14.565055579859312</v>
      </c>
      <c r="AW130" s="4">
        <v>2260.78125</v>
      </c>
      <c r="AX130" s="4">
        <v>11.142605690370415</v>
      </c>
      <c r="AY130" s="4">
        <v>739.305625</v>
      </c>
      <c r="AZ130" s="4">
        <v>9.53002707988575</v>
      </c>
      <c r="BA130" s="4">
        <v>3.1021875</v>
      </c>
      <c r="BB130" s="4">
        <v>1.6332858872589702</v>
      </c>
      <c r="BC130" s="3"/>
      <c r="BD130" s="3" t="str">
        <f t="shared" si="21"/>
        <v>2</v>
      </c>
      <c r="BE130" s="3" t="str">
        <f t="shared" si="22"/>
        <v>4</v>
      </c>
      <c r="BF130" s="3" t="str">
        <f t="shared" si="23"/>
        <v>4</v>
      </c>
      <c r="BG130" s="3" t="str">
        <f t="shared" si="24"/>
        <v>4</v>
      </c>
      <c r="BH130" s="3" t="str">
        <f t="shared" si="25"/>
        <v>4</v>
      </c>
      <c r="BI130" s="3" t="str">
        <f t="shared" si="26"/>
        <v>5</v>
      </c>
      <c r="BJ130" s="3" t="str">
        <f t="shared" si="27"/>
        <v>5</v>
      </c>
      <c r="BK130" s="3" t="str">
        <f t="shared" si="28"/>
        <v>4</v>
      </c>
      <c r="BL130" s="3" t="str">
        <f t="shared" si="29"/>
        <v>4</v>
      </c>
      <c r="BM130" s="3" t="str">
        <f t="shared" si="30"/>
        <v>3</v>
      </c>
      <c r="BN130" s="3" t="str">
        <f t="shared" si="31"/>
        <v>3</v>
      </c>
      <c r="BO130" s="3" t="str">
        <f t="shared" si="32"/>
        <v>1</v>
      </c>
      <c r="BP130" s="3" t="str">
        <f t="shared" si="33"/>
        <v>1</v>
      </c>
      <c r="BQ130" s="3"/>
      <c r="BR130" s="4"/>
      <c r="BS130" s="4">
        <v>226153.0</v>
      </c>
      <c r="BT130" s="4">
        <v>13600.0</v>
      </c>
      <c r="BU130" s="3" t="str">
        <f t="shared" si="34"/>
        <v>7</v>
      </c>
      <c r="BV130" s="3" t="str">
        <f t="shared" si="35"/>
        <v>7</v>
      </c>
      <c r="BW130" t="str">
        <f t="shared" si="36"/>
        <v>3</v>
      </c>
      <c r="BX130" t="str">
        <f t="shared" si="37"/>
        <v>4</v>
      </c>
      <c r="BY130" s="4">
        <v>112505.0</v>
      </c>
      <c r="BZ130" s="4">
        <v>26500.0</v>
      </c>
      <c r="CA130" s="3" t="str">
        <f t="shared" si="38"/>
        <v>4</v>
      </c>
      <c r="CB130" s="3" t="str">
        <f t="shared" si="39"/>
        <v>9</v>
      </c>
      <c r="CC130" s="4" t="str">
        <f t="shared" si="40"/>
        <v>358</v>
      </c>
      <c r="CD130" s="4" t="str">
        <f t="shared" si="41"/>
        <v>104</v>
      </c>
      <c r="CE130" s="4" t="str">
        <f t="shared" si="42"/>
        <v>10</v>
      </c>
    </row>
    <row r="131">
      <c r="A131" s="4" t="str">
        <f t="shared" si="44"/>
        <v/>
      </c>
      <c r="B131" s="4" t="str">
        <f t="shared" si="45"/>
        <v/>
      </c>
      <c r="C131" s="4" t="str">
        <f t="shared" si="46"/>
        <v/>
      </c>
      <c r="D131" s="4" t="str">
        <f t="shared" si="47"/>
        <v/>
      </c>
      <c r="E131" s="4" t="str">
        <f t="shared" si="48"/>
        <v/>
      </c>
      <c r="F131" s="4" t="str">
        <f t="shared" si="49"/>
        <v/>
      </c>
      <c r="G131" s="4" t="str">
        <f t="shared" si="50"/>
        <v/>
      </c>
      <c r="H131" s="4" t="str">
        <f t="shared" si="51"/>
        <v/>
      </c>
      <c r="I131" s="4" t="str">
        <f t="shared" si="52"/>
        <v>1</v>
      </c>
      <c r="J131" s="4">
        <v>0.0</v>
      </c>
      <c r="M131" t="str">
        <f t="shared" si="3"/>
        <v>0</v>
      </c>
      <c r="N131" t="str">
        <f t="shared" si="4"/>
        <v>0</v>
      </c>
      <c r="O131" t="str">
        <f t="shared" si="5"/>
        <v>0</v>
      </c>
      <c r="Q131" s="3" t="str">
        <f t="shared" si="6"/>
        <v>0</v>
      </c>
      <c r="R131" s="3" t="str">
        <f t="shared" si="7"/>
        <v/>
      </c>
      <c r="S131" s="3" t="str">
        <f t="shared" si="8"/>
        <v/>
      </c>
      <c r="T131" s="7">
        <v>0.0</v>
      </c>
      <c r="U131" s="7">
        <v>0.0</v>
      </c>
      <c r="V131" s="7"/>
      <c r="W131" s="7"/>
      <c r="X131" s="3" t="str">
        <f t="shared" si="9"/>
        <v>0</v>
      </c>
      <c r="Y131" s="3" t="str">
        <f t="shared" si="10"/>
        <v>0</v>
      </c>
      <c r="Z131" s="3" t="str">
        <f t="shared" si="11"/>
        <v>0</v>
      </c>
      <c r="AA131" s="3" t="str">
        <f t="shared" si="12"/>
        <v>0</v>
      </c>
      <c r="AB131" s="3" t="str">
        <f t="shared" si="13"/>
        <v>0</v>
      </c>
      <c r="AC131" s="3" t="str">
        <f t="shared" si="14"/>
        <v>0</v>
      </c>
      <c r="AD131" s="3" t="str">
        <f t="shared" si="15"/>
        <v/>
      </c>
      <c r="AE131" s="3" t="str">
        <f t="shared" si="16"/>
        <v/>
      </c>
      <c r="AG131" s="7">
        <v>112968.65</v>
      </c>
      <c r="AH131" s="7">
        <v>1739.413393937402</v>
      </c>
      <c r="AI131" s="7">
        <v>14500.0</v>
      </c>
      <c r="AJ131" s="7">
        <v>13743.799538526297</v>
      </c>
      <c r="AK131" s="3" t="str">
        <f t="shared" si="17"/>
        <v>2</v>
      </c>
      <c r="AL131" s="3" t="str">
        <f t="shared" si="18"/>
        <v>4</v>
      </c>
      <c r="AM131" s="3" t="str">
        <f t="shared" si="19"/>
        <v>4</v>
      </c>
      <c r="AN131" s="3" t="str">
        <f t="shared" si="20"/>
        <v>4</v>
      </c>
      <c r="AO131" s="3"/>
      <c r="AP131" s="4">
        <v>0.00327768196657</v>
      </c>
      <c r="AQ131" s="4">
        <v>111246.0</v>
      </c>
      <c r="AR131" s="4">
        <v>16.763393937402046</v>
      </c>
      <c r="AS131" s="4">
        <v>14500.0</v>
      </c>
      <c r="AT131" s="4">
        <v>13.82376527978966</v>
      </c>
      <c r="AU131" s="4">
        <v>13734.21875</v>
      </c>
      <c r="AV131" s="4">
        <v>13.745487226799263</v>
      </c>
      <c r="AW131" s="4">
        <v>765.78125</v>
      </c>
      <c r="AX131" s="4">
        <v>9.58078852629712</v>
      </c>
      <c r="AY131" s="4">
        <v>986.53125</v>
      </c>
      <c r="AZ131" s="4">
        <v>9.94622094118576</v>
      </c>
      <c r="BA131" s="4">
        <v>736.11875</v>
      </c>
      <c r="BB131" s="4">
        <v>9.523794709068925</v>
      </c>
      <c r="BC131" s="3"/>
      <c r="BD131" s="3" t="str">
        <f t="shared" si="21"/>
        <v>2</v>
      </c>
      <c r="BE131" s="3" t="str">
        <f t="shared" si="22"/>
        <v>4</v>
      </c>
      <c r="BF131" s="3" t="str">
        <f t="shared" si="23"/>
        <v>4</v>
      </c>
      <c r="BG131" s="3" t="str">
        <f t="shared" si="24"/>
        <v>4</v>
      </c>
      <c r="BH131" s="3" t="str">
        <f t="shared" si="25"/>
        <v>4</v>
      </c>
      <c r="BI131" s="3" t="str">
        <f t="shared" si="26"/>
        <v>4</v>
      </c>
      <c r="BJ131" s="3" t="str">
        <f t="shared" si="27"/>
        <v>4</v>
      </c>
      <c r="BK131" s="3" t="str">
        <f t="shared" si="28"/>
        <v>2</v>
      </c>
      <c r="BL131" s="3" t="str">
        <f t="shared" si="29"/>
        <v>2</v>
      </c>
      <c r="BM131" s="3" t="str">
        <f t="shared" si="30"/>
        <v>4</v>
      </c>
      <c r="BN131" s="3" t="str">
        <f t="shared" si="31"/>
        <v>4</v>
      </c>
      <c r="BO131" s="3" t="str">
        <f t="shared" si="32"/>
        <v>5</v>
      </c>
      <c r="BP131" s="3" t="str">
        <f t="shared" si="33"/>
        <v>5</v>
      </c>
      <c r="BQ131" s="3"/>
      <c r="BR131" s="4"/>
      <c r="BS131" s="4">
        <v>226706.0</v>
      </c>
      <c r="BT131" s="4">
        <v>13700.0</v>
      </c>
      <c r="BU131" s="3" t="str">
        <f t="shared" si="34"/>
        <v>7</v>
      </c>
      <c r="BV131" s="3" t="str">
        <f t="shared" si="35"/>
        <v>7</v>
      </c>
      <c r="BW131" t="str">
        <f t="shared" si="36"/>
        <v>3</v>
      </c>
      <c r="BX131" t="str">
        <f t="shared" si="37"/>
        <v>4</v>
      </c>
      <c r="BY131" s="4">
        <v>111246.0</v>
      </c>
      <c r="BZ131" s="4">
        <v>14500.0</v>
      </c>
      <c r="CA131" s="3" t="str">
        <f t="shared" si="38"/>
        <v>4</v>
      </c>
      <c r="CB131" s="3" t="str">
        <f t="shared" si="39"/>
        <v>7</v>
      </c>
      <c r="CC131" s="7" t="str">
        <f t="shared" si="40"/>
        <v/>
      </c>
      <c r="CD131" s="4" t="str">
        <f t="shared" si="41"/>
        <v/>
      </c>
      <c r="CE131" s="4" t="str">
        <f t="shared" si="42"/>
        <v/>
      </c>
    </row>
    <row r="132">
      <c r="A132" s="4" t="str">
        <f t="shared" si="44"/>
        <v/>
      </c>
      <c r="B132" s="4" t="str">
        <f t="shared" si="45"/>
        <v/>
      </c>
      <c r="C132" s="4" t="str">
        <f t="shared" si="46"/>
        <v/>
      </c>
      <c r="D132" s="4" t="str">
        <f t="shared" si="47"/>
        <v/>
      </c>
      <c r="E132" s="4" t="str">
        <f t="shared" si="48"/>
        <v/>
      </c>
      <c r="F132" s="4" t="str">
        <f t="shared" si="49"/>
        <v/>
      </c>
      <c r="G132" s="4" t="str">
        <f t="shared" si="50"/>
        <v/>
      </c>
      <c r="H132" s="4" t="str">
        <f t="shared" si="51"/>
        <v/>
      </c>
      <c r="I132" s="4" t="str">
        <f t="shared" si="52"/>
        <v/>
      </c>
      <c r="M132" t="str">
        <f t="shared" si="3"/>
        <v>0</v>
      </c>
      <c r="N132" t="str">
        <f t="shared" si="4"/>
        <v>0</v>
      </c>
      <c r="O132" t="str">
        <f t="shared" si="5"/>
        <v>0</v>
      </c>
      <c r="Q132" s="3" t="str">
        <f t="shared" si="6"/>
        <v/>
      </c>
      <c r="R132" s="3" t="str">
        <f t="shared" si="7"/>
        <v/>
      </c>
      <c r="S132" s="3" t="str">
        <f t="shared" si="8"/>
        <v/>
      </c>
      <c r="U132" s="18"/>
      <c r="X132" s="3" t="str">
        <f t="shared" si="9"/>
        <v>0</v>
      </c>
      <c r="Y132" s="3" t="str">
        <f t="shared" si="10"/>
        <v>0</v>
      </c>
      <c r="Z132" s="3" t="str">
        <f t="shared" si="11"/>
        <v>0</v>
      </c>
      <c r="AA132" s="3" t="str">
        <f t="shared" si="12"/>
        <v>0</v>
      </c>
      <c r="AB132" s="3" t="str">
        <f t="shared" si="13"/>
        <v/>
      </c>
      <c r="AC132" s="3" t="str">
        <f t="shared" si="14"/>
        <v/>
      </c>
      <c r="AD132" s="3" t="str">
        <f t="shared" si="15"/>
        <v/>
      </c>
      <c r="AE132" s="3" t="str">
        <f t="shared" si="16"/>
        <v/>
      </c>
      <c r="AG132" s="7">
        <v>112193.6153125</v>
      </c>
      <c r="AH132" s="7">
        <v>1525.371412696178</v>
      </c>
      <c r="AI132" s="7">
        <v>10700.0</v>
      </c>
      <c r="AJ132" s="7">
        <v>8327.125475252846</v>
      </c>
      <c r="AK132" s="3" t="str">
        <f t="shared" si="17"/>
        <v>2</v>
      </c>
      <c r="AL132" s="3" t="str">
        <f t="shared" si="18"/>
        <v>4</v>
      </c>
      <c r="AM132" s="3" t="str">
        <f t="shared" si="19"/>
        <v>3</v>
      </c>
      <c r="AN132" s="3" t="str">
        <f t="shared" si="20"/>
        <v>3</v>
      </c>
      <c r="AO132" s="3"/>
      <c r="AP132" s="4">
        <v>0.0032351708316</v>
      </c>
      <c r="AQ132" s="4">
        <v>110685.0</v>
      </c>
      <c r="AR132" s="4">
        <v>16.756100196177783</v>
      </c>
      <c r="AS132" s="4">
        <v>10700.0</v>
      </c>
      <c r="AT132" s="4">
        <v>13.385323176175872</v>
      </c>
      <c r="AU132" s="4">
        <v>8315.90625</v>
      </c>
      <c r="AV132" s="4">
        <v>13.021657778618055</v>
      </c>
      <c r="AW132" s="4">
        <v>2384.09375</v>
      </c>
      <c r="AX132" s="4">
        <v>11.219225252845035</v>
      </c>
      <c r="AY132" s="4">
        <v>1448.8303125</v>
      </c>
      <c r="AZ132" s="4">
        <v>10.50067292051611</v>
      </c>
      <c r="BA132" s="4">
        <v>59.785</v>
      </c>
      <c r="BB132" s="4">
        <v>5.9017116538898815</v>
      </c>
      <c r="BC132" s="3"/>
      <c r="BD132" s="3" t="str">
        <f t="shared" si="21"/>
        <v>2</v>
      </c>
      <c r="BE132" s="3" t="str">
        <f t="shared" si="22"/>
        <v>4</v>
      </c>
      <c r="BF132" s="3" t="str">
        <f t="shared" si="23"/>
        <v>4</v>
      </c>
      <c r="BG132" s="3" t="str">
        <f t="shared" si="24"/>
        <v>3</v>
      </c>
      <c r="BH132" s="3" t="str">
        <f t="shared" si="25"/>
        <v>3</v>
      </c>
      <c r="BI132" s="3" t="str">
        <f t="shared" si="26"/>
        <v>3</v>
      </c>
      <c r="BJ132" s="3" t="str">
        <f t="shared" si="27"/>
        <v>3</v>
      </c>
      <c r="BK132" s="3" t="str">
        <f t="shared" si="28"/>
        <v>4</v>
      </c>
      <c r="BL132" s="3" t="str">
        <f t="shared" si="29"/>
        <v>4</v>
      </c>
      <c r="BM132" s="3" t="str">
        <f t="shared" si="30"/>
        <v>4</v>
      </c>
      <c r="BN132" s="3" t="str">
        <f t="shared" si="31"/>
        <v>4</v>
      </c>
      <c r="BO132" s="3" t="str">
        <f t="shared" si="32"/>
        <v>3</v>
      </c>
      <c r="BP132" s="3" t="str">
        <f t="shared" si="33"/>
        <v>3</v>
      </c>
      <c r="BQ132" s="3"/>
      <c r="BR132" s="4"/>
      <c r="BS132" s="4">
        <v>228481.0</v>
      </c>
      <c r="BT132" s="4">
        <v>13800.0</v>
      </c>
      <c r="BU132" s="3" t="str">
        <f t="shared" si="34"/>
        <v>7</v>
      </c>
      <c r="BV132" s="3" t="str">
        <f t="shared" si="35"/>
        <v>7</v>
      </c>
      <c r="BW132" t="str">
        <f t="shared" si="36"/>
        <v>3</v>
      </c>
      <c r="BX132" t="str">
        <f t="shared" si="37"/>
        <v>4</v>
      </c>
      <c r="BY132" s="4">
        <v>110685.0</v>
      </c>
      <c r="BZ132" s="4">
        <v>10700.0</v>
      </c>
      <c r="CA132" s="3" t="str">
        <f t="shared" si="38"/>
        <v>4</v>
      </c>
      <c r="CB132" s="3" t="str">
        <f t="shared" si="39"/>
        <v>6</v>
      </c>
      <c r="CC132" s="7" t="str">
        <f t="shared" si="40"/>
        <v/>
      </c>
      <c r="CD132" s="4" t="str">
        <f t="shared" si="41"/>
        <v/>
      </c>
      <c r="CE132" s="4" t="str">
        <f t="shared" si="42"/>
        <v/>
      </c>
    </row>
    <row r="133">
      <c r="A133" s="4" t="str">
        <f t="shared" si="44"/>
        <v/>
      </c>
      <c r="B133" s="4" t="str">
        <f t="shared" si="45"/>
        <v/>
      </c>
      <c r="C133" s="4" t="str">
        <f t="shared" si="46"/>
        <v/>
      </c>
      <c r="D133" s="4" t="str">
        <f t="shared" si="47"/>
        <v/>
      </c>
      <c r="E133" s="4" t="str">
        <f t="shared" si="48"/>
        <v/>
      </c>
      <c r="F133" s="4" t="str">
        <f t="shared" si="49"/>
        <v/>
      </c>
      <c r="G133" s="4" t="str">
        <f t="shared" si="50"/>
        <v/>
      </c>
      <c r="H133" s="4" t="str">
        <f t="shared" si="51"/>
        <v/>
      </c>
      <c r="I133" s="4" t="str">
        <f t="shared" si="52"/>
        <v>3</v>
      </c>
      <c r="J133" s="4">
        <v>139.0</v>
      </c>
      <c r="M133" t="str">
        <f t="shared" si="3"/>
        <v>3</v>
      </c>
      <c r="N133" t="str">
        <f t="shared" si="4"/>
        <v>0</v>
      </c>
      <c r="O133" t="str">
        <f t="shared" si="5"/>
        <v>0</v>
      </c>
      <c r="Q133" s="3" t="str">
        <f t="shared" si="6"/>
        <v>9</v>
      </c>
      <c r="R133" s="3" t="str">
        <f t="shared" si="7"/>
        <v/>
      </c>
      <c r="S133" s="3" t="str">
        <f t="shared" si="8"/>
        <v/>
      </c>
      <c r="T133">
        <v>12.118941072723509</v>
      </c>
      <c r="U133" s="7">
        <v>24.0</v>
      </c>
      <c r="V133" s="7"/>
      <c r="W133" s="7"/>
      <c r="X133" s="3" t="str">
        <f t="shared" si="9"/>
        <v>3</v>
      </c>
      <c r="Y133" s="3" t="str">
        <f t="shared" si="10"/>
        <v>5</v>
      </c>
      <c r="Z133" s="3" t="str">
        <f t="shared" si="11"/>
        <v>0</v>
      </c>
      <c r="AA133" s="3" t="str">
        <f t="shared" si="12"/>
        <v>0</v>
      </c>
      <c r="AB133" s="3" t="str">
        <f t="shared" si="13"/>
        <v>4</v>
      </c>
      <c r="AC133" s="3" t="str">
        <f t="shared" si="14"/>
        <v>9</v>
      </c>
      <c r="AD133" s="3" t="str">
        <f t="shared" si="15"/>
        <v/>
      </c>
      <c r="AE133" s="3" t="str">
        <f t="shared" si="16"/>
        <v/>
      </c>
      <c r="AG133" s="7">
        <v>109167.57625</v>
      </c>
      <c r="AH133" s="7">
        <v>171.31039066372526</v>
      </c>
      <c r="AI133" s="7">
        <v>11300.0</v>
      </c>
      <c r="AJ133" s="7">
        <v>10663.117128800699</v>
      </c>
      <c r="AK133" s="3" t="str">
        <f t="shared" si="17"/>
        <v>2</v>
      </c>
      <c r="AL133" s="3" t="str">
        <f t="shared" si="18"/>
        <v>1</v>
      </c>
      <c r="AM133" s="3" t="str">
        <f t="shared" si="19"/>
        <v>3</v>
      </c>
      <c r="AN133" s="3" t="str">
        <f t="shared" si="20"/>
        <v>4</v>
      </c>
      <c r="AO133" s="3"/>
      <c r="AP133" s="4">
        <v>0.00309664247827</v>
      </c>
      <c r="AQ133" s="4">
        <v>109013.0</v>
      </c>
      <c r="AR133" s="4">
        <v>16.73414066372526</v>
      </c>
      <c r="AS133" s="4">
        <v>11300.0</v>
      </c>
      <c r="AT133" s="4">
        <v>13.464035152189913</v>
      </c>
      <c r="AU133" s="4">
        <v>10653.78125</v>
      </c>
      <c r="AV133" s="4">
        <v>13.37907794356189</v>
      </c>
      <c r="AW133" s="4">
        <v>646.21875</v>
      </c>
      <c r="AX133" s="4">
        <v>9.33587880069923</v>
      </c>
      <c r="AY133" s="4">
        <v>154.57625</v>
      </c>
      <c r="AZ133" s="4">
        <v>7.272174861952442</v>
      </c>
      <c r="BA133" s="4">
        <v>0.0</v>
      </c>
      <c r="BB133" s="4">
        <v>0.0</v>
      </c>
      <c r="BC133" s="3"/>
      <c r="BD133" s="3" t="str">
        <f t="shared" si="21"/>
        <v>2</v>
      </c>
      <c r="BE133" s="3" t="str">
        <f t="shared" si="22"/>
        <v>4</v>
      </c>
      <c r="BF133" s="3" t="str">
        <f t="shared" si="23"/>
        <v>4</v>
      </c>
      <c r="BG133" s="3" t="str">
        <f t="shared" si="24"/>
        <v>3</v>
      </c>
      <c r="BH133" s="3" t="str">
        <f t="shared" si="25"/>
        <v>3</v>
      </c>
      <c r="BI133" s="3" t="str">
        <f t="shared" si="26"/>
        <v>4</v>
      </c>
      <c r="BJ133" s="3" t="str">
        <f t="shared" si="27"/>
        <v>4</v>
      </c>
      <c r="BK133" s="3" t="str">
        <f t="shared" si="28"/>
        <v>2</v>
      </c>
      <c r="BL133" s="3" t="str">
        <f t="shared" si="29"/>
        <v>2</v>
      </c>
      <c r="BM133" s="3" t="str">
        <f t="shared" si="30"/>
        <v>1</v>
      </c>
      <c r="BN133" s="3" t="str">
        <f t="shared" si="31"/>
        <v>1</v>
      </c>
      <c r="BO133" s="3" t="str">
        <f t="shared" si="32"/>
        <v>0</v>
      </c>
      <c r="BP133" s="3" t="str">
        <f t="shared" si="33"/>
        <v>0</v>
      </c>
      <c r="BQ133" s="3"/>
      <c r="BR133" s="4"/>
      <c r="BS133" s="4">
        <v>235435.0</v>
      </c>
      <c r="BT133" s="4">
        <v>14500.0</v>
      </c>
      <c r="BU133" s="3" t="str">
        <f t="shared" si="34"/>
        <v>7</v>
      </c>
      <c r="BV133" s="3" t="str">
        <f t="shared" si="35"/>
        <v>7</v>
      </c>
      <c r="BW133" t="str">
        <f t="shared" si="36"/>
        <v>3</v>
      </c>
      <c r="BX133" t="str">
        <f t="shared" si="37"/>
        <v>4</v>
      </c>
      <c r="BY133" s="4">
        <v>109013.0</v>
      </c>
      <c r="BZ133" s="4">
        <v>11300.0</v>
      </c>
      <c r="CA133" s="3" t="str">
        <f t="shared" si="38"/>
        <v>4</v>
      </c>
      <c r="CB133" s="3" t="str">
        <f t="shared" si="39"/>
        <v>7</v>
      </c>
      <c r="CC133" s="7" t="str">
        <f t="shared" si="40"/>
        <v/>
      </c>
      <c r="CD133" s="4" t="str">
        <f t="shared" si="41"/>
        <v/>
      </c>
      <c r="CE133" s="4" t="str">
        <f t="shared" si="42"/>
        <v/>
      </c>
    </row>
    <row r="134">
      <c r="A134" s="4" t="str">
        <f t="shared" si="44"/>
        <v/>
      </c>
      <c r="B134" s="4" t="str">
        <f t="shared" si="45"/>
        <v/>
      </c>
      <c r="C134" s="4" t="str">
        <f t="shared" si="46"/>
        <v/>
      </c>
      <c r="D134" s="4" t="str">
        <f t="shared" si="47"/>
        <v/>
      </c>
      <c r="E134" s="4" t="str">
        <f t="shared" si="48"/>
        <v/>
      </c>
      <c r="F134" s="4" t="str">
        <f t="shared" si="49"/>
        <v/>
      </c>
      <c r="G134" s="4" t="str">
        <f t="shared" si="50"/>
        <v/>
      </c>
      <c r="H134" s="4" t="str">
        <f t="shared" si="51"/>
        <v/>
      </c>
      <c r="I134" s="4" t="str">
        <f t="shared" si="52"/>
        <v/>
      </c>
      <c r="M134" t="str">
        <f t="shared" si="3"/>
        <v>0</v>
      </c>
      <c r="N134" t="str">
        <f t="shared" si="4"/>
        <v>0</v>
      </c>
      <c r="O134" t="str">
        <f t="shared" si="5"/>
        <v>0</v>
      </c>
      <c r="Q134" s="3" t="str">
        <f t="shared" si="6"/>
        <v/>
      </c>
      <c r="R134" s="3" t="str">
        <f t="shared" si="7"/>
        <v/>
      </c>
      <c r="S134" s="3" t="str">
        <f t="shared" si="8"/>
        <v/>
      </c>
      <c r="X134" s="3" t="str">
        <f t="shared" si="9"/>
        <v>0</v>
      </c>
      <c r="Y134" s="3" t="str">
        <f t="shared" si="10"/>
        <v>0</v>
      </c>
      <c r="Z134" s="3" t="str">
        <f t="shared" si="11"/>
        <v>0</v>
      </c>
      <c r="AA134" s="3" t="str">
        <f t="shared" si="12"/>
        <v>0</v>
      </c>
      <c r="AB134" s="3" t="str">
        <f t="shared" si="13"/>
        <v/>
      </c>
      <c r="AC134" s="3" t="str">
        <f t="shared" si="14"/>
        <v/>
      </c>
      <c r="AD134" s="3" t="str">
        <f t="shared" si="15"/>
        <v/>
      </c>
      <c r="AE134" s="3" t="str">
        <f t="shared" si="16"/>
        <v/>
      </c>
      <c r="AG134" s="7">
        <v>109289.3415625</v>
      </c>
      <c r="AH134" s="7">
        <v>420.0740214461319</v>
      </c>
      <c r="AI134" s="7">
        <v>4966.0</v>
      </c>
      <c r="AJ134" s="7">
        <v>4470.618933264318</v>
      </c>
      <c r="AK134" s="3" t="str">
        <f t="shared" si="17"/>
        <v>2</v>
      </c>
      <c r="AL134" s="3" t="str">
        <f t="shared" si="18"/>
        <v>2</v>
      </c>
      <c r="AM134" s="3" t="str">
        <f t="shared" si="19"/>
        <v>2</v>
      </c>
      <c r="AN134" s="3" t="str">
        <f t="shared" si="20"/>
        <v>2</v>
      </c>
      <c r="AO134" s="3"/>
      <c r="AP134" s="4">
        <v>0.00307176474182</v>
      </c>
      <c r="AQ134" s="4">
        <v>108886.0</v>
      </c>
      <c r="AR134" s="4">
        <v>16.73245894613188</v>
      </c>
      <c r="AS134" s="4">
        <v>4966.0</v>
      </c>
      <c r="AT134" s="4">
        <v>12.27786854617684</v>
      </c>
      <c r="AU134" s="4">
        <v>4461.640625</v>
      </c>
      <c r="AV134" s="4">
        <v>12.123358597121216</v>
      </c>
      <c r="AW134" s="4">
        <v>504.359375</v>
      </c>
      <c r="AX134" s="4">
        <v>8.978308264317933</v>
      </c>
      <c r="AY134" s="4">
        <v>297.4359375</v>
      </c>
      <c r="AZ134" s="4">
        <v>8.21643516036857</v>
      </c>
      <c r="BA134" s="4">
        <v>105.905625</v>
      </c>
      <c r="BB134" s="4">
        <v>6.7266354074722035</v>
      </c>
      <c r="BC134" s="3"/>
      <c r="BD134" s="3" t="str">
        <f t="shared" si="21"/>
        <v>2</v>
      </c>
      <c r="BE134" s="3" t="str">
        <f t="shared" si="22"/>
        <v>4</v>
      </c>
      <c r="BF134" s="3" t="str">
        <f t="shared" si="23"/>
        <v>4</v>
      </c>
      <c r="BG134" s="3" t="str">
        <f t="shared" si="24"/>
        <v>2</v>
      </c>
      <c r="BH134" s="3" t="str">
        <f t="shared" si="25"/>
        <v>2</v>
      </c>
      <c r="BI134" s="3" t="str">
        <f t="shared" si="26"/>
        <v>2</v>
      </c>
      <c r="BJ134" s="3" t="str">
        <f t="shared" si="27"/>
        <v>2</v>
      </c>
      <c r="BK134" s="3" t="str">
        <f t="shared" si="28"/>
        <v>2</v>
      </c>
      <c r="BL134" s="3" t="str">
        <f t="shared" si="29"/>
        <v>2</v>
      </c>
      <c r="BM134" s="3" t="str">
        <f t="shared" si="30"/>
        <v>2</v>
      </c>
      <c r="BN134" s="3" t="str">
        <f t="shared" si="31"/>
        <v>2</v>
      </c>
      <c r="BO134" s="3" t="str">
        <f t="shared" si="32"/>
        <v>4</v>
      </c>
      <c r="BP134" s="3" t="str">
        <f t="shared" si="33"/>
        <v>4</v>
      </c>
      <c r="BQ134" s="3"/>
      <c r="BR134" s="4"/>
      <c r="BS134" s="4">
        <v>236118.0</v>
      </c>
      <c r="BT134" s="4">
        <v>14500.0</v>
      </c>
      <c r="BU134" s="3" t="str">
        <f t="shared" si="34"/>
        <v>7</v>
      </c>
      <c r="BV134" s="3" t="str">
        <f t="shared" si="35"/>
        <v>7</v>
      </c>
      <c r="BW134" t="str">
        <f t="shared" si="36"/>
        <v>3</v>
      </c>
      <c r="BX134" t="str">
        <f t="shared" si="37"/>
        <v>4</v>
      </c>
      <c r="BY134" s="4">
        <v>108886.0</v>
      </c>
      <c r="BZ134" s="4">
        <v>4966.0</v>
      </c>
      <c r="CA134" s="3" t="str">
        <f t="shared" si="38"/>
        <v>4</v>
      </c>
      <c r="CB134" s="3" t="str">
        <f t="shared" si="39"/>
        <v>4</v>
      </c>
      <c r="CC134" s="7" t="str">
        <f t="shared" si="40"/>
        <v/>
      </c>
      <c r="CD134" s="4" t="str">
        <f t="shared" si="41"/>
        <v/>
      </c>
      <c r="CE134" s="4" t="str">
        <f t="shared" si="42"/>
        <v/>
      </c>
    </row>
    <row r="135">
      <c r="A135" s="4" t="str">
        <f t="shared" si="44"/>
        <v/>
      </c>
      <c r="B135" s="4" t="str">
        <f t="shared" si="45"/>
        <v/>
      </c>
      <c r="C135" s="4" t="str">
        <f t="shared" si="46"/>
        <v/>
      </c>
      <c r="D135" s="4" t="str">
        <f t="shared" si="47"/>
        <v/>
      </c>
      <c r="E135" s="4" t="str">
        <f t="shared" si="48"/>
        <v/>
      </c>
      <c r="F135" s="4" t="str">
        <f t="shared" si="49"/>
        <v/>
      </c>
      <c r="G135" s="4" t="str">
        <f t="shared" si="50"/>
        <v/>
      </c>
      <c r="H135" s="4" t="str">
        <f t="shared" si="51"/>
        <v/>
      </c>
      <c r="I135" s="4" t="str">
        <f t="shared" si="52"/>
        <v/>
      </c>
      <c r="M135" t="str">
        <f t="shared" si="3"/>
        <v>0</v>
      </c>
      <c r="N135" t="str">
        <f t="shared" si="4"/>
        <v>0</v>
      </c>
      <c r="O135" t="str">
        <f t="shared" si="5"/>
        <v>0</v>
      </c>
      <c r="Q135" s="3" t="str">
        <f t="shared" si="6"/>
        <v/>
      </c>
      <c r="R135" s="3" t="str">
        <f t="shared" si="7"/>
        <v/>
      </c>
      <c r="S135" s="3" t="str">
        <f t="shared" si="8"/>
        <v/>
      </c>
      <c r="X135" s="3" t="str">
        <f t="shared" si="9"/>
        <v>0</v>
      </c>
      <c r="Y135" s="3" t="str">
        <f t="shared" si="10"/>
        <v>0</v>
      </c>
      <c r="Z135" s="3" t="str">
        <f t="shared" si="11"/>
        <v>0</v>
      </c>
      <c r="AA135" s="3" t="str">
        <f t="shared" si="12"/>
        <v>0</v>
      </c>
      <c r="AB135" s="3" t="str">
        <f t="shared" si="13"/>
        <v/>
      </c>
      <c r="AC135" s="3" t="str">
        <f t="shared" si="14"/>
        <v/>
      </c>
      <c r="AD135" s="3" t="str">
        <f t="shared" si="15"/>
        <v/>
      </c>
      <c r="AE135" s="3" t="str">
        <f t="shared" si="16"/>
        <v/>
      </c>
      <c r="AG135" s="7">
        <v>108576.1115625</v>
      </c>
      <c r="AH135" s="7">
        <v>654.8314058351867</v>
      </c>
      <c r="AI135" s="7">
        <v>5463.0</v>
      </c>
      <c r="AJ135" s="7">
        <v>4556.080712295909</v>
      </c>
      <c r="AK135" s="3" t="str">
        <f t="shared" si="17"/>
        <v>2</v>
      </c>
      <c r="AL135" s="3" t="str">
        <f t="shared" si="18"/>
        <v>3</v>
      </c>
      <c r="AM135" s="3" t="str">
        <f t="shared" si="19"/>
        <v>2</v>
      </c>
      <c r="AN135" s="3" t="str">
        <f t="shared" si="20"/>
        <v>2</v>
      </c>
      <c r="AO135" s="3"/>
      <c r="AP135" s="4">
        <v>0.00306496219249</v>
      </c>
      <c r="AQ135" s="4">
        <v>107938.0</v>
      </c>
      <c r="AR135" s="4">
        <v>16.719843335186724</v>
      </c>
      <c r="AS135" s="4">
        <v>5463.0</v>
      </c>
      <c r="AT135" s="4">
        <v>12.415477707697995</v>
      </c>
      <c r="AU135" s="4">
        <v>4546.2403125</v>
      </c>
      <c r="AV135" s="4">
        <v>12.150458231133884</v>
      </c>
      <c r="AW135" s="4">
        <v>916.7596875</v>
      </c>
      <c r="AX135" s="4">
        <v>9.840399795908683</v>
      </c>
      <c r="AY135" s="4">
        <v>596.5328125</v>
      </c>
      <c r="AZ135" s="4">
        <v>9.220457685832818</v>
      </c>
      <c r="BA135" s="4">
        <v>41.57875</v>
      </c>
      <c r="BB135" s="4">
        <v>5.3777744813686725</v>
      </c>
      <c r="BC135" s="3"/>
      <c r="BD135" s="3" t="str">
        <f t="shared" si="21"/>
        <v>2</v>
      </c>
      <c r="BE135" s="3" t="str">
        <f t="shared" si="22"/>
        <v>4</v>
      </c>
      <c r="BF135" s="3" t="str">
        <f t="shared" si="23"/>
        <v>4</v>
      </c>
      <c r="BG135" s="3" t="str">
        <f t="shared" si="24"/>
        <v>2</v>
      </c>
      <c r="BH135" s="3" t="str">
        <f t="shared" si="25"/>
        <v>2</v>
      </c>
      <c r="BI135" s="3" t="str">
        <f t="shared" si="26"/>
        <v>2</v>
      </c>
      <c r="BJ135" s="3" t="str">
        <f t="shared" si="27"/>
        <v>2</v>
      </c>
      <c r="BK135" s="3" t="str">
        <f t="shared" si="28"/>
        <v>3</v>
      </c>
      <c r="BL135" s="3" t="str">
        <f t="shared" si="29"/>
        <v>3</v>
      </c>
      <c r="BM135" s="3" t="str">
        <f t="shared" si="30"/>
        <v>3</v>
      </c>
      <c r="BN135" s="3" t="str">
        <f t="shared" si="31"/>
        <v>3</v>
      </c>
      <c r="BO135" s="3" t="str">
        <f t="shared" si="32"/>
        <v>3</v>
      </c>
      <c r="BP135" s="3" t="str">
        <f t="shared" si="33"/>
        <v>3</v>
      </c>
      <c r="BQ135" s="3"/>
      <c r="BR135" s="4"/>
      <c r="BS135" s="4">
        <v>245130.0</v>
      </c>
      <c r="BT135" s="4">
        <v>15100.0</v>
      </c>
      <c r="BU135" s="3" t="str">
        <f t="shared" si="34"/>
        <v>7</v>
      </c>
      <c r="BV135" s="3" t="str">
        <f t="shared" si="35"/>
        <v>7</v>
      </c>
      <c r="BW135" t="str">
        <f t="shared" si="36"/>
        <v>3</v>
      </c>
      <c r="BX135" t="str">
        <f t="shared" si="37"/>
        <v>4</v>
      </c>
      <c r="BY135" s="4">
        <v>107938.0</v>
      </c>
      <c r="BZ135" s="4">
        <v>5463.0</v>
      </c>
      <c r="CA135" s="3" t="str">
        <f t="shared" si="38"/>
        <v>4</v>
      </c>
      <c r="CB135" s="3" t="str">
        <f t="shared" si="39"/>
        <v>4</v>
      </c>
      <c r="CC135" s="7" t="str">
        <f t="shared" si="40"/>
        <v/>
      </c>
      <c r="CD135" s="4" t="str">
        <f t="shared" si="41"/>
        <v/>
      </c>
      <c r="CE135" s="4" t="str">
        <f t="shared" si="42"/>
        <v/>
      </c>
    </row>
    <row r="136">
      <c r="A136" s="4" t="str">
        <f t="shared" si="44"/>
        <v/>
      </c>
      <c r="B136" s="4" t="str">
        <f t="shared" si="45"/>
        <v/>
      </c>
      <c r="C136" s="4" t="str">
        <f t="shared" si="46"/>
        <v/>
      </c>
      <c r="D136" s="4" t="str">
        <f t="shared" si="47"/>
        <v/>
      </c>
      <c r="E136" s="4" t="str">
        <f t="shared" si="48"/>
        <v/>
      </c>
      <c r="F136" s="4" t="str">
        <f t="shared" si="49"/>
        <v/>
      </c>
      <c r="G136" s="4" t="str">
        <f t="shared" si="50"/>
        <v/>
      </c>
      <c r="H136" s="4" t="str">
        <f t="shared" si="51"/>
        <v/>
      </c>
      <c r="I136" s="4" t="str">
        <f t="shared" si="52"/>
        <v/>
      </c>
      <c r="M136" t="str">
        <f t="shared" si="3"/>
        <v>0</v>
      </c>
      <c r="N136" t="str">
        <f t="shared" si="4"/>
        <v>0</v>
      </c>
      <c r="O136" t="str">
        <f t="shared" si="5"/>
        <v>0</v>
      </c>
      <c r="Q136" s="3" t="str">
        <f t="shared" si="6"/>
        <v/>
      </c>
      <c r="R136" s="3" t="str">
        <f t="shared" si="7"/>
        <v/>
      </c>
      <c r="S136" s="3" t="str">
        <f t="shared" si="8"/>
        <v/>
      </c>
      <c r="X136" s="3" t="str">
        <f t="shared" si="9"/>
        <v>0</v>
      </c>
      <c r="Y136" s="3" t="str">
        <f t="shared" si="10"/>
        <v>0</v>
      </c>
      <c r="Z136" s="3" t="str">
        <f t="shared" si="11"/>
        <v>0</v>
      </c>
      <c r="AA136" s="3" t="str">
        <f t="shared" si="12"/>
        <v>0</v>
      </c>
      <c r="AB136" s="3" t="str">
        <f t="shared" si="13"/>
        <v/>
      </c>
      <c r="AC136" s="3" t="str">
        <f t="shared" si="14"/>
        <v/>
      </c>
      <c r="AD136" s="3" t="str">
        <f t="shared" si="15"/>
        <v/>
      </c>
      <c r="AE136" s="3" t="str">
        <f t="shared" si="16"/>
        <v/>
      </c>
      <c r="AG136" s="7">
        <v>108919.81875</v>
      </c>
      <c r="AH136" s="7">
        <v>1213.5357167878597</v>
      </c>
      <c r="AI136" s="7">
        <v>48500.0</v>
      </c>
      <c r="AJ136" s="7">
        <v>44253.15001725729</v>
      </c>
      <c r="AK136" s="3" t="str">
        <f t="shared" si="17"/>
        <v>2</v>
      </c>
      <c r="AL136" s="3" t="str">
        <f t="shared" si="18"/>
        <v>4</v>
      </c>
      <c r="AM136" s="3" t="str">
        <f t="shared" si="19"/>
        <v>5</v>
      </c>
      <c r="AN136" s="3" t="str">
        <f t="shared" si="20"/>
        <v>5</v>
      </c>
      <c r="AO136" s="3"/>
      <c r="AP136" s="4">
        <v>0.00306173258016</v>
      </c>
      <c r="AQ136" s="4">
        <v>107723.0</v>
      </c>
      <c r="AR136" s="4">
        <v>16.716966787859658</v>
      </c>
      <c r="AS136" s="4">
        <v>48500.0</v>
      </c>
      <c r="AT136" s="4">
        <v>15.565697126849214</v>
      </c>
      <c r="AU136" s="4">
        <v>44241.09375</v>
      </c>
      <c r="AV136" s="4">
        <v>15.433099432576759</v>
      </c>
      <c r="AW136" s="4">
        <v>4258.90625</v>
      </c>
      <c r="AX136" s="4">
        <v>12.056267257295417</v>
      </c>
      <c r="AY136" s="4">
        <v>1165.5375</v>
      </c>
      <c r="AZ136" s="4">
        <v>10.18677970714148</v>
      </c>
      <c r="BA136" s="4">
        <v>31.28125</v>
      </c>
      <c r="BB136" s="4">
        <v>4.967226258835994</v>
      </c>
      <c r="BC136" s="3"/>
      <c r="BD136" s="3" t="str">
        <f t="shared" si="21"/>
        <v>2</v>
      </c>
      <c r="BE136" s="3" t="str">
        <f t="shared" si="22"/>
        <v>4</v>
      </c>
      <c r="BF136" s="3" t="str">
        <f t="shared" si="23"/>
        <v>4</v>
      </c>
      <c r="BG136" s="3" t="str">
        <f t="shared" si="24"/>
        <v>5</v>
      </c>
      <c r="BH136" s="3" t="str">
        <f t="shared" si="25"/>
        <v>5</v>
      </c>
      <c r="BI136" s="3" t="str">
        <f t="shared" si="26"/>
        <v>5</v>
      </c>
      <c r="BJ136" s="3" t="str">
        <f t="shared" si="27"/>
        <v>5</v>
      </c>
      <c r="BK136" s="3" t="str">
        <f t="shared" si="28"/>
        <v>5</v>
      </c>
      <c r="BL136" s="3" t="str">
        <f t="shared" si="29"/>
        <v>5</v>
      </c>
      <c r="BM136" s="3" t="str">
        <f t="shared" si="30"/>
        <v>4</v>
      </c>
      <c r="BN136" s="3" t="str">
        <f t="shared" si="31"/>
        <v>4</v>
      </c>
      <c r="BO136" s="3" t="str">
        <f t="shared" si="32"/>
        <v>3</v>
      </c>
      <c r="BP136" s="3" t="str">
        <f t="shared" si="33"/>
        <v>3</v>
      </c>
      <c r="BQ136" s="3"/>
      <c r="BR136" s="4"/>
      <c r="BS136" s="4">
        <v>247264.0</v>
      </c>
      <c r="BT136" s="4">
        <v>15400.0</v>
      </c>
      <c r="BU136" s="3" t="str">
        <f t="shared" si="34"/>
        <v>7</v>
      </c>
      <c r="BV136" s="3" t="str">
        <f t="shared" si="35"/>
        <v>7</v>
      </c>
      <c r="BW136" t="str">
        <f t="shared" si="36"/>
        <v>3</v>
      </c>
      <c r="BX136" t="str">
        <f t="shared" si="37"/>
        <v>4</v>
      </c>
      <c r="BY136" s="4">
        <v>107723.0</v>
      </c>
      <c r="BZ136" s="4">
        <v>48500.0</v>
      </c>
      <c r="CA136" s="3" t="str">
        <f t="shared" si="38"/>
        <v>4</v>
      </c>
      <c r="CB136" s="3" t="str">
        <f t="shared" si="39"/>
        <v>10</v>
      </c>
      <c r="CC136" s="7" t="str">
        <f t="shared" si="40"/>
        <v/>
      </c>
      <c r="CD136" s="4" t="str">
        <f t="shared" si="41"/>
        <v/>
      </c>
      <c r="CE136" s="4" t="str">
        <f t="shared" si="42"/>
        <v/>
      </c>
    </row>
    <row r="137">
      <c r="A137" s="4" t="str">
        <f t="shared" si="44"/>
        <v/>
      </c>
      <c r="B137" s="4" t="str">
        <f t="shared" si="45"/>
        <v/>
      </c>
      <c r="C137" s="4" t="str">
        <f t="shared" si="46"/>
        <v/>
      </c>
      <c r="D137" s="4" t="str">
        <f t="shared" si="47"/>
        <v/>
      </c>
      <c r="E137" s="4" t="str">
        <f t="shared" si="48"/>
        <v/>
      </c>
      <c r="F137" s="4" t="str">
        <f t="shared" si="49"/>
        <v/>
      </c>
      <c r="G137" s="4" t="str">
        <f t="shared" si="50"/>
        <v/>
      </c>
      <c r="H137" s="4" t="str">
        <f t="shared" si="51"/>
        <v/>
      </c>
      <c r="I137" s="4" t="str">
        <f t="shared" si="52"/>
        <v/>
      </c>
      <c r="M137" t="str">
        <f t="shared" si="3"/>
        <v>0</v>
      </c>
      <c r="N137" t="str">
        <f t="shared" si="4"/>
        <v>0</v>
      </c>
      <c r="O137" t="str">
        <f t="shared" si="5"/>
        <v>0</v>
      </c>
      <c r="Q137" s="3" t="str">
        <f t="shared" si="6"/>
        <v/>
      </c>
      <c r="R137" s="3" t="str">
        <f t="shared" si="7"/>
        <v/>
      </c>
      <c r="S137" s="3" t="str">
        <f t="shared" si="8"/>
        <v/>
      </c>
      <c r="U137" s="18"/>
      <c r="X137" s="3" t="str">
        <f t="shared" si="9"/>
        <v>0</v>
      </c>
      <c r="Y137" s="3" t="str">
        <f t="shared" si="10"/>
        <v>0</v>
      </c>
      <c r="Z137" s="3" t="str">
        <f t="shared" si="11"/>
        <v>0</v>
      </c>
      <c r="AA137" s="3" t="str">
        <f t="shared" si="12"/>
        <v>0</v>
      </c>
      <c r="AB137" s="3" t="str">
        <f t="shared" si="13"/>
        <v/>
      </c>
      <c r="AC137" s="3" t="str">
        <f t="shared" si="14"/>
        <v/>
      </c>
      <c r="AD137" s="3" t="str">
        <f t="shared" si="15"/>
        <v/>
      </c>
      <c r="AE137" s="3" t="str">
        <f t="shared" si="16"/>
        <v/>
      </c>
      <c r="AG137" s="7">
        <v>112025.48749999999</v>
      </c>
      <c r="AH137" s="7">
        <v>6680.172495110894</v>
      </c>
      <c r="AI137" s="7">
        <v>86500.0</v>
      </c>
      <c r="AJ137" s="7">
        <v>58429.30878626143</v>
      </c>
      <c r="AK137" s="3" t="str">
        <f t="shared" si="17"/>
        <v>2</v>
      </c>
      <c r="AL137" s="3" t="str">
        <f t="shared" si="18"/>
        <v>5</v>
      </c>
      <c r="AM137" s="3" t="str">
        <f t="shared" si="19"/>
        <v>5</v>
      </c>
      <c r="AN137" s="3" t="str">
        <f t="shared" si="20"/>
        <v>5</v>
      </c>
      <c r="AO137" s="3"/>
      <c r="AP137" s="4">
        <v>0.0030355244344</v>
      </c>
      <c r="AQ137" s="4">
        <v>105362.0</v>
      </c>
      <c r="AR137" s="4">
        <v>16.6849951108946</v>
      </c>
      <c r="AS137" s="4">
        <v>86500.0</v>
      </c>
      <c r="AT137" s="4">
        <v>16.40041251229881</v>
      </c>
      <c r="AU137" s="4">
        <v>58414.53125</v>
      </c>
      <c r="AV137" s="4">
        <v>15.834039679383595</v>
      </c>
      <c r="AW137" s="4">
        <v>28085.46875</v>
      </c>
      <c r="AX137" s="4">
        <v>14.7775362614283</v>
      </c>
      <c r="AY137" s="4">
        <v>5890.525</v>
      </c>
      <c r="AZ137" s="4">
        <v>12.524180506348166</v>
      </c>
      <c r="BA137" s="4">
        <v>772.9625</v>
      </c>
      <c r="BB137" s="4">
        <v>9.594254613787255</v>
      </c>
      <c r="BC137" s="3"/>
      <c r="BD137" s="3" t="str">
        <f t="shared" si="21"/>
        <v>2</v>
      </c>
      <c r="BE137" s="3" t="str">
        <f t="shared" si="22"/>
        <v>4</v>
      </c>
      <c r="BF137" s="3" t="str">
        <f t="shared" si="23"/>
        <v>4</v>
      </c>
      <c r="BG137" s="3" t="str">
        <f t="shared" si="24"/>
        <v>5</v>
      </c>
      <c r="BH137" s="3" t="str">
        <f t="shared" si="25"/>
        <v>5</v>
      </c>
      <c r="BI137" s="3" t="str">
        <f t="shared" si="26"/>
        <v>5</v>
      </c>
      <c r="BJ137" s="3" t="str">
        <f t="shared" si="27"/>
        <v>5</v>
      </c>
      <c r="BK137" s="3" t="str">
        <f t="shared" si="28"/>
        <v>5</v>
      </c>
      <c r="BL137" s="3" t="str">
        <f t="shared" si="29"/>
        <v>5</v>
      </c>
      <c r="BM137" s="3" t="str">
        <f t="shared" si="30"/>
        <v>5</v>
      </c>
      <c r="BN137" s="3" t="str">
        <f t="shared" si="31"/>
        <v>5</v>
      </c>
      <c r="BO137" s="3" t="str">
        <f t="shared" si="32"/>
        <v>5</v>
      </c>
      <c r="BP137" s="3" t="str">
        <f t="shared" si="33"/>
        <v>5</v>
      </c>
      <c r="BQ137" s="3"/>
      <c r="BR137" s="4"/>
      <c r="BS137" s="4">
        <v>249742.0</v>
      </c>
      <c r="BT137" s="4">
        <v>15900.0</v>
      </c>
      <c r="BU137" s="3" t="str">
        <f t="shared" si="34"/>
        <v>7</v>
      </c>
      <c r="BV137" s="3" t="str">
        <f t="shared" si="35"/>
        <v>7</v>
      </c>
      <c r="BW137" t="str">
        <f t="shared" si="36"/>
        <v>3</v>
      </c>
      <c r="BX137" t="str">
        <f t="shared" si="37"/>
        <v>4</v>
      </c>
      <c r="BY137" s="4">
        <v>105362.0</v>
      </c>
      <c r="BZ137" s="4">
        <v>86500.0</v>
      </c>
      <c r="CA137" s="3" t="str">
        <f t="shared" si="38"/>
        <v>4</v>
      </c>
      <c r="CB137" s="3" t="str">
        <f t="shared" si="39"/>
        <v>10</v>
      </c>
      <c r="CC137" s="7" t="str">
        <f t="shared" si="40"/>
        <v/>
      </c>
      <c r="CD137" s="4" t="str">
        <f t="shared" si="41"/>
        <v/>
      </c>
      <c r="CE137" s="4" t="str">
        <f t="shared" si="42"/>
        <v/>
      </c>
    </row>
    <row r="138">
      <c r="A138" s="4" t="str">
        <f t="shared" si="44"/>
        <v/>
      </c>
      <c r="B138" s="4" t="str">
        <f t="shared" si="45"/>
        <v/>
      </c>
      <c r="C138" s="4" t="str">
        <f t="shared" si="46"/>
        <v/>
      </c>
      <c r="D138" s="4" t="str">
        <f t="shared" si="47"/>
        <v/>
      </c>
      <c r="E138" s="4" t="str">
        <f t="shared" si="48"/>
        <v/>
      </c>
      <c r="F138" s="4" t="str">
        <f t="shared" si="49"/>
        <v/>
      </c>
      <c r="G138" s="4" t="str">
        <f t="shared" si="50"/>
        <v/>
      </c>
      <c r="H138" s="4" t="str">
        <f t="shared" si="51"/>
        <v/>
      </c>
      <c r="I138" s="4" t="str">
        <f t="shared" si="52"/>
        <v>3</v>
      </c>
      <c r="J138" s="4">
        <v>39.0</v>
      </c>
      <c r="M138" t="str">
        <f t="shared" si="3"/>
        <v>2</v>
      </c>
      <c r="N138" t="str">
        <f t="shared" si="4"/>
        <v>0</v>
      </c>
      <c r="O138" t="str">
        <f t="shared" si="5"/>
        <v>0</v>
      </c>
      <c r="Q138" s="3" t="str">
        <f t="shared" si="6"/>
        <v>7</v>
      </c>
      <c r="R138" s="3" t="str">
        <f t="shared" si="7"/>
        <v/>
      </c>
      <c r="S138" s="3" t="str">
        <f t="shared" si="8"/>
        <v/>
      </c>
      <c r="T138">
        <v>7.285402218862249</v>
      </c>
      <c r="U138" s="7">
        <v>2.0</v>
      </c>
      <c r="V138" s="7"/>
      <c r="W138" s="7"/>
      <c r="X138" s="3" t="str">
        <f t="shared" si="9"/>
        <v>2</v>
      </c>
      <c r="Y138" s="3" t="str">
        <f t="shared" si="10"/>
        <v>2</v>
      </c>
      <c r="Z138" s="3" t="str">
        <f t="shared" si="11"/>
        <v>0</v>
      </c>
      <c r="AA138" s="3" t="str">
        <f t="shared" si="12"/>
        <v>0</v>
      </c>
      <c r="AB138" s="3" t="str">
        <f t="shared" si="13"/>
        <v>3</v>
      </c>
      <c r="AC138" s="3" t="str">
        <f t="shared" si="14"/>
        <v>3</v>
      </c>
      <c r="AD138" s="3" t="str">
        <f t="shared" si="15"/>
        <v/>
      </c>
      <c r="AE138" s="3" t="str">
        <f t="shared" si="16"/>
        <v/>
      </c>
      <c r="AG138" s="7">
        <v>106349.6453125</v>
      </c>
      <c r="AH138" s="7">
        <v>1658.3213246470725</v>
      </c>
      <c r="AI138" s="7">
        <v>8458.0</v>
      </c>
      <c r="AJ138" s="7">
        <v>4994.053716739433</v>
      </c>
      <c r="AK138" s="3" t="str">
        <f t="shared" si="17"/>
        <v>2</v>
      </c>
      <c r="AL138" s="3" t="str">
        <f t="shared" si="18"/>
        <v>4</v>
      </c>
      <c r="AM138" s="3" t="str">
        <f t="shared" si="19"/>
        <v>3</v>
      </c>
      <c r="AN138" s="3" t="str">
        <f t="shared" si="20"/>
        <v>2</v>
      </c>
      <c r="AO138" s="3"/>
      <c r="AP138" s="4">
        <v>0.00302211150316</v>
      </c>
      <c r="AQ138" s="4">
        <v>104708.0</v>
      </c>
      <c r="AR138" s="4">
        <v>16.676012147072402</v>
      </c>
      <c r="AS138" s="4">
        <v>8458.0</v>
      </c>
      <c r="AT138" s="4">
        <v>13.046100845028803</v>
      </c>
      <c r="AU138" s="4">
        <v>4982.290625</v>
      </c>
      <c r="AV138" s="4">
        <v>12.282593463410103</v>
      </c>
      <c r="AW138" s="4">
        <v>3475.709375</v>
      </c>
      <c r="AX138" s="4">
        <v>11.763091739433742</v>
      </c>
      <c r="AY138" s="4">
        <v>1596.0078125</v>
      </c>
      <c r="AZ138" s="4">
        <v>10.640251998269601</v>
      </c>
      <c r="BA138" s="4">
        <v>45.6375</v>
      </c>
      <c r="BB138" s="4">
        <v>5.5121478585475225</v>
      </c>
      <c r="BC138" s="3"/>
      <c r="BD138" s="3" t="str">
        <f t="shared" si="21"/>
        <v>2</v>
      </c>
      <c r="BE138" s="3" t="str">
        <f t="shared" si="22"/>
        <v>4</v>
      </c>
      <c r="BF138" s="3" t="str">
        <f t="shared" si="23"/>
        <v>4</v>
      </c>
      <c r="BG138" s="3" t="str">
        <f t="shared" si="24"/>
        <v>3</v>
      </c>
      <c r="BH138" s="3" t="str">
        <f t="shared" si="25"/>
        <v>3</v>
      </c>
      <c r="BI138" s="3" t="str">
        <f t="shared" si="26"/>
        <v>2</v>
      </c>
      <c r="BJ138" s="3" t="str">
        <f t="shared" si="27"/>
        <v>2</v>
      </c>
      <c r="BK138" s="3" t="str">
        <f t="shared" si="28"/>
        <v>4</v>
      </c>
      <c r="BL138" s="3" t="str">
        <f t="shared" si="29"/>
        <v>4</v>
      </c>
      <c r="BM138" s="3" t="str">
        <f t="shared" si="30"/>
        <v>4</v>
      </c>
      <c r="BN138" s="3" t="str">
        <f t="shared" si="31"/>
        <v>4</v>
      </c>
      <c r="BO138" s="3" t="str">
        <f t="shared" si="32"/>
        <v>3</v>
      </c>
      <c r="BP138" s="3" t="str">
        <f t="shared" si="33"/>
        <v>3</v>
      </c>
      <c r="BQ138" s="3"/>
      <c r="BR138" s="4"/>
      <c r="BS138" s="4">
        <v>251118.0</v>
      </c>
      <c r="BT138" s="4">
        <v>16000.0</v>
      </c>
      <c r="BU138" s="3" t="str">
        <f t="shared" si="34"/>
        <v>7</v>
      </c>
      <c r="BV138" s="3" t="str">
        <f t="shared" si="35"/>
        <v>7</v>
      </c>
      <c r="BW138" t="str">
        <f t="shared" si="36"/>
        <v>3</v>
      </c>
      <c r="BX138" t="str">
        <f t="shared" si="37"/>
        <v>4</v>
      </c>
      <c r="BY138" s="4">
        <v>104708.0</v>
      </c>
      <c r="BZ138" s="4">
        <v>8458.0</v>
      </c>
      <c r="CA138" s="3" t="str">
        <f t="shared" si="38"/>
        <v>4</v>
      </c>
      <c r="CB138" s="3" t="str">
        <f t="shared" si="39"/>
        <v>5</v>
      </c>
      <c r="CC138" s="7" t="str">
        <f t="shared" si="40"/>
        <v/>
      </c>
      <c r="CD138" s="4" t="str">
        <f t="shared" si="41"/>
        <v/>
      </c>
      <c r="CE138" s="4" t="str">
        <f t="shared" si="42"/>
        <v/>
      </c>
    </row>
    <row r="139">
      <c r="A139" s="4" t="str">
        <f t="shared" si="44"/>
        <v/>
      </c>
      <c r="B139" s="4" t="str">
        <f t="shared" si="45"/>
        <v/>
      </c>
      <c r="C139" s="4" t="str">
        <f t="shared" si="46"/>
        <v/>
      </c>
      <c r="D139" s="4" t="str">
        <f t="shared" si="47"/>
        <v/>
      </c>
      <c r="E139" s="4" t="str">
        <f t="shared" si="48"/>
        <v/>
      </c>
      <c r="F139" s="4" t="str">
        <f t="shared" si="49"/>
        <v/>
      </c>
      <c r="G139" s="4" t="str">
        <f t="shared" si="50"/>
        <v/>
      </c>
      <c r="H139" s="4" t="str">
        <f t="shared" si="51"/>
        <v/>
      </c>
      <c r="I139" s="4" t="str">
        <f t="shared" si="52"/>
        <v/>
      </c>
      <c r="M139" t="str">
        <f t="shared" si="3"/>
        <v>0</v>
      </c>
      <c r="N139" t="str">
        <f t="shared" si="4"/>
        <v>0</v>
      </c>
      <c r="O139" t="str">
        <f t="shared" si="5"/>
        <v>0</v>
      </c>
      <c r="Q139" s="3" t="str">
        <f t="shared" si="6"/>
        <v/>
      </c>
      <c r="R139" s="3" t="str">
        <f t="shared" si="7"/>
        <v/>
      </c>
      <c r="S139" s="3" t="str">
        <f t="shared" si="8"/>
        <v/>
      </c>
      <c r="T139" s="18"/>
      <c r="U139" s="18"/>
      <c r="X139" s="3" t="str">
        <f t="shared" si="9"/>
        <v>0</v>
      </c>
      <c r="Y139" s="3" t="str">
        <f t="shared" si="10"/>
        <v>0</v>
      </c>
      <c r="Z139" s="3" t="str">
        <f t="shared" si="11"/>
        <v>0</v>
      </c>
      <c r="AA139" s="3" t="str">
        <f t="shared" si="12"/>
        <v>0</v>
      </c>
      <c r="AB139" s="3" t="str">
        <f t="shared" si="13"/>
        <v/>
      </c>
      <c r="AC139" s="3" t="str">
        <f t="shared" si="14"/>
        <v/>
      </c>
      <c r="AD139" s="3" t="str">
        <f t="shared" si="15"/>
        <v/>
      </c>
      <c r="AE139" s="3" t="str">
        <f t="shared" si="16"/>
        <v/>
      </c>
      <c r="AG139" s="7">
        <v>104732.3028125</v>
      </c>
      <c r="AH139" s="7">
        <v>103.97795635485477</v>
      </c>
      <c r="AI139" s="7">
        <v>1021.0</v>
      </c>
      <c r="AJ139" s="7">
        <v>970.8073549220576</v>
      </c>
      <c r="AK139" s="3" t="str">
        <f t="shared" si="17"/>
        <v>2</v>
      </c>
      <c r="AL139" s="3" t="str">
        <f t="shared" si="18"/>
        <v>1</v>
      </c>
      <c r="AM139" s="3" t="str">
        <f t="shared" si="19"/>
        <v>1</v>
      </c>
      <c r="AN139" s="3" t="str">
        <f t="shared" si="20"/>
        <v>1</v>
      </c>
      <c r="AO139" s="3"/>
      <c r="AP139" s="4">
        <v>0.00297724785231</v>
      </c>
      <c r="AQ139" s="4">
        <v>104645.0</v>
      </c>
      <c r="AR139" s="4">
        <v>16.675143854854767</v>
      </c>
      <c r="AS139" s="4">
        <v>1021.0</v>
      </c>
      <c r="AT139" s="4">
        <v>9.995767150877802</v>
      </c>
      <c r="AU139" s="4">
        <v>965.0</v>
      </c>
      <c r="AV139" s="4">
        <v>9.914385132155443</v>
      </c>
      <c r="AW139" s="4">
        <v>56.0</v>
      </c>
      <c r="AX139" s="4">
        <v>5.807354922057605</v>
      </c>
      <c r="AY139" s="4">
        <v>84.0215625</v>
      </c>
      <c r="AZ139" s="4">
        <v>6.392687709919613</v>
      </c>
      <c r="BA139" s="4">
        <v>3.28125</v>
      </c>
      <c r="BB139" s="4">
        <v>1.7142455176661227</v>
      </c>
      <c r="BC139" s="3"/>
      <c r="BD139" s="3" t="str">
        <f t="shared" si="21"/>
        <v>2</v>
      </c>
      <c r="BE139" s="3" t="str">
        <f t="shared" si="22"/>
        <v>4</v>
      </c>
      <c r="BF139" s="3" t="str">
        <f t="shared" si="23"/>
        <v>4</v>
      </c>
      <c r="BG139" s="3" t="str">
        <f t="shared" si="24"/>
        <v>1</v>
      </c>
      <c r="BH139" s="3" t="str">
        <f t="shared" si="25"/>
        <v>1</v>
      </c>
      <c r="BI139" s="3" t="str">
        <f t="shared" si="26"/>
        <v>1</v>
      </c>
      <c r="BJ139" s="3" t="str">
        <f t="shared" si="27"/>
        <v>1</v>
      </c>
      <c r="BK139" s="3" t="str">
        <f t="shared" si="28"/>
        <v>1</v>
      </c>
      <c r="BL139" s="3" t="str">
        <f t="shared" si="29"/>
        <v>1</v>
      </c>
      <c r="BM139" s="3" t="str">
        <f t="shared" si="30"/>
        <v>1</v>
      </c>
      <c r="BN139" s="3" t="str">
        <f t="shared" si="31"/>
        <v>1</v>
      </c>
      <c r="BO139" s="3" t="str">
        <f t="shared" si="32"/>
        <v>2</v>
      </c>
      <c r="BP139" s="3" t="str">
        <f t="shared" si="33"/>
        <v>2</v>
      </c>
      <c r="BQ139" s="3"/>
      <c r="BR139" s="4"/>
      <c r="BS139" s="4">
        <v>263116.0</v>
      </c>
      <c r="BT139" s="4">
        <v>16000.0</v>
      </c>
      <c r="BU139" s="3" t="str">
        <f t="shared" si="34"/>
        <v>7</v>
      </c>
      <c r="BV139" s="3" t="str">
        <f t="shared" si="35"/>
        <v>7</v>
      </c>
      <c r="BW139" t="str">
        <f t="shared" si="36"/>
        <v>3</v>
      </c>
      <c r="BX139" t="str">
        <f t="shared" si="37"/>
        <v>4</v>
      </c>
      <c r="BY139" s="4">
        <v>104645.0</v>
      </c>
      <c r="BZ139" s="4">
        <v>1021.0</v>
      </c>
      <c r="CA139" s="3" t="str">
        <f t="shared" si="38"/>
        <v>4</v>
      </c>
      <c r="CB139" s="3" t="str">
        <f t="shared" si="39"/>
        <v>1</v>
      </c>
      <c r="CC139" s="7" t="str">
        <f t="shared" si="40"/>
        <v/>
      </c>
      <c r="CD139" s="4" t="str">
        <f t="shared" si="41"/>
        <v/>
      </c>
      <c r="CE139" s="4" t="str">
        <f t="shared" si="42"/>
        <v/>
      </c>
    </row>
    <row r="140">
      <c r="A140" s="4" t="str">
        <f t="shared" si="44"/>
        <v>0</v>
      </c>
      <c r="B140" s="4" t="str">
        <f t="shared" si="45"/>
        <v/>
      </c>
      <c r="C140" s="4" t="str">
        <f t="shared" si="46"/>
        <v/>
      </c>
      <c r="D140" s="4" t="str">
        <f t="shared" si="47"/>
        <v/>
      </c>
      <c r="E140" s="4" t="str">
        <f t="shared" si="48"/>
        <v>0</v>
      </c>
      <c r="F140" s="4" t="str">
        <f t="shared" si="49"/>
        <v/>
      </c>
      <c r="G140" s="4" t="str">
        <f t="shared" si="50"/>
        <v/>
      </c>
      <c r="H140" s="4" t="str">
        <f t="shared" si="51"/>
        <v/>
      </c>
      <c r="I140" s="4" t="str">
        <f t="shared" si="52"/>
        <v>1</v>
      </c>
      <c r="J140" s="4">
        <v>0.0</v>
      </c>
      <c r="K140" s="4">
        <v>0.0</v>
      </c>
      <c r="L140" s="4">
        <v>0.0</v>
      </c>
      <c r="M140" t="str">
        <f t="shared" si="3"/>
        <v>0</v>
      </c>
      <c r="N140" t="str">
        <f t="shared" si="4"/>
        <v>0</v>
      </c>
      <c r="O140" t="str">
        <f t="shared" si="5"/>
        <v>0</v>
      </c>
      <c r="Q140" s="3" t="str">
        <f t="shared" si="6"/>
        <v>0</v>
      </c>
      <c r="R140" s="3" t="str">
        <f t="shared" si="7"/>
        <v>0</v>
      </c>
      <c r="S140" s="3" t="str">
        <f t="shared" si="8"/>
        <v>0</v>
      </c>
      <c r="T140" s="7">
        <v>0.0</v>
      </c>
      <c r="U140" s="4">
        <v>5.0</v>
      </c>
      <c r="V140" s="7">
        <v>0.0</v>
      </c>
      <c r="W140" s="7">
        <v>0.0</v>
      </c>
      <c r="X140" s="3" t="str">
        <f t="shared" si="9"/>
        <v>0</v>
      </c>
      <c r="Y140" s="3" t="str">
        <f t="shared" si="10"/>
        <v>4</v>
      </c>
      <c r="Z140" s="3" t="str">
        <f t="shared" si="11"/>
        <v>0</v>
      </c>
      <c r="AA140" s="3" t="str">
        <f t="shared" si="12"/>
        <v>0</v>
      </c>
      <c r="AB140" s="3" t="str">
        <f t="shared" si="13"/>
        <v>0</v>
      </c>
      <c r="AC140" s="3" t="str">
        <f t="shared" si="14"/>
        <v>5</v>
      </c>
      <c r="AD140" s="3" t="str">
        <f t="shared" si="15"/>
        <v>0</v>
      </c>
      <c r="AE140" s="3" t="str">
        <f t="shared" si="16"/>
        <v>0</v>
      </c>
      <c r="AG140" s="7">
        <v>104619.015625</v>
      </c>
      <c r="AH140" s="7">
        <v>79.68954132853906</v>
      </c>
      <c r="AI140" s="7">
        <v>1464.0</v>
      </c>
      <c r="AJ140" s="7">
        <v>1206.055282435501</v>
      </c>
      <c r="AK140" s="3" t="str">
        <f t="shared" si="17"/>
        <v>2</v>
      </c>
      <c r="AL140" s="3" t="str">
        <f t="shared" si="18"/>
        <v>1</v>
      </c>
      <c r="AM140" s="3" t="str">
        <f t="shared" si="19"/>
        <v>1</v>
      </c>
      <c r="AN140" s="3" t="str">
        <f t="shared" si="20"/>
        <v>1</v>
      </c>
      <c r="AO140" s="3"/>
      <c r="AP140" s="4">
        <v>0.00295457302134</v>
      </c>
      <c r="AQ140" s="4">
        <v>104556.0</v>
      </c>
      <c r="AR140" s="4">
        <v>16.673916328539065</v>
      </c>
      <c r="AS140" s="4">
        <v>1464.0</v>
      </c>
      <c r="AT140" s="4">
        <v>10.515699838284043</v>
      </c>
      <c r="AU140" s="4">
        <v>1198.0</v>
      </c>
      <c r="AV140" s="4">
        <v>10.226412192788786</v>
      </c>
      <c r="AW140" s="4">
        <v>266.0</v>
      </c>
      <c r="AX140" s="4">
        <v>8.05528243550119</v>
      </c>
      <c r="AY140" s="4">
        <v>40.569375</v>
      </c>
      <c r="AZ140" s="4">
        <v>5.342319171862259</v>
      </c>
      <c r="BA140" s="4">
        <v>22.44625</v>
      </c>
      <c r="BB140" s="4">
        <v>4.488402535029733</v>
      </c>
      <c r="BC140" s="3"/>
      <c r="BD140" s="3" t="str">
        <f t="shared" si="21"/>
        <v>2</v>
      </c>
      <c r="BE140" s="3" t="str">
        <f t="shared" si="22"/>
        <v>4</v>
      </c>
      <c r="BF140" s="3" t="str">
        <f t="shared" si="23"/>
        <v>4</v>
      </c>
      <c r="BG140" s="3" t="str">
        <f t="shared" si="24"/>
        <v>1</v>
      </c>
      <c r="BH140" s="3" t="str">
        <f t="shared" si="25"/>
        <v>1</v>
      </c>
      <c r="BI140" s="3" t="str">
        <f t="shared" si="26"/>
        <v>1</v>
      </c>
      <c r="BJ140" s="3" t="str">
        <f t="shared" si="27"/>
        <v>1</v>
      </c>
      <c r="BK140" s="3" t="str">
        <f t="shared" si="28"/>
        <v>2</v>
      </c>
      <c r="BL140" s="3" t="str">
        <f t="shared" si="29"/>
        <v>2</v>
      </c>
      <c r="BM140" s="3" t="str">
        <f t="shared" si="30"/>
        <v>1</v>
      </c>
      <c r="BN140" s="3" t="str">
        <f t="shared" si="31"/>
        <v>1</v>
      </c>
      <c r="BO140" s="3" t="str">
        <f t="shared" si="32"/>
        <v>2</v>
      </c>
      <c r="BP140" s="3" t="str">
        <f t="shared" si="33"/>
        <v>2</v>
      </c>
      <c r="BQ140" s="3"/>
      <c r="BR140" s="4"/>
      <c r="BS140" s="4">
        <v>266629.0</v>
      </c>
      <c r="BT140" s="4">
        <v>16200.0</v>
      </c>
      <c r="BU140" s="3" t="str">
        <f t="shared" si="34"/>
        <v>8</v>
      </c>
      <c r="BV140" s="3" t="str">
        <f t="shared" si="35"/>
        <v>8</v>
      </c>
      <c r="BW140" t="str">
        <f t="shared" si="36"/>
        <v>3</v>
      </c>
      <c r="BX140" t="str">
        <f t="shared" si="37"/>
        <v>4</v>
      </c>
      <c r="BY140" s="4">
        <v>104556.0</v>
      </c>
      <c r="BZ140" s="4">
        <v>1464.0</v>
      </c>
      <c r="CA140" s="3" t="str">
        <f t="shared" si="38"/>
        <v>4</v>
      </c>
      <c r="CB140" s="3" t="str">
        <f t="shared" si="39"/>
        <v>2</v>
      </c>
      <c r="CC140" s="7" t="str">
        <f t="shared" si="40"/>
        <v/>
      </c>
      <c r="CD140" s="4" t="str">
        <f t="shared" si="41"/>
        <v>0</v>
      </c>
      <c r="CE140" s="4" t="str">
        <f t="shared" si="42"/>
        <v>0</v>
      </c>
    </row>
    <row r="141">
      <c r="A141" s="4" t="str">
        <f t="shared" si="44"/>
        <v/>
      </c>
      <c r="B141" s="4" t="str">
        <f t="shared" si="45"/>
        <v/>
      </c>
      <c r="C141" s="4" t="str">
        <f t="shared" si="46"/>
        <v/>
      </c>
      <c r="D141" s="4" t="str">
        <f t="shared" si="47"/>
        <v>1</v>
      </c>
      <c r="E141" s="4" t="str">
        <f t="shared" si="48"/>
        <v/>
      </c>
      <c r="F141" s="4" t="str">
        <f t="shared" si="49"/>
        <v/>
      </c>
      <c r="G141" s="4" t="str">
        <f t="shared" si="50"/>
        <v/>
      </c>
      <c r="H141" s="4" t="str">
        <f t="shared" si="51"/>
        <v>0</v>
      </c>
      <c r="I141" s="4" t="str">
        <f t="shared" si="52"/>
        <v>4</v>
      </c>
      <c r="J141" s="4">
        <v>974.0</v>
      </c>
      <c r="K141" s="4">
        <v>0.0</v>
      </c>
      <c r="L141" s="4">
        <v>1.0</v>
      </c>
      <c r="M141" t="str">
        <f t="shared" si="3"/>
        <v>4</v>
      </c>
      <c r="N141" t="str">
        <f t="shared" si="4"/>
        <v>0</v>
      </c>
      <c r="O141" t="str">
        <f t="shared" si="5"/>
        <v>1</v>
      </c>
      <c r="Q141" s="3" t="str">
        <f t="shared" si="6"/>
        <v>10</v>
      </c>
      <c r="R141" s="3" t="str">
        <f t="shared" si="7"/>
        <v>0</v>
      </c>
      <c r="S141" s="3" t="str">
        <f t="shared" si="8"/>
        <v>2</v>
      </c>
      <c r="T141">
        <v>178.92777796208236</v>
      </c>
      <c r="U141" s="7">
        <v>75.0</v>
      </c>
      <c r="V141" s="7">
        <v>1.0</v>
      </c>
      <c r="W141" s="7">
        <v>952.3219280948873</v>
      </c>
      <c r="X141" s="3" t="str">
        <f t="shared" si="9"/>
        <v>5</v>
      </c>
      <c r="Y141" s="3" t="str">
        <f t="shared" si="10"/>
        <v>5</v>
      </c>
      <c r="Z141" s="3" t="str">
        <f t="shared" si="11"/>
        <v>1</v>
      </c>
      <c r="AA141" s="3" t="str">
        <f t="shared" si="12"/>
        <v>5</v>
      </c>
      <c r="AB141" s="3" t="str">
        <f t="shared" si="13"/>
        <v>9</v>
      </c>
      <c r="AC141" s="3" t="str">
        <f t="shared" si="14"/>
        <v>10</v>
      </c>
      <c r="AD141" s="3" t="str">
        <f t="shared" si="15"/>
        <v>2</v>
      </c>
      <c r="AE141" s="3" t="str">
        <f t="shared" si="16"/>
        <v>10</v>
      </c>
      <c r="AG141" s="7">
        <v>102903.3415625</v>
      </c>
      <c r="AH141" s="7">
        <v>430.98667205004995</v>
      </c>
      <c r="AI141" s="7">
        <v>31800.0</v>
      </c>
      <c r="AJ141" s="7">
        <v>26376.595779978077</v>
      </c>
      <c r="AK141" s="3" t="str">
        <f t="shared" si="17"/>
        <v>2</v>
      </c>
      <c r="AL141" s="3" t="str">
        <f t="shared" si="18"/>
        <v>3</v>
      </c>
      <c r="AM141" s="3" t="str">
        <f t="shared" si="19"/>
        <v>5</v>
      </c>
      <c r="AN141" s="3" t="str">
        <f t="shared" si="20"/>
        <v>5</v>
      </c>
      <c r="AO141" s="3"/>
      <c r="AP141" s="4">
        <v>0.00293266543311</v>
      </c>
      <c r="AQ141" s="4">
        <v>102489.0</v>
      </c>
      <c r="AR141" s="4">
        <v>16.64510955004995</v>
      </c>
      <c r="AS141" s="4">
        <v>31800.0</v>
      </c>
      <c r="AT141" s="4">
        <v>14.956739145059082</v>
      </c>
      <c r="AU141" s="4">
        <v>26364.1875</v>
      </c>
      <c r="AV141" s="4">
        <v>14.686291915513053</v>
      </c>
      <c r="AW141" s="4">
        <v>5435.8125</v>
      </c>
      <c r="AX141" s="4">
        <v>12.408279978076912</v>
      </c>
      <c r="AY141" s="4">
        <v>414.3415625</v>
      </c>
      <c r="AZ141" s="4">
        <v>8.694676733734493</v>
      </c>
      <c r="BA141" s="4">
        <v>0.0</v>
      </c>
      <c r="BB141" s="4">
        <v>0.0</v>
      </c>
      <c r="BC141" s="3"/>
      <c r="BD141" s="3" t="str">
        <f t="shared" si="21"/>
        <v>2</v>
      </c>
      <c r="BE141" s="3" t="str">
        <f t="shared" si="22"/>
        <v>4</v>
      </c>
      <c r="BF141" s="3" t="str">
        <f t="shared" si="23"/>
        <v>4</v>
      </c>
      <c r="BG141" s="3" t="str">
        <f t="shared" si="24"/>
        <v>5</v>
      </c>
      <c r="BH141" s="3" t="str">
        <f t="shared" si="25"/>
        <v>5</v>
      </c>
      <c r="BI141" s="3" t="str">
        <f t="shared" si="26"/>
        <v>5</v>
      </c>
      <c r="BJ141" s="3" t="str">
        <f t="shared" si="27"/>
        <v>5</v>
      </c>
      <c r="BK141" s="3" t="str">
        <f t="shared" si="28"/>
        <v>5</v>
      </c>
      <c r="BL141" s="3" t="str">
        <f t="shared" si="29"/>
        <v>5</v>
      </c>
      <c r="BM141" s="3" t="str">
        <f t="shared" si="30"/>
        <v>3</v>
      </c>
      <c r="BN141" s="3" t="str">
        <f t="shared" si="31"/>
        <v>3</v>
      </c>
      <c r="BO141" s="3" t="str">
        <f t="shared" si="32"/>
        <v>0</v>
      </c>
      <c r="BP141" s="3" t="str">
        <f t="shared" si="33"/>
        <v>0</v>
      </c>
      <c r="BQ141" s="3"/>
      <c r="BR141" s="4"/>
      <c r="BS141" s="4">
        <v>277717.0</v>
      </c>
      <c r="BT141" s="4">
        <v>16300.0</v>
      </c>
      <c r="BU141" s="3" t="str">
        <f t="shared" si="34"/>
        <v>8</v>
      </c>
      <c r="BV141" s="3" t="str">
        <f t="shared" si="35"/>
        <v>8</v>
      </c>
      <c r="BW141" t="str">
        <f t="shared" si="36"/>
        <v>3</v>
      </c>
      <c r="BX141" t="str">
        <f t="shared" si="37"/>
        <v>4</v>
      </c>
      <c r="BY141" s="4">
        <v>102489.0</v>
      </c>
      <c r="BZ141" s="4">
        <v>31800.0</v>
      </c>
      <c r="CA141" s="3" t="str">
        <f t="shared" si="38"/>
        <v>4</v>
      </c>
      <c r="CB141" s="3" t="str">
        <f t="shared" si="39"/>
        <v>9</v>
      </c>
      <c r="CC141" s="4" t="str">
        <f t="shared" si="40"/>
        <v>974</v>
      </c>
      <c r="CD141" s="4" t="str">
        <f t="shared" si="41"/>
        <v>0</v>
      </c>
      <c r="CE141" s="4" t="str">
        <f t="shared" si="42"/>
        <v>1</v>
      </c>
    </row>
    <row r="142">
      <c r="A142" s="4" t="str">
        <f t="shared" si="44"/>
        <v/>
      </c>
      <c r="B142" s="4" t="str">
        <f t="shared" si="45"/>
        <v/>
      </c>
      <c r="C142" s="4" t="str">
        <f t="shared" si="46"/>
        <v/>
      </c>
      <c r="D142" s="4" t="str">
        <f t="shared" si="47"/>
        <v/>
      </c>
      <c r="E142" s="4" t="str">
        <f t="shared" si="48"/>
        <v/>
      </c>
      <c r="F142" s="4" t="str">
        <f t="shared" si="49"/>
        <v/>
      </c>
      <c r="G142" s="4" t="str">
        <f t="shared" si="50"/>
        <v/>
      </c>
      <c r="H142" s="4" t="str">
        <f t="shared" si="51"/>
        <v/>
      </c>
      <c r="I142" s="4" t="str">
        <f t="shared" si="52"/>
        <v/>
      </c>
      <c r="M142" t="str">
        <f t="shared" si="3"/>
        <v>0</v>
      </c>
      <c r="N142" t="str">
        <f t="shared" si="4"/>
        <v>0</v>
      </c>
      <c r="O142" t="str">
        <f t="shared" si="5"/>
        <v>0</v>
      </c>
      <c r="Q142" s="3" t="str">
        <f t="shared" si="6"/>
        <v/>
      </c>
      <c r="R142" s="3" t="str">
        <f t="shared" si="7"/>
        <v/>
      </c>
      <c r="S142" s="3" t="str">
        <f t="shared" si="8"/>
        <v/>
      </c>
      <c r="X142" s="3" t="str">
        <f t="shared" si="9"/>
        <v>0</v>
      </c>
      <c r="Y142" s="3" t="str">
        <f t="shared" si="10"/>
        <v>0</v>
      </c>
      <c r="Z142" s="3" t="str">
        <f t="shared" si="11"/>
        <v>0</v>
      </c>
      <c r="AA142" s="3" t="str">
        <f t="shared" si="12"/>
        <v>0</v>
      </c>
      <c r="AB142" s="3" t="str">
        <f t="shared" si="13"/>
        <v/>
      </c>
      <c r="AC142" s="3" t="str">
        <f t="shared" si="14"/>
        <v/>
      </c>
      <c r="AD142" s="3" t="str">
        <f t="shared" si="15"/>
        <v/>
      </c>
      <c r="AE142" s="3" t="str">
        <f t="shared" si="16"/>
        <v/>
      </c>
      <c r="AG142" s="7">
        <v>102664.57312500001</v>
      </c>
      <c r="AH142" s="7">
        <v>369.2157408406851</v>
      </c>
      <c r="AI142" s="7">
        <v>5580.0</v>
      </c>
      <c r="AJ142" s="7">
        <v>4378.336812384553</v>
      </c>
      <c r="AK142" s="3" t="str">
        <f t="shared" si="17"/>
        <v>2</v>
      </c>
      <c r="AL142" s="3" t="str">
        <f t="shared" si="18"/>
        <v>2</v>
      </c>
      <c r="AM142" s="3" t="str">
        <f t="shared" si="19"/>
        <v>2</v>
      </c>
      <c r="AN142" s="3" t="str">
        <f t="shared" si="20"/>
        <v>2</v>
      </c>
      <c r="AO142" s="3"/>
      <c r="AP142" s="4">
        <v>0.00292757789137</v>
      </c>
      <c r="AQ142" s="4">
        <v>102312.0</v>
      </c>
      <c r="AR142" s="4">
        <v>16.642615840685092</v>
      </c>
      <c r="AS142" s="4">
        <v>5580.0</v>
      </c>
      <c r="AT142" s="4">
        <v>12.446049406716549</v>
      </c>
      <c r="AU142" s="4">
        <v>4368.09375</v>
      </c>
      <c r="AV142" s="4">
        <v>12.092788105024397</v>
      </c>
      <c r="AW142" s="4">
        <v>1211.90625</v>
      </c>
      <c r="AX142" s="4">
        <v>10.243062384552696</v>
      </c>
      <c r="AY142" s="4">
        <v>300.01875</v>
      </c>
      <c r="AZ142" s="4">
        <v>8.22890885611829</v>
      </c>
      <c r="BA142" s="4">
        <v>52.554375</v>
      </c>
      <c r="BB142" s="4">
        <v>5.715738964271342</v>
      </c>
      <c r="BC142" s="3"/>
      <c r="BD142" s="3" t="str">
        <f t="shared" si="21"/>
        <v>2</v>
      </c>
      <c r="BE142" s="3" t="str">
        <f t="shared" si="22"/>
        <v>4</v>
      </c>
      <c r="BF142" s="3" t="str">
        <f t="shared" si="23"/>
        <v>4</v>
      </c>
      <c r="BG142" s="3" t="str">
        <f t="shared" si="24"/>
        <v>2</v>
      </c>
      <c r="BH142" s="3" t="str">
        <f t="shared" si="25"/>
        <v>2</v>
      </c>
      <c r="BI142" s="3" t="str">
        <f t="shared" si="26"/>
        <v>2</v>
      </c>
      <c r="BJ142" s="3" t="str">
        <f t="shared" si="27"/>
        <v>2</v>
      </c>
      <c r="BK142" s="3" t="str">
        <f t="shared" si="28"/>
        <v>3</v>
      </c>
      <c r="BL142" s="3" t="str">
        <f t="shared" si="29"/>
        <v>3</v>
      </c>
      <c r="BM142" s="3" t="str">
        <f t="shared" si="30"/>
        <v>2</v>
      </c>
      <c r="BN142" s="3" t="str">
        <f t="shared" si="31"/>
        <v>2</v>
      </c>
      <c r="BO142" s="3" t="str">
        <f t="shared" si="32"/>
        <v>3</v>
      </c>
      <c r="BP142" s="3" t="str">
        <f t="shared" si="33"/>
        <v>3</v>
      </c>
      <c r="BQ142" s="3"/>
      <c r="BR142" s="4"/>
      <c r="BS142" s="4">
        <v>281400.0</v>
      </c>
      <c r="BT142" s="4">
        <v>16800.0</v>
      </c>
      <c r="BU142" s="3" t="str">
        <f t="shared" si="34"/>
        <v>8</v>
      </c>
      <c r="BV142" s="3" t="str">
        <f t="shared" si="35"/>
        <v>8</v>
      </c>
      <c r="BW142" t="str">
        <f t="shared" si="36"/>
        <v>3</v>
      </c>
      <c r="BX142" t="str">
        <f t="shared" si="37"/>
        <v>4</v>
      </c>
      <c r="BY142" s="4">
        <v>102312.0</v>
      </c>
      <c r="BZ142" s="4">
        <v>5580.0</v>
      </c>
      <c r="CA142" s="3" t="str">
        <f t="shared" si="38"/>
        <v>4</v>
      </c>
      <c r="CB142" s="3" t="str">
        <f t="shared" si="39"/>
        <v>4</v>
      </c>
      <c r="CC142" s="7" t="str">
        <f t="shared" si="40"/>
        <v/>
      </c>
      <c r="CD142" s="4" t="str">
        <f t="shared" si="41"/>
        <v/>
      </c>
      <c r="CE142" s="4" t="str">
        <f t="shared" si="42"/>
        <v/>
      </c>
    </row>
    <row r="143">
      <c r="A143" s="4" t="str">
        <f t="shared" si="44"/>
        <v/>
      </c>
      <c r="B143" s="4" t="str">
        <f t="shared" si="45"/>
        <v/>
      </c>
      <c r="C143" s="4" t="str">
        <f t="shared" si="46"/>
        <v/>
      </c>
      <c r="D143" s="4" t="str">
        <f t="shared" si="47"/>
        <v/>
      </c>
      <c r="E143" s="4" t="str">
        <f t="shared" si="48"/>
        <v/>
      </c>
      <c r="F143" s="4" t="str">
        <f t="shared" si="49"/>
        <v/>
      </c>
      <c r="G143" s="4" t="str">
        <f t="shared" si="50"/>
        <v/>
      </c>
      <c r="H143" s="4" t="str">
        <f t="shared" si="51"/>
        <v/>
      </c>
      <c r="I143" s="4" t="str">
        <f t="shared" si="52"/>
        <v/>
      </c>
      <c r="M143" t="str">
        <f t="shared" si="3"/>
        <v>0</v>
      </c>
      <c r="N143" t="str">
        <f t="shared" si="4"/>
        <v>0</v>
      </c>
      <c r="O143" t="str">
        <f t="shared" si="5"/>
        <v>0</v>
      </c>
      <c r="Q143" s="3" t="str">
        <f t="shared" si="6"/>
        <v/>
      </c>
      <c r="R143" s="3" t="str">
        <f t="shared" si="7"/>
        <v/>
      </c>
      <c r="S143" s="3" t="str">
        <f t="shared" si="8"/>
        <v/>
      </c>
      <c r="X143" s="3" t="str">
        <f t="shared" si="9"/>
        <v>0</v>
      </c>
      <c r="Y143" s="3" t="str">
        <f t="shared" si="10"/>
        <v>0</v>
      </c>
      <c r="Z143" s="3" t="str">
        <f t="shared" si="11"/>
        <v>0</v>
      </c>
      <c r="AA143" s="3" t="str">
        <f t="shared" si="12"/>
        <v>0</v>
      </c>
      <c r="AB143" s="3" t="str">
        <f t="shared" si="13"/>
        <v/>
      </c>
      <c r="AC143" s="3" t="str">
        <f t="shared" si="14"/>
        <v/>
      </c>
      <c r="AD143" s="3" t="str">
        <f t="shared" si="15"/>
        <v/>
      </c>
      <c r="AE143" s="3" t="str">
        <f t="shared" si="16"/>
        <v/>
      </c>
      <c r="AG143" s="7">
        <v>107341.2546875</v>
      </c>
      <c r="AH143" s="7">
        <v>5831.8861772118735</v>
      </c>
      <c r="AI143" s="7">
        <v>26500.0</v>
      </c>
      <c r="AJ143" s="7">
        <v>17064.29968162574</v>
      </c>
      <c r="AK143" s="3" t="str">
        <f t="shared" si="17"/>
        <v>2</v>
      </c>
      <c r="AL143" s="3" t="str">
        <f t="shared" si="18"/>
        <v>5</v>
      </c>
      <c r="AM143" s="3" t="str">
        <f t="shared" si="19"/>
        <v>4</v>
      </c>
      <c r="AN143" s="3" t="str">
        <f t="shared" si="20"/>
        <v>4</v>
      </c>
      <c r="AO143" s="3"/>
      <c r="AP143" s="4">
        <v>0.00292585826912</v>
      </c>
      <c r="AQ143" s="4">
        <v>101526.0</v>
      </c>
      <c r="AR143" s="4">
        <v>16.631489711873254</v>
      </c>
      <c r="AS143" s="4">
        <v>26500.0</v>
      </c>
      <c r="AT143" s="4">
        <v>14.693704739225288</v>
      </c>
      <c r="AU143" s="4">
        <v>17051.09375</v>
      </c>
      <c r="AV143" s="4">
        <v>14.057576664082818</v>
      </c>
      <c r="AW143" s="4">
        <v>9448.90625</v>
      </c>
      <c r="AX143" s="4">
        <v>13.205931625739245</v>
      </c>
      <c r="AY143" s="4">
        <v>5692.1134375</v>
      </c>
      <c r="AZ143" s="4">
        <v>12.4747486981231</v>
      </c>
      <c r="BA143" s="4">
        <v>123.14125</v>
      </c>
      <c r="BB143" s="4">
        <v>6.9441703082320485</v>
      </c>
      <c r="BC143" s="3"/>
      <c r="BD143" s="3" t="str">
        <f t="shared" si="21"/>
        <v>2</v>
      </c>
      <c r="BE143" s="3" t="str">
        <f t="shared" si="22"/>
        <v>4</v>
      </c>
      <c r="BF143" s="3" t="str">
        <f t="shared" si="23"/>
        <v>4</v>
      </c>
      <c r="BG143" s="3" t="str">
        <f t="shared" si="24"/>
        <v>4</v>
      </c>
      <c r="BH143" s="3" t="str">
        <f t="shared" si="25"/>
        <v>4</v>
      </c>
      <c r="BI143" s="3" t="str">
        <f t="shared" si="26"/>
        <v>4</v>
      </c>
      <c r="BJ143" s="3" t="str">
        <f t="shared" si="27"/>
        <v>4</v>
      </c>
      <c r="BK143" s="3" t="str">
        <f t="shared" si="28"/>
        <v>5</v>
      </c>
      <c r="BL143" s="3" t="str">
        <f t="shared" si="29"/>
        <v>5</v>
      </c>
      <c r="BM143" s="3" t="str">
        <f t="shared" si="30"/>
        <v>5</v>
      </c>
      <c r="BN143" s="3" t="str">
        <f t="shared" si="31"/>
        <v>5</v>
      </c>
      <c r="BO143" s="3" t="str">
        <f t="shared" si="32"/>
        <v>4</v>
      </c>
      <c r="BP143" s="3" t="str">
        <f t="shared" si="33"/>
        <v>4</v>
      </c>
      <c r="BQ143" s="3"/>
      <c r="BR143" s="4"/>
      <c r="BS143" s="4">
        <v>283932.0</v>
      </c>
      <c r="BT143" s="4">
        <v>17000.0</v>
      </c>
      <c r="BU143" s="3" t="str">
        <f t="shared" si="34"/>
        <v>8</v>
      </c>
      <c r="BV143" s="3" t="str">
        <f t="shared" si="35"/>
        <v>8</v>
      </c>
      <c r="BW143" t="str">
        <f t="shared" si="36"/>
        <v>3</v>
      </c>
      <c r="BX143" t="str">
        <f t="shared" si="37"/>
        <v>4</v>
      </c>
      <c r="BY143" s="4">
        <v>101526.0</v>
      </c>
      <c r="BZ143" s="4">
        <v>26500.0</v>
      </c>
      <c r="CA143" s="3" t="str">
        <f t="shared" si="38"/>
        <v>4</v>
      </c>
      <c r="CB143" s="3" t="str">
        <f t="shared" si="39"/>
        <v>9</v>
      </c>
      <c r="CC143" s="7" t="str">
        <f t="shared" si="40"/>
        <v/>
      </c>
      <c r="CD143" s="4" t="str">
        <f t="shared" si="41"/>
        <v/>
      </c>
      <c r="CE143" s="4" t="str">
        <f t="shared" si="42"/>
        <v/>
      </c>
    </row>
    <row r="144">
      <c r="A144" s="4" t="str">
        <f t="shared" si="44"/>
        <v/>
      </c>
      <c r="B144" s="4" t="str">
        <f t="shared" si="45"/>
        <v/>
      </c>
      <c r="C144" s="4" t="str">
        <f t="shared" si="46"/>
        <v/>
      </c>
      <c r="D144" s="4" t="str">
        <f t="shared" si="47"/>
        <v/>
      </c>
      <c r="E144" s="4" t="str">
        <f t="shared" si="48"/>
        <v/>
      </c>
      <c r="F144" s="4" t="str">
        <f t="shared" si="49"/>
        <v/>
      </c>
      <c r="G144" s="4" t="str">
        <f t="shared" si="50"/>
        <v/>
      </c>
      <c r="H144" s="4" t="str">
        <f t="shared" si="51"/>
        <v/>
      </c>
      <c r="I144" s="4" t="str">
        <f t="shared" si="52"/>
        <v/>
      </c>
      <c r="M144" t="str">
        <f t="shared" si="3"/>
        <v>0</v>
      </c>
      <c r="N144" t="str">
        <f t="shared" si="4"/>
        <v>0</v>
      </c>
      <c r="O144" t="str">
        <f t="shared" si="5"/>
        <v>0</v>
      </c>
      <c r="Q144" s="3" t="str">
        <f t="shared" si="6"/>
        <v/>
      </c>
      <c r="R144" s="3" t="str">
        <f t="shared" si="7"/>
        <v/>
      </c>
      <c r="S144" s="3" t="str">
        <f t="shared" si="8"/>
        <v/>
      </c>
      <c r="U144" s="18"/>
      <c r="X144" s="3" t="str">
        <f t="shared" si="9"/>
        <v>0</v>
      </c>
      <c r="Y144" s="3" t="str">
        <f t="shared" si="10"/>
        <v>0</v>
      </c>
      <c r="Z144" s="3" t="str">
        <f t="shared" si="11"/>
        <v>0</v>
      </c>
      <c r="AA144" s="3" t="str">
        <f t="shared" si="12"/>
        <v>0</v>
      </c>
      <c r="AB144" s="3" t="str">
        <f t="shared" si="13"/>
        <v/>
      </c>
      <c r="AC144" s="3" t="str">
        <f t="shared" si="14"/>
        <v/>
      </c>
      <c r="AD144" s="3" t="str">
        <f t="shared" si="15"/>
        <v/>
      </c>
      <c r="AE144" s="3" t="str">
        <f t="shared" si="16"/>
        <v/>
      </c>
      <c r="AG144" s="7">
        <v>100976.705</v>
      </c>
      <c r="AH144" s="7">
        <v>125.32710903179914</v>
      </c>
      <c r="AI144" s="7">
        <v>4621.0</v>
      </c>
      <c r="AJ144" s="7">
        <v>3868.10952730375</v>
      </c>
      <c r="AK144" s="3" t="str">
        <f t="shared" si="17"/>
        <v>2</v>
      </c>
      <c r="AL144" s="3" t="str">
        <f t="shared" si="18"/>
        <v>1</v>
      </c>
      <c r="AM144" s="3" t="str">
        <f t="shared" si="19"/>
        <v>2</v>
      </c>
      <c r="AN144" s="3" t="str">
        <f t="shared" si="20"/>
        <v>2</v>
      </c>
      <c r="AO144" s="3"/>
      <c r="AP144" s="4">
        <v>0.0029235172949</v>
      </c>
      <c r="AQ144" s="4">
        <v>100868.0</v>
      </c>
      <c r="AR144" s="4">
        <v>16.622109031799134</v>
      </c>
      <c r="AS144" s="4">
        <v>4621.0</v>
      </c>
      <c r="AT144" s="4">
        <v>12.173989374166535</v>
      </c>
      <c r="AU144" s="4">
        <v>3858.535</v>
      </c>
      <c r="AV144" s="4">
        <v>11.913837476865863</v>
      </c>
      <c r="AW144" s="4">
        <v>762.465</v>
      </c>
      <c r="AX144" s="4">
        <v>9.574527303750262</v>
      </c>
      <c r="AY144" s="4">
        <v>102.9896875</v>
      </c>
      <c r="AZ144" s="4">
        <v>6.686356075363303</v>
      </c>
      <c r="BA144" s="4">
        <v>5.7153125</v>
      </c>
      <c r="BB144" s="4">
        <v>2.5148323838071294</v>
      </c>
      <c r="BC144" s="3"/>
      <c r="BD144" s="3" t="str">
        <f t="shared" si="21"/>
        <v>2</v>
      </c>
      <c r="BE144" s="3" t="str">
        <f t="shared" si="22"/>
        <v>4</v>
      </c>
      <c r="BF144" s="3" t="str">
        <f t="shared" si="23"/>
        <v>4</v>
      </c>
      <c r="BG144" s="3" t="str">
        <f t="shared" si="24"/>
        <v>2</v>
      </c>
      <c r="BH144" s="3" t="str">
        <f t="shared" si="25"/>
        <v>2</v>
      </c>
      <c r="BI144" s="3" t="str">
        <f t="shared" si="26"/>
        <v>2</v>
      </c>
      <c r="BJ144" s="3" t="str">
        <f t="shared" si="27"/>
        <v>2</v>
      </c>
      <c r="BK144" s="3" t="str">
        <f t="shared" si="28"/>
        <v>2</v>
      </c>
      <c r="BL144" s="3" t="str">
        <f t="shared" si="29"/>
        <v>2</v>
      </c>
      <c r="BM144" s="3" t="str">
        <f t="shared" si="30"/>
        <v>1</v>
      </c>
      <c r="BN144" s="3" t="str">
        <f t="shared" si="31"/>
        <v>1</v>
      </c>
      <c r="BO144" s="3" t="str">
        <f t="shared" si="32"/>
        <v>2</v>
      </c>
      <c r="BP144" s="3" t="str">
        <f t="shared" si="33"/>
        <v>2</v>
      </c>
      <c r="BQ144" s="3"/>
      <c r="BR144" s="4"/>
      <c r="BS144" s="4">
        <v>284985.0</v>
      </c>
      <c r="BT144" s="4">
        <v>17500.0</v>
      </c>
      <c r="BU144" s="3" t="str">
        <f t="shared" si="34"/>
        <v>8</v>
      </c>
      <c r="BV144" s="3" t="str">
        <f t="shared" si="35"/>
        <v>8</v>
      </c>
      <c r="BW144" t="str">
        <f t="shared" si="36"/>
        <v>3</v>
      </c>
      <c r="BX144" t="str">
        <f t="shared" si="37"/>
        <v>4</v>
      </c>
      <c r="BY144" s="4">
        <v>100868.0</v>
      </c>
      <c r="BZ144" s="4">
        <v>4621.0</v>
      </c>
      <c r="CA144" s="3" t="str">
        <f t="shared" si="38"/>
        <v>4</v>
      </c>
      <c r="CB144" s="3" t="str">
        <f t="shared" si="39"/>
        <v>4</v>
      </c>
      <c r="CC144" s="7" t="str">
        <f t="shared" si="40"/>
        <v/>
      </c>
      <c r="CD144" s="4" t="str">
        <f t="shared" si="41"/>
        <v/>
      </c>
      <c r="CE144" s="4" t="str">
        <f t="shared" si="42"/>
        <v/>
      </c>
    </row>
    <row r="145">
      <c r="A145" s="4" t="str">
        <f t="shared" si="44"/>
        <v/>
      </c>
      <c r="B145" s="4" t="str">
        <f t="shared" si="45"/>
        <v/>
      </c>
      <c r="C145" s="4" t="str">
        <f t="shared" si="46"/>
        <v/>
      </c>
      <c r="D145" s="4" t="str">
        <f t="shared" si="47"/>
        <v/>
      </c>
      <c r="E145" s="4" t="str">
        <f t="shared" si="48"/>
        <v/>
      </c>
      <c r="F145" s="4" t="str">
        <f t="shared" si="49"/>
        <v/>
      </c>
      <c r="G145" s="4" t="str">
        <f t="shared" si="50"/>
        <v/>
      </c>
      <c r="H145" s="4" t="str">
        <f t="shared" si="51"/>
        <v/>
      </c>
      <c r="I145" s="4" t="str">
        <f t="shared" si="52"/>
        <v>4</v>
      </c>
      <c r="J145" s="4">
        <v>8211.0</v>
      </c>
      <c r="M145" t="str">
        <f t="shared" si="3"/>
        <v>5</v>
      </c>
      <c r="N145" t="str">
        <f t="shared" si="4"/>
        <v>0</v>
      </c>
      <c r="O145" t="str">
        <f t="shared" si="5"/>
        <v>0</v>
      </c>
      <c r="Q145" s="3" t="str">
        <f t="shared" si="6"/>
        <v>10</v>
      </c>
      <c r="R145" s="3" t="str">
        <f t="shared" si="7"/>
        <v/>
      </c>
      <c r="S145" s="3" t="str">
        <f t="shared" si="8"/>
        <v/>
      </c>
      <c r="T145" s="18">
        <v>3287.0033422200863</v>
      </c>
      <c r="U145" s="4">
        <v>13994.0</v>
      </c>
      <c r="V145" s="7"/>
      <c r="W145" s="7"/>
      <c r="X145" s="3" t="str">
        <f t="shared" si="9"/>
        <v>5</v>
      </c>
      <c r="Y145" s="3" t="str">
        <f t="shared" si="10"/>
        <v>5</v>
      </c>
      <c r="Z145" s="3" t="str">
        <f t="shared" si="11"/>
        <v>0</v>
      </c>
      <c r="AA145" s="3" t="str">
        <f t="shared" si="12"/>
        <v>0</v>
      </c>
      <c r="AB145" s="3" t="str">
        <f t="shared" si="13"/>
        <v>10</v>
      </c>
      <c r="AC145" s="3" t="str">
        <f t="shared" si="14"/>
        <v>10</v>
      </c>
      <c r="AD145" s="3" t="str">
        <f t="shared" si="15"/>
        <v/>
      </c>
      <c r="AE145" s="3" t="str">
        <f t="shared" si="16"/>
        <v/>
      </c>
      <c r="AG145" s="7">
        <v>101136.1690625</v>
      </c>
      <c r="AH145" s="7">
        <v>1222.777692734283</v>
      </c>
      <c r="AI145" s="7">
        <v>12800.0</v>
      </c>
      <c r="AJ145" s="7">
        <v>12205.238404739324</v>
      </c>
      <c r="AK145" s="3" t="str">
        <f t="shared" si="17"/>
        <v>2</v>
      </c>
      <c r="AL145" s="3" t="str">
        <f t="shared" si="18"/>
        <v>4</v>
      </c>
      <c r="AM145" s="3" t="str">
        <f t="shared" si="19"/>
        <v>4</v>
      </c>
      <c r="AN145" s="3" t="str">
        <f t="shared" si="20"/>
        <v>4</v>
      </c>
      <c r="AO145" s="3"/>
      <c r="AP145" s="4">
        <v>0.00289533079639</v>
      </c>
      <c r="AQ145" s="4">
        <v>99930.0</v>
      </c>
      <c r="AR145" s="4">
        <v>16.60863023428287</v>
      </c>
      <c r="AS145" s="4">
        <v>12800.0</v>
      </c>
      <c r="AT145" s="4">
        <v>13.643856189774723</v>
      </c>
      <c r="AU145" s="4">
        <v>12196.0</v>
      </c>
      <c r="AV145" s="4">
        <v>13.574120435009748</v>
      </c>
      <c r="AW145" s="4">
        <v>604.0</v>
      </c>
      <c r="AX145" s="4">
        <v>9.238404739325079</v>
      </c>
      <c r="AY145" s="4">
        <v>1012.661875</v>
      </c>
      <c r="AZ145" s="4">
        <v>9.983936827319349</v>
      </c>
      <c r="BA145" s="4">
        <v>193.5071875</v>
      </c>
      <c r="BB145" s="4">
        <v>7.596243343627758</v>
      </c>
      <c r="BC145" s="3"/>
      <c r="BD145" s="3" t="str">
        <f t="shared" si="21"/>
        <v>2</v>
      </c>
      <c r="BE145" s="3" t="str">
        <f t="shared" si="22"/>
        <v>4</v>
      </c>
      <c r="BF145" s="3" t="str">
        <f t="shared" si="23"/>
        <v>4</v>
      </c>
      <c r="BG145" s="3" t="str">
        <f t="shared" si="24"/>
        <v>4</v>
      </c>
      <c r="BH145" s="3" t="str">
        <f t="shared" si="25"/>
        <v>4</v>
      </c>
      <c r="BI145" s="3" t="str">
        <f t="shared" si="26"/>
        <v>4</v>
      </c>
      <c r="BJ145" s="3" t="str">
        <f t="shared" si="27"/>
        <v>4</v>
      </c>
      <c r="BK145" s="3" t="str">
        <f t="shared" si="28"/>
        <v>2</v>
      </c>
      <c r="BL145" s="3" t="str">
        <f t="shared" si="29"/>
        <v>2</v>
      </c>
      <c r="BM145" s="3" t="str">
        <f t="shared" si="30"/>
        <v>4</v>
      </c>
      <c r="BN145" s="3" t="str">
        <f t="shared" si="31"/>
        <v>4</v>
      </c>
      <c r="BO145" s="3" t="str">
        <f t="shared" si="32"/>
        <v>5</v>
      </c>
      <c r="BP145" s="3" t="str">
        <f t="shared" si="33"/>
        <v>5</v>
      </c>
      <c r="BQ145" s="3"/>
      <c r="BR145" s="4"/>
      <c r="BS145" s="4">
        <v>296614.0</v>
      </c>
      <c r="BT145" s="4">
        <v>17600.0</v>
      </c>
      <c r="BU145" s="3" t="str">
        <f t="shared" si="34"/>
        <v>8</v>
      </c>
      <c r="BV145" s="3" t="str">
        <f t="shared" si="35"/>
        <v>8</v>
      </c>
      <c r="BW145" t="str">
        <f t="shared" si="36"/>
        <v>3</v>
      </c>
      <c r="BX145" t="str">
        <f t="shared" si="37"/>
        <v>4</v>
      </c>
      <c r="BY145" s="4">
        <v>99930.0</v>
      </c>
      <c r="BZ145" s="4">
        <v>12800.0</v>
      </c>
      <c r="CA145" s="3" t="str">
        <f t="shared" si="38"/>
        <v>3</v>
      </c>
      <c r="CB145" s="3" t="str">
        <f t="shared" si="39"/>
        <v>7</v>
      </c>
      <c r="CC145" s="4" t="str">
        <f t="shared" si="40"/>
        <v>8211</v>
      </c>
      <c r="CD145" s="4" t="str">
        <f t="shared" si="41"/>
        <v/>
      </c>
      <c r="CE145" s="4" t="str">
        <f t="shared" si="42"/>
        <v/>
      </c>
    </row>
    <row r="146">
      <c r="A146" s="4" t="str">
        <f t="shared" si="44"/>
        <v/>
      </c>
      <c r="B146" s="4" t="str">
        <f t="shared" si="45"/>
        <v/>
      </c>
      <c r="C146" s="4" t="str">
        <f t="shared" si="46"/>
        <v/>
      </c>
      <c r="D146" s="4" t="str">
        <f t="shared" si="47"/>
        <v/>
      </c>
      <c r="E146" s="4" t="str">
        <f t="shared" si="48"/>
        <v/>
      </c>
      <c r="F146" s="4" t="str">
        <f t="shared" si="49"/>
        <v/>
      </c>
      <c r="G146" s="4" t="str">
        <f t="shared" si="50"/>
        <v/>
      </c>
      <c r="H146" s="4" t="str">
        <f t="shared" si="51"/>
        <v/>
      </c>
      <c r="I146" s="4" t="str">
        <f t="shared" si="52"/>
        <v>1</v>
      </c>
      <c r="J146" s="4">
        <v>0.0</v>
      </c>
      <c r="M146" t="str">
        <f t="shared" si="3"/>
        <v>0</v>
      </c>
      <c r="N146" t="str">
        <f t="shared" si="4"/>
        <v>0</v>
      </c>
      <c r="O146" t="str">
        <f t="shared" si="5"/>
        <v>0</v>
      </c>
      <c r="Q146" s="3" t="str">
        <f t="shared" si="6"/>
        <v>0</v>
      </c>
      <c r="R146" s="3" t="str">
        <f t="shared" si="7"/>
        <v/>
      </c>
      <c r="S146" s="3" t="str">
        <f t="shared" si="8"/>
        <v/>
      </c>
      <c r="T146" s="7">
        <v>0.0</v>
      </c>
      <c r="U146" s="7">
        <v>0.0</v>
      </c>
      <c r="V146" s="7"/>
      <c r="W146" s="7"/>
      <c r="X146" s="3" t="str">
        <f t="shared" si="9"/>
        <v>0</v>
      </c>
      <c r="Y146" s="3" t="str">
        <f t="shared" si="10"/>
        <v>0</v>
      </c>
      <c r="Z146" s="3" t="str">
        <f t="shared" si="11"/>
        <v>0</v>
      </c>
      <c r="AA146" s="3" t="str">
        <f t="shared" si="12"/>
        <v>0</v>
      </c>
      <c r="AB146" s="3" t="str">
        <f t="shared" si="13"/>
        <v>0</v>
      </c>
      <c r="AC146" s="3" t="str">
        <f t="shared" si="14"/>
        <v>0</v>
      </c>
      <c r="AD146" s="3" t="str">
        <f t="shared" si="15"/>
        <v/>
      </c>
      <c r="AE146" s="3" t="str">
        <f t="shared" si="16"/>
        <v/>
      </c>
      <c r="AG146" s="7">
        <v>101941.018125</v>
      </c>
      <c r="AH146" s="7">
        <v>3175.6100855582363</v>
      </c>
      <c r="AI146" s="7">
        <v>77000.0</v>
      </c>
      <c r="AJ146" s="7">
        <v>63851.496611658375</v>
      </c>
      <c r="AK146" s="3" t="str">
        <f t="shared" si="17"/>
        <v>2</v>
      </c>
      <c r="AL146" s="3" t="str">
        <f t="shared" si="18"/>
        <v>5</v>
      </c>
      <c r="AM146" s="3" t="str">
        <f t="shared" si="19"/>
        <v>5</v>
      </c>
      <c r="AN146" s="3" t="str">
        <f t="shared" si="20"/>
        <v>5</v>
      </c>
      <c r="AO146" s="3"/>
      <c r="AP146" s="4">
        <v>0.00288411950709</v>
      </c>
      <c r="AQ146" s="4">
        <v>98782.0</v>
      </c>
      <c r="AR146" s="4">
        <v>16.591960558236167</v>
      </c>
      <c r="AS146" s="4">
        <v>77000.0</v>
      </c>
      <c r="AT146" s="4">
        <v>16.23257082535699</v>
      </c>
      <c r="AU146" s="4">
        <v>63837.8125</v>
      </c>
      <c r="AV146" s="4">
        <v>15.96212359581096</v>
      </c>
      <c r="AW146" s="4">
        <v>13162.1875</v>
      </c>
      <c r="AX146" s="4">
        <v>13.684111658374821</v>
      </c>
      <c r="AY146" s="4">
        <v>3156.375</v>
      </c>
      <c r="AZ146" s="4">
        <v>11.624052902719761</v>
      </c>
      <c r="BA146" s="4">
        <v>2.643125</v>
      </c>
      <c r="BB146" s="4">
        <v>1.402244655254077</v>
      </c>
      <c r="BC146" s="3"/>
      <c r="BD146" s="3" t="str">
        <f t="shared" si="21"/>
        <v>2</v>
      </c>
      <c r="BE146" s="3" t="str">
        <f t="shared" si="22"/>
        <v>4</v>
      </c>
      <c r="BF146" s="3" t="str">
        <f t="shared" si="23"/>
        <v>4</v>
      </c>
      <c r="BG146" s="3" t="str">
        <f t="shared" si="24"/>
        <v>5</v>
      </c>
      <c r="BH146" s="3" t="str">
        <f t="shared" si="25"/>
        <v>5</v>
      </c>
      <c r="BI146" s="3" t="str">
        <f t="shared" si="26"/>
        <v>5</v>
      </c>
      <c r="BJ146" s="3" t="str">
        <f t="shared" si="27"/>
        <v>5</v>
      </c>
      <c r="BK146" s="3" t="str">
        <f t="shared" si="28"/>
        <v>5</v>
      </c>
      <c r="BL146" s="3" t="str">
        <f t="shared" si="29"/>
        <v>5</v>
      </c>
      <c r="BM146" s="3" t="str">
        <f t="shared" si="30"/>
        <v>5</v>
      </c>
      <c r="BN146" s="3" t="str">
        <f t="shared" si="31"/>
        <v>5</v>
      </c>
      <c r="BO146" s="3" t="str">
        <f t="shared" si="32"/>
        <v>1</v>
      </c>
      <c r="BP146" s="3" t="str">
        <f t="shared" si="33"/>
        <v>1</v>
      </c>
      <c r="BQ146" s="3"/>
      <c r="BR146" s="4"/>
      <c r="BS146" s="4">
        <v>299402.0</v>
      </c>
      <c r="BT146" s="4">
        <v>18000.0</v>
      </c>
      <c r="BU146" s="3" t="str">
        <f t="shared" si="34"/>
        <v>8</v>
      </c>
      <c r="BV146" s="3" t="str">
        <f t="shared" si="35"/>
        <v>8</v>
      </c>
      <c r="BW146" t="str">
        <f t="shared" si="36"/>
        <v>3</v>
      </c>
      <c r="BX146" t="str">
        <f t="shared" si="37"/>
        <v>4</v>
      </c>
      <c r="BY146" s="4">
        <v>98782.0</v>
      </c>
      <c r="BZ146" s="4">
        <v>77000.0</v>
      </c>
      <c r="CA146" s="3" t="str">
        <f t="shared" si="38"/>
        <v>3</v>
      </c>
      <c r="CB146" s="3" t="str">
        <f t="shared" si="39"/>
        <v>10</v>
      </c>
      <c r="CC146" s="7" t="str">
        <f t="shared" si="40"/>
        <v/>
      </c>
      <c r="CD146" s="4" t="str">
        <f t="shared" si="41"/>
        <v/>
      </c>
      <c r="CE146" s="4" t="str">
        <f t="shared" si="42"/>
        <v/>
      </c>
    </row>
    <row r="147">
      <c r="A147" s="4" t="str">
        <f t="shared" si="44"/>
        <v/>
      </c>
      <c r="B147" s="4" t="str">
        <f t="shared" si="45"/>
        <v/>
      </c>
      <c r="C147" s="4" t="str">
        <f t="shared" si="46"/>
        <v/>
      </c>
      <c r="D147" s="4" t="str">
        <f t="shared" si="47"/>
        <v/>
      </c>
      <c r="E147" s="4" t="str">
        <f t="shared" si="48"/>
        <v/>
      </c>
      <c r="F147" s="4" t="str">
        <f t="shared" si="49"/>
        <v/>
      </c>
      <c r="G147" s="4" t="str">
        <f t="shared" si="50"/>
        <v/>
      </c>
      <c r="H147" s="4" t="str">
        <f t="shared" si="51"/>
        <v/>
      </c>
      <c r="I147" s="4" t="str">
        <f t="shared" si="52"/>
        <v/>
      </c>
      <c r="M147" t="str">
        <f t="shared" si="3"/>
        <v>0</v>
      </c>
      <c r="N147" t="str">
        <f t="shared" si="4"/>
        <v>0</v>
      </c>
      <c r="O147" t="str">
        <f t="shared" si="5"/>
        <v>0</v>
      </c>
      <c r="Q147" s="3" t="str">
        <f t="shared" si="6"/>
        <v/>
      </c>
      <c r="R147" s="3" t="str">
        <f t="shared" si="7"/>
        <v/>
      </c>
      <c r="S147" s="3" t="str">
        <f t="shared" si="8"/>
        <v/>
      </c>
      <c r="T147" s="18"/>
      <c r="U147" s="18"/>
      <c r="X147" s="3" t="str">
        <f t="shared" si="9"/>
        <v>0</v>
      </c>
      <c r="Y147" s="3" t="str">
        <f t="shared" si="10"/>
        <v>0</v>
      </c>
      <c r="Z147" s="3" t="str">
        <f t="shared" si="11"/>
        <v>0</v>
      </c>
      <c r="AA147" s="3" t="str">
        <f t="shared" si="12"/>
        <v>0</v>
      </c>
      <c r="AB147" s="3" t="str">
        <f t="shared" si="13"/>
        <v/>
      </c>
      <c r="AC147" s="3" t="str">
        <f t="shared" si="14"/>
        <v/>
      </c>
      <c r="AD147" s="3" t="str">
        <f t="shared" si="15"/>
        <v/>
      </c>
      <c r="AE147" s="3" t="str">
        <f t="shared" si="16"/>
        <v/>
      </c>
      <c r="AG147" s="7">
        <v>98675.184375</v>
      </c>
      <c r="AH147" s="7">
        <v>26.774625779515386</v>
      </c>
      <c r="AI147" s="7">
        <v>1487.0</v>
      </c>
      <c r="AJ147" s="7">
        <v>1483.584962500721</v>
      </c>
      <c r="AK147" s="3" t="str">
        <f t="shared" si="17"/>
        <v>2</v>
      </c>
      <c r="AL147" s="3" t="str">
        <f t="shared" si="18"/>
        <v>1</v>
      </c>
      <c r="AM147" s="3" t="str">
        <f t="shared" si="19"/>
        <v>1</v>
      </c>
      <c r="AN147" s="3" t="str">
        <f t="shared" si="20"/>
        <v>1</v>
      </c>
      <c r="AO147" s="3"/>
      <c r="AP147" s="4">
        <v>0.00285930819084</v>
      </c>
      <c r="AQ147" s="4">
        <v>98665.0</v>
      </c>
      <c r="AR147" s="4">
        <v>16.590250779515387</v>
      </c>
      <c r="AS147" s="4">
        <v>1487.0</v>
      </c>
      <c r="AT147" s="4">
        <v>10.53818893205242</v>
      </c>
      <c r="AU147" s="4">
        <v>1481.0</v>
      </c>
      <c r="AV147" s="4">
        <v>10.532355925288849</v>
      </c>
      <c r="AW147" s="4">
        <v>6.0</v>
      </c>
      <c r="AX147" s="4">
        <v>2.584962500721156</v>
      </c>
      <c r="AY147" s="4">
        <v>9.184375</v>
      </c>
      <c r="AZ147" s="4">
        <v>3.19918154876397</v>
      </c>
      <c r="BA147" s="4">
        <v>1.0</v>
      </c>
      <c r="BB147" s="4">
        <v>0.0</v>
      </c>
      <c r="BC147" s="3"/>
      <c r="BD147" s="3" t="str">
        <f t="shared" si="21"/>
        <v>2</v>
      </c>
      <c r="BE147" s="3" t="str">
        <f t="shared" si="22"/>
        <v>4</v>
      </c>
      <c r="BF147" s="3" t="str">
        <f t="shared" si="23"/>
        <v>4</v>
      </c>
      <c r="BG147" s="3" t="str">
        <f t="shared" si="24"/>
        <v>1</v>
      </c>
      <c r="BH147" s="3" t="str">
        <f t="shared" si="25"/>
        <v>1</v>
      </c>
      <c r="BI147" s="3" t="str">
        <f t="shared" si="26"/>
        <v>1</v>
      </c>
      <c r="BJ147" s="3" t="str">
        <f t="shared" si="27"/>
        <v>1</v>
      </c>
      <c r="BK147" s="3" t="str">
        <f t="shared" si="28"/>
        <v>1</v>
      </c>
      <c r="BL147" s="3" t="str">
        <f t="shared" si="29"/>
        <v>1</v>
      </c>
      <c r="BM147" s="3" t="str">
        <f t="shared" si="30"/>
        <v>1</v>
      </c>
      <c r="BN147" s="3" t="str">
        <f t="shared" si="31"/>
        <v>1</v>
      </c>
      <c r="BO147" s="3" t="str">
        <f t="shared" si="32"/>
        <v>1</v>
      </c>
      <c r="BP147" s="3" t="str">
        <f t="shared" si="33"/>
        <v>0</v>
      </c>
      <c r="BQ147" s="3"/>
      <c r="BR147" s="4"/>
      <c r="BS147" s="4">
        <v>305123.0</v>
      </c>
      <c r="BT147" s="4">
        <v>19300.0</v>
      </c>
      <c r="BU147" s="3" t="str">
        <f t="shared" si="34"/>
        <v>8</v>
      </c>
      <c r="BV147" s="3" t="str">
        <f t="shared" si="35"/>
        <v>8</v>
      </c>
      <c r="BW147" t="str">
        <f t="shared" si="36"/>
        <v>3</v>
      </c>
      <c r="BX147" t="str">
        <f t="shared" si="37"/>
        <v>4</v>
      </c>
      <c r="BY147" s="4">
        <v>98665.0</v>
      </c>
      <c r="BZ147" s="4">
        <v>1487.0</v>
      </c>
      <c r="CA147" s="3" t="str">
        <f t="shared" si="38"/>
        <v>3</v>
      </c>
      <c r="CB147" s="3" t="str">
        <f t="shared" si="39"/>
        <v>2</v>
      </c>
      <c r="CC147" s="7" t="str">
        <f t="shared" si="40"/>
        <v/>
      </c>
      <c r="CD147" s="4" t="str">
        <f t="shared" si="41"/>
        <v/>
      </c>
      <c r="CE147" s="4" t="str">
        <f t="shared" si="42"/>
        <v/>
      </c>
    </row>
    <row r="148">
      <c r="A148" s="4" t="str">
        <f t="shared" si="44"/>
        <v>0</v>
      </c>
      <c r="B148" s="4" t="str">
        <f t="shared" si="45"/>
        <v/>
      </c>
      <c r="C148" s="4" t="str">
        <f t="shared" si="46"/>
        <v/>
      </c>
      <c r="D148" s="4" t="str">
        <f t="shared" si="47"/>
        <v/>
      </c>
      <c r="E148" s="4" t="str">
        <f t="shared" si="48"/>
        <v>1</v>
      </c>
      <c r="F148" s="4" t="str">
        <f t="shared" si="49"/>
        <v/>
      </c>
      <c r="G148" s="4" t="str">
        <f t="shared" si="50"/>
        <v/>
      </c>
      <c r="H148" s="4" t="str">
        <f t="shared" si="51"/>
        <v/>
      </c>
      <c r="I148" s="4" t="str">
        <f t="shared" si="52"/>
        <v>1</v>
      </c>
      <c r="J148" s="4">
        <v>0.0</v>
      </c>
      <c r="K148" s="4">
        <v>1.0</v>
      </c>
      <c r="L148" s="4">
        <v>0.0</v>
      </c>
      <c r="M148" t="str">
        <f t="shared" si="3"/>
        <v>0</v>
      </c>
      <c r="N148" t="str">
        <f t="shared" si="4"/>
        <v>1</v>
      </c>
      <c r="O148" t="str">
        <f t="shared" si="5"/>
        <v>0</v>
      </c>
      <c r="Q148" s="3" t="str">
        <f t="shared" si="6"/>
        <v>0</v>
      </c>
      <c r="R148" s="3" t="str">
        <f t="shared" si="7"/>
        <v>2</v>
      </c>
      <c r="S148" s="3" t="str">
        <f t="shared" si="8"/>
        <v>0</v>
      </c>
      <c r="T148" s="7">
        <v>0.0</v>
      </c>
      <c r="U148" s="7">
        <v>0.0</v>
      </c>
      <c r="V148" s="7">
        <v>1.0</v>
      </c>
      <c r="W148" s="7">
        <v>5.7279204545632</v>
      </c>
      <c r="X148" s="3" t="str">
        <f t="shared" si="9"/>
        <v>0</v>
      </c>
      <c r="Y148" s="3" t="str">
        <f t="shared" si="10"/>
        <v>0</v>
      </c>
      <c r="Z148" s="3" t="str">
        <f t="shared" si="11"/>
        <v>1</v>
      </c>
      <c r="AA148" s="3" t="str">
        <f t="shared" si="12"/>
        <v>4</v>
      </c>
      <c r="AB148" s="3" t="str">
        <f t="shared" si="13"/>
        <v>0</v>
      </c>
      <c r="AC148" s="3" t="str">
        <f t="shared" si="14"/>
        <v>0</v>
      </c>
      <c r="AD148" s="3" t="str">
        <f t="shared" si="15"/>
        <v>2</v>
      </c>
      <c r="AE148" s="3" t="str">
        <f t="shared" si="16"/>
        <v>5</v>
      </c>
      <c r="AG148" s="7">
        <v>98778.34625</v>
      </c>
      <c r="AH148" s="7">
        <v>786.9268618949944</v>
      </c>
      <c r="AI148" s="7">
        <v>16000.0</v>
      </c>
      <c r="AJ148" s="7">
        <v>8317.909705611215</v>
      </c>
      <c r="AK148" s="3" t="str">
        <f t="shared" si="17"/>
        <v>2</v>
      </c>
      <c r="AL148" s="3" t="str">
        <f t="shared" si="18"/>
        <v>3</v>
      </c>
      <c r="AM148" s="3" t="str">
        <f t="shared" si="19"/>
        <v>4</v>
      </c>
      <c r="AN148" s="3" t="str">
        <f t="shared" si="20"/>
        <v>3</v>
      </c>
      <c r="AO148" s="3"/>
      <c r="AP148" s="4">
        <v>0.00282736702278</v>
      </c>
      <c r="AQ148" s="4">
        <v>98008.0</v>
      </c>
      <c r="AR148" s="4">
        <v>16.580611894994323</v>
      </c>
      <c r="AS148" s="4">
        <v>16000.0</v>
      </c>
      <c r="AT148" s="4">
        <v>13.965784284662087</v>
      </c>
      <c r="AU148" s="4">
        <v>8305.0</v>
      </c>
      <c r="AV148" s="4">
        <v>13.019764452849738</v>
      </c>
      <c r="AW148" s="4">
        <v>7695.0</v>
      </c>
      <c r="AX148" s="4">
        <v>12.909705611215573</v>
      </c>
      <c r="AY148" s="4">
        <v>765.235625</v>
      </c>
      <c r="AZ148" s="4">
        <v>9.57976022866322</v>
      </c>
      <c r="BA148" s="4">
        <v>5.110625</v>
      </c>
      <c r="BB148" s="4">
        <v>2.3534997352456566</v>
      </c>
      <c r="BC148" s="3"/>
      <c r="BD148" s="3" t="str">
        <f t="shared" si="21"/>
        <v>2</v>
      </c>
      <c r="BE148" s="3" t="str">
        <f t="shared" si="22"/>
        <v>4</v>
      </c>
      <c r="BF148" s="3" t="str">
        <f t="shared" si="23"/>
        <v>4</v>
      </c>
      <c r="BG148" s="3" t="str">
        <f t="shared" si="24"/>
        <v>4</v>
      </c>
      <c r="BH148" s="3" t="str">
        <f t="shared" si="25"/>
        <v>4</v>
      </c>
      <c r="BI148" s="3" t="str">
        <f t="shared" si="26"/>
        <v>3</v>
      </c>
      <c r="BJ148" s="3" t="str">
        <f t="shared" si="27"/>
        <v>3</v>
      </c>
      <c r="BK148" s="3" t="str">
        <f t="shared" si="28"/>
        <v>5</v>
      </c>
      <c r="BL148" s="3" t="str">
        <f t="shared" si="29"/>
        <v>5</v>
      </c>
      <c r="BM148" s="3" t="str">
        <f t="shared" si="30"/>
        <v>3</v>
      </c>
      <c r="BN148" s="3" t="str">
        <f t="shared" si="31"/>
        <v>3</v>
      </c>
      <c r="BO148" s="3" t="str">
        <f t="shared" si="32"/>
        <v>2</v>
      </c>
      <c r="BP148" s="3" t="str">
        <f t="shared" si="33"/>
        <v>2</v>
      </c>
      <c r="BQ148" s="3"/>
      <c r="BR148" s="4"/>
      <c r="BS148" s="4">
        <v>307475.0</v>
      </c>
      <c r="BT148" s="4">
        <v>19500.0</v>
      </c>
      <c r="BU148" s="3" t="str">
        <f t="shared" si="34"/>
        <v>8</v>
      </c>
      <c r="BV148" s="3" t="str">
        <f t="shared" si="35"/>
        <v>8</v>
      </c>
      <c r="BW148" t="str">
        <f t="shared" si="36"/>
        <v>3</v>
      </c>
      <c r="BX148" t="str">
        <f t="shared" si="37"/>
        <v>4</v>
      </c>
      <c r="BY148" s="4">
        <v>98008.0</v>
      </c>
      <c r="BZ148" s="4">
        <v>16000.0</v>
      </c>
      <c r="CA148" s="3" t="str">
        <f t="shared" si="38"/>
        <v>3</v>
      </c>
      <c r="CB148" s="3" t="str">
        <f t="shared" si="39"/>
        <v>7</v>
      </c>
      <c r="CC148" s="7" t="str">
        <f t="shared" si="40"/>
        <v/>
      </c>
      <c r="CD148" s="4" t="str">
        <f t="shared" si="41"/>
        <v>1</v>
      </c>
      <c r="CE148" s="4" t="str">
        <f t="shared" si="42"/>
        <v>0</v>
      </c>
    </row>
    <row r="149">
      <c r="A149" s="4" t="str">
        <f t="shared" si="44"/>
        <v/>
      </c>
      <c r="B149" s="4" t="str">
        <f t="shared" si="45"/>
        <v/>
      </c>
      <c r="C149" s="4" t="str">
        <f t="shared" si="46"/>
        <v/>
      </c>
      <c r="D149" s="4" t="str">
        <f t="shared" si="47"/>
        <v/>
      </c>
      <c r="E149" s="4" t="str">
        <f t="shared" si="48"/>
        <v/>
      </c>
      <c r="F149" s="4" t="str">
        <f t="shared" si="49"/>
        <v/>
      </c>
      <c r="G149" s="4" t="str">
        <f t="shared" si="50"/>
        <v/>
      </c>
      <c r="H149" s="4" t="str">
        <f t="shared" si="51"/>
        <v/>
      </c>
      <c r="I149" s="4" t="str">
        <f t="shared" si="52"/>
        <v/>
      </c>
      <c r="M149" t="str">
        <f t="shared" si="3"/>
        <v>0</v>
      </c>
      <c r="N149" t="str">
        <f t="shared" si="4"/>
        <v>0</v>
      </c>
      <c r="O149" t="str">
        <f t="shared" si="5"/>
        <v>0</v>
      </c>
      <c r="Q149" s="3" t="str">
        <f t="shared" si="6"/>
        <v/>
      </c>
      <c r="R149" s="3" t="str">
        <f t="shared" si="7"/>
        <v/>
      </c>
      <c r="S149" s="3" t="str">
        <f t="shared" si="8"/>
        <v/>
      </c>
      <c r="X149" s="3" t="str">
        <f t="shared" si="9"/>
        <v>0</v>
      </c>
      <c r="Y149" s="3" t="str">
        <f t="shared" si="10"/>
        <v>0</v>
      </c>
      <c r="Z149" s="3" t="str">
        <f t="shared" si="11"/>
        <v>0</v>
      </c>
      <c r="AA149" s="3" t="str">
        <f t="shared" si="12"/>
        <v>0</v>
      </c>
      <c r="AB149" s="3" t="str">
        <f t="shared" si="13"/>
        <v/>
      </c>
      <c r="AC149" s="3" t="str">
        <f t="shared" si="14"/>
        <v/>
      </c>
      <c r="AD149" s="3" t="str">
        <f t="shared" si="15"/>
        <v/>
      </c>
      <c r="AE149" s="3" t="str">
        <f t="shared" si="16"/>
        <v/>
      </c>
      <c r="AG149" s="7">
        <v>97603.9478125</v>
      </c>
      <c r="AH149" s="7">
        <v>586.514015225166</v>
      </c>
      <c r="AI149" s="7">
        <v>26600.0</v>
      </c>
      <c r="AJ149" s="7">
        <v>23535.961663896018</v>
      </c>
      <c r="AK149" s="3" t="str">
        <f t="shared" si="17"/>
        <v>2</v>
      </c>
      <c r="AL149" s="3" t="str">
        <f t="shared" si="18"/>
        <v>3</v>
      </c>
      <c r="AM149" s="3" t="str">
        <f t="shared" si="19"/>
        <v>5</v>
      </c>
      <c r="AN149" s="3" t="str">
        <f t="shared" si="20"/>
        <v>5</v>
      </c>
      <c r="AO149" s="3"/>
      <c r="AP149" s="4">
        <v>0.00282502488026</v>
      </c>
      <c r="AQ149" s="4">
        <v>97034.0</v>
      </c>
      <c r="AR149" s="4">
        <v>16.566202725165926</v>
      </c>
      <c r="AS149" s="4">
        <v>26600.0</v>
      </c>
      <c r="AT149" s="4">
        <v>14.699138625275916</v>
      </c>
      <c r="AU149" s="4">
        <v>23524.375</v>
      </c>
      <c r="AV149" s="4">
        <v>14.521868773220437</v>
      </c>
      <c r="AW149" s="4">
        <v>3075.625</v>
      </c>
      <c r="AX149" s="4">
        <v>11.586663896017502</v>
      </c>
      <c r="AY149" s="4">
        <v>569.9478125</v>
      </c>
      <c r="AZ149" s="4">
        <v>9.154686014149735</v>
      </c>
      <c r="BA149" s="4">
        <v>0.0</v>
      </c>
      <c r="BB149" s="4">
        <v>0.0</v>
      </c>
      <c r="BC149" s="3"/>
      <c r="BD149" s="3" t="str">
        <f t="shared" si="21"/>
        <v>2</v>
      </c>
      <c r="BE149" s="3" t="str">
        <f t="shared" si="22"/>
        <v>4</v>
      </c>
      <c r="BF149" s="3" t="str">
        <f t="shared" si="23"/>
        <v>4</v>
      </c>
      <c r="BG149" s="3" t="str">
        <f t="shared" si="24"/>
        <v>5</v>
      </c>
      <c r="BH149" s="3" t="str">
        <f t="shared" si="25"/>
        <v>4</v>
      </c>
      <c r="BI149" s="3" t="str">
        <f t="shared" si="26"/>
        <v>5</v>
      </c>
      <c r="BJ149" s="3" t="str">
        <f t="shared" si="27"/>
        <v>5</v>
      </c>
      <c r="BK149" s="3" t="str">
        <f t="shared" si="28"/>
        <v>4</v>
      </c>
      <c r="BL149" s="3" t="str">
        <f t="shared" si="29"/>
        <v>4</v>
      </c>
      <c r="BM149" s="3" t="str">
        <f t="shared" si="30"/>
        <v>3</v>
      </c>
      <c r="BN149" s="3" t="str">
        <f t="shared" si="31"/>
        <v>3</v>
      </c>
      <c r="BO149" s="3" t="str">
        <f t="shared" si="32"/>
        <v>0</v>
      </c>
      <c r="BP149" s="3" t="str">
        <f t="shared" si="33"/>
        <v>0</v>
      </c>
      <c r="BQ149" s="3"/>
      <c r="BR149" s="4"/>
      <c r="BS149" s="4">
        <v>326080.0</v>
      </c>
      <c r="BT149" s="4">
        <v>20300.0</v>
      </c>
      <c r="BU149" s="3" t="str">
        <f t="shared" si="34"/>
        <v>8</v>
      </c>
      <c r="BV149" s="3" t="str">
        <f t="shared" si="35"/>
        <v>8</v>
      </c>
      <c r="BW149" t="str">
        <f t="shared" si="36"/>
        <v>3</v>
      </c>
      <c r="BX149" t="str">
        <f t="shared" si="37"/>
        <v>4</v>
      </c>
      <c r="BY149" s="4">
        <v>97034.0</v>
      </c>
      <c r="BZ149" s="4">
        <v>26600.0</v>
      </c>
      <c r="CA149" s="3" t="str">
        <f t="shared" si="38"/>
        <v>3</v>
      </c>
      <c r="CB149" s="3" t="str">
        <f t="shared" si="39"/>
        <v>9</v>
      </c>
      <c r="CC149" s="7" t="str">
        <f t="shared" si="40"/>
        <v/>
      </c>
      <c r="CD149" s="4" t="str">
        <f t="shared" si="41"/>
        <v/>
      </c>
      <c r="CE149" s="4" t="str">
        <f t="shared" si="42"/>
        <v/>
      </c>
    </row>
    <row r="150">
      <c r="A150" s="4" t="str">
        <f t="shared" si="44"/>
        <v/>
      </c>
      <c r="B150" s="4" t="str">
        <f t="shared" si="45"/>
        <v/>
      </c>
      <c r="C150" s="4" t="str">
        <f t="shared" si="46"/>
        <v/>
      </c>
      <c r="D150" s="4" t="str">
        <f t="shared" si="47"/>
        <v/>
      </c>
      <c r="E150" s="4" t="str">
        <f t="shared" si="48"/>
        <v/>
      </c>
      <c r="F150" s="4" t="str">
        <f t="shared" si="49"/>
        <v/>
      </c>
      <c r="G150" s="4" t="str">
        <f t="shared" si="50"/>
        <v/>
      </c>
      <c r="H150" s="4" t="str">
        <f t="shared" si="51"/>
        <v/>
      </c>
      <c r="I150" s="4" t="str">
        <f t="shared" si="52"/>
        <v/>
      </c>
      <c r="M150" t="str">
        <f t="shared" si="3"/>
        <v>0</v>
      </c>
      <c r="N150" t="str">
        <f t="shared" si="4"/>
        <v>0</v>
      </c>
      <c r="O150" t="str">
        <f t="shared" si="5"/>
        <v>0</v>
      </c>
      <c r="Q150" s="3" t="str">
        <f t="shared" si="6"/>
        <v/>
      </c>
      <c r="R150" s="3" t="str">
        <f t="shared" si="7"/>
        <v/>
      </c>
      <c r="S150" s="3" t="str">
        <f t="shared" si="8"/>
        <v/>
      </c>
      <c r="U150" s="18"/>
      <c r="X150" s="3" t="str">
        <f t="shared" si="9"/>
        <v>0</v>
      </c>
      <c r="Y150" s="3" t="str">
        <f t="shared" si="10"/>
        <v>0</v>
      </c>
      <c r="Z150" s="3" t="str">
        <f t="shared" si="11"/>
        <v>0</v>
      </c>
      <c r="AA150" s="3" t="str">
        <f t="shared" si="12"/>
        <v>0</v>
      </c>
      <c r="AB150" s="3" t="str">
        <f t="shared" si="13"/>
        <v/>
      </c>
      <c r="AC150" s="3" t="str">
        <f t="shared" si="14"/>
        <v/>
      </c>
      <c r="AD150" s="3" t="str">
        <f t="shared" si="15"/>
        <v/>
      </c>
      <c r="AE150" s="3" t="str">
        <f t="shared" si="16"/>
        <v/>
      </c>
      <c r="AG150" s="7">
        <v>97772.78125</v>
      </c>
      <c r="AH150" s="7">
        <v>766.3472891686288</v>
      </c>
      <c r="AI150" s="7">
        <v>2498.0</v>
      </c>
      <c r="AJ150" s="7">
        <v>1729.6036263449862</v>
      </c>
      <c r="AK150" s="3" t="str">
        <f t="shared" si="17"/>
        <v>2</v>
      </c>
      <c r="AL150" s="3" t="str">
        <f t="shared" si="18"/>
        <v>3</v>
      </c>
      <c r="AM150" s="3" t="str">
        <f t="shared" si="19"/>
        <v>1</v>
      </c>
      <c r="AN150" s="3" t="str">
        <f t="shared" si="20"/>
        <v>1</v>
      </c>
      <c r="AO150" s="3"/>
      <c r="AP150" s="4">
        <v>0.002815825583</v>
      </c>
      <c r="AQ150" s="4">
        <v>97023.0</v>
      </c>
      <c r="AR150" s="4">
        <v>16.566039168628755</v>
      </c>
      <c r="AS150" s="4">
        <v>2498.0</v>
      </c>
      <c r="AT150" s="4">
        <v>11.286557761607957</v>
      </c>
      <c r="AU150" s="4">
        <v>1720.0</v>
      </c>
      <c r="AV150" s="4">
        <v>10.74819284958946</v>
      </c>
      <c r="AW150" s="4">
        <v>778.0</v>
      </c>
      <c r="AX150" s="4">
        <v>9.603626344986191</v>
      </c>
      <c r="AY150" s="4">
        <v>748.78125</v>
      </c>
      <c r="AZ150" s="4">
        <v>9.548400499067442</v>
      </c>
      <c r="BA150" s="4">
        <v>1.0</v>
      </c>
      <c r="BB150" s="4">
        <v>0.0</v>
      </c>
      <c r="BC150" s="3"/>
      <c r="BD150" s="3" t="str">
        <f t="shared" si="21"/>
        <v>2</v>
      </c>
      <c r="BE150" s="3" t="str">
        <f t="shared" si="22"/>
        <v>4</v>
      </c>
      <c r="BF150" s="3" t="str">
        <f t="shared" si="23"/>
        <v>4</v>
      </c>
      <c r="BG150" s="3" t="str">
        <f t="shared" si="24"/>
        <v>1</v>
      </c>
      <c r="BH150" s="3" t="str">
        <f t="shared" si="25"/>
        <v>1</v>
      </c>
      <c r="BI150" s="3" t="str">
        <f t="shared" si="26"/>
        <v>1</v>
      </c>
      <c r="BJ150" s="3" t="str">
        <f t="shared" si="27"/>
        <v>1</v>
      </c>
      <c r="BK150" s="3" t="str">
        <f t="shared" si="28"/>
        <v>2</v>
      </c>
      <c r="BL150" s="3" t="str">
        <f t="shared" si="29"/>
        <v>2</v>
      </c>
      <c r="BM150" s="3" t="str">
        <f t="shared" si="30"/>
        <v>3</v>
      </c>
      <c r="BN150" s="3" t="str">
        <f t="shared" si="31"/>
        <v>3</v>
      </c>
      <c r="BO150" s="3" t="str">
        <f t="shared" si="32"/>
        <v>1</v>
      </c>
      <c r="BP150" s="3" t="str">
        <f t="shared" si="33"/>
        <v>0</v>
      </c>
      <c r="BQ150" s="3"/>
      <c r="BR150" s="4"/>
      <c r="BS150" s="4">
        <v>329127.0</v>
      </c>
      <c r="BT150" s="4">
        <v>20400.0</v>
      </c>
      <c r="BU150" s="3" t="str">
        <f t="shared" si="34"/>
        <v>8</v>
      </c>
      <c r="BV150" s="3" t="str">
        <f t="shared" si="35"/>
        <v>8</v>
      </c>
      <c r="BW150" t="str">
        <f t="shared" si="36"/>
        <v>3</v>
      </c>
      <c r="BX150" t="str">
        <f t="shared" si="37"/>
        <v>4</v>
      </c>
      <c r="BY150" s="4">
        <v>97023.0</v>
      </c>
      <c r="BZ150" s="4">
        <v>2498.0</v>
      </c>
      <c r="CA150" s="3" t="str">
        <f t="shared" si="38"/>
        <v>3</v>
      </c>
      <c r="CB150" s="3" t="str">
        <f t="shared" si="39"/>
        <v>2</v>
      </c>
      <c r="CC150" s="7" t="str">
        <f t="shared" si="40"/>
        <v/>
      </c>
      <c r="CD150" s="4" t="str">
        <f t="shared" si="41"/>
        <v/>
      </c>
      <c r="CE150" s="4" t="str">
        <f t="shared" si="42"/>
        <v/>
      </c>
    </row>
    <row r="151">
      <c r="A151" s="4" t="str">
        <f t="shared" si="44"/>
        <v/>
      </c>
      <c r="B151" s="4" t="str">
        <f t="shared" si="45"/>
        <v/>
      </c>
      <c r="C151" s="4" t="str">
        <f t="shared" si="46"/>
        <v/>
      </c>
      <c r="D151" s="4" t="str">
        <f t="shared" si="47"/>
        <v>3</v>
      </c>
      <c r="E151" s="4" t="str">
        <f t="shared" si="48"/>
        <v/>
      </c>
      <c r="F151" s="4" t="str">
        <f t="shared" si="49"/>
        <v/>
      </c>
      <c r="G151" s="4" t="str">
        <f t="shared" si="50"/>
        <v/>
      </c>
      <c r="H151" s="4" t="str">
        <f t="shared" si="51"/>
        <v>5</v>
      </c>
      <c r="I151" s="4" t="str">
        <f t="shared" si="52"/>
        <v>4</v>
      </c>
      <c r="J151" s="4">
        <v>272.0</v>
      </c>
      <c r="K151" s="4">
        <v>5.0</v>
      </c>
      <c r="L151" s="4">
        <v>3.0</v>
      </c>
      <c r="M151" t="str">
        <f t="shared" si="3"/>
        <v>3</v>
      </c>
      <c r="N151" t="str">
        <f t="shared" si="4"/>
        <v>2</v>
      </c>
      <c r="O151" t="str">
        <f t="shared" si="5"/>
        <v>2</v>
      </c>
      <c r="Q151" s="3" t="str">
        <f t="shared" si="6"/>
        <v>10</v>
      </c>
      <c r="R151" s="3" t="str">
        <f t="shared" si="7"/>
        <v>5</v>
      </c>
      <c r="S151" s="3" t="str">
        <f t="shared" si="8"/>
        <v>4</v>
      </c>
      <c r="T151">
        <v>19.087462841250343</v>
      </c>
      <c r="U151" s="7">
        <v>104.0</v>
      </c>
      <c r="V151" s="7">
        <v>8.0</v>
      </c>
      <c r="W151" s="7">
        <v>4017.3219280948874</v>
      </c>
      <c r="X151" s="3" t="str">
        <f t="shared" si="9"/>
        <v>3</v>
      </c>
      <c r="Y151" s="3" t="str">
        <f t="shared" si="10"/>
        <v>5</v>
      </c>
      <c r="Z151" s="3" t="str">
        <f t="shared" si="11"/>
        <v>4</v>
      </c>
      <c r="AA151" s="3" t="str">
        <f t="shared" si="12"/>
        <v>5</v>
      </c>
      <c r="AB151" s="3" t="str">
        <f t="shared" si="13"/>
        <v>5</v>
      </c>
      <c r="AC151" s="3" t="str">
        <f t="shared" si="14"/>
        <v>10</v>
      </c>
      <c r="AD151" s="3" t="str">
        <f t="shared" si="15"/>
        <v>5</v>
      </c>
      <c r="AE151" s="3" t="str">
        <f t="shared" si="16"/>
        <v>10</v>
      </c>
      <c r="AG151" s="7">
        <v>96706.0590625</v>
      </c>
      <c r="AH151" s="7">
        <v>136.61858896722006</v>
      </c>
      <c r="AI151" s="7">
        <v>9924.0</v>
      </c>
      <c r="AJ151" s="7">
        <v>9538.76278451689</v>
      </c>
      <c r="AK151" s="3" t="str">
        <f t="shared" si="17"/>
        <v>2</v>
      </c>
      <c r="AL151" s="3" t="str">
        <f t="shared" si="18"/>
        <v>1</v>
      </c>
      <c r="AM151" s="3" t="str">
        <f t="shared" si="19"/>
        <v>3</v>
      </c>
      <c r="AN151" s="3" t="str">
        <f t="shared" si="20"/>
        <v>4</v>
      </c>
      <c r="AO151" s="3"/>
      <c r="AP151" s="4">
        <v>0.00281435343651</v>
      </c>
      <c r="AQ151" s="4">
        <v>96586.0</v>
      </c>
      <c r="AR151" s="4">
        <v>16.55952646722005</v>
      </c>
      <c r="AS151" s="4">
        <v>9924.0</v>
      </c>
      <c r="AT151" s="4">
        <v>13.27670601989243</v>
      </c>
      <c r="AU151" s="4">
        <v>9530.14125</v>
      </c>
      <c r="AV151" s="4">
        <v>13.21828188171067</v>
      </c>
      <c r="AW151" s="4">
        <v>393.85875</v>
      </c>
      <c r="AX151" s="4">
        <v>8.621534516889872</v>
      </c>
      <c r="AY151" s="4">
        <v>112.78125</v>
      </c>
      <c r="AZ151" s="4">
        <v>6.817383427897234</v>
      </c>
      <c r="BA151" s="4">
        <v>7.2778125</v>
      </c>
      <c r="BB151" s="4">
        <v>2.8635048831657457</v>
      </c>
      <c r="BC151" s="3"/>
      <c r="BD151" s="3" t="str">
        <f t="shared" si="21"/>
        <v>2</v>
      </c>
      <c r="BE151" s="3" t="str">
        <f t="shared" si="22"/>
        <v>4</v>
      </c>
      <c r="BF151" s="3" t="str">
        <f t="shared" si="23"/>
        <v>4</v>
      </c>
      <c r="BG151" s="3" t="str">
        <f t="shared" si="24"/>
        <v>3</v>
      </c>
      <c r="BH151" s="3" t="str">
        <f t="shared" si="25"/>
        <v>3</v>
      </c>
      <c r="BI151" s="3" t="str">
        <f t="shared" si="26"/>
        <v>4</v>
      </c>
      <c r="BJ151" s="3" t="str">
        <f t="shared" si="27"/>
        <v>4</v>
      </c>
      <c r="BK151" s="3" t="str">
        <f t="shared" si="28"/>
        <v>2</v>
      </c>
      <c r="BL151" s="3" t="str">
        <f t="shared" si="29"/>
        <v>2</v>
      </c>
      <c r="BM151" s="3" t="str">
        <f t="shared" si="30"/>
        <v>1</v>
      </c>
      <c r="BN151" s="3" t="str">
        <f t="shared" si="31"/>
        <v>1</v>
      </c>
      <c r="BO151" s="3" t="str">
        <f t="shared" si="32"/>
        <v>2</v>
      </c>
      <c r="BP151" s="3" t="str">
        <f t="shared" si="33"/>
        <v>2</v>
      </c>
      <c r="BQ151" s="3"/>
      <c r="BR151" s="4"/>
      <c r="BS151" s="4">
        <v>336858.0</v>
      </c>
      <c r="BT151" s="4">
        <v>20500.0</v>
      </c>
      <c r="BU151" s="3" t="str">
        <f t="shared" si="34"/>
        <v>8</v>
      </c>
      <c r="BV151" s="3" t="str">
        <f t="shared" si="35"/>
        <v>8</v>
      </c>
      <c r="BW151" t="str">
        <f t="shared" si="36"/>
        <v>3</v>
      </c>
      <c r="BX151" t="str">
        <f t="shared" si="37"/>
        <v>4</v>
      </c>
      <c r="BY151" s="4">
        <v>96586.0</v>
      </c>
      <c r="BZ151" s="4">
        <v>9924.0</v>
      </c>
      <c r="CA151" s="3" t="str">
        <f t="shared" si="38"/>
        <v>3</v>
      </c>
      <c r="CB151" s="3" t="str">
        <f t="shared" si="39"/>
        <v>6</v>
      </c>
      <c r="CC151" s="4" t="str">
        <f t="shared" si="40"/>
        <v>272</v>
      </c>
      <c r="CD151" s="4" t="str">
        <f t="shared" si="41"/>
        <v>5</v>
      </c>
      <c r="CE151" s="4" t="str">
        <f t="shared" si="42"/>
        <v>3</v>
      </c>
    </row>
    <row r="152">
      <c r="A152" s="4" t="str">
        <f t="shared" si="44"/>
        <v/>
      </c>
      <c r="B152" s="4" t="str">
        <f t="shared" si="45"/>
        <v/>
      </c>
      <c r="C152" s="4" t="str">
        <f t="shared" si="46"/>
        <v/>
      </c>
      <c r="D152" s="4" t="str">
        <f t="shared" si="47"/>
        <v/>
      </c>
      <c r="E152" s="4" t="str">
        <f t="shared" si="48"/>
        <v/>
      </c>
      <c r="F152" s="4" t="str">
        <f t="shared" si="49"/>
        <v/>
      </c>
      <c r="G152" s="4" t="str">
        <f t="shared" si="50"/>
        <v/>
      </c>
      <c r="H152" s="4" t="str">
        <f t="shared" si="51"/>
        <v/>
      </c>
      <c r="I152" s="4" t="str">
        <f t="shared" si="52"/>
        <v/>
      </c>
      <c r="M152" t="str">
        <f t="shared" si="3"/>
        <v>0</v>
      </c>
      <c r="N152" t="str">
        <f t="shared" si="4"/>
        <v>0</v>
      </c>
      <c r="O152" t="str">
        <f t="shared" si="5"/>
        <v>0</v>
      </c>
      <c r="Q152" s="3" t="str">
        <f t="shared" si="6"/>
        <v/>
      </c>
      <c r="R152" s="3" t="str">
        <f t="shared" si="7"/>
        <v/>
      </c>
      <c r="S152" s="3" t="str">
        <f t="shared" si="8"/>
        <v/>
      </c>
      <c r="U152" s="18"/>
      <c r="X152" s="3" t="str">
        <f t="shared" si="9"/>
        <v>0</v>
      </c>
      <c r="Y152" s="3" t="str">
        <f t="shared" si="10"/>
        <v>0</v>
      </c>
      <c r="Z152" s="3" t="str">
        <f t="shared" si="11"/>
        <v>0</v>
      </c>
      <c r="AA152" s="3" t="str">
        <f t="shared" si="12"/>
        <v>0</v>
      </c>
      <c r="AB152" s="3" t="str">
        <f t="shared" si="13"/>
        <v/>
      </c>
      <c r="AC152" s="3" t="str">
        <f t="shared" si="14"/>
        <v/>
      </c>
      <c r="AD152" s="3" t="str">
        <f t="shared" si="15"/>
        <v/>
      </c>
      <c r="AE152" s="3" t="str">
        <f t="shared" si="16"/>
        <v/>
      </c>
      <c r="AG152" s="7">
        <v>97280.8590625</v>
      </c>
      <c r="AH152" s="7">
        <v>990.4144155426054</v>
      </c>
      <c r="AI152" s="7">
        <v>20500.0</v>
      </c>
      <c r="AJ152" s="7">
        <v>18800.27142603119</v>
      </c>
      <c r="AK152" s="3" t="str">
        <f t="shared" si="17"/>
        <v>2</v>
      </c>
      <c r="AL152" s="3" t="str">
        <f t="shared" si="18"/>
        <v>3</v>
      </c>
      <c r="AM152" s="3" t="str">
        <f t="shared" si="19"/>
        <v>4</v>
      </c>
      <c r="AN152" s="3" t="str">
        <f t="shared" si="20"/>
        <v>4</v>
      </c>
      <c r="AO152" s="3"/>
      <c r="AP152" s="4">
        <v>0.00280892930782</v>
      </c>
      <c r="AQ152" s="4">
        <v>96307.0</v>
      </c>
      <c r="AR152" s="4">
        <v>16.55535304260534</v>
      </c>
      <c r="AS152" s="4">
        <v>20500.0</v>
      </c>
      <c r="AT152" s="4">
        <v>14.323336289280173</v>
      </c>
      <c r="AU152" s="4">
        <v>18789.53125</v>
      </c>
      <c r="AV152" s="4">
        <v>14.197641455262403</v>
      </c>
      <c r="AW152" s="4">
        <v>1710.46875</v>
      </c>
      <c r="AX152" s="4">
        <v>10.740176031193</v>
      </c>
      <c r="AY152" s="4">
        <v>973.8590625</v>
      </c>
      <c r="AZ152" s="4">
        <v>9.927569189449256</v>
      </c>
      <c r="BA152" s="4">
        <v>0.0</v>
      </c>
      <c r="BB152" s="4">
        <v>0.0</v>
      </c>
      <c r="BC152" s="3"/>
      <c r="BD152" s="3" t="str">
        <f t="shared" si="21"/>
        <v>2</v>
      </c>
      <c r="BE152" s="3" t="str">
        <f t="shared" si="22"/>
        <v>4</v>
      </c>
      <c r="BF152" s="3" t="str">
        <f t="shared" si="23"/>
        <v>4</v>
      </c>
      <c r="BG152" s="3" t="str">
        <f t="shared" si="24"/>
        <v>4</v>
      </c>
      <c r="BH152" s="3" t="str">
        <f t="shared" si="25"/>
        <v>4</v>
      </c>
      <c r="BI152" s="3" t="str">
        <f t="shared" si="26"/>
        <v>4</v>
      </c>
      <c r="BJ152" s="3" t="str">
        <f t="shared" si="27"/>
        <v>4</v>
      </c>
      <c r="BK152" s="3" t="str">
        <f t="shared" si="28"/>
        <v>3</v>
      </c>
      <c r="BL152" s="3" t="str">
        <f t="shared" si="29"/>
        <v>3</v>
      </c>
      <c r="BM152" s="3" t="str">
        <f t="shared" si="30"/>
        <v>4</v>
      </c>
      <c r="BN152" s="3" t="str">
        <f t="shared" si="31"/>
        <v>4</v>
      </c>
      <c r="BO152" s="3" t="str">
        <f t="shared" si="32"/>
        <v>0</v>
      </c>
      <c r="BP152" s="3" t="str">
        <f t="shared" si="33"/>
        <v>0</v>
      </c>
      <c r="BQ152" s="3"/>
      <c r="BR152" s="4"/>
      <c r="BS152" s="4">
        <v>341138.0</v>
      </c>
      <c r="BT152" s="4">
        <v>20800.0</v>
      </c>
      <c r="BU152" s="3" t="str">
        <f t="shared" si="34"/>
        <v>8</v>
      </c>
      <c r="BV152" s="3" t="str">
        <f t="shared" si="35"/>
        <v>8</v>
      </c>
      <c r="BW152" t="str">
        <f t="shared" si="36"/>
        <v>3</v>
      </c>
      <c r="BX152" t="str">
        <f t="shared" si="37"/>
        <v>4</v>
      </c>
      <c r="BY152" s="4">
        <v>96307.0</v>
      </c>
      <c r="BZ152" s="4">
        <v>20500.0</v>
      </c>
      <c r="CA152" s="3" t="str">
        <f t="shared" si="38"/>
        <v>3</v>
      </c>
      <c r="CB152" s="3" t="str">
        <f t="shared" si="39"/>
        <v>8</v>
      </c>
      <c r="CC152" s="7" t="str">
        <f t="shared" si="40"/>
        <v/>
      </c>
      <c r="CD152" s="4" t="str">
        <f t="shared" si="41"/>
        <v/>
      </c>
      <c r="CE152" s="4" t="str">
        <f t="shared" si="42"/>
        <v/>
      </c>
    </row>
    <row r="153">
      <c r="A153" s="4" t="str">
        <f t="shared" si="44"/>
        <v/>
      </c>
      <c r="B153" s="4" t="str">
        <f t="shared" si="45"/>
        <v>10</v>
      </c>
      <c r="C153" s="4" t="str">
        <f t="shared" si="46"/>
        <v/>
      </c>
      <c r="D153" s="4" t="str">
        <f t="shared" si="47"/>
        <v/>
      </c>
      <c r="E153" s="4" t="str">
        <f t="shared" si="48"/>
        <v/>
      </c>
      <c r="F153" s="4" t="str">
        <f t="shared" si="49"/>
        <v>16</v>
      </c>
      <c r="G153" s="4" t="str">
        <f t="shared" si="50"/>
        <v/>
      </c>
      <c r="H153" s="4" t="str">
        <f t="shared" si="51"/>
        <v/>
      </c>
      <c r="I153" s="4" t="str">
        <f t="shared" si="52"/>
        <v>2</v>
      </c>
      <c r="J153" s="4">
        <v>6.0</v>
      </c>
      <c r="K153" s="4">
        <v>16.0</v>
      </c>
      <c r="L153" s="4">
        <v>10.0</v>
      </c>
      <c r="M153" t="str">
        <f t="shared" si="3"/>
        <v>1</v>
      </c>
      <c r="N153" t="str">
        <f t="shared" si="4"/>
        <v>2</v>
      </c>
      <c r="O153" t="str">
        <f t="shared" si="5"/>
        <v>2</v>
      </c>
      <c r="Q153" s="3" t="str">
        <f t="shared" si="6"/>
        <v>3</v>
      </c>
      <c r="R153" s="3" t="str">
        <f t="shared" si="7"/>
        <v>8</v>
      </c>
      <c r="S153" s="3" t="str">
        <f t="shared" si="8"/>
        <v>6</v>
      </c>
      <c r="T153">
        <v>2.584962500721156</v>
      </c>
      <c r="U153" s="7">
        <v>0.0</v>
      </c>
      <c r="V153" s="7">
        <v>26.0</v>
      </c>
      <c r="W153" s="7">
        <v>7797.523561956057</v>
      </c>
      <c r="X153" s="3" t="str">
        <f t="shared" si="9"/>
        <v>1</v>
      </c>
      <c r="Y153" s="3" t="str">
        <f t="shared" si="10"/>
        <v>0</v>
      </c>
      <c r="Z153" s="3" t="str">
        <f t="shared" si="11"/>
        <v>5</v>
      </c>
      <c r="AA153" s="3" t="str">
        <f t="shared" si="12"/>
        <v>5</v>
      </c>
      <c r="AB153" s="3" t="str">
        <f t="shared" si="13"/>
        <v>2</v>
      </c>
      <c r="AC153" s="3" t="str">
        <f t="shared" si="14"/>
        <v>0</v>
      </c>
      <c r="AD153" s="3" t="str">
        <f t="shared" si="15"/>
        <v>8</v>
      </c>
      <c r="AE153" s="3" t="str">
        <f t="shared" si="16"/>
        <v>10</v>
      </c>
      <c r="AG153" s="7">
        <v>299404.0</v>
      </c>
      <c r="AH153" s="7">
        <v>20.191724333042377</v>
      </c>
      <c r="AI153" s="7">
        <v>1465.0</v>
      </c>
      <c r="AJ153" s="7">
        <v>1317.2761244052742</v>
      </c>
      <c r="AK153" s="3" t="str">
        <f t="shared" si="17"/>
        <v>4</v>
      </c>
      <c r="AL153" s="3" t="str">
        <f t="shared" si="18"/>
        <v>1</v>
      </c>
      <c r="AM153" s="3" t="str">
        <f t="shared" si="19"/>
        <v>1</v>
      </c>
      <c r="AN153" s="3" t="str">
        <f t="shared" si="20"/>
        <v>1</v>
      </c>
      <c r="AO153" s="3"/>
      <c r="AP153" s="4">
        <v>0.00278407210585</v>
      </c>
      <c r="AQ153" s="4">
        <v>299402.0</v>
      </c>
      <c r="AR153" s="4">
        <v>18.191724333042377</v>
      </c>
      <c r="AS153" s="4">
        <v>1465.0</v>
      </c>
      <c r="AT153" s="4">
        <v>10.51668494930961</v>
      </c>
      <c r="AU153" s="4">
        <v>1310.0</v>
      </c>
      <c r="AV153" s="4">
        <v>10.355351096424812</v>
      </c>
      <c r="AW153" s="4">
        <v>155.0</v>
      </c>
      <c r="AX153" s="4">
        <v>7.276124405274238</v>
      </c>
      <c r="AY153" s="4">
        <v>2.0</v>
      </c>
      <c r="AZ153" s="4">
        <v>1.0</v>
      </c>
      <c r="BA153" s="4">
        <v>0.0</v>
      </c>
      <c r="BB153" s="4">
        <v>0.0</v>
      </c>
      <c r="BC153" s="3"/>
      <c r="BD153" s="3" t="str">
        <f t="shared" si="21"/>
        <v>2</v>
      </c>
      <c r="BE153" s="3" t="str">
        <f t="shared" si="22"/>
        <v>4</v>
      </c>
      <c r="BF153" s="3" t="str">
        <f t="shared" si="23"/>
        <v>5</v>
      </c>
      <c r="BG153" s="3" t="str">
        <f t="shared" si="24"/>
        <v>1</v>
      </c>
      <c r="BH153" s="3" t="str">
        <f t="shared" si="25"/>
        <v>1</v>
      </c>
      <c r="BI153" s="3" t="str">
        <f t="shared" si="26"/>
        <v>1</v>
      </c>
      <c r="BJ153" s="3" t="str">
        <f t="shared" si="27"/>
        <v>1</v>
      </c>
      <c r="BK153" s="3" t="str">
        <f t="shared" si="28"/>
        <v>1</v>
      </c>
      <c r="BL153" s="3" t="str">
        <f t="shared" si="29"/>
        <v>1</v>
      </c>
      <c r="BM153" s="3" t="str">
        <f t="shared" si="30"/>
        <v>1</v>
      </c>
      <c r="BN153" s="3" t="str">
        <f t="shared" si="31"/>
        <v>1</v>
      </c>
      <c r="BO153" s="3" t="str">
        <f t="shared" si="32"/>
        <v>0</v>
      </c>
      <c r="BP153" s="3" t="str">
        <f t="shared" si="33"/>
        <v>0</v>
      </c>
      <c r="BQ153" s="3"/>
      <c r="BR153" s="4"/>
      <c r="BS153" s="4">
        <v>342715.0</v>
      </c>
      <c r="BT153" s="4">
        <v>21400.0</v>
      </c>
      <c r="BU153" s="3" t="str">
        <f t="shared" si="34"/>
        <v>8</v>
      </c>
      <c r="BV153" s="3" t="str">
        <f t="shared" si="35"/>
        <v>8</v>
      </c>
      <c r="BW153" t="str">
        <f t="shared" si="36"/>
        <v>3</v>
      </c>
      <c r="BX153" t="str">
        <f t="shared" si="37"/>
        <v>4</v>
      </c>
      <c r="BY153" s="4">
        <v>299402.0</v>
      </c>
      <c r="BZ153" s="4">
        <v>1465.0</v>
      </c>
      <c r="CA153" s="3" t="str">
        <f t="shared" si="38"/>
        <v>8</v>
      </c>
      <c r="CB153" s="3" t="str">
        <f t="shared" si="39"/>
        <v>2</v>
      </c>
      <c r="CC153" s="7" t="str">
        <f t="shared" si="40"/>
        <v/>
      </c>
      <c r="CD153" s="4" t="str">
        <f t="shared" si="41"/>
        <v>16</v>
      </c>
      <c r="CE153" s="4" t="str">
        <f t="shared" si="42"/>
        <v>10</v>
      </c>
    </row>
    <row r="154">
      <c r="A154" s="4" t="str">
        <f t="shared" si="44"/>
        <v/>
      </c>
      <c r="B154" s="4" t="str">
        <f t="shared" si="45"/>
        <v/>
      </c>
      <c r="C154" s="4" t="str">
        <f t="shared" si="46"/>
        <v/>
      </c>
      <c r="D154" s="4" t="str">
        <f t="shared" si="47"/>
        <v/>
      </c>
      <c r="E154" s="4" t="str">
        <f t="shared" si="48"/>
        <v/>
      </c>
      <c r="F154" s="4" t="str">
        <f t="shared" si="49"/>
        <v/>
      </c>
      <c r="G154" s="4" t="str">
        <f t="shared" si="50"/>
        <v/>
      </c>
      <c r="H154" s="4" t="str">
        <f t="shared" si="51"/>
        <v/>
      </c>
      <c r="I154" s="4" t="str">
        <f t="shared" si="52"/>
        <v/>
      </c>
      <c r="M154" t="str">
        <f t="shared" si="3"/>
        <v>0</v>
      </c>
      <c r="N154" t="str">
        <f t="shared" si="4"/>
        <v>0</v>
      </c>
      <c r="O154" t="str">
        <f t="shared" si="5"/>
        <v>0</v>
      </c>
      <c r="Q154" s="3" t="str">
        <f t="shared" si="6"/>
        <v/>
      </c>
      <c r="R154" s="3" t="str">
        <f t="shared" si="7"/>
        <v/>
      </c>
      <c r="S154" s="3" t="str">
        <f t="shared" si="8"/>
        <v/>
      </c>
      <c r="X154" s="3" t="str">
        <f t="shared" si="9"/>
        <v>0</v>
      </c>
      <c r="Y154" s="3" t="str">
        <f t="shared" si="10"/>
        <v>0</v>
      </c>
      <c r="Z154" s="3" t="str">
        <f t="shared" si="11"/>
        <v>0</v>
      </c>
      <c r="AA154" s="3" t="str">
        <f t="shared" si="12"/>
        <v>0</v>
      </c>
      <c r="AB154" s="3" t="str">
        <f t="shared" si="13"/>
        <v/>
      </c>
      <c r="AC154" s="3" t="str">
        <f t="shared" si="14"/>
        <v/>
      </c>
      <c r="AD154" s="3" t="str">
        <f t="shared" si="15"/>
        <v/>
      </c>
      <c r="AE154" s="3" t="str">
        <f t="shared" si="16"/>
        <v/>
      </c>
      <c r="AG154" s="7">
        <v>104165.4375</v>
      </c>
      <c r="AH154" s="7">
        <v>430.10027962161706</v>
      </c>
      <c r="AI154" s="7">
        <v>2613.0</v>
      </c>
      <c r="AJ154" s="7">
        <v>735.8826430493618</v>
      </c>
      <c r="AK154" s="3" t="str">
        <f t="shared" si="17"/>
        <v>2</v>
      </c>
      <c r="AL154" s="3" t="str">
        <f t="shared" si="18"/>
        <v>3</v>
      </c>
      <c r="AM154" s="3" t="str">
        <f t="shared" si="19"/>
        <v>1</v>
      </c>
      <c r="AN154" s="3" t="str">
        <f t="shared" si="20"/>
        <v>1</v>
      </c>
      <c r="AO154" s="3"/>
      <c r="AP154" s="4">
        <v>0.00278236536612</v>
      </c>
      <c r="AQ154" s="4">
        <v>103752.0</v>
      </c>
      <c r="AR154" s="4">
        <v>16.662779621617062</v>
      </c>
      <c r="AS154" s="4">
        <v>2613.0</v>
      </c>
      <c r="AT154" s="4">
        <v>11.351491409320023</v>
      </c>
      <c r="AU154" s="4">
        <v>725.0</v>
      </c>
      <c r="AV154" s="4">
        <v>9.501837184902296</v>
      </c>
      <c r="AW154" s="4">
        <v>1888.0</v>
      </c>
      <c r="AX154" s="4">
        <v>10.88264304936184</v>
      </c>
      <c r="AY154" s="4">
        <v>359.375</v>
      </c>
      <c r="AZ154" s="4">
        <v>8.489346240719101</v>
      </c>
      <c r="BA154" s="4">
        <v>54.0625</v>
      </c>
      <c r="BB154" s="4">
        <v>5.756556322524087</v>
      </c>
      <c r="BC154" s="3"/>
      <c r="BD154" s="3" t="str">
        <f t="shared" si="21"/>
        <v>2</v>
      </c>
      <c r="BE154" s="3" t="str">
        <f t="shared" si="22"/>
        <v>4</v>
      </c>
      <c r="BF154" s="3" t="str">
        <f t="shared" si="23"/>
        <v>4</v>
      </c>
      <c r="BG154" s="3" t="str">
        <f t="shared" si="24"/>
        <v>1</v>
      </c>
      <c r="BH154" s="3" t="str">
        <f t="shared" si="25"/>
        <v>1</v>
      </c>
      <c r="BI154" s="3" t="str">
        <f t="shared" si="26"/>
        <v>1</v>
      </c>
      <c r="BJ154" s="3" t="str">
        <f t="shared" si="27"/>
        <v>1</v>
      </c>
      <c r="BK154" s="3" t="str">
        <f t="shared" si="28"/>
        <v>4</v>
      </c>
      <c r="BL154" s="3" t="str">
        <f t="shared" si="29"/>
        <v>4</v>
      </c>
      <c r="BM154" s="3" t="str">
        <f t="shared" si="30"/>
        <v>3</v>
      </c>
      <c r="BN154" s="3" t="str">
        <f t="shared" si="31"/>
        <v>3</v>
      </c>
      <c r="BO154" s="3" t="str">
        <f t="shared" si="32"/>
        <v>3</v>
      </c>
      <c r="BP154" s="3" t="str">
        <f t="shared" si="33"/>
        <v>3</v>
      </c>
      <c r="BQ154" s="3"/>
      <c r="BR154" s="4"/>
      <c r="BS154" s="4">
        <v>348559.0</v>
      </c>
      <c r="BT154" s="4">
        <v>21800.0</v>
      </c>
      <c r="BU154" s="3" t="str">
        <f t="shared" si="34"/>
        <v>8</v>
      </c>
      <c r="BV154" s="3" t="str">
        <f t="shared" si="35"/>
        <v>8</v>
      </c>
      <c r="BW154" t="str">
        <f t="shared" si="36"/>
        <v>3</v>
      </c>
      <c r="BX154" t="str">
        <f t="shared" si="37"/>
        <v>4</v>
      </c>
      <c r="BY154" s="4">
        <v>103752.0</v>
      </c>
      <c r="BZ154" s="4">
        <v>2613.0</v>
      </c>
      <c r="CA154" s="3" t="str">
        <f t="shared" si="38"/>
        <v>4</v>
      </c>
      <c r="CB154" s="3" t="str">
        <f t="shared" si="39"/>
        <v>3</v>
      </c>
      <c r="CC154" s="7" t="str">
        <f t="shared" si="40"/>
        <v/>
      </c>
      <c r="CD154" s="4" t="str">
        <f t="shared" si="41"/>
        <v/>
      </c>
      <c r="CE154" s="4" t="str">
        <f t="shared" si="42"/>
        <v/>
      </c>
    </row>
    <row r="155">
      <c r="A155" s="4" t="str">
        <f t="shared" si="44"/>
        <v/>
      </c>
      <c r="B155" s="4" t="str">
        <f t="shared" si="45"/>
        <v/>
      </c>
      <c r="C155" s="4" t="str">
        <f t="shared" si="46"/>
        <v/>
      </c>
      <c r="D155" s="4" t="str">
        <f t="shared" si="47"/>
        <v/>
      </c>
      <c r="E155" s="4" t="str">
        <f t="shared" si="48"/>
        <v/>
      </c>
      <c r="F155" s="4" t="str">
        <f t="shared" si="49"/>
        <v/>
      </c>
      <c r="G155" s="4" t="str">
        <f t="shared" si="50"/>
        <v/>
      </c>
      <c r="H155" s="4" t="str">
        <f t="shared" si="51"/>
        <v/>
      </c>
      <c r="I155" s="4" t="str">
        <f t="shared" si="52"/>
        <v/>
      </c>
      <c r="M155" t="str">
        <f t="shared" si="3"/>
        <v>0</v>
      </c>
      <c r="N155" t="str">
        <f t="shared" si="4"/>
        <v>0</v>
      </c>
      <c r="O155" t="str">
        <f t="shared" si="5"/>
        <v>0</v>
      </c>
      <c r="Q155" s="3" t="str">
        <f t="shared" si="6"/>
        <v/>
      </c>
      <c r="R155" s="3" t="str">
        <f t="shared" si="7"/>
        <v/>
      </c>
      <c r="S155" s="3" t="str">
        <f t="shared" si="8"/>
        <v/>
      </c>
      <c r="X155" s="3" t="str">
        <f t="shared" si="9"/>
        <v>0</v>
      </c>
      <c r="Y155" s="3" t="str">
        <f t="shared" si="10"/>
        <v>0</v>
      </c>
      <c r="Z155" s="3" t="str">
        <f t="shared" si="11"/>
        <v>0</v>
      </c>
      <c r="AA155" s="3" t="str">
        <f t="shared" si="12"/>
        <v>0</v>
      </c>
      <c r="AB155" s="3" t="str">
        <f t="shared" si="13"/>
        <v/>
      </c>
      <c r="AC155" s="3" t="str">
        <f t="shared" si="14"/>
        <v/>
      </c>
      <c r="AD155" s="3" t="str">
        <f t="shared" si="15"/>
        <v/>
      </c>
      <c r="AE155" s="3" t="str">
        <f t="shared" si="16"/>
        <v/>
      </c>
      <c r="AG155" s="7">
        <v>94297.0</v>
      </c>
      <c r="AH155" s="7">
        <v>131.52316373883423</v>
      </c>
      <c r="AI155" s="7">
        <v>2312.0</v>
      </c>
      <c r="AJ155" s="7">
        <v>2152.3837042924742</v>
      </c>
      <c r="AK155" s="3" t="str">
        <f t="shared" si="17"/>
        <v>2</v>
      </c>
      <c r="AL155" s="3" t="str">
        <f t="shared" si="18"/>
        <v>1</v>
      </c>
      <c r="AM155" s="3" t="str">
        <f t="shared" si="19"/>
        <v>1</v>
      </c>
      <c r="AN155" s="3" t="str">
        <f t="shared" si="20"/>
        <v>2</v>
      </c>
      <c r="AO155" s="3"/>
      <c r="AP155" s="4">
        <v>0.00276110163369</v>
      </c>
      <c r="AQ155" s="4">
        <v>94182.0</v>
      </c>
      <c r="AR155" s="4">
        <v>16.523163738834217</v>
      </c>
      <c r="AS155" s="4">
        <v>2312.0</v>
      </c>
      <c r="AT155" s="4">
        <v>11.17492568250068</v>
      </c>
      <c r="AU155" s="4">
        <v>2145.0</v>
      </c>
      <c r="AV155" s="4">
        <v>11.066761932386909</v>
      </c>
      <c r="AW155" s="4">
        <v>167.0</v>
      </c>
      <c r="AX155" s="4">
        <v>7.383704292474053</v>
      </c>
      <c r="AY155" s="4">
        <v>112.0</v>
      </c>
      <c r="AZ155" s="4">
        <v>6.807354922057604</v>
      </c>
      <c r="BA155" s="4">
        <v>3.0</v>
      </c>
      <c r="BB155" s="4">
        <v>1.5849625007211563</v>
      </c>
      <c r="BC155" s="3"/>
      <c r="BD155" s="3" t="str">
        <f t="shared" si="21"/>
        <v>2</v>
      </c>
      <c r="BE155" s="3" t="str">
        <f t="shared" si="22"/>
        <v>4</v>
      </c>
      <c r="BF155" s="3" t="str">
        <f t="shared" si="23"/>
        <v>4</v>
      </c>
      <c r="BG155" s="3" t="str">
        <f t="shared" si="24"/>
        <v>1</v>
      </c>
      <c r="BH155" s="3" t="str">
        <f t="shared" si="25"/>
        <v>1</v>
      </c>
      <c r="BI155" s="3" t="str">
        <f t="shared" si="26"/>
        <v>2</v>
      </c>
      <c r="BJ155" s="3" t="str">
        <f t="shared" si="27"/>
        <v>2</v>
      </c>
      <c r="BK155" s="3" t="str">
        <f t="shared" si="28"/>
        <v>1</v>
      </c>
      <c r="BL155" s="3" t="str">
        <f t="shared" si="29"/>
        <v>1</v>
      </c>
      <c r="BM155" s="3" t="str">
        <f t="shared" si="30"/>
        <v>1</v>
      </c>
      <c r="BN155" s="3" t="str">
        <f t="shared" si="31"/>
        <v>1</v>
      </c>
      <c r="BO155" s="3" t="str">
        <f t="shared" si="32"/>
        <v>1</v>
      </c>
      <c r="BP155" s="3" t="str">
        <f t="shared" si="33"/>
        <v>1</v>
      </c>
      <c r="BQ155" s="3"/>
      <c r="BR155" s="4"/>
      <c r="BS155" s="4">
        <v>358937.0</v>
      </c>
      <c r="BT155" s="4">
        <v>22900.0</v>
      </c>
      <c r="BU155" s="3" t="str">
        <f t="shared" si="34"/>
        <v>8</v>
      </c>
      <c r="BV155" s="3" t="str">
        <f t="shared" si="35"/>
        <v>8</v>
      </c>
      <c r="BW155" t="str">
        <f t="shared" si="36"/>
        <v>3</v>
      </c>
      <c r="BX155" t="str">
        <f t="shared" si="37"/>
        <v>4</v>
      </c>
      <c r="BY155" s="4">
        <v>94182.0</v>
      </c>
      <c r="BZ155" s="4">
        <v>2312.0</v>
      </c>
      <c r="CA155" s="3" t="str">
        <f t="shared" si="38"/>
        <v>3</v>
      </c>
      <c r="CB155" s="3" t="str">
        <f t="shared" si="39"/>
        <v>2</v>
      </c>
      <c r="CC155" s="7" t="str">
        <f t="shared" si="40"/>
        <v/>
      </c>
      <c r="CD155" s="4" t="str">
        <f t="shared" si="41"/>
        <v/>
      </c>
      <c r="CE155" s="4" t="str">
        <f t="shared" si="42"/>
        <v/>
      </c>
    </row>
    <row r="156">
      <c r="A156" s="4" t="str">
        <f t="shared" si="44"/>
        <v/>
      </c>
      <c r="B156" s="4" t="str">
        <f t="shared" si="45"/>
        <v/>
      </c>
      <c r="C156" s="4" t="str">
        <f t="shared" si="46"/>
        <v/>
      </c>
      <c r="D156" s="4" t="str">
        <f t="shared" si="47"/>
        <v/>
      </c>
      <c r="E156" s="4" t="str">
        <f t="shared" si="48"/>
        <v/>
      </c>
      <c r="F156" s="4" t="str">
        <f t="shared" si="49"/>
        <v/>
      </c>
      <c r="G156" s="4" t="str">
        <f t="shared" si="50"/>
        <v/>
      </c>
      <c r="H156" s="4" t="str">
        <f t="shared" si="51"/>
        <v/>
      </c>
      <c r="I156" s="4" t="str">
        <f t="shared" si="52"/>
        <v/>
      </c>
      <c r="M156" t="str">
        <f t="shared" si="3"/>
        <v>0</v>
      </c>
      <c r="N156" t="str">
        <f t="shared" si="4"/>
        <v>0</v>
      </c>
      <c r="O156" t="str">
        <f t="shared" si="5"/>
        <v>0</v>
      </c>
      <c r="Q156" s="3" t="str">
        <f t="shared" si="6"/>
        <v/>
      </c>
      <c r="R156" s="3" t="str">
        <f t="shared" si="7"/>
        <v/>
      </c>
      <c r="S156" s="3" t="str">
        <f t="shared" si="8"/>
        <v/>
      </c>
      <c r="U156" s="18"/>
      <c r="X156" s="3" t="str">
        <f t="shared" si="9"/>
        <v>0</v>
      </c>
      <c r="Y156" s="3" t="str">
        <f t="shared" si="10"/>
        <v>0</v>
      </c>
      <c r="Z156" s="3" t="str">
        <f t="shared" si="11"/>
        <v>0</v>
      </c>
      <c r="AA156" s="3" t="str">
        <f t="shared" si="12"/>
        <v>0</v>
      </c>
      <c r="AB156" s="3" t="str">
        <f t="shared" si="13"/>
        <v/>
      </c>
      <c r="AC156" s="3" t="str">
        <f t="shared" si="14"/>
        <v/>
      </c>
      <c r="AD156" s="3" t="str">
        <f t="shared" si="15"/>
        <v/>
      </c>
      <c r="AE156" s="3" t="str">
        <f t="shared" si="16"/>
        <v/>
      </c>
      <c r="AG156" s="7">
        <v>92113.4475</v>
      </c>
      <c r="AH156" s="7">
        <v>322.9338165384203</v>
      </c>
      <c r="AI156" s="7">
        <v>11300.0</v>
      </c>
      <c r="AJ156" s="7">
        <v>9061.729078524671</v>
      </c>
      <c r="AK156" s="3" t="str">
        <f t="shared" si="17"/>
        <v>2</v>
      </c>
      <c r="AL156" s="3" t="str">
        <f t="shared" si="18"/>
        <v>2</v>
      </c>
      <c r="AM156" s="3" t="str">
        <f t="shared" si="19"/>
        <v>3</v>
      </c>
      <c r="AN156" s="3" t="str">
        <f t="shared" si="20"/>
        <v>3</v>
      </c>
      <c r="AO156" s="3"/>
      <c r="AP156" s="4">
        <v>0.00271490255272</v>
      </c>
      <c r="AQ156" s="4">
        <v>91807.0</v>
      </c>
      <c r="AR156" s="4">
        <v>16.486316538420265</v>
      </c>
      <c r="AS156" s="4">
        <v>11300.0</v>
      </c>
      <c r="AT156" s="4">
        <v>13.464035152189913</v>
      </c>
      <c r="AU156" s="4">
        <v>9050.59375</v>
      </c>
      <c r="AV156" s="4">
        <v>13.143796725706766</v>
      </c>
      <c r="AW156" s="4">
        <v>2249.40625</v>
      </c>
      <c r="AX156" s="4">
        <v>11.135328524671488</v>
      </c>
      <c r="AY156" s="4">
        <v>292.875</v>
      </c>
      <c r="AZ156" s="4">
        <v>8.194141238863136</v>
      </c>
      <c r="BA156" s="4">
        <v>13.5725</v>
      </c>
      <c r="BB156" s="4">
        <v>3.7626145787545595</v>
      </c>
      <c r="BC156" s="3"/>
      <c r="BD156" s="3" t="str">
        <f t="shared" si="21"/>
        <v>2</v>
      </c>
      <c r="BE156" s="3" t="str">
        <f t="shared" si="22"/>
        <v>4</v>
      </c>
      <c r="BF156" s="3" t="str">
        <f t="shared" si="23"/>
        <v>4</v>
      </c>
      <c r="BG156" s="3" t="str">
        <f t="shared" si="24"/>
        <v>3</v>
      </c>
      <c r="BH156" s="3" t="str">
        <f t="shared" si="25"/>
        <v>3</v>
      </c>
      <c r="BI156" s="3" t="str">
        <f t="shared" si="26"/>
        <v>3</v>
      </c>
      <c r="BJ156" s="3" t="str">
        <f t="shared" si="27"/>
        <v>3</v>
      </c>
      <c r="BK156" s="3" t="str">
        <f t="shared" si="28"/>
        <v>4</v>
      </c>
      <c r="BL156" s="3" t="str">
        <f t="shared" si="29"/>
        <v>4</v>
      </c>
      <c r="BM156" s="3" t="str">
        <f t="shared" si="30"/>
        <v>2</v>
      </c>
      <c r="BN156" s="3" t="str">
        <f t="shared" si="31"/>
        <v>2</v>
      </c>
      <c r="BO156" s="3" t="str">
        <f t="shared" si="32"/>
        <v>2</v>
      </c>
      <c r="BP156" s="3" t="str">
        <f t="shared" si="33"/>
        <v>2</v>
      </c>
      <c r="BQ156" s="3"/>
      <c r="BR156" s="4"/>
      <c r="BS156" s="4">
        <v>374967.0</v>
      </c>
      <c r="BT156" s="4">
        <v>23500.0</v>
      </c>
      <c r="BU156" s="3" t="str">
        <f t="shared" si="34"/>
        <v>8</v>
      </c>
      <c r="BV156" s="3" t="str">
        <f t="shared" si="35"/>
        <v>8</v>
      </c>
      <c r="BW156" t="str">
        <f t="shared" si="36"/>
        <v>3</v>
      </c>
      <c r="BX156" t="str">
        <f t="shared" si="37"/>
        <v>4</v>
      </c>
      <c r="BY156" s="4">
        <v>91807.0</v>
      </c>
      <c r="BZ156" s="4">
        <v>11300.0</v>
      </c>
      <c r="CA156" s="3" t="str">
        <f t="shared" si="38"/>
        <v>3</v>
      </c>
      <c r="CB156" s="3" t="str">
        <f t="shared" si="39"/>
        <v>7</v>
      </c>
      <c r="CC156" s="7" t="str">
        <f t="shared" si="40"/>
        <v/>
      </c>
      <c r="CD156" s="4" t="str">
        <f t="shared" si="41"/>
        <v/>
      </c>
      <c r="CE156" s="4" t="str">
        <f t="shared" si="42"/>
        <v/>
      </c>
    </row>
    <row r="157">
      <c r="A157" s="4" t="str">
        <f t="shared" si="44"/>
        <v/>
      </c>
      <c r="B157" s="4" t="str">
        <f t="shared" si="45"/>
        <v/>
      </c>
      <c r="C157" s="4" t="str">
        <f t="shared" si="46"/>
        <v/>
      </c>
      <c r="D157" s="4" t="str">
        <f t="shared" si="47"/>
        <v/>
      </c>
      <c r="E157" s="4" t="str">
        <f t="shared" si="48"/>
        <v/>
      </c>
      <c r="F157" s="4" t="str">
        <f t="shared" si="49"/>
        <v/>
      </c>
      <c r="G157" s="4" t="str">
        <f t="shared" si="50"/>
        <v/>
      </c>
      <c r="H157" s="4" t="str">
        <f t="shared" si="51"/>
        <v/>
      </c>
      <c r="I157" s="4" t="str">
        <f t="shared" si="52"/>
        <v/>
      </c>
      <c r="M157" t="str">
        <f t="shared" si="3"/>
        <v>0</v>
      </c>
      <c r="N157" t="str">
        <f t="shared" si="4"/>
        <v>0</v>
      </c>
      <c r="O157" t="str">
        <f t="shared" si="5"/>
        <v>0</v>
      </c>
      <c r="Q157" s="3" t="str">
        <f t="shared" si="6"/>
        <v/>
      </c>
      <c r="R157" s="3" t="str">
        <f t="shared" si="7"/>
        <v/>
      </c>
      <c r="S157" s="3" t="str">
        <f t="shared" si="8"/>
        <v/>
      </c>
      <c r="U157" s="4"/>
      <c r="X157" s="3" t="str">
        <f t="shared" si="9"/>
        <v>0</v>
      </c>
      <c r="Y157" s="3" t="str">
        <f t="shared" si="10"/>
        <v>0</v>
      </c>
      <c r="Z157" s="3" t="str">
        <f t="shared" si="11"/>
        <v>0</v>
      </c>
      <c r="AA157" s="3" t="str">
        <f t="shared" si="12"/>
        <v>0</v>
      </c>
      <c r="AB157" s="3" t="str">
        <f t="shared" si="13"/>
        <v/>
      </c>
      <c r="AC157" s="3" t="str">
        <f t="shared" si="14"/>
        <v/>
      </c>
      <c r="AD157" s="3" t="str">
        <f t="shared" si="15"/>
        <v/>
      </c>
      <c r="AE157" s="3" t="str">
        <f t="shared" si="16"/>
        <v/>
      </c>
      <c r="AG157" s="7">
        <v>91898.0</v>
      </c>
      <c r="AH157" s="7">
        <v>226.48444530777164</v>
      </c>
      <c r="AI157" s="7">
        <v>573.0</v>
      </c>
      <c r="AJ157" s="7">
        <v>546.0</v>
      </c>
      <c r="AK157" s="3" t="str">
        <f t="shared" si="17"/>
        <v>2</v>
      </c>
      <c r="AL157" s="3" t="str">
        <f t="shared" si="18"/>
        <v>2</v>
      </c>
      <c r="AM157" s="3" t="str">
        <f t="shared" si="19"/>
        <v>1</v>
      </c>
      <c r="AN157" s="3" t="str">
        <f t="shared" si="20"/>
        <v>1</v>
      </c>
      <c r="AO157" s="3"/>
      <c r="AP157" s="4">
        <v>0.00268793189927</v>
      </c>
      <c r="AQ157" s="4">
        <v>91688.0</v>
      </c>
      <c r="AR157" s="4">
        <v>16.484445307771644</v>
      </c>
      <c r="AS157" s="4">
        <v>573.0</v>
      </c>
      <c r="AT157" s="4">
        <v>9.162391328756906</v>
      </c>
      <c r="AU157" s="4">
        <v>541.0</v>
      </c>
      <c r="AV157" s="4">
        <v>9.079484783826816</v>
      </c>
      <c r="AW157" s="4">
        <v>32.0</v>
      </c>
      <c r="AX157" s="4">
        <v>5.0</v>
      </c>
      <c r="AY157" s="4">
        <v>210.0</v>
      </c>
      <c r="AZ157" s="4">
        <v>7.714245517666122</v>
      </c>
      <c r="BA157" s="4">
        <v>0.0</v>
      </c>
      <c r="BB157" s="4">
        <v>0.0</v>
      </c>
      <c r="BC157" s="3"/>
      <c r="BD157" s="3" t="str">
        <f t="shared" si="21"/>
        <v>2</v>
      </c>
      <c r="BE157" s="3" t="str">
        <f t="shared" si="22"/>
        <v>4</v>
      </c>
      <c r="BF157" s="3" t="str">
        <f t="shared" si="23"/>
        <v>4</v>
      </c>
      <c r="BG157" s="3" t="str">
        <f t="shared" si="24"/>
        <v>1</v>
      </c>
      <c r="BH157" s="3" t="str">
        <f t="shared" si="25"/>
        <v>1</v>
      </c>
      <c r="BI157" s="3" t="str">
        <f t="shared" si="26"/>
        <v>1</v>
      </c>
      <c r="BJ157" s="3" t="str">
        <f t="shared" si="27"/>
        <v>1</v>
      </c>
      <c r="BK157" s="3" t="str">
        <f t="shared" si="28"/>
        <v>1</v>
      </c>
      <c r="BL157" s="3" t="str">
        <f t="shared" si="29"/>
        <v>1</v>
      </c>
      <c r="BM157" s="3" t="str">
        <f t="shared" si="30"/>
        <v>2</v>
      </c>
      <c r="BN157" s="3" t="str">
        <f t="shared" si="31"/>
        <v>2</v>
      </c>
      <c r="BO157" s="3" t="str">
        <f t="shared" si="32"/>
        <v>0</v>
      </c>
      <c r="BP157" s="3" t="str">
        <f t="shared" si="33"/>
        <v>0</v>
      </c>
      <c r="BQ157" s="3"/>
      <c r="BR157" s="4"/>
      <c r="BS157" s="4">
        <v>406957.0</v>
      </c>
      <c r="BT157" s="4">
        <v>25600.0</v>
      </c>
      <c r="BU157" s="3" t="str">
        <f t="shared" si="34"/>
        <v>8</v>
      </c>
      <c r="BV157" s="3" t="str">
        <f t="shared" si="35"/>
        <v>8</v>
      </c>
      <c r="BW157" t="str">
        <f t="shared" si="36"/>
        <v>4</v>
      </c>
      <c r="BX157" t="str">
        <f t="shared" si="37"/>
        <v>4</v>
      </c>
      <c r="BY157" s="4">
        <v>91688.0</v>
      </c>
      <c r="BZ157" s="4">
        <v>573.0</v>
      </c>
      <c r="CA157" s="3" t="str">
        <f t="shared" si="38"/>
        <v>3</v>
      </c>
      <c r="CB157" s="3" t="str">
        <f t="shared" si="39"/>
        <v>1</v>
      </c>
      <c r="CC157" s="7" t="str">
        <f t="shared" si="40"/>
        <v/>
      </c>
      <c r="CD157" s="4" t="str">
        <f t="shared" si="41"/>
        <v/>
      </c>
      <c r="CE157" s="4" t="str">
        <f t="shared" si="42"/>
        <v/>
      </c>
    </row>
    <row r="158">
      <c r="A158" s="4" t="str">
        <f t="shared" si="44"/>
        <v/>
      </c>
      <c r="B158" s="4" t="str">
        <f t="shared" si="45"/>
        <v/>
      </c>
      <c r="C158" s="4" t="str">
        <f t="shared" si="46"/>
        <v/>
      </c>
      <c r="D158" s="4" t="str">
        <f t="shared" si="47"/>
        <v>0</v>
      </c>
      <c r="E158" s="4" t="str">
        <f t="shared" si="48"/>
        <v/>
      </c>
      <c r="F158" s="4" t="str">
        <f t="shared" si="49"/>
        <v/>
      </c>
      <c r="G158" s="4" t="str">
        <f t="shared" si="50"/>
        <v/>
      </c>
      <c r="H158" s="4" t="str">
        <f t="shared" si="51"/>
        <v>2</v>
      </c>
      <c r="I158" s="4" t="str">
        <f t="shared" si="52"/>
        <v>4</v>
      </c>
      <c r="J158" s="4">
        <v>700.0</v>
      </c>
      <c r="K158" s="4">
        <v>2.0</v>
      </c>
      <c r="L158" s="4">
        <v>0.0</v>
      </c>
      <c r="M158" t="str">
        <f t="shared" si="3"/>
        <v>4</v>
      </c>
      <c r="N158" t="str">
        <f t="shared" si="4"/>
        <v>1</v>
      </c>
      <c r="O158" t="str">
        <f t="shared" si="5"/>
        <v>0</v>
      </c>
      <c r="Q158" s="3" t="str">
        <f t="shared" si="6"/>
        <v>10</v>
      </c>
      <c r="R158" s="3" t="str">
        <f t="shared" si="7"/>
        <v>3</v>
      </c>
      <c r="S158" s="3" t="str">
        <f t="shared" si="8"/>
        <v>0</v>
      </c>
      <c r="T158">
        <v>23.45121111183233</v>
      </c>
      <c r="U158" s="4">
        <v>76.0</v>
      </c>
      <c r="V158" s="7">
        <v>2.0</v>
      </c>
      <c r="W158" s="7">
        <v>0.0</v>
      </c>
      <c r="X158" s="3" t="str">
        <f t="shared" si="9"/>
        <v>3</v>
      </c>
      <c r="Y158" s="3" t="str">
        <f t="shared" si="10"/>
        <v>5</v>
      </c>
      <c r="Z158" s="3" t="str">
        <f t="shared" si="11"/>
        <v>2</v>
      </c>
      <c r="AA158" s="3" t="str">
        <f t="shared" si="12"/>
        <v>0</v>
      </c>
      <c r="AB158" s="3" t="str">
        <f t="shared" si="13"/>
        <v>5</v>
      </c>
      <c r="AC158" s="3" t="str">
        <f t="shared" si="14"/>
        <v>10</v>
      </c>
      <c r="AD158" s="3" t="str">
        <f t="shared" si="15"/>
        <v>3</v>
      </c>
      <c r="AE158" s="3" t="str">
        <f t="shared" si="16"/>
        <v>0</v>
      </c>
      <c r="AG158" s="7">
        <v>94502.43125</v>
      </c>
      <c r="AH158" s="7">
        <v>3298.908312549745</v>
      </c>
      <c r="AI158" s="7">
        <v>60700.0</v>
      </c>
      <c r="AJ158" s="7">
        <v>35163.734836841715</v>
      </c>
      <c r="AK158" s="3" t="str">
        <f t="shared" si="17"/>
        <v>2</v>
      </c>
      <c r="AL158" s="3" t="str">
        <f t="shared" si="18"/>
        <v>5</v>
      </c>
      <c r="AM158" s="3" t="str">
        <f t="shared" si="19"/>
        <v>5</v>
      </c>
      <c r="AN158" s="3" t="str">
        <f t="shared" si="20"/>
        <v>5</v>
      </c>
      <c r="AO158" s="3"/>
      <c r="AP158" s="4">
        <v>0.00268118420911</v>
      </c>
      <c r="AQ158" s="4">
        <v>91220.0</v>
      </c>
      <c r="AR158" s="4">
        <v>16.477062549745117</v>
      </c>
      <c r="AS158" s="4">
        <v>60700.0</v>
      </c>
      <c r="AT158" s="4">
        <v>15.889408896030407</v>
      </c>
      <c r="AU158" s="4">
        <v>35149.09375</v>
      </c>
      <c r="AV158" s="4">
        <v>15.101199872282947</v>
      </c>
      <c r="AW158" s="4">
        <v>25550.90625</v>
      </c>
      <c r="AX158" s="4">
        <v>14.641086841717986</v>
      </c>
      <c r="AY158" s="4">
        <v>3237.5</v>
      </c>
      <c r="AZ158" s="4">
        <v>11.660664477461278</v>
      </c>
      <c r="BA158" s="4">
        <v>44.93125</v>
      </c>
      <c r="BB158" s="4">
        <v>5.489647293488437</v>
      </c>
      <c r="BC158" s="3"/>
      <c r="BD158" s="3" t="str">
        <f t="shared" si="21"/>
        <v>2</v>
      </c>
      <c r="BE158" s="3" t="str">
        <f t="shared" si="22"/>
        <v>4</v>
      </c>
      <c r="BF158" s="3" t="str">
        <f t="shared" si="23"/>
        <v>4</v>
      </c>
      <c r="BG158" s="3" t="str">
        <f t="shared" si="24"/>
        <v>5</v>
      </c>
      <c r="BH158" s="3" t="str">
        <f t="shared" si="25"/>
        <v>5</v>
      </c>
      <c r="BI158" s="3" t="str">
        <f t="shared" si="26"/>
        <v>5</v>
      </c>
      <c r="BJ158" s="3" t="str">
        <f t="shared" si="27"/>
        <v>5</v>
      </c>
      <c r="BK158" s="3" t="str">
        <f t="shared" si="28"/>
        <v>5</v>
      </c>
      <c r="BL158" s="3" t="str">
        <f t="shared" si="29"/>
        <v>5</v>
      </c>
      <c r="BM158" s="3" t="str">
        <f t="shared" si="30"/>
        <v>5</v>
      </c>
      <c r="BN158" s="3" t="str">
        <f t="shared" si="31"/>
        <v>5</v>
      </c>
      <c r="BO158" s="3" t="str">
        <f t="shared" si="32"/>
        <v>3</v>
      </c>
      <c r="BP158" s="3" t="str">
        <f t="shared" si="33"/>
        <v>3</v>
      </c>
      <c r="BQ158" s="3"/>
      <c r="BR158" s="4"/>
      <c r="BS158" s="4">
        <v>409890.0</v>
      </c>
      <c r="BT158" s="4">
        <v>25900.0</v>
      </c>
      <c r="BU158" s="3" t="str">
        <f t="shared" si="34"/>
        <v>8</v>
      </c>
      <c r="BV158" s="3" t="str">
        <f t="shared" si="35"/>
        <v>8</v>
      </c>
      <c r="BW158" t="str">
        <f t="shared" si="36"/>
        <v>4</v>
      </c>
      <c r="BX158" t="str">
        <f t="shared" si="37"/>
        <v>4</v>
      </c>
      <c r="BY158" s="4">
        <v>91220.0</v>
      </c>
      <c r="BZ158" s="4">
        <v>60700.0</v>
      </c>
      <c r="CA158" s="3" t="str">
        <f t="shared" si="38"/>
        <v>3</v>
      </c>
      <c r="CB158" s="3" t="str">
        <f t="shared" si="39"/>
        <v>10</v>
      </c>
      <c r="CC158" s="4" t="str">
        <f t="shared" si="40"/>
        <v>700</v>
      </c>
      <c r="CD158" s="4" t="str">
        <f t="shared" si="41"/>
        <v>2</v>
      </c>
      <c r="CE158" s="4" t="str">
        <f t="shared" si="42"/>
        <v>0</v>
      </c>
    </row>
    <row r="159">
      <c r="A159" s="4" t="str">
        <f t="shared" si="44"/>
        <v/>
      </c>
      <c r="B159" s="4" t="str">
        <f t="shared" si="45"/>
        <v/>
      </c>
      <c r="C159" s="4" t="str">
        <f t="shared" si="46"/>
        <v/>
      </c>
      <c r="D159" s="4" t="str">
        <f t="shared" si="47"/>
        <v/>
      </c>
      <c r="E159" s="4" t="str">
        <f t="shared" si="48"/>
        <v/>
      </c>
      <c r="F159" s="4" t="str">
        <f t="shared" si="49"/>
        <v/>
      </c>
      <c r="G159" s="4" t="str">
        <f t="shared" si="50"/>
        <v/>
      </c>
      <c r="H159" s="4" t="str">
        <f t="shared" si="51"/>
        <v/>
      </c>
      <c r="I159" s="4" t="str">
        <f t="shared" si="52"/>
        <v>2</v>
      </c>
      <c r="J159" s="4">
        <v>13.0</v>
      </c>
      <c r="M159" t="str">
        <f t="shared" si="3"/>
        <v>2</v>
      </c>
      <c r="N159" t="str">
        <f t="shared" si="4"/>
        <v>0</v>
      </c>
      <c r="O159" t="str">
        <f t="shared" si="5"/>
        <v>0</v>
      </c>
      <c r="Q159" s="3" t="str">
        <f t="shared" si="6"/>
        <v>5</v>
      </c>
      <c r="R159" s="3" t="str">
        <f t="shared" si="7"/>
        <v/>
      </c>
      <c r="S159" s="3" t="str">
        <f t="shared" si="8"/>
        <v/>
      </c>
      <c r="T159" s="18">
        <v>22.70043971814109</v>
      </c>
      <c r="U159" s="4">
        <v>244.0</v>
      </c>
      <c r="V159" s="7"/>
      <c r="W159" s="7"/>
      <c r="X159" s="3" t="str">
        <f t="shared" si="9"/>
        <v>3</v>
      </c>
      <c r="Y159" s="3" t="str">
        <f t="shared" si="10"/>
        <v>5</v>
      </c>
      <c r="Z159" s="3" t="str">
        <f t="shared" si="11"/>
        <v>0</v>
      </c>
      <c r="AA159" s="3" t="str">
        <f t="shared" si="12"/>
        <v>0</v>
      </c>
      <c r="AB159" s="3" t="str">
        <f t="shared" si="13"/>
        <v>5</v>
      </c>
      <c r="AC159" s="3" t="str">
        <f t="shared" si="14"/>
        <v>10</v>
      </c>
      <c r="AD159" s="3" t="str">
        <f t="shared" si="15"/>
        <v/>
      </c>
      <c r="AE159" s="3" t="str">
        <f t="shared" si="16"/>
        <v/>
      </c>
      <c r="AG159" s="7">
        <v>89969.9328125</v>
      </c>
      <c r="AH159" s="7">
        <v>744.3782477256926</v>
      </c>
      <c r="AI159" s="7">
        <v>10900.0</v>
      </c>
      <c r="AJ159" s="7">
        <v>10149.975334224697</v>
      </c>
      <c r="AK159" s="3" t="str">
        <f t="shared" si="17"/>
        <v>2</v>
      </c>
      <c r="AL159" s="3" t="str">
        <f t="shared" si="18"/>
        <v>3</v>
      </c>
      <c r="AM159" s="3" t="str">
        <f t="shared" si="19"/>
        <v>3</v>
      </c>
      <c r="AN159" s="3" t="str">
        <f t="shared" si="20"/>
        <v>4</v>
      </c>
      <c r="AO159" s="3"/>
      <c r="AP159" s="4">
        <v>0.00267364827182</v>
      </c>
      <c r="AQ159" s="4">
        <v>89242.0</v>
      </c>
      <c r="AR159" s="4">
        <v>16.445435225692567</v>
      </c>
      <c r="AS159" s="4">
        <v>10900.0</v>
      </c>
      <c r="AT159" s="4">
        <v>13.412040514551652</v>
      </c>
      <c r="AU159" s="4">
        <v>10140.40625</v>
      </c>
      <c r="AV159" s="4">
        <v>13.307827831014963</v>
      </c>
      <c r="AW159" s="4">
        <v>759.59375</v>
      </c>
      <c r="AX159" s="4">
        <v>9.569084224697232</v>
      </c>
      <c r="AY159" s="4">
        <v>695.5253125</v>
      </c>
      <c r="AZ159" s="4">
        <v>9.44195921001126</v>
      </c>
      <c r="BA159" s="4">
        <v>32.4075</v>
      </c>
      <c r="BB159" s="4">
        <v>5.018255826536165</v>
      </c>
      <c r="BC159" s="3"/>
      <c r="BD159" s="3" t="str">
        <f t="shared" si="21"/>
        <v>2</v>
      </c>
      <c r="BE159" s="3" t="str">
        <f t="shared" si="22"/>
        <v>4</v>
      </c>
      <c r="BF159" s="3" t="str">
        <f t="shared" si="23"/>
        <v>4</v>
      </c>
      <c r="BG159" s="3" t="str">
        <f t="shared" si="24"/>
        <v>3</v>
      </c>
      <c r="BH159" s="3" t="str">
        <f t="shared" si="25"/>
        <v>3</v>
      </c>
      <c r="BI159" s="3" t="str">
        <f t="shared" si="26"/>
        <v>4</v>
      </c>
      <c r="BJ159" s="3" t="str">
        <f t="shared" si="27"/>
        <v>4</v>
      </c>
      <c r="BK159" s="3" t="str">
        <f t="shared" si="28"/>
        <v>2</v>
      </c>
      <c r="BL159" s="3" t="str">
        <f t="shared" si="29"/>
        <v>2</v>
      </c>
      <c r="BM159" s="3" t="str">
        <f t="shared" si="30"/>
        <v>3</v>
      </c>
      <c r="BN159" s="3" t="str">
        <f t="shared" si="31"/>
        <v>3</v>
      </c>
      <c r="BO159" s="3" t="str">
        <f t="shared" si="32"/>
        <v>3</v>
      </c>
      <c r="BP159" s="3" t="str">
        <f t="shared" si="33"/>
        <v>3</v>
      </c>
      <c r="BQ159" s="3"/>
      <c r="BR159" s="4"/>
      <c r="BS159" s="4">
        <v>410203.0</v>
      </c>
      <c r="BT159" s="4">
        <v>26100.0</v>
      </c>
      <c r="BU159" s="3" t="str">
        <f t="shared" si="34"/>
        <v>8</v>
      </c>
      <c r="BV159" s="3" t="str">
        <f t="shared" si="35"/>
        <v>8</v>
      </c>
      <c r="BW159" t="str">
        <f t="shared" si="36"/>
        <v>4</v>
      </c>
      <c r="BX159" t="str">
        <f t="shared" si="37"/>
        <v>4</v>
      </c>
      <c r="BY159" s="4">
        <v>89242.0</v>
      </c>
      <c r="BZ159" s="4">
        <v>10900.0</v>
      </c>
      <c r="CA159" s="3" t="str">
        <f t="shared" si="38"/>
        <v>3</v>
      </c>
      <c r="CB159" s="3" t="str">
        <f t="shared" si="39"/>
        <v>6</v>
      </c>
      <c r="CC159" s="7" t="str">
        <f t="shared" si="40"/>
        <v/>
      </c>
      <c r="CD159" s="4" t="str">
        <f t="shared" si="41"/>
        <v/>
      </c>
      <c r="CE159" s="4" t="str">
        <f t="shared" si="42"/>
        <v/>
      </c>
    </row>
    <row r="160">
      <c r="A160" s="4" t="str">
        <f t="shared" si="44"/>
        <v/>
      </c>
      <c r="B160" s="4" t="str">
        <f t="shared" si="45"/>
        <v/>
      </c>
      <c r="C160" s="4" t="str">
        <f t="shared" si="46"/>
        <v/>
      </c>
      <c r="D160" s="4" t="str">
        <f t="shared" si="47"/>
        <v/>
      </c>
      <c r="E160" s="4" t="str">
        <f t="shared" si="48"/>
        <v/>
      </c>
      <c r="F160" s="4" t="str">
        <f t="shared" si="49"/>
        <v/>
      </c>
      <c r="G160" s="4" t="str">
        <f t="shared" si="50"/>
        <v/>
      </c>
      <c r="H160" s="4" t="str">
        <f t="shared" si="51"/>
        <v/>
      </c>
      <c r="I160" s="4" t="str">
        <f t="shared" si="52"/>
        <v>1</v>
      </c>
      <c r="J160" s="4">
        <v>0.0</v>
      </c>
      <c r="M160" t="str">
        <f t="shared" si="3"/>
        <v>0</v>
      </c>
      <c r="N160" t="str">
        <f t="shared" si="4"/>
        <v>0</v>
      </c>
      <c r="O160" t="str">
        <f t="shared" si="5"/>
        <v>0</v>
      </c>
      <c r="Q160" s="3" t="str">
        <f t="shared" si="6"/>
        <v>0</v>
      </c>
      <c r="R160" s="3" t="str">
        <f t="shared" si="7"/>
        <v/>
      </c>
      <c r="S160" s="3" t="str">
        <f t="shared" si="8"/>
        <v/>
      </c>
      <c r="T160" s="7">
        <v>0.0</v>
      </c>
      <c r="U160" s="7">
        <v>1.0</v>
      </c>
      <c r="V160" s="7"/>
      <c r="W160" s="7"/>
      <c r="X160" s="3" t="str">
        <f t="shared" si="9"/>
        <v>0</v>
      </c>
      <c r="Y160" s="3" t="str">
        <f t="shared" si="10"/>
        <v>1</v>
      </c>
      <c r="Z160" s="3" t="str">
        <f t="shared" si="11"/>
        <v>0</v>
      </c>
      <c r="AA160" s="3" t="str">
        <f t="shared" si="12"/>
        <v>0</v>
      </c>
      <c r="AB160" s="3" t="str">
        <f t="shared" si="13"/>
        <v>0</v>
      </c>
      <c r="AC160" s="3" t="str">
        <f t="shared" si="14"/>
        <v>2</v>
      </c>
      <c r="AD160" s="3" t="str">
        <f t="shared" si="15"/>
        <v/>
      </c>
      <c r="AE160" s="3" t="str">
        <f t="shared" si="16"/>
        <v/>
      </c>
      <c r="AG160" s="7">
        <v>87855.546875</v>
      </c>
      <c r="AH160" s="7">
        <v>386.9636230561433</v>
      </c>
      <c r="AI160" s="7">
        <v>13200.0</v>
      </c>
      <c r="AJ160" s="7">
        <v>11478.258639637024</v>
      </c>
      <c r="AK160" s="3" t="str">
        <f t="shared" si="17"/>
        <v>2</v>
      </c>
      <c r="AL160" s="3" t="str">
        <f t="shared" si="18"/>
        <v>2</v>
      </c>
      <c r="AM160" s="3" t="str">
        <f t="shared" si="19"/>
        <v>4</v>
      </c>
      <c r="AN160" s="3" t="str">
        <f t="shared" si="20"/>
        <v>4</v>
      </c>
      <c r="AO160" s="3"/>
      <c r="AP160" s="4">
        <v>0.0026481426228</v>
      </c>
      <c r="AQ160" s="4">
        <v>87485.0</v>
      </c>
      <c r="AR160" s="4">
        <v>16.41674805614334</v>
      </c>
      <c r="AS160" s="4">
        <v>13200.0</v>
      </c>
      <c r="AT160" s="4">
        <v>13.68825030913318</v>
      </c>
      <c r="AU160" s="4">
        <v>11467.5</v>
      </c>
      <c r="AV160" s="4">
        <v>13.485263286969325</v>
      </c>
      <c r="AW160" s="4">
        <v>1732.5</v>
      </c>
      <c r="AX160" s="4">
        <v>10.758639637024576</v>
      </c>
      <c r="AY160" s="4">
        <v>288.355</v>
      </c>
      <c r="AZ160" s="4">
        <v>8.171702228339914</v>
      </c>
      <c r="BA160" s="4">
        <v>82.191875</v>
      </c>
      <c r="BB160" s="4">
        <v>6.360923879590347</v>
      </c>
      <c r="BC160" s="3"/>
      <c r="BD160" s="3" t="str">
        <f t="shared" si="21"/>
        <v>2</v>
      </c>
      <c r="BE160" s="3" t="str">
        <f t="shared" si="22"/>
        <v>4</v>
      </c>
      <c r="BF160" s="3" t="str">
        <f t="shared" si="23"/>
        <v>4</v>
      </c>
      <c r="BG160" s="3" t="str">
        <f t="shared" si="24"/>
        <v>4</v>
      </c>
      <c r="BH160" s="3" t="str">
        <f t="shared" si="25"/>
        <v>4</v>
      </c>
      <c r="BI160" s="3" t="str">
        <f t="shared" si="26"/>
        <v>4</v>
      </c>
      <c r="BJ160" s="3" t="str">
        <f t="shared" si="27"/>
        <v>4</v>
      </c>
      <c r="BK160" s="3" t="str">
        <f t="shared" si="28"/>
        <v>3</v>
      </c>
      <c r="BL160" s="3" t="str">
        <f t="shared" si="29"/>
        <v>3</v>
      </c>
      <c r="BM160" s="3" t="str">
        <f t="shared" si="30"/>
        <v>2</v>
      </c>
      <c r="BN160" s="3" t="str">
        <f t="shared" si="31"/>
        <v>2</v>
      </c>
      <c r="BO160" s="3" t="str">
        <f t="shared" si="32"/>
        <v>4</v>
      </c>
      <c r="BP160" s="3" t="str">
        <f t="shared" si="33"/>
        <v>4</v>
      </c>
      <c r="BQ160" s="3"/>
      <c r="BR160" s="4"/>
      <c r="BS160" s="4">
        <v>429335.0</v>
      </c>
      <c r="BT160" s="4">
        <v>26500.0</v>
      </c>
      <c r="BU160" s="3" t="str">
        <f t="shared" si="34"/>
        <v>9</v>
      </c>
      <c r="BV160" s="3" t="str">
        <f t="shared" si="35"/>
        <v>9</v>
      </c>
      <c r="BW160" t="str">
        <f t="shared" si="36"/>
        <v>4</v>
      </c>
      <c r="BX160" t="str">
        <f t="shared" si="37"/>
        <v>4</v>
      </c>
      <c r="BY160" s="4">
        <v>87485.0</v>
      </c>
      <c r="BZ160" s="4">
        <v>13200.0</v>
      </c>
      <c r="CA160" s="3" t="str">
        <f t="shared" si="38"/>
        <v>3</v>
      </c>
      <c r="CB160" s="3" t="str">
        <f t="shared" si="39"/>
        <v>7</v>
      </c>
      <c r="CC160" s="7" t="str">
        <f t="shared" si="40"/>
        <v/>
      </c>
      <c r="CD160" s="4" t="str">
        <f t="shared" si="41"/>
        <v/>
      </c>
      <c r="CE160" s="4" t="str">
        <f t="shared" si="42"/>
        <v/>
      </c>
    </row>
    <row r="161">
      <c r="A161" s="4" t="str">
        <f t="shared" si="44"/>
        <v/>
      </c>
      <c r="B161" s="4" t="str">
        <f t="shared" si="45"/>
        <v/>
      </c>
      <c r="C161" s="4" t="str">
        <f t="shared" si="46"/>
        <v/>
      </c>
      <c r="D161" s="4" t="str">
        <f t="shared" si="47"/>
        <v/>
      </c>
      <c r="E161" s="4" t="str">
        <f t="shared" si="48"/>
        <v/>
      </c>
      <c r="F161" s="4" t="str">
        <f t="shared" si="49"/>
        <v/>
      </c>
      <c r="G161" s="4" t="str">
        <f t="shared" si="50"/>
        <v/>
      </c>
      <c r="H161" s="4" t="str">
        <f t="shared" si="51"/>
        <v/>
      </c>
      <c r="I161" s="4" t="str">
        <f t="shared" si="52"/>
        <v/>
      </c>
      <c r="M161" t="str">
        <f t="shared" si="3"/>
        <v>0</v>
      </c>
      <c r="N161" t="str">
        <f t="shared" si="4"/>
        <v>0</v>
      </c>
      <c r="O161" t="str">
        <f t="shared" si="5"/>
        <v>0</v>
      </c>
      <c r="Q161" s="3" t="str">
        <f t="shared" si="6"/>
        <v/>
      </c>
      <c r="R161" s="3" t="str">
        <f t="shared" si="7"/>
        <v/>
      </c>
      <c r="S161" s="3" t="str">
        <f t="shared" si="8"/>
        <v/>
      </c>
      <c r="U161" s="18"/>
      <c r="X161" s="3" t="str">
        <f t="shared" si="9"/>
        <v>0</v>
      </c>
      <c r="Y161" s="3" t="str">
        <f t="shared" si="10"/>
        <v>0</v>
      </c>
      <c r="Z161" s="3" t="str">
        <f t="shared" si="11"/>
        <v>0</v>
      </c>
      <c r="AA161" s="3" t="str">
        <f t="shared" si="12"/>
        <v>0</v>
      </c>
      <c r="AB161" s="3" t="str">
        <f t="shared" si="13"/>
        <v/>
      </c>
      <c r="AC161" s="3" t="str">
        <f t="shared" si="14"/>
        <v/>
      </c>
      <c r="AD161" s="3" t="str">
        <f t="shared" si="15"/>
        <v/>
      </c>
      <c r="AE161" s="3" t="str">
        <f t="shared" si="16"/>
        <v/>
      </c>
      <c r="AG161" s="7">
        <v>88202.51906250001</v>
      </c>
      <c r="AH161" s="7">
        <v>1096.929811952945</v>
      </c>
      <c r="AI161" s="7">
        <v>7799.0</v>
      </c>
      <c r="AJ161" s="7">
        <v>5923.498282002246</v>
      </c>
      <c r="AK161" s="3" t="str">
        <f t="shared" si="17"/>
        <v>2</v>
      </c>
      <c r="AL161" s="3" t="str">
        <f t="shared" si="18"/>
        <v>4</v>
      </c>
      <c r="AM161" s="3" t="str">
        <f t="shared" si="19"/>
        <v>3</v>
      </c>
      <c r="AN161" s="3" t="str">
        <f t="shared" si="20"/>
        <v>3</v>
      </c>
      <c r="AO161" s="3"/>
      <c r="AP161" s="4">
        <v>0.00255362455716</v>
      </c>
      <c r="AQ161" s="4">
        <v>87122.0</v>
      </c>
      <c r="AR161" s="4">
        <v>16.41074945294498</v>
      </c>
      <c r="AS161" s="4">
        <v>7799.0</v>
      </c>
      <c r="AT161" s="4">
        <v>12.929073435876813</v>
      </c>
      <c r="AU161" s="4">
        <v>5912.616875</v>
      </c>
      <c r="AV161" s="4">
        <v>12.529581081222599</v>
      </c>
      <c r="AW161" s="4">
        <v>1886.383125</v>
      </c>
      <c r="AX161" s="4">
        <v>10.8814070022465</v>
      </c>
      <c r="AY161" s="4">
        <v>1045.988125</v>
      </c>
      <c r="AZ161" s="4">
        <v>10.030650757565432</v>
      </c>
      <c r="BA161" s="4">
        <v>34.5309375</v>
      </c>
      <c r="BB161" s="4">
        <v>5.109817598155998</v>
      </c>
      <c r="BC161" s="3"/>
      <c r="BD161" s="3" t="str">
        <f t="shared" si="21"/>
        <v>2</v>
      </c>
      <c r="BE161" s="3" t="str">
        <f t="shared" si="22"/>
        <v>4</v>
      </c>
      <c r="BF161" s="3" t="str">
        <f t="shared" si="23"/>
        <v>4</v>
      </c>
      <c r="BG161" s="3" t="str">
        <f t="shared" si="24"/>
        <v>3</v>
      </c>
      <c r="BH161" s="3" t="str">
        <f t="shared" si="25"/>
        <v>3</v>
      </c>
      <c r="BI161" s="3" t="str">
        <f t="shared" si="26"/>
        <v>3</v>
      </c>
      <c r="BJ161" s="3" t="str">
        <f t="shared" si="27"/>
        <v>3</v>
      </c>
      <c r="BK161" s="3" t="str">
        <f t="shared" si="28"/>
        <v>4</v>
      </c>
      <c r="BL161" s="3" t="str">
        <f t="shared" si="29"/>
        <v>4</v>
      </c>
      <c r="BM161" s="3" t="str">
        <f t="shared" si="30"/>
        <v>4</v>
      </c>
      <c r="BN161" s="3" t="str">
        <f t="shared" si="31"/>
        <v>4</v>
      </c>
      <c r="BO161" s="3" t="str">
        <f t="shared" si="32"/>
        <v>3</v>
      </c>
      <c r="BP161" s="3" t="str">
        <f t="shared" si="33"/>
        <v>3</v>
      </c>
      <c r="BQ161" s="3"/>
      <c r="BR161" s="4"/>
      <c r="BS161" s="4">
        <v>431508.0</v>
      </c>
      <c r="BT161" s="4">
        <v>26500.0</v>
      </c>
      <c r="BU161" s="3" t="str">
        <f t="shared" si="34"/>
        <v>9</v>
      </c>
      <c r="BV161" s="3" t="str">
        <f t="shared" si="35"/>
        <v>9</v>
      </c>
      <c r="BW161" t="str">
        <f t="shared" si="36"/>
        <v>4</v>
      </c>
      <c r="BX161" t="str">
        <f t="shared" si="37"/>
        <v>4</v>
      </c>
      <c r="BY161" s="4">
        <v>87122.0</v>
      </c>
      <c r="BZ161" s="4">
        <v>7799.0</v>
      </c>
      <c r="CA161" s="3" t="str">
        <f t="shared" si="38"/>
        <v>3</v>
      </c>
      <c r="CB161" s="3" t="str">
        <f t="shared" si="39"/>
        <v>5</v>
      </c>
      <c r="CC161" s="7" t="str">
        <f t="shared" si="40"/>
        <v/>
      </c>
      <c r="CD161" s="4" t="str">
        <f t="shared" si="41"/>
        <v/>
      </c>
      <c r="CE161" s="4" t="str">
        <f t="shared" si="42"/>
        <v/>
      </c>
    </row>
    <row r="162">
      <c r="A162" s="4" t="str">
        <f t="shared" si="44"/>
        <v/>
      </c>
      <c r="B162" s="4" t="str">
        <f t="shared" si="45"/>
        <v/>
      </c>
      <c r="C162" s="4" t="str">
        <f t="shared" si="46"/>
        <v>2</v>
      </c>
      <c r="D162" s="4" t="str">
        <f t="shared" si="47"/>
        <v/>
      </c>
      <c r="E162" s="4" t="str">
        <f t="shared" si="48"/>
        <v/>
      </c>
      <c r="F162" s="4" t="str">
        <f t="shared" si="49"/>
        <v/>
      </c>
      <c r="G162" s="4" t="str">
        <f t="shared" si="50"/>
        <v>8</v>
      </c>
      <c r="H162" s="4" t="str">
        <f t="shared" si="51"/>
        <v/>
      </c>
      <c r="I162" s="4" t="str">
        <f t="shared" si="52"/>
        <v>3</v>
      </c>
      <c r="J162" s="4">
        <v>160.0</v>
      </c>
      <c r="K162" s="4">
        <v>8.0</v>
      </c>
      <c r="L162" s="4">
        <v>2.0</v>
      </c>
      <c r="M162" t="str">
        <f t="shared" si="3"/>
        <v>3</v>
      </c>
      <c r="N162" t="str">
        <f t="shared" si="4"/>
        <v>2</v>
      </c>
      <c r="O162" t="str">
        <f t="shared" si="5"/>
        <v>1</v>
      </c>
      <c r="Q162" s="3" t="str">
        <f t="shared" si="6"/>
        <v>9</v>
      </c>
      <c r="R162" s="3" t="str">
        <f t="shared" si="7"/>
        <v>6</v>
      </c>
      <c r="S162" s="3" t="str">
        <f t="shared" si="8"/>
        <v>3</v>
      </c>
      <c r="T162">
        <v>7.321928094887362</v>
      </c>
      <c r="U162" s="4">
        <v>7.0</v>
      </c>
      <c r="V162" s="7">
        <v>10.0</v>
      </c>
      <c r="W162" s="7">
        <v>958.8073549220576</v>
      </c>
      <c r="X162" s="3" t="str">
        <f t="shared" si="9"/>
        <v>2</v>
      </c>
      <c r="Y162" s="3" t="str">
        <f t="shared" si="10"/>
        <v>4</v>
      </c>
      <c r="Z162" s="3" t="str">
        <f t="shared" si="11"/>
        <v>4</v>
      </c>
      <c r="AA162" s="3" t="str">
        <f t="shared" si="12"/>
        <v>5</v>
      </c>
      <c r="AB162" s="3" t="str">
        <f t="shared" si="13"/>
        <v>3</v>
      </c>
      <c r="AC162" s="3" t="str">
        <f t="shared" si="14"/>
        <v>6</v>
      </c>
      <c r="AD162" s="3" t="str">
        <f t="shared" si="15"/>
        <v>6</v>
      </c>
      <c r="AE162" s="3" t="str">
        <f t="shared" si="16"/>
        <v>10</v>
      </c>
      <c r="AG162" s="7">
        <v>86981.460625</v>
      </c>
      <c r="AH162" s="7">
        <v>57.86835747516545</v>
      </c>
      <c r="AI162" s="7">
        <v>3681.0</v>
      </c>
      <c r="AJ162" s="7">
        <v>3403.878722154996</v>
      </c>
      <c r="AK162" s="3" t="str">
        <f t="shared" si="17"/>
        <v>2</v>
      </c>
      <c r="AL162" s="3" t="str">
        <f t="shared" si="18"/>
        <v>1</v>
      </c>
      <c r="AM162" s="3" t="str">
        <f t="shared" si="19"/>
        <v>2</v>
      </c>
      <c r="AN162" s="3" t="str">
        <f t="shared" si="20"/>
        <v>2</v>
      </c>
      <c r="AO162" s="3"/>
      <c r="AP162" s="4">
        <v>0.00252641264527</v>
      </c>
      <c r="AQ162" s="4">
        <v>86940.0</v>
      </c>
      <c r="AR162" s="4">
        <v>16.40773247516545</v>
      </c>
      <c r="AS162" s="4">
        <v>3681.0</v>
      </c>
      <c r="AT162" s="4">
        <v>11.845882034384061</v>
      </c>
      <c r="AU162" s="4">
        <v>3395.7225</v>
      </c>
      <c r="AV162" s="4">
        <v>11.729502850669732</v>
      </c>
      <c r="AW162" s="4">
        <v>285.2775</v>
      </c>
      <c r="AX162" s="4">
        <v>8.156222154996211</v>
      </c>
      <c r="AY162" s="4">
        <v>41.460625</v>
      </c>
      <c r="AZ162" s="4">
        <v>5.373669959467934</v>
      </c>
      <c r="BA162" s="4">
        <v>0.0</v>
      </c>
      <c r="BB162" s="4">
        <v>0.0</v>
      </c>
      <c r="BC162" s="3"/>
      <c r="BD162" s="3" t="str">
        <f t="shared" si="21"/>
        <v>2</v>
      </c>
      <c r="BE162" s="3" t="str">
        <f t="shared" si="22"/>
        <v>4</v>
      </c>
      <c r="BF162" s="3" t="str">
        <f t="shared" si="23"/>
        <v>4</v>
      </c>
      <c r="BG162" s="3" t="str">
        <f t="shared" si="24"/>
        <v>2</v>
      </c>
      <c r="BH162" s="3" t="str">
        <f t="shared" si="25"/>
        <v>2</v>
      </c>
      <c r="BI162" s="3" t="str">
        <f t="shared" si="26"/>
        <v>2</v>
      </c>
      <c r="BJ162" s="3" t="str">
        <f t="shared" si="27"/>
        <v>2</v>
      </c>
      <c r="BK162" s="3" t="str">
        <f t="shared" si="28"/>
        <v>2</v>
      </c>
      <c r="BL162" s="3" t="str">
        <f t="shared" si="29"/>
        <v>2</v>
      </c>
      <c r="BM162" s="3" t="str">
        <f t="shared" si="30"/>
        <v>1</v>
      </c>
      <c r="BN162" s="3" t="str">
        <f t="shared" si="31"/>
        <v>1</v>
      </c>
      <c r="BO162" s="3" t="str">
        <f t="shared" si="32"/>
        <v>0</v>
      </c>
      <c r="BP162" s="3" t="str">
        <f t="shared" si="33"/>
        <v>0</v>
      </c>
      <c r="BQ162" s="3"/>
      <c r="BR162" s="4"/>
      <c r="BS162" s="4">
        <v>442869.0</v>
      </c>
      <c r="BT162" s="4">
        <v>26600.0</v>
      </c>
      <c r="BU162" s="3" t="str">
        <f t="shared" si="34"/>
        <v>9</v>
      </c>
      <c r="BV162" s="3" t="str">
        <f t="shared" si="35"/>
        <v>9</v>
      </c>
      <c r="BW162" t="str">
        <f t="shared" si="36"/>
        <v>4</v>
      </c>
      <c r="BX162" t="str">
        <f t="shared" si="37"/>
        <v>4</v>
      </c>
      <c r="BY162" s="4">
        <v>86940.0</v>
      </c>
      <c r="BZ162" s="4">
        <v>3681.0</v>
      </c>
      <c r="CA162" s="3" t="str">
        <f t="shared" si="38"/>
        <v>3</v>
      </c>
      <c r="CB162" s="3" t="str">
        <f t="shared" si="39"/>
        <v>3</v>
      </c>
      <c r="CC162" s="7" t="str">
        <f t="shared" si="40"/>
        <v/>
      </c>
      <c r="CD162" s="4" t="str">
        <f t="shared" si="41"/>
        <v>8</v>
      </c>
      <c r="CE162" s="4" t="str">
        <f t="shared" si="42"/>
        <v>2</v>
      </c>
    </row>
    <row r="163">
      <c r="A163" s="4" t="str">
        <f t="shared" si="44"/>
        <v/>
      </c>
      <c r="B163" s="4" t="str">
        <f t="shared" si="45"/>
        <v/>
      </c>
      <c r="C163" s="4" t="str">
        <f t="shared" si="46"/>
        <v>4</v>
      </c>
      <c r="D163" s="4" t="str">
        <f t="shared" si="47"/>
        <v/>
      </c>
      <c r="E163" s="4" t="str">
        <f t="shared" si="48"/>
        <v/>
      </c>
      <c r="F163" s="4" t="str">
        <f t="shared" si="49"/>
        <v/>
      </c>
      <c r="G163" s="4" t="str">
        <f t="shared" si="50"/>
        <v>10</v>
      </c>
      <c r="H163" s="4" t="str">
        <f t="shared" si="51"/>
        <v/>
      </c>
      <c r="I163" s="4" t="str">
        <f t="shared" si="52"/>
        <v>3</v>
      </c>
      <c r="J163" s="4">
        <v>96.0</v>
      </c>
      <c r="K163" s="4">
        <v>10.0</v>
      </c>
      <c r="L163" s="4">
        <v>4.0</v>
      </c>
      <c r="M163" t="str">
        <f t="shared" si="3"/>
        <v>2</v>
      </c>
      <c r="N163" t="str">
        <f t="shared" si="4"/>
        <v>2</v>
      </c>
      <c r="O163" t="str">
        <f t="shared" si="5"/>
        <v>2</v>
      </c>
      <c r="Q163" s="3" t="str">
        <f t="shared" si="6"/>
        <v>9</v>
      </c>
      <c r="R163" s="3" t="str">
        <f t="shared" si="7"/>
        <v>7</v>
      </c>
      <c r="S163" s="3" t="str">
        <f t="shared" si="8"/>
        <v>4</v>
      </c>
      <c r="T163">
        <v>8.584962500721156</v>
      </c>
      <c r="U163" s="7">
        <v>188.0</v>
      </c>
      <c r="V163" s="7">
        <v>14.0</v>
      </c>
      <c r="W163" s="7">
        <v>2073.139551352399</v>
      </c>
      <c r="X163" s="3" t="str">
        <f t="shared" si="9"/>
        <v>2</v>
      </c>
      <c r="Y163" s="3" t="str">
        <f t="shared" si="10"/>
        <v>5</v>
      </c>
      <c r="Z163" s="3" t="str">
        <f t="shared" si="11"/>
        <v>4</v>
      </c>
      <c r="AA163" s="3" t="str">
        <f t="shared" si="12"/>
        <v>5</v>
      </c>
      <c r="AB163" s="3" t="str">
        <f t="shared" si="13"/>
        <v>3</v>
      </c>
      <c r="AC163" s="3" t="str">
        <f t="shared" si="14"/>
        <v>10</v>
      </c>
      <c r="AD163" s="3" t="str">
        <f t="shared" si="15"/>
        <v>7</v>
      </c>
      <c r="AE163" s="3" t="str">
        <f t="shared" si="16"/>
        <v>10</v>
      </c>
      <c r="AG163" s="7">
        <v>88340.7284375</v>
      </c>
      <c r="AH163" s="7">
        <v>2200.123117895443</v>
      </c>
      <c r="AI163" s="7">
        <v>27100.0</v>
      </c>
      <c r="AJ163" s="7">
        <v>24866.913247590805</v>
      </c>
      <c r="AK163" s="3" t="str">
        <f t="shared" si="17"/>
        <v>2</v>
      </c>
      <c r="AL163" s="3" t="str">
        <f t="shared" si="18"/>
        <v>5</v>
      </c>
      <c r="AM163" s="3" t="str">
        <f t="shared" si="19"/>
        <v>5</v>
      </c>
      <c r="AN163" s="3" t="str">
        <f t="shared" si="20"/>
        <v>5</v>
      </c>
      <c r="AO163" s="3"/>
      <c r="AP163" s="4">
        <v>0.00245974311619</v>
      </c>
      <c r="AQ163" s="4">
        <v>86157.0</v>
      </c>
      <c r="AR163" s="4">
        <v>16.394680395442784</v>
      </c>
      <c r="AS163" s="4">
        <v>27100.0</v>
      </c>
      <c r="AT163" s="4">
        <v>14.726005231128598</v>
      </c>
      <c r="AU163" s="4">
        <v>24855.78125</v>
      </c>
      <c r="AV163" s="4">
        <v>14.601293829351286</v>
      </c>
      <c r="AW163" s="4">
        <v>2244.21875</v>
      </c>
      <c r="AX163" s="4">
        <v>11.131997590804435</v>
      </c>
      <c r="AY163" s="4">
        <v>2115.2878125</v>
      </c>
      <c r="AZ163" s="4">
        <v>11.046638258842652</v>
      </c>
      <c r="BA163" s="4">
        <v>68.440625</v>
      </c>
      <c r="BB163" s="4">
        <v>6.096781029470438</v>
      </c>
      <c r="BC163" s="3"/>
      <c r="BD163" s="3" t="str">
        <f t="shared" si="21"/>
        <v>2</v>
      </c>
      <c r="BE163" s="3" t="str">
        <f t="shared" si="22"/>
        <v>4</v>
      </c>
      <c r="BF163" s="3" t="str">
        <f t="shared" si="23"/>
        <v>4</v>
      </c>
      <c r="BG163" s="3" t="str">
        <f t="shared" si="24"/>
        <v>5</v>
      </c>
      <c r="BH163" s="3" t="str">
        <f t="shared" si="25"/>
        <v>5</v>
      </c>
      <c r="BI163" s="3" t="str">
        <f t="shared" si="26"/>
        <v>5</v>
      </c>
      <c r="BJ163" s="3" t="str">
        <f t="shared" si="27"/>
        <v>5</v>
      </c>
      <c r="BK163" s="3" t="str">
        <f t="shared" si="28"/>
        <v>4</v>
      </c>
      <c r="BL163" s="3" t="str">
        <f t="shared" si="29"/>
        <v>4</v>
      </c>
      <c r="BM163" s="3" t="str">
        <f t="shared" si="30"/>
        <v>5</v>
      </c>
      <c r="BN163" s="3" t="str">
        <f t="shared" si="31"/>
        <v>5</v>
      </c>
      <c r="BO163" s="3" t="str">
        <f t="shared" si="32"/>
        <v>4</v>
      </c>
      <c r="BP163" s="3" t="str">
        <f t="shared" si="33"/>
        <v>4</v>
      </c>
      <c r="BQ163" s="3"/>
      <c r="BR163" s="4"/>
      <c r="BS163" s="4">
        <v>449993.0</v>
      </c>
      <c r="BT163" s="4">
        <v>27100.0</v>
      </c>
      <c r="BU163" s="3" t="str">
        <f t="shared" si="34"/>
        <v>9</v>
      </c>
      <c r="BV163" s="3" t="str">
        <f t="shared" si="35"/>
        <v>9</v>
      </c>
      <c r="BW163" t="str">
        <f t="shared" si="36"/>
        <v>4</v>
      </c>
      <c r="BX163" t="str">
        <f t="shared" si="37"/>
        <v>4</v>
      </c>
      <c r="BY163" s="4">
        <v>86157.0</v>
      </c>
      <c r="BZ163" s="4">
        <v>27100.0</v>
      </c>
      <c r="CA163" s="3" t="str">
        <f t="shared" si="38"/>
        <v>3</v>
      </c>
      <c r="CB163" s="3" t="str">
        <f t="shared" si="39"/>
        <v>9</v>
      </c>
      <c r="CC163" s="7" t="str">
        <f t="shared" si="40"/>
        <v/>
      </c>
      <c r="CD163" s="4" t="str">
        <f t="shared" si="41"/>
        <v>10</v>
      </c>
      <c r="CE163" s="4" t="str">
        <f t="shared" si="42"/>
        <v>4</v>
      </c>
    </row>
    <row r="164">
      <c r="A164" s="4" t="str">
        <f t="shared" si="44"/>
        <v/>
      </c>
      <c r="B164" s="4" t="str">
        <f t="shared" si="45"/>
        <v/>
      </c>
      <c r="C164" s="4" t="str">
        <f t="shared" si="46"/>
        <v/>
      </c>
      <c r="D164" s="4" t="str">
        <f t="shared" si="47"/>
        <v/>
      </c>
      <c r="E164" s="4" t="str">
        <f t="shared" si="48"/>
        <v/>
      </c>
      <c r="F164" s="4" t="str">
        <f t="shared" si="49"/>
        <v/>
      </c>
      <c r="G164" s="4" t="str">
        <f t="shared" si="50"/>
        <v/>
      </c>
      <c r="H164" s="4" t="str">
        <f t="shared" si="51"/>
        <v/>
      </c>
      <c r="I164" s="4" t="str">
        <f t="shared" si="52"/>
        <v/>
      </c>
      <c r="M164" t="str">
        <f t="shared" si="3"/>
        <v>0</v>
      </c>
      <c r="N164" t="str">
        <f t="shared" si="4"/>
        <v>0</v>
      </c>
      <c r="O164" t="str">
        <f t="shared" si="5"/>
        <v>0</v>
      </c>
      <c r="Q164" s="3" t="str">
        <f t="shared" si="6"/>
        <v/>
      </c>
      <c r="R164" s="3" t="str">
        <f t="shared" si="7"/>
        <v/>
      </c>
      <c r="S164" s="3" t="str">
        <f t="shared" si="8"/>
        <v/>
      </c>
      <c r="T164" s="18"/>
      <c r="U164" s="18"/>
      <c r="X164" s="3" t="str">
        <f t="shared" si="9"/>
        <v>0</v>
      </c>
      <c r="Y164" s="3" t="str">
        <f t="shared" si="10"/>
        <v>0</v>
      </c>
      <c r="Z164" s="3" t="str">
        <f t="shared" si="11"/>
        <v>0</v>
      </c>
      <c r="AA164" s="3" t="str">
        <f t="shared" si="12"/>
        <v>0</v>
      </c>
      <c r="AB164" s="3" t="str">
        <f t="shared" si="13"/>
        <v/>
      </c>
      <c r="AC164" s="3" t="str">
        <f t="shared" si="14"/>
        <v/>
      </c>
      <c r="AD164" s="3" t="str">
        <f t="shared" si="15"/>
        <v/>
      </c>
      <c r="AE164" s="3" t="str">
        <f t="shared" si="16"/>
        <v/>
      </c>
      <c r="AG164" s="7">
        <v>85828.134375</v>
      </c>
      <c r="AH164" s="7">
        <v>897.508650377441</v>
      </c>
      <c r="AI164" s="7">
        <v>14500.0</v>
      </c>
      <c r="AJ164" s="7">
        <v>13209.87606601669</v>
      </c>
      <c r="AK164" s="3" t="str">
        <f t="shared" si="17"/>
        <v>1</v>
      </c>
      <c r="AL164" s="3" t="str">
        <f t="shared" si="18"/>
        <v>3</v>
      </c>
      <c r="AM164" s="3" t="str">
        <f t="shared" si="19"/>
        <v>4</v>
      </c>
      <c r="AN164" s="3" t="str">
        <f t="shared" si="20"/>
        <v>4</v>
      </c>
      <c r="AO164" s="3"/>
      <c r="AP164" s="4">
        <v>0.00233489709734</v>
      </c>
      <c r="AQ164" s="4">
        <v>84947.0</v>
      </c>
      <c r="AR164" s="4">
        <v>16.374275377441023</v>
      </c>
      <c r="AS164" s="4">
        <v>14500.0</v>
      </c>
      <c r="AT164" s="4">
        <v>13.82376527978966</v>
      </c>
      <c r="AU164" s="4">
        <v>13199.53125</v>
      </c>
      <c r="AV164" s="4">
        <v>13.688199076155284</v>
      </c>
      <c r="AW164" s="4">
        <v>1300.46875</v>
      </c>
      <c r="AX164" s="4">
        <v>10.344816016690622</v>
      </c>
      <c r="AY164" s="4">
        <v>817.404375</v>
      </c>
      <c r="AZ164" s="4">
        <v>9.674906154902214</v>
      </c>
      <c r="BA164" s="4">
        <v>63.73</v>
      </c>
      <c r="BB164" s="4">
        <v>5.99390075563742</v>
      </c>
      <c r="BC164" s="3"/>
      <c r="BD164" s="3" t="str">
        <f t="shared" si="21"/>
        <v>1</v>
      </c>
      <c r="BE164" s="3" t="str">
        <f t="shared" si="22"/>
        <v>4</v>
      </c>
      <c r="BF164" s="3" t="str">
        <f t="shared" si="23"/>
        <v>4</v>
      </c>
      <c r="BG164" s="3" t="str">
        <f t="shared" si="24"/>
        <v>4</v>
      </c>
      <c r="BH164" s="3" t="str">
        <f t="shared" si="25"/>
        <v>4</v>
      </c>
      <c r="BI164" s="3" t="str">
        <f t="shared" si="26"/>
        <v>4</v>
      </c>
      <c r="BJ164" s="3" t="str">
        <f t="shared" si="27"/>
        <v>4</v>
      </c>
      <c r="BK164" s="3" t="str">
        <f t="shared" si="28"/>
        <v>3</v>
      </c>
      <c r="BL164" s="3" t="str">
        <f t="shared" si="29"/>
        <v>3</v>
      </c>
      <c r="BM164" s="3" t="str">
        <f t="shared" si="30"/>
        <v>3</v>
      </c>
      <c r="BN164" s="3" t="str">
        <f t="shared" si="31"/>
        <v>3</v>
      </c>
      <c r="BO164" s="3" t="str">
        <f t="shared" si="32"/>
        <v>4</v>
      </c>
      <c r="BP164" s="3" t="str">
        <f t="shared" si="33"/>
        <v>4</v>
      </c>
      <c r="BQ164" s="3"/>
      <c r="BR164" s="4"/>
      <c r="BS164" s="4">
        <v>478497.0</v>
      </c>
      <c r="BT164" s="4">
        <v>27100.0</v>
      </c>
      <c r="BU164" s="3" t="str">
        <f t="shared" si="34"/>
        <v>9</v>
      </c>
      <c r="BV164" s="3" t="str">
        <f t="shared" si="35"/>
        <v>9</v>
      </c>
      <c r="BW164" t="str">
        <f t="shared" si="36"/>
        <v>4</v>
      </c>
      <c r="BX164" t="str">
        <f t="shared" si="37"/>
        <v>4</v>
      </c>
      <c r="BY164" s="4">
        <v>84947.0</v>
      </c>
      <c r="BZ164" s="4">
        <v>14500.0</v>
      </c>
      <c r="CA164" s="3" t="str">
        <f t="shared" si="38"/>
        <v>3</v>
      </c>
      <c r="CB164" s="3" t="str">
        <f t="shared" si="39"/>
        <v>7</v>
      </c>
      <c r="CC164" s="7" t="str">
        <f t="shared" si="40"/>
        <v/>
      </c>
      <c r="CD164" s="4" t="str">
        <f t="shared" si="41"/>
        <v/>
      </c>
      <c r="CE164" s="4" t="str">
        <f t="shared" si="42"/>
        <v/>
      </c>
    </row>
    <row r="165">
      <c r="A165" s="4" t="str">
        <f t="shared" si="44"/>
        <v/>
      </c>
      <c r="B165" s="4" t="str">
        <f t="shared" si="45"/>
        <v/>
      </c>
      <c r="C165" s="4" t="str">
        <f t="shared" si="46"/>
        <v/>
      </c>
      <c r="D165" s="4" t="str">
        <f t="shared" si="47"/>
        <v/>
      </c>
      <c r="E165" s="4" t="str">
        <f t="shared" si="48"/>
        <v/>
      </c>
      <c r="F165" s="4" t="str">
        <f t="shared" si="49"/>
        <v/>
      </c>
      <c r="G165" s="4" t="str">
        <f t="shared" si="50"/>
        <v/>
      </c>
      <c r="H165" s="4" t="str">
        <f t="shared" si="51"/>
        <v/>
      </c>
      <c r="I165" s="4" t="str">
        <f t="shared" si="52"/>
        <v>1</v>
      </c>
      <c r="J165" s="4">
        <v>0.0</v>
      </c>
      <c r="M165" t="str">
        <f t="shared" si="3"/>
        <v>0</v>
      </c>
      <c r="N165" t="str">
        <f t="shared" si="4"/>
        <v>0</v>
      </c>
      <c r="O165" t="str">
        <f t="shared" si="5"/>
        <v>0</v>
      </c>
      <c r="Q165" s="3" t="str">
        <f t="shared" si="6"/>
        <v>0</v>
      </c>
      <c r="R165" s="3" t="str">
        <f t="shared" si="7"/>
        <v/>
      </c>
      <c r="S165" s="3" t="str">
        <f t="shared" si="8"/>
        <v/>
      </c>
      <c r="T165" s="7">
        <v>0.0</v>
      </c>
      <c r="U165" s="7">
        <v>8.0</v>
      </c>
      <c r="V165" s="7"/>
      <c r="W165" s="7"/>
      <c r="X165" s="3" t="str">
        <f t="shared" si="9"/>
        <v>0</v>
      </c>
      <c r="Y165" s="3" t="str">
        <f t="shared" si="10"/>
        <v>4</v>
      </c>
      <c r="Z165" s="3" t="str">
        <f t="shared" si="11"/>
        <v>0</v>
      </c>
      <c r="AA165" s="3" t="str">
        <f t="shared" si="12"/>
        <v>0</v>
      </c>
      <c r="AB165" s="3" t="str">
        <f t="shared" si="13"/>
        <v>0</v>
      </c>
      <c r="AC165" s="3" t="str">
        <f t="shared" si="14"/>
        <v>7</v>
      </c>
      <c r="AD165" s="3" t="str">
        <f t="shared" si="15"/>
        <v/>
      </c>
      <c r="AE165" s="3" t="str">
        <f t="shared" si="16"/>
        <v/>
      </c>
      <c r="AG165" s="7">
        <v>85944.2571875</v>
      </c>
      <c r="AH165" s="7">
        <v>1214.6280451543903</v>
      </c>
      <c r="AI165" s="7">
        <v>21400.0</v>
      </c>
      <c r="AJ165" s="7">
        <v>20360.098587735294</v>
      </c>
      <c r="AK165" s="3" t="str">
        <f t="shared" si="17"/>
        <v>1</v>
      </c>
      <c r="AL165" s="3" t="str">
        <f t="shared" si="18"/>
        <v>4</v>
      </c>
      <c r="AM165" s="3" t="str">
        <f t="shared" si="19"/>
        <v>4</v>
      </c>
      <c r="AN165" s="3" t="str">
        <f t="shared" si="20"/>
        <v>4</v>
      </c>
      <c r="AO165" s="3"/>
      <c r="AP165" s="4">
        <v>0.00231462424993</v>
      </c>
      <c r="AQ165" s="4">
        <v>84746.0</v>
      </c>
      <c r="AR165" s="4">
        <v>16.370857654390154</v>
      </c>
      <c r="AS165" s="4">
        <v>21400.0</v>
      </c>
      <c r="AT165" s="4">
        <v>14.385323176175872</v>
      </c>
      <c r="AU165" s="4">
        <v>20350.0625</v>
      </c>
      <c r="AV165" s="4">
        <v>14.312745604915742</v>
      </c>
      <c r="AW165" s="4">
        <v>1049.9375</v>
      </c>
      <c r="AX165" s="4">
        <v>10.036087735292774</v>
      </c>
      <c r="AY165" s="4">
        <v>1067.75375</v>
      </c>
      <c r="AZ165" s="4">
        <v>10.060363249462</v>
      </c>
      <c r="BA165" s="4">
        <v>130.5034375</v>
      </c>
      <c r="BB165" s="4">
        <v>7.027943998093932</v>
      </c>
      <c r="BC165" s="3"/>
      <c r="BD165" s="3" t="str">
        <f t="shared" si="21"/>
        <v>1</v>
      </c>
      <c r="BE165" s="3" t="str">
        <f t="shared" si="22"/>
        <v>4</v>
      </c>
      <c r="BF165" s="3" t="str">
        <f t="shared" si="23"/>
        <v>4</v>
      </c>
      <c r="BG165" s="3" t="str">
        <f t="shared" si="24"/>
        <v>4</v>
      </c>
      <c r="BH165" s="3" t="str">
        <f t="shared" si="25"/>
        <v>4</v>
      </c>
      <c r="BI165" s="3" t="str">
        <f t="shared" si="26"/>
        <v>4</v>
      </c>
      <c r="BJ165" s="3" t="str">
        <f t="shared" si="27"/>
        <v>4</v>
      </c>
      <c r="BK165" s="3" t="str">
        <f t="shared" si="28"/>
        <v>3</v>
      </c>
      <c r="BL165" s="3" t="str">
        <f t="shared" si="29"/>
        <v>3</v>
      </c>
      <c r="BM165" s="3" t="str">
        <f t="shared" si="30"/>
        <v>4</v>
      </c>
      <c r="BN165" s="3" t="str">
        <f t="shared" si="31"/>
        <v>4</v>
      </c>
      <c r="BO165" s="3" t="str">
        <f t="shared" si="32"/>
        <v>4</v>
      </c>
      <c r="BP165" s="3" t="str">
        <f t="shared" si="33"/>
        <v>4</v>
      </c>
      <c r="BQ165" s="3"/>
      <c r="BR165" s="4"/>
      <c r="BS165" s="4">
        <v>492376.0</v>
      </c>
      <c r="BT165" s="4">
        <v>27900.0</v>
      </c>
      <c r="BU165" s="3" t="str">
        <f t="shared" si="34"/>
        <v>9</v>
      </c>
      <c r="BV165" s="3" t="str">
        <f t="shared" si="35"/>
        <v>9</v>
      </c>
      <c r="BW165" t="str">
        <f t="shared" si="36"/>
        <v>4</v>
      </c>
      <c r="BX165" t="str">
        <f t="shared" si="37"/>
        <v>4</v>
      </c>
      <c r="BY165" s="4">
        <v>84746.0</v>
      </c>
      <c r="BZ165" s="4">
        <v>21400.0</v>
      </c>
      <c r="CA165" s="3" t="str">
        <f t="shared" si="38"/>
        <v>3</v>
      </c>
      <c r="CB165" s="3" t="str">
        <f t="shared" si="39"/>
        <v>8</v>
      </c>
      <c r="CC165" s="7" t="str">
        <f t="shared" si="40"/>
        <v/>
      </c>
      <c r="CD165" s="4" t="str">
        <f t="shared" si="41"/>
        <v/>
      </c>
      <c r="CE165" s="4" t="str">
        <f t="shared" si="42"/>
        <v/>
      </c>
    </row>
    <row r="166">
      <c r="A166" s="4" t="str">
        <f t="shared" si="44"/>
        <v/>
      </c>
      <c r="B166" s="4" t="str">
        <f t="shared" si="45"/>
        <v/>
      </c>
      <c r="C166" s="4" t="str">
        <f t="shared" si="46"/>
        <v/>
      </c>
      <c r="D166" s="4" t="str">
        <f t="shared" si="47"/>
        <v/>
      </c>
      <c r="E166" s="4" t="str">
        <f t="shared" si="48"/>
        <v/>
      </c>
      <c r="F166" s="4" t="str">
        <f t="shared" si="49"/>
        <v/>
      </c>
      <c r="G166" s="4" t="str">
        <f t="shared" si="50"/>
        <v/>
      </c>
      <c r="H166" s="4" t="str">
        <f t="shared" si="51"/>
        <v/>
      </c>
      <c r="I166" s="4" t="str">
        <f t="shared" si="52"/>
        <v/>
      </c>
      <c r="M166" t="str">
        <f t="shared" si="3"/>
        <v>0</v>
      </c>
      <c r="N166" t="str">
        <f t="shared" si="4"/>
        <v>0</v>
      </c>
      <c r="O166" t="str">
        <f t="shared" si="5"/>
        <v>0</v>
      </c>
      <c r="Q166" s="3" t="str">
        <f t="shared" si="6"/>
        <v/>
      </c>
      <c r="R166" s="3" t="str">
        <f t="shared" si="7"/>
        <v/>
      </c>
      <c r="S166" s="3" t="str">
        <f t="shared" si="8"/>
        <v/>
      </c>
      <c r="U166" s="18"/>
      <c r="X166" s="3" t="str">
        <f t="shared" si="9"/>
        <v>0</v>
      </c>
      <c r="Y166" s="3" t="str">
        <f t="shared" si="10"/>
        <v>0</v>
      </c>
      <c r="Z166" s="3" t="str">
        <f t="shared" si="11"/>
        <v>0</v>
      </c>
      <c r="AA166" s="3" t="str">
        <f t="shared" si="12"/>
        <v>0</v>
      </c>
      <c r="AB166" s="3" t="str">
        <f t="shared" si="13"/>
        <v/>
      </c>
      <c r="AC166" s="3" t="str">
        <f t="shared" si="14"/>
        <v/>
      </c>
      <c r="AD166" s="3" t="str">
        <f t="shared" si="15"/>
        <v/>
      </c>
      <c r="AE166" s="3" t="str">
        <f t="shared" si="16"/>
        <v/>
      </c>
      <c r="AG166" s="7">
        <v>83441.5</v>
      </c>
      <c r="AH166" s="7">
        <v>776.835268217349</v>
      </c>
      <c r="AI166" s="7">
        <v>20800.0</v>
      </c>
      <c r="AJ166" s="7">
        <v>12752.976564123415</v>
      </c>
      <c r="AK166" s="3" t="str">
        <f t="shared" si="17"/>
        <v>1</v>
      </c>
      <c r="AL166" s="3" t="str">
        <f t="shared" si="18"/>
        <v>3</v>
      </c>
      <c r="AM166" s="3" t="str">
        <f t="shared" si="19"/>
        <v>4</v>
      </c>
      <c r="AN166" s="3" t="str">
        <f t="shared" si="20"/>
        <v>4</v>
      </c>
      <c r="AO166" s="3"/>
      <c r="AP166" s="4">
        <v>0.00230895954725</v>
      </c>
      <c r="AQ166" s="4">
        <v>82681.0</v>
      </c>
      <c r="AR166" s="4">
        <v>16.33526821734905</v>
      </c>
      <c r="AS166" s="4">
        <v>20800.0</v>
      </c>
      <c r="AT166" s="4">
        <v>14.344295907915818</v>
      </c>
      <c r="AU166" s="4">
        <v>12740.0</v>
      </c>
      <c r="AV166" s="4">
        <v>13.637077657143662</v>
      </c>
      <c r="AW166" s="4">
        <v>8060.0</v>
      </c>
      <c r="AX166" s="4">
        <v>12.97656412341533</v>
      </c>
      <c r="AY166" s="4">
        <v>728.0</v>
      </c>
      <c r="AZ166" s="4">
        <v>9.507794640198696</v>
      </c>
      <c r="BA166" s="4">
        <v>32.5</v>
      </c>
      <c r="BB166" s="4">
        <v>5.022367813028454</v>
      </c>
      <c r="BC166" s="3"/>
      <c r="BD166" s="3" t="str">
        <f t="shared" si="21"/>
        <v>1</v>
      </c>
      <c r="BE166" s="3" t="str">
        <f t="shared" si="22"/>
        <v>4</v>
      </c>
      <c r="BF166" s="3" t="str">
        <f t="shared" si="23"/>
        <v>4</v>
      </c>
      <c r="BG166" s="3" t="str">
        <f t="shared" si="24"/>
        <v>4</v>
      </c>
      <c r="BH166" s="3" t="str">
        <f t="shared" si="25"/>
        <v>4</v>
      </c>
      <c r="BI166" s="3" t="str">
        <f t="shared" si="26"/>
        <v>4</v>
      </c>
      <c r="BJ166" s="3" t="str">
        <f t="shared" si="27"/>
        <v>4</v>
      </c>
      <c r="BK166" s="3" t="str">
        <f t="shared" si="28"/>
        <v>5</v>
      </c>
      <c r="BL166" s="3" t="str">
        <f t="shared" si="29"/>
        <v>5</v>
      </c>
      <c r="BM166" s="3" t="str">
        <f t="shared" si="30"/>
        <v>3</v>
      </c>
      <c r="BN166" s="3" t="str">
        <f t="shared" si="31"/>
        <v>3</v>
      </c>
      <c r="BO166" s="3" t="str">
        <f t="shared" si="32"/>
        <v>3</v>
      </c>
      <c r="BP166" s="3" t="str">
        <f t="shared" si="33"/>
        <v>3</v>
      </c>
      <c r="BQ166" s="3"/>
      <c r="BR166" s="4"/>
      <c r="BS166" s="4">
        <v>510538.0</v>
      </c>
      <c r="BT166" s="4">
        <v>28000.0</v>
      </c>
      <c r="BU166" s="3" t="str">
        <f t="shared" si="34"/>
        <v>9</v>
      </c>
      <c r="BV166" s="3" t="str">
        <f t="shared" si="35"/>
        <v>9</v>
      </c>
      <c r="BW166" t="str">
        <f t="shared" si="36"/>
        <v>4</v>
      </c>
      <c r="BX166" t="str">
        <f t="shared" si="37"/>
        <v>4</v>
      </c>
      <c r="BY166" s="4">
        <v>82681.0</v>
      </c>
      <c r="BZ166" s="4">
        <v>20800.0</v>
      </c>
      <c r="CA166" s="3" t="str">
        <f t="shared" si="38"/>
        <v>3</v>
      </c>
      <c r="CB166" s="3" t="str">
        <f t="shared" si="39"/>
        <v>8</v>
      </c>
      <c r="CC166" s="7" t="str">
        <f t="shared" si="40"/>
        <v/>
      </c>
      <c r="CD166" s="4" t="str">
        <f t="shared" si="41"/>
        <v/>
      </c>
      <c r="CE166" s="4" t="str">
        <f t="shared" si="42"/>
        <v/>
      </c>
    </row>
    <row r="167">
      <c r="A167" s="4" t="str">
        <f t="shared" si="44"/>
        <v/>
      </c>
      <c r="B167" s="4" t="str">
        <f t="shared" si="45"/>
        <v/>
      </c>
      <c r="C167" s="4" t="str">
        <f t="shared" si="46"/>
        <v/>
      </c>
      <c r="D167" s="4" t="str">
        <f t="shared" si="47"/>
        <v/>
      </c>
      <c r="E167" s="4" t="str">
        <f t="shared" si="48"/>
        <v/>
      </c>
      <c r="F167" s="4" t="str">
        <f t="shared" si="49"/>
        <v/>
      </c>
      <c r="G167" s="4" t="str">
        <f t="shared" si="50"/>
        <v/>
      </c>
      <c r="H167" s="4" t="str">
        <f t="shared" si="51"/>
        <v/>
      </c>
      <c r="I167" s="4" t="str">
        <f t="shared" si="52"/>
        <v>4</v>
      </c>
      <c r="J167" s="4">
        <v>296.0</v>
      </c>
      <c r="M167" t="str">
        <f t="shared" si="3"/>
        <v>3</v>
      </c>
      <c r="N167" t="str">
        <f t="shared" si="4"/>
        <v>0</v>
      </c>
      <c r="O167" t="str">
        <f t="shared" si="5"/>
        <v>0</v>
      </c>
      <c r="Q167" s="3" t="str">
        <f t="shared" si="6"/>
        <v>10</v>
      </c>
      <c r="R167" s="3" t="str">
        <f t="shared" si="7"/>
        <v/>
      </c>
      <c r="S167" s="3" t="str">
        <f t="shared" si="8"/>
        <v/>
      </c>
      <c r="T167">
        <v>144.20945336562895</v>
      </c>
      <c r="U167" s="4">
        <v>1370.0</v>
      </c>
      <c r="V167" s="7"/>
      <c r="W167" s="7"/>
      <c r="X167" s="3" t="str">
        <f t="shared" si="9"/>
        <v>5</v>
      </c>
      <c r="Y167" s="3" t="str">
        <f t="shared" si="10"/>
        <v>5</v>
      </c>
      <c r="Z167" s="3" t="str">
        <f t="shared" si="11"/>
        <v>0</v>
      </c>
      <c r="AA167" s="3" t="str">
        <f t="shared" si="12"/>
        <v>0</v>
      </c>
      <c r="AB167" s="3" t="str">
        <f t="shared" si="13"/>
        <v>9</v>
      </c>
      <c r="AC167" s="3" t="str">
        <f t="shared" si="14"/>
        <v>10</v>
      </c>
      <c r="AD167" s="3" t="str">
        <f t="shared" si="15"/>
        <v/>
      </c>
      <c r="AE167" s="3" t="str">
        <f t="shared" si="16"/>
        <v/>
      </c>
      <c r="AG167" s="7">
        <v>86823.6003125</v>
      </c>
      <c r="AH167" s="7">
        <v>4411.931159369863</v>
      </c>
      <c r="AI167" s="7">
        <v>35100.0</v>
      </c>
      <c r="AJ167" s="7">
        <v>26151.66076948845</v>
      </c>
      <c r="AK167" s="3" t="str">
        <f t="shared" si="17"/>
        <v>2</v>
      </c>
      <c r="AL167" s="3" t="str">
        <f t="shared" si="18"/>
        <v>5</v>
      </c>
      <c r="AM167" s="3" t="str">
        <f t="shared" si="19"/>
        <v>5</v>
      </c>
      <c r="AN167" s="3" t="str">
        <f t="shared" si="20"/>
        <v>5</v>
      </c>
      <c r="AO167" s="3"/>
      <c r="AP167" s="4">
        <v>0.00227129776991</v>
      </c>
      <c r="AQ167" s="4">
        <v>82428.0</v>
      </c>
      <c r="AR167" s="4">
        <v>16.330846869863198</v>
      </c>
      <c r="AS167" s="4">
        <v>35100.0</v>
      </c>
      <c r="AT167" s="4">
        <v>15.099183410079286</v>
      </c>
      <c r="AU167" s="4">
        <v>26138.53125</v>
      </c>
      <c r="AV167" s="4">
        <v>14.673890456494833</v>
      </c>
      <c r="AW167" s="4">
        <v>8961.46875</v>
      </c>
      <c r="AX167" s="4">
        <v>13.129519488450246</v>
      </c>
      <c r="AY167" s="4">
        <v>4273.906875</v>
      </c>
      <c r="AZ167" s="4">
        <v>12.061339757835437</v>
      </c>
      <c r="BA167" s="4">
        <v>121.6934375</v>
      </c>
      <c r="BB167" s="4">
        <v>6.927107560443615</v>
      </c>
      <c r="BC167" s="3"/>
      <c r="BD167" s="3" t="str">
        <f t="shared" si="21"/>
        <v>1</v>
      </c>
      <c r="BE167" s="3" t="str">
        <f t="shared" si="22"/>
        <v>4</v>
      </c>
      <c r="BF167" s="3" t="str">
        <f t="shared" si="23"/>
        <v>4</v>
      </c>
      <c r="BG167" s="3" t="str">
        <f t="shared" si="24"/>
        <v>5</v>
      </c>
      <c r="BH167" s="3" t="str">
        <f t="shared" si="25"/>
        <v>5</v>
      </c>
      <c r="BI167" s="3" t="str">
        <f t="shared" si="26"/>
        <v>5</v>
      </c>
      <c r="BJ167" s="3" t="str">
        <f t="shared" si="27"/>
        <v>5</v>
      </c>
      <c r="BK167" s="3" t="str">
        <f t="shared" si="28"/>
        <v>5</v>
      </c>
      <c r="BL167" s="3" t="str">
        <f t="shared" si="29"/>
        <v>5</v>
      </c>
      <c r="BM167" s="3" t="str">
        <f t="shared" si="30"/>
        <v>5</v>
      </c>
      <c r="BN167" s="3" t="str">
        <f t="shared" si="31"/>
        <v>5</v>
      </c>
      <c r="BO167" s="3" t="str">
        <f t="shared" si="32"/>
        <v>4</v>
      </c>
      <c r="BP167" s="3" t="str">
        <f t="shared" si="33"/>
        <v>4</v>
      </c>
      <c r="BQ167" s="3"/>
      <c r="BR167" s="4"/>
      <c r="BS167" s="4">
        <v>521005.0</v>
      </c>
      <c r="BT167" s="4">
        <v>28900.0</v>
      </c>
      <c r="BU167" s="3" t="str">
        <f t="shared" si="34"/>
        <v>9</v>
      </c>
      <c r="BV167" s="3" t="str">
        <f t="shared" si="35"/>
        <v>9</v>
      </c>
      <c r="BW167" t="str">
        <f t="shared" si="36"/>
        <v>4</v>
      </c>
      <c r="BX167" t="str">
        <f t="shared" si="37"/>
        <v>4</v>
      </c>
      <c r="BY167" s="4">
        <v>82428.0</v>
      </c>
      <c r="BZ167" s="4">
        <v>35100.0</v>
      </c>
      <c r="CA167" s="3" t="str">
        <f t="shared" si="38"/>
        <v>2</v>
      </c>
      <c r="CB167" s="3" t="str">
        <f t="shared" si="39"/>
        <v>9</v>
      </c>
      <c r="CC167" s="4" t="str">
        <f t="shared" si="40"/>
        <v>296</v>
      </c>
      <c r="CD167" s="4" t="str">
        <f t="shared" si="41"/>
        <v/>
      </c>
      <c r="CE167" s="4" t="str">
        <f t="shared" si="42"/>
        <v/>
      </c>
    </row>
    <row r="168">
      <c r="A168" s="4" t="str">
        <f t="shared" si="44"/>
        <v/>
      </c>
      <c r="B168" s="4" t="str">
        <f t="shared" si="45"/>
        <v/>
      </c>
      <c r="C168" s="4" t="str">
        <f t="shared" si="46"/>
        <v/>
      </c>
      <c r="D168" s="4" t="str">
        <f t="shared" si="47"/>
        <v/>
      </c>
      <c r="E168" s="4" t="str">
        <f t="shared" si="48"/>
        <v/>
      </c>
      <c r="F168" s="4" t="str">
        <f t="shared" si="49"/>
        <v/>
      </c>
      <c r="G168" s="4" t="str">
        <f t="shared" si="50"/>
        <v/>
      </c>
      <c r="H168" s="4" t="str">
        <f t="shared" si="51"/>
        <v/>
      </c>
      <c r="I168" s="4" t="str">
        <f t="shared" si="52"/>
        <v/>
      </c>
      <c r="M168" t="str">
        <f t="shared" si="3"/>
        <v>0</v>
      </c>
      <c r="N168" t="str">
        <f t="shared" si="4"/>
        <v>0</v>
      </c>
      <c r="O168" t="str">
        <f t="shared" si="5"/>
        <v>0</v>
      </c>
      <c r="Q168" s="3" t="str">
        <f t="shared" si="6"/>
        <v/>
      </c>
      <c r="R168" s="3" t="str">
        <f t="shared" si="7"/>
        <v/>
      </c>
      <c r="S168" s="3" t="str">
        <f t="shared" si="8"/>
        <v/>
      </c>
      <c r="U168" s="4"/>
      <c r="X168" s="3" t="str">
        <f t="shared" si="9"/>
        <v>0</v>
      </c>
      <c r="Y168" s="3" t="str">
        <f t="shared" si="10"/>
        <v>0</v>
      </c>
      <c r="Z168" s="3" t="str">
        <f t="shared" si="11"/>
        <v>0</v>
      </c>
      <c r="AA168" s="3" t="str">
        <f t="shared" si="12"/>
        <v>0</v>
      </c>
      <c r="AB168" s="3" t="str">
        <f t="shared" si="13"/>
        <v/>
      </c>
      <c r="AC168" s="3" t="str">
        <f t="shared" si="14"/>
        <v/>
      </c>
      <c r="AD168" s="3" t="str">
        <f t="shared" si="15"/>
        <v/>
      </c>
      <c r="AE168" s="3" t="str">
        <f t="shared" si="16"/>
        <v/>
      </c>
      <c r="AG168" s="7">
        <v>85700.6503125</v>
      </c>
      <c r="AH168" s="7">
        <v>3776.9725927723675</v>
      </c>
      <c r="AI168" s="7">
        <v>48300.0</v>
      </c>
      <c r="AJ168" s="7">
        <v>41490.36105834125</v>
      </c>
      <c r="AK168" s="3" t="str">
        <f t="shared" si="17"/>
        <v>1</v>
      </c>
      <c r="AL168" s="3" t="str">
        <f t="shared" si="18"/>
        <v>5</v>
      </c>
      <c r="AM168" s="3" t="str">
        <f t="shared" si="19"/>
        <v>5</v>
      </c>
      <c r="AN168" s="3" t="str">
        <f t="shared" si="20"/>
        <v>5</v>
      </c>
      <c r="AO168" s="3"/>
      <c r="AP168" s="4">
        <v>0.00222818549827</v>
      </c>
      <c r="AQ168" s="4">
        <v>81940.0</v>
      </c>
      <c r="AR168" s="4">
        <v>16.322280272367664</v>
      </c>
      <c r="AS168" s="4">
        <v>48300.0</v>
      </c>
      <c r="AT168" s="4">
        <v>15.559735568610499</v>
      </c>
      <c r="AU168" s="4">
        <v>41477.625</v>
      </c>
      <c r="AV168" s="4">
        <v>15.340045667653873</v>
      </c>
      <c r="AW168" s="4">
        <v>6822.375</v>
      </c>
      <c r="AX168" s="4">
        <v>12.73605834125096</v>
      </c>
      <c r="AY168" s="4">
        <v>3633.4153125</v>
      </c>
      <c r="AZ168" s="4">
        <v>11.82711056509736</v>
      </c>
      <c r="BA168" s="4">
        <v>127.235</v>
      </c>
      <c r="BB168" s="4">
        <v>6.991351773767792</v>
      </c>
      <c r="BC168" s="3"/>
      <c r="BD168" s="3" t="str">
        <f t="shared" si="21"/>
        <v>1</v>
      </c>
      <c r="BE168" s="3" t="str">
        <f t="shared" si="22"/>
        <v>4</v>
      </c>
      <c r="BF168" s="3" t="str">
        <f t="shared" si="23"/>
        <v>4</v>
      </c>
      <c r="BG168" s="3" t="str">
        <f t="shared" si="24"/>
        <v>5</v>
      </c>
      <c r="BH168" s="3" t="str">
        <f t="shared" si="25"/>
        <v>5</v>
      </c>
      <c r="BI168" s="3" t="str">
        <f t="shared" si="26"/>
        <v>5</v>
      </c>
      <c r="BJ168" s="3" t="str">
        <f t="shared" si="27"/>
        <v>5</v>
      </c>
      <c r="BK168" s="3" t="str">
        <f t="shared" si="28"/>
        <v>5</v>
      </c>
      <c r="BL168" s="3" t="str">
        <f t="shared" si="29"/>
        <v>5</v>
      </c>
      <c r="BM168" s="3" t="str">
        <f t="shared" si="30"/>
        <v>5</v>
      </c>
      <c r="BN168" s="3" t="str">
        <f t="shared" si="31"/>
        <v>5</v>
      </c>
      <c r="BO168" s="3" t="str">
        <f t="shared" si="32"/>
        <v>4</v>
      </c>
      <c r="BP168" s="3" t="str">
        <f t="shared" si="33"/>
        <v>4</v>
      </c>
      <c r="BQ168" s="3"/>
      <c r="BR168" s="4"/>
      <c r="BS168" s="4">
        <v>546998.0</v>
      </c>
      <c r="BT168" s="4">
        <v>29200.0</v>
      </c>
      <c r="BU168" s="3" t="str">
        <f t="shared" si="34"/>
        <v>9</v>
      </c>
      <c r="BV168" s="3" t="str">
        <f t="shared" si="35"/>
        <v>9</v>
      </c>
      <c r="BW168" t="str">
        <f t="shared" si="36"/>
        <v>4</v>
      </c>
      <c r="BX168" t="str">
        <f t="shared" si="37"/>
        <v>4</v>
      </c>
      <c r="BY168" s="4">
        <v>81940.0</v>
      </c>
      <c r="BZ168" s="4">
        <v>48300.0</v>
      </c>
      <c r="CA168" s="3" t="str">
        <f t="shared" si="38"/>
        <v>2</v>
      </c>
      <c r="CB168" s="3" t="str">
        <f t="shared" si="39"/>
        <v>10</v>
      </c>
      <c r="CC168" s="7" t="str">
        <f t="shared" si="40"/>
        <v/>
      </c>
      <c r="CD168" s="4" t="str">
        <f t="shared" si="41"/>
        <v/>
      </c>
      <c r="CE168" s="4" t="str">
        <f t="shared" si="42"/>
        <v/>
      </c>
    </row>
    <row r="169">
      <c r="A169" s="4" t="str">
        <f t="shared" si="44"/>
        <v/>
      </c>
      <c r="B169" s="4" t="str">
        <f t="shared" si="45"/>
        <v/>
      </c>
      <c r="C169" s="4" t="str">
        <f t="shared" si="46"/>
        <v/>
      </c>
      <c r="D169" s="4" t="str">
        <f t="shared" si="47"/>
        <v/>
      </c>
      <c r="E169" s="4" t="str">
        <f t="shared" si="48"/>
        <v/>
      </c>
      <c r="F169" s="4" t="str">
        <f t="shared" si="49"/>
        <v/>
      </c>
      <c r="G169" s="4" t="str">
        <f t="shared" si="50"/>
        <v/>
      </c>
      <c r="H169" s="4" t="str">
        <f t="shared" si="51"/>
        <v/>
      </c>
      <c r="I169" s="4" t="str">
        <f t="shared" si="52"/>
        <v/>
      </c>
      <c r="M169" t="str">
        <f t="shared" si="3"/>
        <v>0</v>
      </c>
      <c r="N169" t="str">
        <f t="shared" si="4"/>
        <v>0</v>
      </c>
      <c r="O169" t="str">
        <f t="shared" si="5"/>
        <v>0</v>
      </c>
      <c r="Q169" s="3" t="str">
        <f t="shared" si="6"/>
        <v/>
      </c>
      <c r="R169" s="3" t="str">
        <f t="shared" si="7"/>
        <v/>
      </c>
      <c r="S169" s="3" t="str">
        <f t="shared" si="8"/>
        <v/>
      </c>
      <c r="U169" s="7"/>
      <c r="X169" s="3" t="str">
        <f t="shared" si="9"/>
        <v>0</v>
      </c>
      <c r="Y169" s="3" t="str">
        <f t="shared" si="10"/>
        <v>0</v>
      </c>
      <c r="Z169" s="3" t="str">
        <f t="shared" si="11"/>
        <v>0</v>
      </c>
      <c r="AA169" s="3" t="str">
        <f t="shared" si="12"/>
        <v>0</v>
      </c>
      <c r="AB169" s="3" t="str">
        <f t="shared" si="13"/>
        <v/>
      </c>
      <c r="AC169" s="3" t="str">
        <f t="shared" si="14"/>
        <v/>
      </c>
      <c r="AD169" s="3" t="str">
        <f t="shared" si="15"/>
        <v/>
      </c>
      <c r="AE169" s="3" t="str">
        <f t="shared" si="16"/>
        <v/>
      </c>
      <c r="AG169" s="7">
        <v>83161.8715625</v>
      </c>
      <c r="AH169" s="7">
        <v>1636.1868182221338</v>
      </c>
      <c r="AI169" s="7">
        <v>2854.0</v>
      </c>
      <c r="AJ169" s="7">
        <v>2679.507794640199</v>
      </c>
      <c r="AK169" s="3" t="str">
        <f t="shared" si="17"/>
        <v>1</v>
      </c>
      <c r="AL169" s="3" t="str">
        <f t="shared" si="18"/>
        <v>4</v>
      </c>
      <c r="AM169" s="3" t="str">
        <f t="shared" si="19"/>
        <v>2</v>
      </c>
      <c r="AN169" s="3" t="str">
        <f t="shared" si="20"/>
        <v>2</v>
      </c>
      <c r="AO169" s="3"/>
      <c r="AP169" s="4">
        <v>0.00213205563435</v>
      </c>
      <c r="AQ169" s="4">
        <v>81542.0</v>
      </c>
      <c r="AR169" s="4">
        <v>16.315255722133774</v>
      </c>
      <c r="AS169" s="4">
        <v>2854.0</v>
      </c>
      <c r="AT169" s="4">
        <v>11.478769619475765</v>
      </c>
      <c r="AU169" s="4">
        <v>2672.0</v>
      </c>
      <c r="AV169" s="4">
        <v>11.383704292474052</v>
      </c>
      <c r="AW169" s="4">
        <v>182.0</v>
      </c>
      <c r="AX169" s="4">
        <v>7.507794640198696</v>
      </c>
      <c r="AY169" s="4">
        <v>1015.684375</v>
      </c>
      <c r="AZ169" s="4">
        <v>9.988236437396873</v>
      </c>
      <c r="BA169" s="4">
        <v>604.1871875</v>
      </c>
      <c r="BB169" s="4">
        <v>9.23885178011962</v>
      </c>
      <c r="BC169" s="3"/>
      <c r="BD169" s="3" t="str">
        <f t="shared" si="21"/>
        <v>1</v>
      </c>
      <c r="BE169" s="3" t="str">
        <f t="shared" si="22"/>
        <v>4</v>
      </c>
      <c r="BF169" s="3" t="str">
        <f t="shared" si="23"/>
        <v>4</v>
      </c>
      <c r="BG169" s="3" t="str">
        <f t="shared" si="24"/>
        <v>2</v>
      </c>
      <c r="BH169" s="3" t="str">
        <f t="shared" si="25"/>
        <v>2</v>
      </c>
      <c r="BI169" s="3" t="str">
        <f t="shared" si="26"/>
        <v>2</v>
      </c>
      <c r="BJ169" s="3" t="str">
        <f t="shared" si="27"/>
        <v>2</v>
      </c>
      <c r="BK169" s="3" t="str">
        <f t="shared" si="28"/>
        <v>1</v>
      </c>
      <c r="BL169" s="3" t="str">
        <f t="shared" si="29"/>
        <v>1</v>
      </c>
      <c r="BM169" s="3" t="str">
        <f t="shared" si="30"/>
        <v>4</v>
      </c>
      <c r="BN169" s="3" t="str">
        <f t="shared" si="31"/>
        <v>4</v>
      </c>
      <c r="BO169" s="3" t="str">
        <f t="shared" si="32"/>
        <v>5</v>
      </c>
      <c r="BP169" s="3" t="str">
        <f t="shared" si="33"/>
        <v>5</v>
      </c>
      <c r="BQ169" s="3"/>
      <c r="BR169" s="4"/>
      <c r="BS169" s="4">
        <v>556013.0</v>
      </c>
      <c r="BT169" s="4">
        <v>31100.0</v>
      </c>
      <c r="BU169" s="3" t="str">
        <f t="shared" si="34"/>
        <v>9</v>
      </c>
      <c r="BV169" s="3" t="str">
        <f t="shared" si="35"/>
        <v>9</v>
      </c>
      <c r="BW169" t="str">
        <f t="shared" si="36"/>
        <v>4</v>
      </c>
      <c r="BX169" t="str">
        <f t="shared" si="37"/>
        <v>4</v>
      </c>
      <c r="BY169" s="4">
        <v>81542.0</v>
      </c>
      <c r="BZ169" s="4">
        <v>2854.0</v>
      </c>
      <c r="CA169" s="3" t="str">
        <f t="shared" si="38"/>
        <v>2</v>
      </c>
      <c r="CB169" s="3" t="str">
        <f t="shared" si="39"/>
        <v>3</v>
      </c>
      <c r="CC169" s="7" t="str">
        <f t="shared" si="40"/>
        <v/>
      </c>
      <c r="CD169" s="4" t="str">
        <f t="shared" si="41"/>
        <v/>
      </c>
      <c r="CE169" s="4" t="str">
        <f t="shared" si="42"/>
        <v/>
      </c>
    </row>
    <row r="170">
      <c r="A170" s="4" t="str">
        <f t="shared" si="44"/>
        <v/>
      </c>
      <c r="B170" s="4" t="str">
        <f t="shared" si="45"/>
        <v/>
      </c>
      <c r="C170" s="4" t="str">
        <f t="shared" si="46"/>
        <v/>
      </c>
      <c r="D170" s="4" t="str">
        <f t="shared" si="47"/>
        <v/>
      </c>
      <c r="E170" s="4" t="str">
        <f t="shared" si="48"/>
        <v/>
      </c>
      <c r="F170" s="4" t="str">
        <f t="shared" si="49"/>
        <v/>
      </c>
      <c r="G170" s="4" t="str">
        <f t="shared" si="50"/>
        <v/>
      </c>
      <c r="H170" s="4" t="str">
        <f t="shared" si="51"/>
        <v/>
      </c>
      <c r="I170" s="4" t="str">
        <f t="shared" si="52"/>
        <v/>
      </c>
      <c r="M170" t="str">
        <f t="shared" si="3"/>
        <v>0</v>
      </c>
      <c r="N170" t="str">
        <f t="shared" si="4"/>
        <v>0</v>
      </c>
      <c r="O170" t="str">
        <f t="shared" si="5"/>
        <v>0</v>
      </c>
      <c r="Q170" s="3" t="str">
        <f t="shared" si="6"/>
        <v/>
      </c>
      <c r="R170" s="3" t="str">
        <f t="shared" si="7"/>
        <v/>
      </c>
      <c r="S170" s="3" t="str">
        <f t="shared" si="8"/>
        <v/>
      </c>
      <c r="U170" s="18"/>
      <c r="X170" s="3" t="str">
        <f t="shared" si="9"/>
        <v>0</v>
      </c>
      <c r="Y170" s="3" t="str">
        <f t="shared" si="10"/>
        <v>0</v>
      </c>
      <c r="Z170" s="3" t="str">
        <f t="shared" si="11"/>
        <v>0</v>
      </c>
      <c r="AA170" s="3" t="str">
        <f t="shared" si="12"/>
        <v>0</v>
      </c>
      <c r="AB170" s="3" t="str">
        <f t="shared" si="13"/>
        <v/>
      </c>
      <c r="AC170" s="3" t="str">
        <f t="shared" si="14"/>
        <v/>
      </c>
      <c r="AD170" s="3" t="str">
        <f t="shared" si="15"/>
        <v/>
      </c>
      <c r="AE170" s="3" t="str">
        <f t="shared" si="16"/>
        <v/>
      </c>
      <c r="AG170" s="7">
        <v>82407.409375</v>
      </c>
      <c r="AH170" s="7">
        <v>1106.720644370864</v>
      </c>
      <c r="AI170" s="7">
        <v>55600.0</v>
      </c>
      <c r="AJ170" s="7">
        <v>52102.02715255548</v>
      </c>
      <c r="AK170" s="3" t="str">
        <f t="shared" si="17"/>
        <v>1</v>
      </c>
      <c r="AL170" s="3" t="str">
        <f t="shared" si="18"/>
        <v>4</v>
      </c>
      <c r="AM170" s="3" t="str">
        <f t="shared" si="19"/>
        <v>5</v>
      </c>
      <c r="AN170" s="3" t="str">
        <f t="shared" si="20"/>
        <v>5</v>
      </c>
      <c r="AO170" s="3"/>
      <c r="AP170" s="4">
        <v>0.00209967344554</v>
      </c>
      <c r="AQ170" s="4">
        <v>81317.0</v>
      </c>
      <c r="AR170" s="4">
        <v>16.311269370863933</v>
      </c>
      <c r="AS170" s="4">
        <v>55600.0</v>
      </c>
      <c r="AT170" s="4">
        <v>15.762797262498234</v>
      </c>
      <c r="AU170" s="4">
        <v>52090.25</v>
      </c>
      <c r="AV170" s="4">
        <v>15.668725740671368</v>
      </c>
      <c r="AW170" s="4">
        <v>3509.75</v>
      </c>
      <c r="AX170" s="4">
        <v>11.777152555475304</v>
      </c>
      <c r="AY170" s="4">
        <v>1082.253125</v>
      </c>
      <c r="AZ170" s="4">
        <v>10.079822250992438</v>
      </c>
      <c r="BA170" s="4">
        <v>8.15625</v>
      </c>
      <c r="BB170" s="4">
        <v>3.0279059965698845</v>
      </c>
      <c r="BC170" s="3"/>
      <c r="BD170" s="3" t="str">
        <f t="shared" si="21"/>
        <v>1</v>
      </c>
      <c r="BE170" s="3" t="str">
        <f t="shared" si="22"/>
        <v>4</v>
      </c>
      <c r="BF170" s="3" t="str">
        <f t="shared" si="23"/>
        <v>4</v>
      </c>
      <c r="BG170" s="3" t="str">
        <f t="shared" si="24"/>
        <v>5</v>
      </c>
      <c r="BH170" s="3" t="str">
        <f t="shared" si="25"/>
        <v>5</v>
      </c>
      <c r="BI170" s="3" t="str">
        <f t="shared" si="26"/>
        <v>5</v>
      </c>
      <c r="BJ170" s="3" t="str">
        <f t="shared" si="27"/>
        <v>5</v>
      </c>
      <c r="BK170" s="3" t="str">
        <f t="shared" si="28"/>
        <v>4</v>
      </c>
      <c r="BL170" s="3" t="str">
        <f t="shared" si="29"/>
        <v>4</v>
      </c>
      <c r="BM170" s="3" t="str">
        <f t="shared" si="30"/>
        <v>4</v>
      </c>
      <c r="BN170" s="3" t="str">
        <f t="shared" si="31"/>
        <v>4</v>
      </c>
      <c r="BO170" s="3" t="str">
        <f t="shared" si="32"/>
        <v>2</v>
      </c>
      <c r="BP170" s="3" t="str">
        <f t="shared" si="33"/>
        <v>2</v>
      </c>
      <c r="BQ170" s="3"/>
      <c r="BR170" s="4"/>
      <c r="BS170" s="4">
        <v>568595.0</v>
      </c>
      <c r="BT170" s="4">
        <v>31800.0</v>
      </c>
      <c r="BU170" s="3" t="str">
        <f t="shared" si="34"/>
        <v>9</v>
      </c>
      <c r="BV170" s="3" t="str">
        <f t="shared" si="35"/>
        <v>9</v>
      </c>
      <c r="BW170" t="str">
        <f t="shared" si="36"/>
        <v>4</v>
      </c>
      <c r="BX170" t="str">
        <f t="shared" si="37"/>
        <v>4</v>
      </c>
      <c r="BY170" s="4">
        <v>81317.0</v>
      </c>
      <c r="BZ170" s="4">
        <v>55600.0</v>
      </c>
      <c r="CA170" s="3" t="str">
        <f t="shared" si="38"/>
        <v>2</v>
      </c>
      <c r="CB170" s="3" t="str">
        <f t="shared" si="39"/>
        <v>10</v>
      </c>
      <c r="CC170" s="7" t="str">
        <f t="shared" si="40"/>
        <v/>
      </c>
      <c r="CD170" s="4" t="str">
        <f t="shared" si="41"/>
        <v/>
      </c>
      <c r="CE170" s="4" t="str">
        <f t="shared" si="42"/>
        <v/>
      </c>
    </row>
    <row r="171">
      <c r="A171" s="4" t="str">
        <f t="shared" si="44"/>
        <v/>
      </c>
      <c r="B171" s="4" t="str">
        <f t="shared" si="45"/>
        <v/>
      </c>
      <c r="C171" s="4" t="str">
        <f t="shared" si="46"/>
        <v/>
      </c>
      <c r="D171" s="4" t="str">
        <f t="shared" si="47"/>
        <v/>
      </c>
      <c r="E171" s="4" t="str">
        <f t="shared" si="48"/>
        <v/>
      </c>
      <c r="F171" s="4" t="str">
        <f t="shared" si="49"/>
        <v/>
      </c>
      <c r="G171" s="4" t="str">
        <f t="shared" si="50"/>
        <v/>
      </c>
      <c r="H171" s="4" t="str">
        <f t="shared" si="51"/>
        <v/>
      </c>
      <c r="I171" s="4" t="str">
        <f t="shared" si="52"/>
        <v/>
      </c>
      <c r="M171" t="str">
        <f t="shared" si="3"/>
        <v>0</v>
      </c>
      <c r="N171" t="str">
        <f t="shared" si="4"/>
        <v>0</v>
      </c>
      <c r="O171" t="str">
        <f t="shared" si="5"/>
        <v>0</v>
      </c>
      <c r="Q171" s="3" t="str">
        <f t="shared" si="6"/>
        <v/>
      </c>
      <c r="R171" s="3" t="str">
        <f t="shared" si="7"/>
        <v/>
      </c>
      <c r="S171" s="3" t="str">
        <f t="shared" si="8"/>
        <v/>
      </c>
      <c r="U171" s="4"/>
      <c r="X171" s="3" t="str">
        <f t="shared" si="9"/>
        <v>0</v>
      </c>
      <c r="Y171" s="3" t="str">
        <f t="shared" si="10"/>
        <v>0</v>
      </c>
      <c r="Z171" s="3" t="str">
        <f t="shared" si="11"/>
        <v>0</v>
      </c>
      <c r="AA171" s="3" t="str">
        <f t="shared" si="12"/>
        <v>0</v>
      </c>
      <c r="AB171" s="3" t="str">
        <f t="shared" si="13"/>
        <v/>
      </c>
      <c r="AC171" s="3" t="str">
        <f t="shared" si="14"/>
        <v/>
      </c>
      <c r="AD171" s="3" t="str">
        <f t="shared" si="15"/>
        <v/>
      </c>
      <c r="AE171" s="3" t="str">
        <f t="shared" si="16"/>
        <v/>
      </c>
      <c r="AG171" s="7">
        <v>82365.455</v>
      </c>
      <c r="AH171" s="7">
        <v>1394.7604027253155</v>
      </c>
      <c r="AI171" s="7">
        <v>21800.0</v>
      </c>
      <c r="AJ171" s="7">
        <v>18916.1870033558</v>
      </c>
      <c r="AK171" s="3" t="str">
        <f t="shared" si="17"/>
        <v>1</v>
      </c>
      <c r="AL171" s="3" t="str">
        <f t="shared" si="18"/>
        <v>4</v>
      </c>
      <c r="AM171" s="3" t="str">
        <f t="shared" si="19"/>
        <v>4</v>
      </c>
      <c r="AN171" s="3" t="str">
        <f t="shared" si="20"/>
        <v>4</v>
      </c>
      <c r="AO171" s="3"/>
      <c r="AP171" s="4">
        <v>0.00206692560092</v>
      </c>
      <c r="AQ171" s="4">
        <v>80987.0</v>
      </c>
      <c r="AR171" s="4">
        <v>16.305402725315524</v>
      </c>
      <c r="AS171" s="4">
        <v>21800.0</v>
      </c>
      <c r="AT171" s="4">
        <v>14.412040514551652</v>
      </c>
      <c r="AU171" s="4">
        <v>18904.6875</v>
      </c>
      <c r="AV171" s="4">
        <v>14.206456380901757</v>
      </c>
      <c r="AW171" s="4">
        <v>2895.3125</v>
      </c>
      <c r="AX171" s="4">
        <v>11.499503355801991</v>
      </c>
      <c r="AY171" s="4">
        <v>1252.44875</v>
      </c>
      <c r="AZ171" s="4">
        <v>10.290535854442975</v>
      </c>
      <c r="BA171" s="4">
        <v>126.00625</v>
      </c>
      <c r="BB171" s="4">
        <v>6.97735148397913</v>
      </c>
      <c r="BC171" s="3"/>
      <c r="BD171" s="3" t="str">
        <f t="shared" si="21"/>
        <v>1</v>
      </c>
      <c r="BE171" s="3" t="str">
        <f t="shared" si="22"/>
        <v>4</v>
      </c>
      <c r="BF171" s="3" t="str">
        <f t="shared" si="23"/>
        <v>4</v>
      </c>
      <c r="BG171" s="3" t="str">
        <f t="shared" si="24"/>
        <v>4</v>
      </c>
      <c r="BH171" s="3" t="str">
        <f t="shared" si="25"/>
        <v>4</v>
      </c>
      <c r="BI171" s="3" t="str">
        <f t="shared" si="26"/>
        <v>4</v>
      </c>
      <c r="BJ171" s="3" t="str">
        <f t="shared" si="27"/>
        <v>4</v>
      </c>
      <c r="BK171" s="3" t="str">
        <f t="shared" si="28"/>
        <v>4</v>
      </c>
      <c r="BL171" s="3" t="str">
        <f t="shared" si="29"/>
        <v>4</v>
      </c>
      <c r="BM171" s="3" t="str">
        <f t="shared" si="30"/>
        <v>4</v>
      </c>
      <c r="BN171" s="3" t="str">
        <f t="shared" si="31"/>
        <v>4</v>
      </c>
      <c r="BO171" s="3" t="str">
        <f t="shared" si="32"/>
        <v>4</v>
      </c>
      <c r="BP171" s="3" t="str">
        <f t="shared" si="33"/>
        <v>4</v>
      </c>
      <c r="BQ171" s="3"/>
      <c r="BR171" s="4"/>
      <c r="BS171" s="4">
        <v>570462.0</v>
      </c>
      <c r="BT171" s="4">
        <v>34200.0</v>
      </c>
      <c r="BU171" s="3" t="str">
        <f t="shared" si="34"/>
        <v>9</v>
      </c>
      <c r="BV171" s="3" t="str">
        <f t="shared" si="35"/>
        <v>9</v>
      </c>
      <c r="BW171" t="str">
        <f t="shared" si="36"/>
        <v>4</v>
      </c>
      <c r="BX171" t="str">
        <f t="shared" si="37"/>
        <v>4</v>
      </c>
      <c r="BY171" s="4">
        <v>80987.0</v>
      </c>
      <c r="BZ171" s="4">
        <v>21800.0</v>
      </c>
      <c r="CA171" s="3" t="str">
        <f t="shared" si="38"/>
        <v>2</v>
      </c>
      <c r="CB171" s="3" t="str">
        <f t="shared" si="39"/>
        <v>8</v>
      </c>
      <c r="CC171" s="7" t="str">
        <f t="shared" si="40"/>
        <v/>
      </c>
      <c r="CD171" s="4" t="str">
        <f t="shared" si="41"/>
        <v/>
      </c>
      <c r="CE171" s="4" t="str">
        <f t="shared" si="42"/>
        <v/>
      </c>
    </row>
    <row r="172">
      <c r="A172" s="4" t="str">
        <f t="shared" si="44"/>
        <v/>
      </c>
      <c r="B172" s="4" t="str">
        <f t="shared" si="45"/>
        <v/>
      </c>
      <c r="C172" s="4" t="str">
        <f t="shared" si="46"/>
        <v/>
      </c>
      <c r="D172" s="4" t="str">
        <f t="shared" si="47"/>
        <v/>
      </c>
      <c r="E172" s="4" t="str">
        <f t="shared" si="48"/>
        <v/>
      </c>
      <c r="F172" s="4" t="str">
        <f t="shared" si="49"/>
        <v/>
      </c>
      <c r="G172" s="4" t="str">
        <f t="shared" si="50"/>
        <v/>
      </c>
      <c r="H172" s="4" t="str">
        <f t="shared" si="51"/>
        <v/>
      </c>
      <c r="I172" s="4" t="str">
        <f t="shared" si="52"/>
        <v/>
      </c>
      <c r="M172" t="str">
        <f t="shared" si="3"/>
        <v>0</v>
      </c>
      <c r="N172" t="str">
        <f t="shared" si="4"/>
        <v>0</v>
      </c>
      <c r="O172" t="str">
        <f t="shared" si="5"/>
        <v>0</v>
      </c>
      <c r="Q172" s="3" t="str">
        <f t="shared" si="6"/>
        <v/>
      </c>
      <c r="R172" s="3" t="str">
        <f t="shared" si="7"/>
        <v/>
      </c>
      <c r="S172" s="3" t="str">
        <f t="shared" si="8"/>
        <v/>
      </c>
      <c r="U172" s="7"/>
      <c r="X172" s="3" t="str">
        <f t="shared" si="9"/>
        <v>0</v>
      </c>
      <c r="Y172" s="3" t="str">
        <f t="shared" si="10"/>
        <v>0</v>
      </c>
      <c r="Z172" s="3" t="str">
        <f t="shared" si="11"/>
        <v>0</v>
      </c>
      <c r="AA172" s="3" t="str">
        <f t="shared" si="12"/>
        <v>0</v>
      </c>
      <c r="AB172" s="3" t="str">
        <f t="shared" si="13"/>
        <v/>
      </c>
      <c r="AC172" s="3" t="str">
        <f t="shared" si="14"/>
        <v/>
      </c>
      <c r="AD172" s="3" t="str">
        <f t="shared" si="15"/>
        <v/>
      </c>
      <c r="AE172" s="3" t="str">
        <f t="shared" si="16"/>
        <v/>
      </c>
      <c r="AG172" s="7">
        <v>81773.0515625</v>
      </c>
      <c r="AH172" s="7">
        <v>1118.351325019281</v>
      </c>
      <c r="AI172" s="7">
        <v>31100.0</v>
      </c>
      <c r="AJ172" s="7">
        <v>29312.843402230646</v>
      </c>
      <c r="AK172" s="3" t="str">
        <f t="shared" si="17"/>
        <v>1</v>
      </c>
      <c r="AL172" s="3" t="str">
        <f t="shared" si="18"/>
        <v>4</v>
      </c>
      <c r="AM172" s="3" t="str">
        <f t="shared" si="19"/>
        <v>5</v>
      </c>
      <c r="AN172" s="3" t="str">
        <f t="shared" si="20"/>
        <v>5</v>
      </c>
      <c r="AO172" s="3"/>
      <c r="AP172" s="4">
        <v>0.00202743593158</v>
      </c>
      <c r="AQ172" s="4">
        <v>80671.0</v>
      </c>
      <c r="AR172" s="4">
        <v>16.29976251928081</v>
      </c>
      <c r="AS172" s="4">
        <v>31100.0</v>
      </c>
      <c r="AT172" s="4">
        <v>14.924626959905327</v>
      </c>
      <c r="AU172" s="4">
        <v>29302.03125</v>
      </c>
      <c r="AV172" s="4">
        <v>14.838713056918051</v>
      </c>
      <c r="AW172" s="4">
        <v>1797.96875</v>
      </c>
      <c r="AX172" s="4">
        <v>10.812152230646914</v>
      </c>
      <c r="AY172" s="4">
        <v>1067.0634375</v>
      </c>
      <c r="AZ172" s="4">
        <v>10.059430232376549</v>
      </c>
      <c r="BA172" s="4">
        <v>34.988125</v>
      </c>
      <c r="BB172" s="4">
        <v>5.1287934480709625</v>
      </c>
      <c r="BC172" s="3"/>
      <c r="BD172" s="3" t="str">
        <f t="shared" si="21"/>
        <v>1</v>
      </c>
      <c r="BE172" s="3" t="str">
        <f t="shared" si="22"/>
        <v>4</v>
      </c>
      <c r="BF172" s="3" t="str">
        <f t="shared" si="23"/>
        <v>4</v>
      </c>
      <c r="BG172" s="3" t="str">
        <f t="shared" si="24"/>
        <v>5</v>
      </c>
      <c r="BH172" s="3" t="str">
        <f t="shared" si="25"/>
        <v>5</v>
      </c>
      <c r="BI172" s="3" t="str">
        <f t="shared" si="26"/>
        <v>5</v>
      </c>
      <c r="BJ172" s="3" t="str">
        <f t="shared" si="27"/>
        <v>5</v>
      </c>
      <c r="BK172" s="3" t="str">
        <f t="shared" si="28"/>
        <v>4</v>
      </c>
      <c r="BL172" s="3" t="str">
        <f t="shared" si="29"/>
        <v>4</v>
      </c>
      <c r="BM172" s="3" t="str">
        <f t="shared" si="30"/>
        <v>4</v>
      </c>
      <c r="BN172" s="3" t="str">
        <f t="shared" si="31"/>
        <v>4</v>
      </c>
      <c r="BO172" s="3" t="str">
        <f t="shared" si="32"/>
        <v>3</v>
      </c>
      <c r="BP172" s="3" t="str">
        <f t="shared" si="33"/>
        <v>3</v>
      </c>
      <c r="BQ172" s="3"/>
      <c r="BR172" s="4"/>
      <c r="BS172" s="4">
        <v>585858.0</v>
      </c>
      <c r="BT172" s="4">
        <v>34600.0</v>
      </c>
      <c r="BU172" s="3" t="str">
        <f t="shared" si="34"/>
        <v>9</v>
      </c>
      <c r="BV172" s="3" t="str">
        <f t="shared" si="35"/>
        <v>9</v>
      </c>
      <c r="BW172" t="str">
        <f t="shared" si="36"/>
        <v>4</v>
      </c>
      <c r="BX172" t="str">
        <f t="shared" si="37"/>
        <v>4</v>
      </c>
      <c r="BY172" s="4">
        <v>80671.0</v>
      </c>
      <c r="BZ172" s="4">
        <v>31100.0</v>
      </c>
      <c r="CA172" s="3" t="str">
        <f t="shared" si="38"/>
        <v>2</v>
      </c>
      <c r="CB172" s="3" t="str">
        <f t="shared" si="39"/>
        <v>9</v>
      </c>
      <c r="CC172" s="7" t="str">
        <f t="shared" si="40"/>
        <v/>
      </c>
      <c r="CD172" s="4" t="str">
        <f t="shared" si="41"/>
        <v/>
      </c>
      <c r="CE172" s="4" t="str">
        <f t="shared" si="42"/>
        <v/>
      </c>
    </row>
    <row r="173">
      <c r="A173" s="4" t="str">
        <f t="shared" si="44"/>
        <v/>
      </c>
      <c r="B173" s="4" t="str">
        <f t="shared" si="45"/>
        <v/>
      </c>
      <c r="C173" s="4" t="str">
        <f t="shared" si="46"/>
        <v/>
      </c>
      <c r="D173" s="4" t="str">
        <f t="shared" si="47"/>
        <v/>
      </c>
      <c r="E173" s="4" t="str">
        <f t="shared" si="48"/>
        <v/>
      </c>
      <c r="F173" s="4" t="str">
        <f t="shared" si="49"/>
        <v/>
      </c>
      <c r="G173" s="4" t="str">
        <f t="shared" si="50"/>
        <v/>
      </c>
      <c r="H173" s="4" t="str">
        <f t="shared" si="51"/>
        <v/>
      </c>
      <c r="I173" s="4" t="str">
        <f t="shared" si="52"/>
        <v/>
      </c>
      <c r="M173" t="str">
        <f t="shared" si="3"/>
        <v>0</v>
      </c>
      <c r="N173" t="str">
        <f t="shared" si="4"/>
        <v>0</v>
      </c>
      <c r="O173" t="str">
        <f t="shared" si="5"/>
        <v>0</v>
      </c>
      <c r="Q173" s="3" t="str">
        <f t="shared" si="6"/>
        <v/>
      </c>
      <c r="R173" s="3" t="str">
        <f t="shared" si="7"/>
        <v/>
      </c>
      <c r="S173" s="3" t="str">
        <f t="shared" si="8"/>
        <v/>
      </c>
      <c r="X173" s="3" t="str">
        <f t="shared" si="9"/>
        <v>0</v>
      </c>
      <c r="Y173" s="3" t="str">
        <f t="shared" si="10"/>
        <v>0</v>
      </c>
      <c r="Z173" s="3" t="str">
        <f t="shared" si="11"/>
        <v>0</v>
      </c>
      <c r="AA173" s="3" t="str">
        <f t="shared" si="12"/>
        <v>0</v>
      </c>
      <c r="AB173" s="3" t="str">
        <f t="shared" si="13"/>
        <v/>
      </c>
      <c r="AC173" s="3" t="str">
        <f t="shared" si="14"/>
        <v/>
      </c>
      <c r="AD173" s="3" t="str">
        <f t="shared" si="15"/>
        <v/>
      </c>
      <c r="AE173" s="3" t="str">
        <f t="shared" si="16"/>
        <v/>
      </c>
      <c r="AG173" s="7">
        <v>81367.0209375</v>
      </c>
      <c r="AH173" s="7">
        <v>918.3170112676631</v>
      </c>
      <c r="AI173" s="7">
        <v>5880.0</v>
      </c>
      <c r="AJ173" s="7">
        <v>4635.28098601824</v>
      </c>
      <c r="AK173" s="3" t="str">
        <f t="shared" si="17"/>
        <v>1</v>
      </c>
      <c r="AL173" s="3" t="str">
        <f t="shared" si="18"/>
        <v>3</v>
      </c>
      <c r="AM173" s="3" t="str">
        <f t="shared" si="19"/>
        <v>2</v>
      </c>
      <c r="AN173" s="3" t="str">
        <f t="shared" si="20"/>
        <v>2</v>
      </c>
      <c r="AO173" s="3"/>
      <c r="AP173" s="4">
        <v>0.00201783000627</v>
      </c>
      <c r="AQ173" s="4">
        <v>80465.0</v>
      </c>
      <c r="AR173" s="4">
        <v>16.296073767663145</v>
      </c>
      <c r="AS173" s="4">
        <v>5880.0</v>
      </c>
      <c r="AT173" s="4">
        <v>12.521600439723725</v>
      </c>
      <c r="AU173" s="4">
        <v>4624.9875</v>
      </c>
      <c r="AV173" s="4">
        <v>12.175233751109982</v>
      </c>
      <c r="AW173" s="4">
        <v>1255.0125</v>
      </c>
      <c r="AX173" s="4">
        <v>10.293486018239093</v>
      </c>
      <c r="AY173" s="4">
        <v>845.951875</v>
      </c>
      <c r="AZ173" s="4">
        <v>9.72443178258368</v>
      </c>
      <c r="BA173" s="4">
        <v>56.0690625</v>
      </c>
      <c r="BB173" s="4">
        <v>5.809133042381831</v>
      </c>
      <c r="BC173" s="3"/>
      <c r="BD173" s="3" t="str">
        <f t="shared" si="21"/>
        <v>1</v>
      </c>
      <c r="BE173" s="3" t="str">
        <f t="shared" si="22"/>
        <v>4</v>
      </c>
      <c r="BF173" s="3" t="str">
        <f t="shared" si="23"/>
        <v>4</v>
      </c>
      <c r="BG173" s="3" t="str">
        <f t="shared" si="24"/>
        <v>2</v>
      </c>
      <c r="BH173" s="3" t="str">
        <f t="shared" si="25"/>
        <v>2</v>
      </c>
      <c r="BI173" s="3" t="str">
        <f t="shared" si="26"/>
        <v>2</v>
      </c>
      <c r="BJ173" s="3" t="str">
        <f t="shared" si="27"/>
        <v>2</v>
      </c>
      <c r="BK173" s="3" t="str">
        <f t="shared" si="28"/>
        <v>3</v>
      </c>
      <c r="BL173" s="3" t="str">
        <f t="shared" si="29"/>
        <v>3</v>
      </c>
      <c r="BM173" s="3" t="str">
        <f t="shared" si="30"/>
        <v>4</v>
      </c>
      <c r="BN173" s="3" t="str">
        <f t="shared" si="31"/>
        <v>3</v>
      </c>
      <c r="BO173" s="3" t="str">
        <f t="shared" si="32"/>
        <v>3</v>
      </c>
      <c r="BP173" s="3" t="str">
        <f t="shared" si="33"/>
        <v>3</v>
      </c>
      <c r="BQ173" s="3"/>
      <c r="BR173" s="4"/>
      <c r="BS173" s="4">
        <v>651894.0</v>
      </c>
      <c r="BT173" s="4">
        <v>35100.0</v>
      </c>
      <c r="BU173" s="3" t="str">
        <f t="shared" si="34"/>
        <v>9</v>
      </c>
      <c r="BV173" s="3" t="str">
        <f t="shared" si="35"/>
        <v>9</v>
      </c>
      <c r="BW173" t="str">
        <f t="shared" si="36"/>
        <v>4</v>
      </c>
      <c r="BX173" t="str">
        <f t="shared" si="37"/>
        <v>4</v>
      </c>
      <c r="BY173" s="4">
        <v>80465.0</v>
      </c>
      <c r="BZ173" s="4">
        <v>5880.0</v>
      </c>
      <c r="CA173" s="3" t="str">
        <f t="shared" si="38"/>
        <v>2</v>
      </c>
      <c r="CB173" s="3" t="str">
        <f t="shared" si="39"/>
        <v>4</v>
      </c>
      <c r="CC173" s="7" t="str">
        <f t="shared" si="40"/>
        <v/>
      </c>
      <c r="CD173" s="4" t="str">
        <f t="shared" si="41"/>
        <v/>
      </c>
      <c r="CE173" s="4" t="str">
        <f t="shared" si="42"/>
        <v/>
      </c>
    </row>
    <row r="174">
      <c r="A174" s="4" t="str">
        <f t="shared" si="44"/>
        <v/>
      </c>
      <c r="B174" s="4" t="str">
        <f t="shared" si="45"/>
        <v/>
      </c>
      <c r="C174" s="4" t="str">
        <f t="shared" si="46"/>
        <v/>
      </c>
      <c r="D174" s="4" t="str">
        <f t="shared" si="47"/>
        <v/>
      </c>
      <c r="E174" s="4" t="str">
        <f t="shared" si="48"/>
        <v/>
      </c>
      <c r="F174" s="4" t="str">
        <f t="shared" si="49"/>
        <v/>
      </c>
      <c r="G174" s="4" t="str">
        <f t="shared" si="50"/>
        <v/>
      </c>
      <c r="H174" s="4" t="str">
        <f t="shared" si="51"/>
        <v/>
      </c>
      <c r="I174" s="4" t="str">
        <f t="shared" si="52"/>
        <v/>
      </c>
      <c r="M174" t="str">
        <f t="shared" si="3"/>
        <v>0</v>
      </c>
      <c r="N174" t="str">
        <f t="shared" si="4"/>
        <v>0</v>
      </c>
      <c r="O174" t="str">
        <f t="shared" si="5"/>
        <v>0</v>
      </c>
      <c r="Q174" s="3" t="str">
        <f t="shared" si="6"/>
        <v/>
      </c>
      <c r="R174" s="3" t="str">
        <f t="shared" si="7"/>
        <v/>
      </c>
      <c r="S174" s="3" t="str">
        <f t="shared" si="8"/>
        <v/>
      </c>
      <c r="X174" s="3" t="str">
        <f t="shared" si="9"/>
        <v>0</v>
      </c>
      <c r="Y174" s="3" t="str">
        <f t="shared" si="10"/>
        <v>0</v>
      </c>
      <c r="Z174" s="3" t="str">
        <f t="shared" si="11"/>
        <v>0</v>
      </c>
      <c r="AA174" s="3" t="str">
        <f t="shared" si="12"/>
        <v>0</v>
      </c>
      <c r="AB174" s="3" t="str">
        <f t="shared" si="13"/>
        <v/>
      </c>
      <c r="AC174" s="3" t="str">
        <f t="shared" si="14"/>
        <v/>
      </c>
      <c r="AD174" s="3" t="str">
        <f t="shared" si="15"/>
        <v/>
      </c>
      <c r="AE174" s="3" t="str">
        <f t="shared" si="16"/>
        <v/>
      </c>
      <c r="AG174" s="7">
        <v>80254.2459375</v>
      </c>
      <c r="AH174" s="7">
        <v>44.537719747054965</v>
      </c>
      <c r="AI174" s="7">
        <v>1.0</v>
      </c>
      <c r="AJ174" s="7">
        <v>1.0</v>
      </c>
      <c r="AK174" s="3" t="str">
        <f t="shared" si="17"/>
        <v>1</v>
      </c>
      <c r="AL174" s="3" t="str">
        <f t="shared" si="18"/>
        <v>1</v>
      </c>
      <c r="AM174" s="3" t="str">
        <f t="shared" si="19"/>
        <v>1</v>
      </c>
      <c r="AN174" s="3" t="str">
        <f t="shared" si="20"/>
        <v>1</v>
      </c>
      <c r="AO174" s="3"/>
      <c r="AP174" s="4">
        <v>0.00196801607749</v>
      </c>
      <c r="AQ174" s="4">
        <v>80226.0</v>
      </c>
      <c r="AR174" s="4">
        <v>16.291782247054968</v>
      </c>
      <c r="AS174" s="4">
        <v>1.0</v>
      </c>
      <c r="AT174" s="4">
        <v>0.0</v>
      </c>
      <c r="AU174" s="4">
        <v>1.0</v>
      </c>
      <c r="AV174" s="4">
        <v>0.0</v>
      </c>
      <c r="AW174" s="4">
        <v>0.0</v>
      </c>
      <c r="AX174" s="4">
        <v>0.0</v>
      </c>
      <c r="AY174" s="4">
        <v>28.2459375</v>
      </c>
      <c r="AZ174" s="4">
        <v>4.819971480289107</v>
      </c>
      <c r="BA174" s="4">
        <v>0.0</v>
      </c>
      <c r="BB174" s="4">
        <v>0.0</v>
      </c>
      <c r="BC174" s="3"/>
      <c r="BD174" s="3" t="str">
        <f t="shared" si="21"/>
        <v>1</v>
      </c>
      <c r="BE174" s="3" t="str">
        <f t="shared" si="22"/>
        <v>4</v>
      </c>
      <c r="BF174" s="3" t="str">
        <f t="shared" si="23"/>
        <v>4</v>
      </c>
      <c r="BG174" s="3" t="str">
        <f t="shared" si="24"/>
        <v>1</v>
      </c>
      <c r="BH174" s="3" t="str">
        <f t="shared" si="25"/>
        <v>0</v>
      </c>
      <c r="BI174" s="3" t="str">
        <f t="shared" si="26"/>
        <v>1</v>
      </c>
      <c r="BJ174" s="3" t="str">
        <f t="shared" si="27"/>
        <v>0</v>
      </c>
      <c r="BK174" s="3" t="str">
        <f t="shared" si="28"/>
        <v>0</v>
      </c>
      <c r="BL174" s="3" t="str">
        <f t="shared" si="29"/>
        <v>0</v>
      </c>
      <c r="BM174" s="3" t="str">
        <f t="shared" si="30"/>
        <v>1</v>
      </c>
      <c r="BN174" s="3" t="str">
        <f t="shared" si="31"/>
        <v>1</v>
      </c>
      <c r="BO174" s="3" t="str">
        <f t="shared" si="32"/>
        <v>0</v>
      </c>
      <c r="BP174" s="3" t="str">
        <f t="shared" si="33"/>
        <v>0</v>
      </c>
      <c r="BQ174" s="3"/>
      <c r="BR174" s="4"/>
      <c r="BS174" s="4">
        <v>674975.0</v>
      </c>
      <c r="BT174" s="4">
        <v>36100.0</v>
      </c>
      <c r="BU174" s="3" t="str">
        <f t="shared" si="34"/>
        <v>9</v>
      </c>
      <c r="BV174" s="3" t="str">
        <f t="shared" si="35"/>
        <v>9</v>
      </c>
      <c r="BW174" t="str">
        <f t="shared" si="36"/>
        <v>4</v>
      </c>
      <c r="BX174" t="str">
        <f t="shared" si="37"/>
        <v>4</v>
      </c>
      <c r="BY174" s="4">
        <v>80226.0</v>
      </c>
      <c r="BZ174" s="4">
        <v>1.0</v>
      </c>
      <c r="CA174" s="3" t="str">
        <f t="shared" si="38"/>
        <v>2</v>
      </c>
      <c r="CB174" s="3" t="str">
        <f t="shared" si="39"/>
        <v>1</v>
      </c>
      <c r="CC174" s="7" t="str">
        <f t="shared" si="40"/>
        <v/>
      </c>
      <c r="CD174" s="4" t="str">
        <f t="shared" si="41"/>
        <v/>
      </c>
      <c r="CE174" s="4" t="str">
        <f t="shared" si="42"/>
        <v/>
      </c>
    </row>
    <row r="175">
      <c r="A175" s="4" t="str">
        <f t="shared" si="44"/>
        <v/>
      </c>
      <c r="B175" s="4" t="str">
        <f t="shared" si="45"/>
        <v/>
      </c>
      <c r="C175" s="4" t="str">
        <f t="shared" si="46"/>
        <v/>
      </c>
      <c r="D175" s="4" t="str">
        <f t="shared" si="47"/>
        <v/>
      </c>
      <c r="E175" s="4" t="str">
        <f t="shared" si="48"/>
        <v/>
      </c>
      <c r="F175" s="4" t="str">
        <f t="shared" si="49"/>
        <v/>
      </c>
      <c r="G175" s="4" t="str">
        <f t="shared" si="50"/>
        <v/>
      </c>
      <c r="H175" s="4" t="str">
        <f t="shared" si="51"/>
        <v/>
      </c>
      <c r="I175" s="4" t="str">
        <f t="shared" si="52"/>
        <v/>
      </c>
      <c r="M175" t="str">
        <f t="shared" si="3"/>
        <v>0</v>
      </c>
      <c r="N175" t="str">
        <f t="shared" si="4"/>
        <v>0</v>
      </c>
      <c r="O175" t="str">
        <f t="shared" si="5"/>
        <v>0</v>
      </c>
      <c r="Q175" s="3" t="str">
        <f t="shared" si="6"/>
        <v/>
      </c>
      <c r="R175" s="3" t="str">
        <f t="shared" si="7"/>
        <v/>
      </c>
      <c r="S175" s="3" t="str">
        <f t="shared" si="8"/>
        <v/>
      </c>
      <c r="U175" s="18"/>
      <c r="X175" s="3" t="str">
        <f t="shared" si="9"/>
        <v>0</v>
      </c>
      <c r="Y175" s="3" t="str">
        <f t="shared" si="10"/>
        <v>0</v>
      </c>
      <c r="Z175" s="3" t="str">
        <f t="shared" si="11"/>
        <v>0</v>
      </c>
      <c r="AA175" s="3" t="str">
        <f t="shared" si="12"/>
        <v>0</v>
      </c>
      <c r="AB175" s="3" t="str">
        <f t="shared" si="13"/>
        <v/>
      </c>
      <c r="AC175" s="3" t="str">
        <f t="shared" si="14"/>
        <v/>
      </c>
      <c r="AD175" s="3" t="str">
        <f t="shared" si="15"/>
        <v/>
      </c>
      <c r="AE175" s="3" t="str">
        <f t="shared" si="16"/>
        <v/>
      </c>
      <c r="AG175" s="7">
        <v>81869.1071875</v>
      </c>
      <c r="AH175" s="7">
        <v>2142.3902577613294</v>
      </c>
      <c r="AI175" s="7">
        <v>28900.0</v>
      </c>
      <c r="AJ175" s="7">
        <v>25010.429813184663</v>
      </c>
      <c r="AK175" s="3" t="str">
        <f t="shared" si="17"/>
        <v>1</v>
      </c>
      <c r="AL175" s="3" t="str">
        <f t="shared" si="18"/>
        <v>5</v>
      </c>
      <c r="AM175" s="3" t="str">
        <f t="shared" si="19"/>
        <v>5</v>
      </c>
      <c r="AN175" s="3" t="str">
        <f t="shared" si="20"/>
        <v>5</v>
      </c>
      <c r="AO175" s="3"/>
      <c r="AP175" s="4">
        <v>0.0019368890267</v>
      </c>
      <c r="AQ175" s="4">
        <v>79743.0</v>
      </c>
      <c r="AR175" s="4">
        <v>16.283070261329495</v>
      </c>
      <c r="AS175" s="4">
        <v>28900.0</v>
      </c>
      <c r="AT175" s="4">
        <v>14.818781872275405</v>
      </c>
      <c r="AU175" s="4">
        <v>24998.5</v>
      </c>
      <c r="AV175" s="4">
        <v>14.609553910137404</v>
      </c>
      <c r="AW175" s="4">
        <v>3901.5</v>
      </c>
      <c r="AX175" s="4">
        <v>11.929813184664148</v>
      </c>
      <c r="AY175" s="4">
        <v>1946.873125</v>
      </c>
      <c r="AZ175" s="4">
        <v>10.92694315336463</v>
      </c>
      <c r="BA175" s="4">
        <v>179.2340625</v>
      </c>
      <c r="BB175" s="4">
        <v>7.48570102990441</v>
      </c>
      <c r="BC175" s="3"/>
      <c r="BD175" s="3" t="str">
        <f t="shared" si="21"/>
        <v>1</v>
      </c>
      <c r="BE175" s="3" t="str">
        <f t="shared" si="22"/>
        <v>4</v>
      </c>
      <c r="BF175" s="3" t="str">
        <f t="shared" si="23"/>
        <v>4</v>
      </c>
      <c r="BG175" s="3" t="str">
        <f t="shared" si="24"/>
        <v>5</v>
      </c>
      <c r="BH175" s="3" t="str">
        <f t="shared" si="25"/>
        <v>5</v>
      </c>
      <c r="BI175" s="3" t="str">
        <f t="shared" si="26"/>
        <v>5</v>
      </c>
      <c r="BJ175" s="3" t="str">
        <f t="shared" si="27"/>
        <v>5</v>
      </c>
      <c r="BK175" s="3" t="str">
        <f t="shared" si="28"/>
        <v>4</v>
      </c>
      <c r="BL175" s="3" t="str">
        <f t="shared" si="29"/>
        <v>4</v>
      </c>
      <c r="BM175" s="3" t="str">
        <f t="shared" si="30"/>
        <v>5</v>
      </c>
      <c r="BN175" s="3" t="str">
        <f t="shared" si="31"/>
        <v>5</v>
      </c>
      <c r="BO175" s="3" t="str">
        <f t="shared" si="32"/>
        <v>5</v>
      </c>
      <c r="BP175" s="3" t="str">
        <f t="shared" si="33"/>
        <v>5</v>
      </c>
      <c r="BQ175" s="3"/>
      <c r="BR175" s="4"/>
      <c r="BS175" s="4">
        <v>697609.0</v>
      </c>
      <c r="BT175" s="4">
        <v>38300.0</v>
      </c>
      <c r="BU175" s="3" t="str">
        <f t="shared" si="34"/>
        <v>9</v>
      </c>
      <c r="BV175" s="3" t="str">
        <f t="shared" si="35"/>
        <v>9</v>
      </c>
      <c r="BW175" t="str">
        <f t="shared" si="36"/>
        <v>4</v>
      </c>
      <c r="BX175" t="str">
        <f t="shared" si="37"/>
        <v>4</v>
      </c>
      <c r="BY175" s="4">
        <v>79743.0</v>
      </c>
      <c r="BZ175" s="4">
        <v>28900.0</v>
      </c>
      <c r="CA175" s="3" t="str">
        <f t="shared" si="38"/>
        <v>2</v>
      </c>
      <c r="CB175" s="3" t="str">
        <f t="shared" si="39"/>
        <v>9</v>
      </c>
      <c r="CC175" s="7" t="str">
        <f t="shared" si="40"/>
        <v/>
      </c>
      <c r="CD175" s="4" t="str">
        <f t="shared" si="41"/>
        <v/>
      </c>
      <c r="CE175" s="4" t="str">
        <f t="shared" si="42"/>
        <v/>
      </c>
    </row>
    <row r="176">
      <c r="A176" s="4" t="str">
        <f t="shared" si="44"/>
        <v/>
      </c>
      <c r="B176" s="4" t="str">
        <f t="shared" si="45"/>
        <v/>
      </c>
      <c r="C176" s="4" t="str">
        <f t="shared" si="46"/>
        <v/>
      </c>
      <c r="D176" s="4" t="str">
        <f t="shared" si="47"/>
        <v/>
      </c>
      <c r="E176" s="4" t="str">
        <f t="shared" si="48"/>
        <v/>
      </c>
      <c r="F176" s="4" t="str">
        <f t="shared" si="49"/>
        <v/>
      </c>
      <c r="G176" s="4" t="str">
        <f t="shared" si="50"/>
        <v/>
      </c>
      <c r="H176" s="4" t="str">
        <f t="shared" si="51"/>
        <v/>
      </c>
      <c r="I176" s="4" t="str">
        <f t="shared" si="52"/>
        <v>4</v>
      </c>
      <c r="J176" s="4">
        <v>1937.0</v>
      </c>
      <c r="M176" t="str">
        <f t="shared" si="3"/>
        <v>5</v>
      </c>
      <c r="N176" t="str">
        <f t="shared" si="4"/>
        <v>0</v>
      </c>
      <c r="O176" t="str">
        <f t="shared" si="5"/>
        <v>0</v>
      </c>
      <c r="Q176" s="3" t="str">
        <f t="shared" si="6"/>
        <v>10</v>
      </c>
      <c r="R176" s="3" t="str">
        <f t="shared" si="7"/>
        <v/>
      </c>
      <c r="S176" s="3" t="str">
        <f t="shared" si="8"/>
        <v/>
      </c>
      <c r="T176">
        <v>1441.9196082386034</v>
      </c>
      <c r="U176" s="7">
        <v>204.0</v>
      </c>
      <c r="V176" s="7"/>
      <c r="W176" s="7"/>
      <c r="X176" s="3" t="str">
        <f t="shared" si="9"/>
        <v>5</v>
      </c>
      <c r="Y176" s="3" t="str">
        <f t="shared" si="10"/>
        <v>5</v>
      </c>
      <c r="Z176" s="3" t="str">
        <f t="shared" si="11"/>
        <v>0</v>
      </c>
      <c r="AA176" s="3" t="str">
        <f t="shared" si="12"/>
        <v>0</v>
      </c>
      <c r="AB176" s="3" t="str">
        <f t="shared" si="13"/>
        <v>10</v>
      </c>
      <c r="AC176" s="3" t="str">
        <f t="shared" si="14"/>
        <v>10</v>
      </c>
      <c r="AD176" s="3" t="str">
        <f t="shared" si="15"/>
        <v/>
      </c>
      <c r="AE176" s="3" t="str">
        <f t="shared" si="16"/>
        <v/>
      </c>
      <c r="AG176" s="7">
        <v>79657.453125</v>
      </c>
      <c r="AH176" s="7">
        <v>114.73286252218531</v>
      </c>
      <c r="AI176" s="7">
        <v>1841.0</v>
      </c>
      <c r="AJ176" s="7">
        <v>1477.539158811108</v>
      </c>
      <c r="AK176" s="3" t="str">
        <f t="shared" si="17"/>
        <v>1</v>
      </c>
      <c r="AL176" s="3" t="str">
        <f t="shared" si="18"/>
        <v>1</v>
      </c>
      <c r="AM176" s="3" t="str">
        <f t="shared" si="19"/>
        <v>1</v>
      </c>
      <c r="AN176" s="3" t="str">
        <f t="shared" si="20"/>
        <v>1</v>
      </c>
      <c r="AO176" s="3"/>
      <c r="AP176" s="4">
        <v>0.00190991286596</v>
      </c>
      <c r="AQ176" s="4">
        <v>79559.0</v>
      </c>
      <c r="AR176" s="4">
        <v>16.279737522185314</v>
      </c>
      <c r="AS176" s="4">
        <v>1841.0</v>
      </c>
      <c r="AT176" s="4">
        <v>10.846273911349908</v>
      </c>
      <c r="AU176" s="4">
        <v>1469.0</v>
      </c>
      <c r="AV176" s="4">
        <v>10.52061868055628</v>
      </c>
      <c r="AW176" s="4">
        <v>372.0</v>
      </c>
      <c r="AX176" s="4">
        <v>8.539158811108031</v>
      </c>
      <c r="AY176" s="4">
        <v>77.5625</v>
      </c>
      <c r="AZ176" s="4">
        <v>6.277287400130358</v>
      </c>
      <c r="BA176" s="4">
        <v>20.890625</v>
      </c>
      <c r="BB176" s="4">
        <v>4.384783750093353</v>
      </c>
      <c r="BC176" s="3"/>
      <c r="BD176" s="3" t="str">
        <f t="shared" si="21"/>
        <v>1</v>
      </c>
      <c r="BE176" s="3" t="str">
        <f t="shared" si="22"/>
        <v>4</v>
      </c>
      <c r="BF176" s="3" t="str">
        <f t="shared" si="23"/>
        <v>4</v>
      </c>
      <c r="BG176" s="3" t="str">
        <f t="shared" si="24"/>
        <v>1</v>
      </c>
      <c r="BH176" s="3" t="str">
        <f t="shared" si="25"/>
        <v>1</v>
      </c>
      <c r="BI176" s="3" t="str">
        <f t="shared" si="26"/>
        <v>1</v>
      </c>
      <c r="BJ176" s="3" t="str">
        <f t="shared" si="27"/>
        <v>1</v>
      </c>
      <c r="BK176" s="3" t="str">
        <f t="shared" si="28"/>
        <v>2</v>
      </c>
      <c r="BL176" s="3" t="str">
        <f t="shared" si="29"/>
        <v>2</v>
      </c>
      <c r="BM176" s="3" t="str">
        <f t="shared" si="30"/>
        <v>1</v>
      </c>
      <c r="BN176" s="3" t="str">
        <f t="shared" si="31"/>
        <v>1</v>
      </c>
      <c r="BO176" s="3" t="str">
        <f t="shared" si="32"/>
        <v>2</v>
      </c>
      <c r="BP176" s="3" t="str">
        <f t="shared" si="33"/>
        <v>2</v>
      </c>
      <c r="BQ176" s="3"/>
      <c r="BR176" s="4"/>
      <c r="BS176" s="4">
        <v>718470.0</v>
      </c>
      <c r="BT176" s="4">
        <v>38500.0</v>
      </c>
      <c r="BU176" s="3" t="str">
        <f t="shared" si="34"/>
        <v>9</v>
      </c>
      <c r="BV176" s="3" t="str">
        <f t="shared" si="35"/>
        <v>9</v>
      </c>
      <c r="BW176" t="str">
        <f t="shared" si="36"/>
        <v>4</v>
      </c>
      <c r="BX176" t="str">
        <f t="shared" si="37"/>
        <v>4</v>
      </c>
      <c r="BY176" s="4">
        <v>79559.0</v>
      </c>
      <c r="BZ176" s="4">
        <v>1841.0</v>
      </c>
      <c r="CA176" s="3" t="str">
        <f t="shared" si="38"/>
        <v>2</v>
      </c>
      <c r="CB176" s="3" t="str">
        <f t="shared" si="39"/>
        <v>2</v>
      </c>
      <c r="CC176" s="4" t="str">
        <f t="shared" si="40"/>
        <v>1937</v>
      </c>
      <c r="CD176" s="4" t="str">
        <f t="shared" si="41"/>
        <v/>
      </c>
      <c r="CE176" s="4" t="str">
        <f t="shared" si="42"/>
        <v/>
      </c>
    </row>
    <row r="177">
      <c r="A177" s="4" t="str">
        <f t="shared" si="44"/>
        <v/>
      </c>
      <c r="B177" s="4" t="str">
        <f t="shared" si="45"/>
        <v/>
      </c>
      <c r="C177" s="4" t="str">
        <f t="shared" si="46"/>
        <v/>
      </c>
      <c r="D177" s="4" t="str">
        <f t="shared" si="47"/>
        <v/>
      </c>
      <c r="E177" s="4" t="str">
        <f t="shared" si="48"/>
        <v/>
      </c>
      <c r="F177" s="4" t="str">
        <f t="shared" si="49"/>
        <v/>
      </c>
      <c r="G177" s="4" t="str">
        <f t="shared" si="50"/>
        <v/>
      </c>
      <c r="H177" s="4" t="str">
        <f t="shared" si="51"/>
        <v/>
      </c>
      <c r="I177" s="4" t="str">
        <f t="shared" si="52"/>
        <v/>
      </c>
      <c r="M177" t="str">
        <f t="shared" si="3"/>
        <v>0</v>
      </c>
      <c r="N177" t="str">
        <f t="shared" si="4"/>
        <v>0</v>
      </c>
      <c r="O177" t="str">
        <f t="shared" si="5"/>
        <v>0</v>
      </c>
      <c r="Q177" s="3" t="str">
        <f t="shared" si="6"/>
        <v/>
      </c>
      <c r="R177" s="3" t="str">
        <f t="shared" si="7"/>
        <v/>
      </c>
      <c r="S177" s="3" t="str">
        <f t="shared" si="8"/>
        <v/>
      </c>
      <c r="X177" s="3" t="str">
        <f t="shared" si="9"/>
        <v>0</v>
      </c>
      <c r="Y177" s="3" t="str">
        <f t="shared" si="10"/>
        <v>0</v>
      </c>
      <c r="Z177" s="3" t="str">
        <f t="shared" si="11"/>
        <v>0</v>
      </c>
      <c r="AA177" s="3" t="str">
        <f t="shared" si="12"/>
        <v>0</v>
      </c>
      <c r="AB177" s="3" t="str">
        <f t="shared" si="13"/>
        <v/>
      </c>
      <c r="AC177" s="3" t="str">
        <f t="shared" si="14"/>
        <v/>
      </c>
      <c r="AD177" s="3" t="str">
        <f t="shared" si="15"/>
        <v/>
      </c>
      <c r="AE177" s="3" t="str">
        <f t="shared" si="16"/>
        <v/>
      </c>
      <c r="AG177" s="7">
        <v>82220.2490625</v>
      </c>
      <c r="AH177" s="7">
        <v>2711.528183346314</v>
      </c>
      <c r="AI177" s="7">
        <v>52800.0</v>
      </c>
      <c r="AJ177" s="7">
        <v>47004.50382573799</v>
      </c>
      <c r="AK177" s="3" t="str">
        <f t="shared" si="17"/>
        <v>1</v>
      </c>
      <c r="AL177" s="3" t="str">
        <f t="shared" si="18"/>
        <v>5</v>
      </c>
      <c r="AM177" s="3" t="str">
        <f t="shared" si="19"/>
        <v>5</v>
      </c>
      <c r="AN177" s="3" t="str">
        <f t="shared" si="20"/>
        <v>5</v>
      </c>
      <c r="AO177" s="3"/>
      <c r="AP177" s="4">
        <v>0.00190430152332</v>
      </c>
      <c r="AQ177" s="4">
        <v>79525.0</v>
      </c>
      <c r="AR177" s="4">
        <v>16.27912084631424</v>
      </c>
      <c r="AS177" s="4">
        <v>52800.0</v>
      </c>
      <c r="AT177" s="4">
        <v>15.68825030913318</v>
      </c>
      <c r="AU177" s="4">
        <v>46992.0</v>
      </c>
      <c r="AV177" s="4">
        <v>15.520127550324851</v>
      </c>
      <c r="AW177" s="4">
        <v>5808.0</v>
      </c>
      <c r="AX177" s="4">
        <v>12.50382573799575</v>
      </c>
      <c r="AY177" s="4">
        <v>2572.6865625</v>
      </c>
      <c r="AZ177" s="4">
        <v>11.32905998492392</v>
      </c>
      <c r="BA177" s="4">
        <v>122.5625</v>
      </c>
      <c r="BB177" s="4">
        <v>6.937373820192149</v>
      </c>
      <c r="BC177" s="3"/>
      <c r="BD177" s="3" t="str">
        <f t="shared" si="21"/>
        <v>1</v>
      </c>
      <c r="BE177" s="3" t="str">
        <f t="shared" si="22"/>
        <v>4</v>
      </c>
      <c r="BF177" s="3" t="str">
        <f t="shared" si="23"/>
        <v>4</v>
      </c>
      <c r="BG177" s="3" t="str">
        <f t="shared" si="24"/>
        <v>5</v>
      </c>
      <c r="BH177" s="3" t="str">
        <f t="shared" si="25"/>
        <v>5</v>
      </c>
      <c r="BI177" s="3" t="str">
        <f t="shared" si="26"/>
        <v>5</v>
      </c>
      <c r="BJ177" s="3" t="str">
        <f t="shared" si="27"/>
        <v>5</v>
      </c>
      <c r="BK177" s="3" t="str">
        <f t="shared" si="28"/>
        <v>5</v>
      </c>
      <c r="BL177" s="3" t="str">
        <f t="shared" si="29"/>
        <v>5</v>
      </c>
      <c r="BM177" s="3" t="str">
        <f t="shared" si="30"/>
        <v>5</v>
      </c>
      <c r="BN177" s="3" t="str">
        <f t="shared" si="31"/>
        <v>5</v>
      </c>
      <c r="BO177" s="3" t="str">
        <f t="shared" si="32"/>
        <v>4</v>
      </c>
      <c r="BP177" s="3" t="str">
        <f t="shared" si="33"/>
        <v>4</v>
      </c>
      <c r="BQ177" s="3"/>
      <c r="BR177" s="4"/>
      <c r="BS177" s="4">
        <v>759736.0</v>
      </c>
      <c r="BT177" s="4">
        <v>41500.0</v>
      </c>
      <c r="BU177" s="3" t="str">
        <f t="shared" si="34"/>
        <v>9</v>
      </c>
      <c r="BV177" s="3" t="str">
        <f t="shared" si="35"/>
        <v>9</v>
      </c>
      <c r="BW177" t="str">
        <f t="shared" si="36"/>
        <v>4</v>
      </c>
      <c r="BX177" t="str">
        <f t="shared" si="37"/>
        <v>4</v>
      </c>
      <c r="BY177" s="4">
        <v>79525.0</v>
      </c>
      <c r="BZ177" s="4">
        <v>52800.0</v>
      </c>
      <c r="CA177" s="3" t="str">
        <f t="shared" si="38"/>
        <v>2</v>
      </c>
      <c r="CB177" s="3" t="str">
        <f t="shared" si="39"/>
        <v>10</v>
      </c>
      <c r="CC177" s="7" t="str">
        <f t="shared" si="40"/>
        <v/>
      </c>
      <c r="CD177" s="4" t="str">
        <f t="shared" si="41"/>
        <v/>
      </c>
      <c r="CE177" s="4" t="str">
        <f t="shared" si="42"/>
        <v/>
      </c>
    </row>
    <row r="178">
      <c r="A178" s="4" t="str">
        <f t="shared" si="44"/>
        <v/>
      </c>
      <c r="B178" s="4" t="str">
        <f t="shared" si="45"/>
        <v/>
      </c>
      <c r="C178" s="4" t="str">
        <f t="shared" si="46"/>
        <v/>
      </c>
      <c r="D178" s="4" t="str">
        <f t="shared" si="47"/>
        <v/>
      </c>
      <c r="E178" s="4" t="str">
        <f t="shared" si="48"/>
        <v/>
      </c>
      <c r="F178" s="4" t="str">
        <f t="shared" si="49"/>
        <v/>
      </c>
      <c r="G178" s="4" t="str">
        <f t="shared" si="50"/>
        <v/>
      </c>
      <c r="H178" s="4" t="str">
        <f t="shared" si="51"/>
        <v/>
      </c>
      <c r="I178" s="4" t="str">
        <f t="shared" si="52"/>
        <v/>
      </c>
      <c r="M178" t="str">
        <f t="shared" si="3"/>
        <v>0</v>
      </c>
      <c r="N178" t="str">
        <f t="shared" si="4"/>
        <v>0</v>
      </c>
      <c r="O178" t="str">
        <f t="shared" si="5"/>
        <v>0</v>
      </c>
      <c r="Q178" s="3" t="str">
        <f t="shared" si="6"/>
        <v/>
      </c>
      <c r="R178" s="3" t="str">
        <f t="shared" si="7"/>
        <v/>
      </c>
      <c r="S178" s="3" t="str">
        <f t="shared" si="8"/>
        <v/>
      </c>
      <c r="X178" s="3" t="str">
        <f t="shared" si="9"/>
        <v>0</v>
      </c>
      <c r="Y178" s="3" t="str">
        <f t="shared" si="10"/>
        <v>0</v>
      </c>
      <c r="Z178" s="3" t="str">
        <f t="shared" si="11"/>
        <v>0</v>
      </c>
      <c r="AA178" s="3" t="str">
        <f t="shared" si="12"/>
        <v>0</v>
      </c>
      <c r="AB178" s="3" t="str">
        <f t="shared" si="13"/>
        <v/>
      </c>
      <c r="AC178" s="3" t="str">
        <f t="shared" si="14"/>
        <v/>
      </c>
      <c r="AD178" s="3" t="str">
        <f t="shared" si="15"/>
        <v/>
      </c>
      <c r="AE178" s="3" t="str">
        <f t="shared" si="16"/>
        <v/>
      </c>
      <c r="AG178" s="7">
        <v>80072.4465625</v>
      </c>
      <c r="AH178" s="7">
        <v>1035.7170950923291</v>
      </c>
      <c r="AI178" s="7">
        <v>11200.0</v>
      </c>
      <c r="AJ178" s="7">
        <v>7543.840777923595</v>
      </c>
      <c r="AK178" s="3" t="str">
        <f t="shared" si="17"/>
        <v>1</v>
      </c>
      <c r="AL178" s="3" t="str">
        <f t="shared" si="18"/>
        <v>4</v>
      </c>
      <c r="AM178" s="3" t="str">
        <f t="shared" si="19"/>
        <v>3</v>
      </c>
      <c r="AN178" s="3" t="str">
        <f t="shared" si="20"/>
        <v>3</v>
      </c>
      <c r="AO178" s="3"/>
      <c r="AP178" s="4">
        <v>0.00189886387989</v>
      </c>
      <c r="AQ178" s="4">
        <v>79053.0</v>
      </c>
      <c r="AR178" s="4">
        <v>16.270532592329147</v>
      </c>
      <c r="AS178" s="4">
        <v>11200.0</v>
      </c>
      <c r="AT178" s="4">
        <v>13.451211111832327</v>
      </c>
      <c r="AU178" s="4">
        <v>7532.0</v>
      </c>
      <c r="AV178" s="4">
        <v>12.878817284614227</v>
      </c>
      <c r="AW178" s="4">
        <v>3668.0</v>
      </c>
      <c r="AX178" s="4">
        <v>11.840777923595054</v>
      </c>
      <c r="AY178" s="4">
        <v>1002.2240625</v>
      </c>
      <c r="AZ178" s="4">
        <v>9.968989365770794</v>
      </c>
      <c r="BA178" s="4">
        <v>17.2225</v>
      </c>
      <c r="BB178" s="4">
        <v>4.106222672919125</v>
      </c>
      <c r="BC178" s="3"/>
      <c r="BD178" s="3" t="str">
        <f t="shared" si="21"/>
        <v>1</v>
      </c>
      <c r="BE178" s="3" t="str">
        <f t="shared" si="22"/>
        <v>4</v>
      </c>
      <c r="BF178" s="3" t="str">
        <f t="shared" si="23"/>
        <v>4</v>
      </c>
      <c r="BG178" s="3" t="str">
        <f t="shared" si="24"/>
        <v>3</v>
      </c>
      <c r="BH178" s="3" t="str">
        <f t="shared" si="25"/>
        <v>3</v>
      </c>
      <c r="BI178" s="3" t="str">
        <f t="shared" si="26"/>
        <v>3</v>
      </c>
      <c r="BJ178" s="3" t="str">
        <f t="shared" si="27"/>
        <v>3</v>
      </c>
      <c r="BK178" s="3" t="str">
        <f t="shared" si="28"/>
        <v>4</v>
      </c>
      <c r="BL178" s="3" t="str">
        <f t="shared" si="29"/>
        <v>4</v>
      </c>
      <c r="BM178" s="3" t="str">
        <f t="shared" si="30"/>
        <v>4</v>
      </c>
      <c r="BN178" s="3" t="str">
        <f t="shared" si="31"/>
        <v>4</v>
      </c>
      <c r="BO178" s="3" t="str">
        <f t="shared" si="32"/>
        <v>2</v>
      </c>
      <c r="BP178" s="3" t="str">
        <f t="shared" si="33"/>
        <v>2</v>
      </c>
      <c r="BQ178" s="3"/>
      <c r="BR178" s="4"/>
      <c r="BS178" s="4">
        <v>810664.0</v>
      </c>
      <c r="BT178" s="4">
        <v>41600.0</v>
      </c>
      <c r="BU178" s="3" t="str">
        <f t="shared" si="34"/>
        <v>9</v>
      </c>
      <c r="BV178" s="3" t="str">
        <f t="shared" si="35"/>
        <v>9</v>
      </c>
      <c r="BW178" t="str">
        <f t="shared" si="36"/>
        <v>4</v>
      </c>
      <c r="BX178" t="str">
        <f t="shared" si="37"/>
        <v>4</v>
      </c>
      <c r="BY178" s="4">
        <v>79053.0</v>
      </c>
      <c r="BZ178" s="4">
        <v>11200.0</v>
      </c>
      <c r="CA178" s="3" t="str">
        <f t="shared" si="38"/>
        <v>2</v>
      </c>
      <c r="CB178" s="3" t="str">
        <f t="shared" si="39"/>
        <v>6</v>
      </c>
      <c r="CC178" s="7" t="str">
        <f t="shared" si="40"/>
        <v/>
      </c>
      <c r="CD178" s="4" t="str">
        <f t="shared" si="41"/>
        <v/>
      </c>
      <c r="CE178" s="4" t="str">
        <f t="shared" si="42"/>
        <v/>
      </c>
    </row>
    <row r="179">
      <c r="A179" s="4" t="str">
        <f t="shared" si="44"/>
        <v/>
      </c>
      <c r="B179" s="4" t="str">
        <f t="shared" si="45"/>
        <v/>
      </c>
      <c r="C179" s="4" t="str">
        <f t="shared" si="46"/>
        <v/>
      </c>
      <c r="D179" s="4" t="str">
        <f t="shared" si="47"/>
        <v/>
      </c>
      <c r="E179" s="4" t="str">
        <f t="shared" si="48"/>
        <v/>
      </c>
      <c r="F179" s="4" t="str">
        <f t="shared" si="49"/>
        <v/>
      </c>
      <c r="G179" s="4" t="str">
        <f t="shared" si="50"/>
        <v/>
      </c>
      <c r="H179" s="4" t="str">
        <f t="shared" si="51"/>
        <v/>
      </c>
      <c r="I179" s="4" t="str">
        <f t="shared" si="52"/>
        <v/>
      </c>
      <c r="M179" t="str">
        <f t="shared" si="3"/>
        <v>0</v>
      </c>
      <c r="N179" t="str">
        <f t="shared" si="4"/>
        <v>0</v>
      </c>
      <c r="O179" t="str">
        <f t="shared" si="5"/>
        <v>0</v>
      </c>
      <c r="Q179" s="3" t="str">
        <f t="shared" si="6"/>
        <v/>
      </c>
      <c r="R179" s="3" t="str">
        <f t="shared" si="7"/>
        <v/>
      </c>
      <c r="S179" s="3" t="str">
        <f t="shared" si="8"/>
        <v/>
      </c>
      <c r="U179" s="18"/>
      <c r="X179" s="3" t="str">
        <f t="shared" si="9"/>
        <v>0</v>
      </c>
      <c r="Y179" s="3" t="str">
        <f t="shared" si="10"/>
        <v>0</v>
      </c>
      <c r="Z179" s="3" t="str">
        <f t="shared" si="11"/>
        <v>0</v>
      </c>
      <c r="AA179" s="3" t="str">
        <f t="shared" si="12"/>
        <v>0</v>
      </c>
      <c r="AB179" s="3" t="str">
        <f t="shared" si="13"/>
        <v/>
      </c>
      <c r="AC179" s="3" t="str">
        <f t="shared" si="14"/>
        <v/>
      </c>
      <c r="AD179" s="3" t="str">
        <f t="shared" si="15"/>
        <v/>
      </c>
      <c r="AE179" s="3" t="str">
        <f t="shared" si="16"/>
        <v/>
      </c>
      <c r="AG179" s="7">
        <v>80410.59375</v>
      </c>
      <c r="AH179" s="7">
        <v>1375.8642460924293</v>
      </c>
      <c r="AI179" s="7">
        <v>63600.0</v>
      </c>
      <c r="AJ179" s="7">
        <v>54609.76125019533</v>
      </c>
      <c r="AK179" s="3" t="str">
        <f t="shared" si="17"/>
        <v>1</v>
      </c>
      <c r="AL179" s="3" t="str">
        <f t="shared" si="18"/>
        <v>4</v>
      </c>
      <c r="AM179" s="3" t="str">
        <f t="shared" si="19"/>
        <v>5</v>
      </c>
      <c r="AN179" s="3" t="str">
        <f t="shared" si="20"/>
        <v>5</v>
      </c>
      <c r="AO179" s="3"/>
      <c r="AP179" s="4">
        <v>0.00189062068662</v>
      </c>
      <c r="AQ179" s="4">
        <v>79051.0</v>
      </c>
      <c r="AR179" s="4">
        <v>16.270496092429312</v>
      </c>
      <c r="AS179" s="4">
        <v>63600.0</v>
      </c>
      <c r="AT179" s="4">
        <v>15.956739145059082</v>
      </c>
      <c r="AU179" s="4">
        <v>54596.625</v>
      </c>
      <c r="AV179" s="4">
        <v>15.73652415036021</v>
      </c>
      <c r="AW179" s="4">
        <v>9003.375</v>
      </c>
      <c r="AX179" s="4">
        <v>13.136250195330591</v>
      </c>
      <c r="AY179" s="4">
        <v>1359.59375</v>
      </c>
      <c r="AZ179" s="4">
        <v>10.408959919656127</v>
      </c>
      <c r="BA179" s="4">
        <v>0.0</v>
      </c>
      <c r="BB179" s="4">
        <v>0.0</v>
      </c>
      <c r="BC179" s="3"/>
      <c r="BD179" s="3" t="str">
        <f t="shared" si="21"/>
        <v>1</v>
      </c>
      <c r="BE179" s="3" t="str">
        <f t="shared" si="22"/>
        <v>4</v>
      </c>
      <c r="BF179" s="3" t="str">
        <f t="shared" si="23"/>
        <v>4</v>
      </c>
      <c r="BG179" s="3" t="str">
        <f t="shared" si="24"/>
        <v>5</v>
      </c>
      <c r="BH179" s="3" t="str">
        <f t="shared" si="25"/>
        <v>5</v>
      </c>
      <c r="BI179" s="3" t="str">
        <f t="shared" si="26"/>
        <v>5</v>
      </c>
      <c r="BJ179" s="3" t="str">
        <f t="shared" si="27"/>
        <v>5</v>
      </c>
      <c r="BK179" s="3" t="str">
        <f t="shared" si="28"/>
        <v>5</v>
      </c>
      <c r="BL179" s="3" t="str">
        <f t="shared" si="29"/>
        <v>5</v>
      </c>
      <c r="BM179" s="3" t="str">
        <f t="shared" si="30"/>
        <v>4</v>
      </c>
      <c r="BN179" s="3" t="str">
        <f t="shared" si="31"/>
        <v>4</v>
      </c>
      <c r="BO179" s="3" t="str">
        <f t="shared" si="32"/>
        <v>0</v>
      </c>
      <c r="BP179" s="3" t="str">
        <f t="shared" si="33"/>
        <v>0</v>
      </c>
      <c r="BQ179" s="3"/>
      <c r="BR179" s="4"/>
      <c r="BS179" s="4">
        <v>818939.0</v>
      </c>
      <c r="BT179" s="4">
        <v>42000.0</v>
      </c>
      <c r="BU179" s="3" t="str">
        <f t="shared" si="34"/>
        <v>9</v>
      </c>
      <c r="BV179" s="3" t="str">
        <f t="shared" si="35"/>
        <v>9</v>
      </c>
      <c r="BW179" t="str">
        <f t="shared" si="36"/>
        <v>4</v>
      </c>
      <c r="BX179" t="str">
        <f t="shared" si="37"/>
        <v>4</v>
      </c>
      <c r="BY179" s="4">
        <v>79051.0</v>
      </c>
      <c r="BZ179" s="4">
        <v>63600.0</v>
      </c>
      <c r="CA179" s="3" t="str">
        <f t="shared" si="38"/>
        <v>2</v>
      </c>
      <c r="CB179" s="3" t="str">
        <f t="shared" si="39"/>
        <v>10</v>
      </c>
      <c r="CC179" s="7" t="str">
        <f t="shared" si="40"/>
        <v/>
      </c>
      <c r="CD179" s="4" t="str">
        <f t="shared" si="41"/>
        <v/>
      </c>
      <c r="CE179" s="4" t="str">
        <f t="shared" si="42"/>
        <v/>
      </c>
    </row>
    <row r="180">
      <c r="A180" s="4" t="str">
        <f t="shared" si="44"/>
        <v/>
      </c>
      <c r="B180" s="4" t="str">
        <f t="shared" si="45"/>
        <v/>
      </c>
      <c r="C180" s="4" t="str">
        <f t="shared" si="46"/>
        <v/>
      </c>
      <c r="D180" s="4" t="str">
        <f t="shared" si="47"/>
        <v/>
      </c>
      <c r="E180" s="4" t="str">
        <f t="shared" si="48"/>
        <v/>
      </c>
      <c r="F180" s="4" t="str">
        <f t="shared" si="49"/>
        <v/>
      </c>
      <c r="G180" s="4" t="str">
        <f t="shared" si="50"/>
        <v/>
      </c>
      <c r="H180" s="4" t="str">
        <f t="shared" si="51"/>
        <v/>
      </c>
      <c r="I180" s="4" t="str">
        <f t="shared" si="52"/>
        <v>4</v>
      </c>
      <c r="J180" s="4">
        <v>2001.0</v>
      </c>
      <c r="M180" t="str">
        <f t="shared" si="3"/>
        <v>5</v>
      </c>
      <c r="N180" t="str">
        <f t="shared" si="4"/>
        <v>0</v>
      </c>
      <c r="O180" t="str">
        <f t="shared" si="5"/>
        <v>0</v>
      </c>
      <c r="Q180" s="3" t="str">
        <f t="shared" si="6"/>
        <v>10</v>
      </c>
      <c r="R180" s="3" t="str">
        <f t="shared" si="7"/>
        <v/>
      </c>
      <c r="S180" s="3" t="str">
        <f t="shared" si="8"/>
        <v/>
      </c>
      <c r="T180">
        <v>11.966505451905741</v>
      </c>
      <c r="U180" s="4">
        <v>353.0</v>
      </c>
      <c r="V180" s="7"/>
      <c r="W180" s="7"/>
      <c r="X180" s="3" t="str">
        <f t="shared" si="9"/>
        <v>2</v>
      </c>
      <c r="Y180" s="3" t="str">
        <f t="shared" si="10"/>
        <v>5</v>
      </c>
      <c r="Z180" s="3" t="str">
        <f t="shared" si="11"/>
        <v>0</v>
      </c>
      <c r="AA180" s="3" t="str">
        <f t="shared" si="12"/>
        <v>0</v>
      </c>
      <c r="AB180" s="3" t="str">
        <f t="shared" si="13"/>
        <v>4</v>
      </c>
      <c r="AC180" s="3" t="str">
        <f t="shared" si="14"/>
        <v>10</v>
      </c>
      <c r="AD180" s="3" t="str">
        <f t="shared" si="15"/>
        <v/>
      </c>
      <c r="AE180" s="3" t="str">
        <f t="shared" si="16"/>
        <v/>
      </c>
      <c r="AG180" s="7">
        <v>80738.37531250001</v>
      </c>
      <c r="AH180" s="7">
        <v>1918.6418794579783</v>
      </c>
      <c r="AI180" s="7">
        <v>11900.0</v>
      </c>
      <c r="AJ180" s="7">
        <v>7193.110544117149</v>
      </c>
      <c r="AK180" s="3" t="str">
        <f t="shared" si="17"/>
        <v>1</v>
      </c>
      <c r="AL180" s="3" t="str">
        <f t="shared" si="18"/>
        <v>5</v>
      </c>
      <c r="AM180" s="3" t="str">
        <f t="shared" si="19"/>
        <v>4</v>
      </c>
      <c r="AN180" s="3" t="str">
        <f t="shared" si="20"/>
        <v>3</v>
      </c>
      <c r="AO180" s="3"/>
      <c r="AP180" s="4">
        <v>0.00186106524727</v>
      </c>
      <c r="AQ180" s="4">
        <v>78836.0</v>
      </c>
      <c r="AR180" s="4">
        <v>16.26656695797853</v>
      </c>
      <c r="AS180" s="4">
        <v>11900.0</v>
      </c>
      <c r="AT180" s="4">
        <v>13.538673953082668</v>
      </c>
      <c r="AU180" s="4">
        <v>7180.90625</v>
      </c>
      <c r="AV180" s="4">
        <v>12.809950212258594</v>
      </c>
      <c r="AW180" s="4">
        <v>4719.09375</v>
      </c>
      <c r="AX180" s="4">
        <v>12.204294117149049</v>
      </c>
      <c r="AY180" s="4">
        <v>1776.5765625</v>
      </c>
      <c r="AZ180" s="4">
        <v>10.79488414837144</v>
      </c>
      <c r="BA180" s="4">
        <v>125.79875</v>
      </c>
      <c r="BB180" s="4">
        <v>6.97497377671561</v>
      </c>
      <c r="BC180" s="3"/>
      <c r="BD180" s="3" t="str">
        <f t="shared" si="21"/>
        <v>1</v>
      </c>
      <c r="BE180" s="3" t="str">
        <f t="shared" si="22"/>
        <v>4</v>
      </c>
      <c r="BF180" s="3" t="str">
        <f t="shared" si="23"/>
        <v>4</v>
      </c>
      <c r="BG180" s="3" t="str">
        <f t="shared" si="24"/>
        <v>4</v>
      </c>
      <c r="BH180" s="3" t="str">
        <f t="shared" si="25"/>
        <v>4</v>
      </c>
      <c r="BI180" s="3" t="str">
        <f t="shared" si="26"/>
        <v>3</v>
      </c>
      <c r="BJ180" s="3" t="str">
        <f t="shared" si="27"/>
        <v>3</v>
      </c>
      <c r="BK180" s="3" t="str">
        <f t="shared" si="28"/>
        <v>5</v>
      </c>
      <c r="BL180" s="3" t="str">
        <f t="shared" si="29"/>
        <v>5</v>
      </c>
      <c r="BM180" s="3" t="str">
        <f t="shared" si="30"/>
        <v>5</v>
      </c>
      <c r="BN180" s="3" t="str">
        <f t="shared" si="31"/>
        <v>5</v>
      </c>
      <c r="BO180" s="3" t="str">
        <f t="shared" si="32"/>
        <v>4</v>
      </c>
      <c r="BP180" s="3" t="str">
        <f t="shared" si="33"/>
        <v>4</v>
      </c>
      <c r="BQ180" s="3"/>
      <c r="BR180" s="4"/>
      <c r="BS180" s="4">
        <v>864107.0</v>
      </c>
      <c r="BT180" s="4">
        <v>43800.0</v>
      </c>
      <c r="BU180" s="3" t="str">
        <f t="shared" si="34"/>
        <v>10</v>
      </c>
      <c r="BV180" s="3" t="str">
        <f t="shared" si="35"/>
        <v>10</v>
      </c>
      <c r="BW180" t="str">
        <f t="shared" si="36"/>
        <v>4</v>
      </c>
      <c r="BX180" t="str">
        <f t="shared" si="37"/>
        <v>4</v>
      </c>
      <c r="BY180" s="4">
        <v>78836.0</v>
      </c>
      <c r="BZ180" s="4">
        <v>11900.0</v>
      </c>
      <c r="CA180" s="3" t="str">
        <f t="shared" si="38"/>
        <v>2</v>
      </c>
      <c r="CB180" s="3" t="str">
        <f t="shared" si="39"/>
        <v>7</v>
      </c>
      <c r="CC180" s="4" t="str">
        <f t="shared" si="40"/>
        <v>2001</v>
      </c>
      <c r="CD180" s="4" t="str">
        <f t="shared" si="41"/>
        <v/>
      </c>
      <c r="CE180" s="4" t="str">
        <f t="shared" si="42"/>
        <v/>
      </c>
    </row>
    <row r="181">
      <c r="A181" s="4" t="str">
        <f t="shared" si="44"/>
        <v/>
      </c>
      <c r="B181" s="4" t="str">
        <f t="shared" si="45"/>
        <v/>
      </c>
      <c r="C181" s="4" t="str">
        <f t="shared" si="46"/>
        <v/>
      </c>
      <c r="D181" s="4" t="str">
        <f t="shared" si="47"/>
        <v/>
      </c>
      <c r="E181" s="4" t="str">
        <f t="shared" si="48"/>
        <v/>
      </c>
      <c r="F181" s="4" t="str">
        <f t="shared" si="49"/>
        <v/>
      </c>
      <c r="G181" s="4" t="str">
        <f t="shared" si="50"/>
        <v/>
      </c>
      <c r="H181" s="4" t="str">
        <f t="shared" si="51"/>
        <v/>
      </c>
      <c r="I181" s="4" t="str">
        <f t="shared" si="52"/>
        <v/>
      </c>
      <c r="M181" t="str">
        <f t="shared" si="3"/>
        <v>0</v>
      </c>
      <c r="N181" t="str">
        <f t="shared" si="4"/>
        <v>0</v>
      </c>
      <c r="O181" t="str">
        <f t="shared" si="5"/>
        <v>0</v>
      </c>
      <c r="Q181" s="3" t="str">
        <f t="shared" si="6"/>
        <v/>
      </c>
      <c r="R181" s="3" t="str">
        <f t="shared" si="7"/>
        <v/>
      </c>
      <c r="S181" s="3" t="str">
        <f t="shared" si="8"/>
        <v/>
      </c>
      <c r="U181" s="4"/>
      <c r="X181" s="3" t="str">
        <f t="shared" si="9"/>
        <v>0</v>
      </c>
      <c r="Y181" s="3" t="str">
        <f t="shared" si="10"/>
        <v>0</v>
      </c>
      <c r="Z181" s="3" t="str">
        <f t="shared" si="11"/>
        <v>0</v>
      </c>
      <c r="AA181" s="3" t="str">
        <f t="shared" si="12"/>
        <v>0</v>
      </c>
      <c r="AB181" s="3" t="str">
        <f t="shared" si="13"/>
        <v/>
      </c>
      <c r="AC181" s="3" t="str">
        <f t="shared" si="14"/>
        <v/>
      </c>
      <c r="AD181" s="3" t="str">
        <f t="shared" si="15"/>
        <v/>
      </c>
      <c r="AE181" s="3" t="str">
        <f t="shared" si="16"/>
        <v/>
      </c>
      <c r="AG181" s="7">
        <v>82418.21750000001</v>
      </c>
      <c r="AH181" s="7">
        <v>3708.4820525575487</v>
      </c>
      <c r="AI181" s="7">
        <v>44700.0</v>
      </c>
      <c r="AJ181" s="7">
        <v>32965.80134301144</v>
      </c>
      <c r="AK181" s="3" t="str">
        <f t="shared" si="17"/>
        <v>1</v>
      </c>
      <c r="AL181" s="3" t="str">
        <f t="shared" si="18"/>
        <v>5</v>
      </c>
      <c r="AM181" s="3" t="str">
        <f t="shared" si="19"/>
        <v>5</v>
      </c>
      <c r="AN181" s="3" t="str">
        <f t="shared" si="20"/>
        <v>5</v>
      </c>
      <c r="AO181" s="3"/>
      <c r="AP181" s="4">
        <v>0.00180974382789</v>
      </c>
      <c r="AQ181" s="4">
        <v>78726.0</v>
      </c>
      <c r="AR181" s="4">
        <v>16.26455255754847</v>
      </c>
      <c r="AS181" s="4">
        <v>44700.0</v>
      </c>
      <c r="AT181" s="4">
        <v>15.447987210958043</v>
      </c>
      <c r="AU181" s="4">
        <v>32952.28125</v>
      </c>
      <c r="AV181" s="4">
        <v>15.00809072442278</v>
      </c>
      <c r="AW181" s="4">
        <v>11747.71875</v>
      </c>
      <c r="AX181" s="4">
        <v>13.520093011438462</v>
      </c>
      <c r="AY181" s="4">
        <v>3570.3590625</v>
      </c>
      <c r="AZ181" s="4">
        <v>11.80185345461376</v>
      </c>
      <c r="BA181" s="4">
        <v>121.8584375</v>
      </c>
      <c r="BB181" s="4">
        <v>6.929062336757</v>
      </c>
      <c r="BC181" s="3"/>
      <c r="BD181" s="3" t="str">
        <f t="shared" si="21"/>
        <v>1</v>
      </c>
      <c r="BE181" s="3" t="str">
        <f t="shared" si="22"/>
        <v>4</v>
      </c>
      <c r="BF181" s="3" t="str">
        <f t="shared" si="23"/>
        <v>4</v>
      </c>
      <c r="BG181" s="3" t="str">
        <f t="shared" si="24"/>
        <v>5</v>
      </c>
      <c r="BH181" s="3" t="str">
        <f t="shared" si="25"/>
        <v>5</v>
      </c>
      <c r="BI181" s="3" t="str">
        <f t="shared" si="26"/>
        <v>5</v>
      </c>
      <c r="BJ181" s="3" t="str">
        <f t="shared" si="27"/>
        <v>5</v>
      </c>
      <c r="BK181" s="3" t="str">
        <f t="shared" si="28"/>
        <v>5</v>
      </c>
      <c r="BL181" s="3" t="str">
        <f t="shared" si="29"/>
        <v>5</v>
      </c>
      <c r="BM181" s="3" t="str">
        <f t="shared" si="30"/>
        <v>5</v>
      </c>
      <c r="BN181" s="3" t="str">
        <f t="shared" si="31"/>
        <v>5</v>
      </c>
      <c r="BO181" s="3" t="str">
        <f t="shared" si="32"/>
        <v>4</v>
      </c>
      <c r="BP181" s="3" t="str">
        <f t="shared" si="33"/>
        <v>4</v>
      </c>
      <c r="BQ181" s="3"/>
      <c r="BR181" s="4"/>
      <c r="BS181" s="4">
        <v>999678.0</v>
      </c>
      <c r="BT181" s="4">
        <v>44700.0</v>
      </c>
      <c r="BU181" s="3" t="str">
        <f t="shared" si="34"/>
        <v>10</v>
      </c>
      <c r="BV181" s="3" t="str">
        <f t="shared" si="35"/>
        <v>10</v>
      </c>
      <c r="BW181" t="str">
        <f t="shared" si="36"/>
        <v>4</v>
      </c>
      <c r="BX181" t="str">
        <f t="shared" si="37"/>
        <v>4</v>
      </c>
      <c r="BY181" s="4">
        <v>78726.0</v>
      </c>
      <c r="BZ181" s="4">
        <v>44700.0</v>
      </c>
      <c r="CA181" s="3" t="str">
        <f t="shared" si="38"/>
        <v>2</v>
      </c>
      <c r="CB181" s="3" t="str">
        <f t="shared" si="39"/>
        <v>10</v>
      </c>
      <c r="CC181" s="7" t="str">
        <f t="shared" si="40"/>
        <v/>
      </c>
      <c r="CD181" s="4" t="str">
        <f t="shared" si="41"/>
        <v/>
      </c>
      <c r="CE181" s="4" t="str">
        <f t="shared" si="42"/>
        <v/>
      </c>
    </row>
    <row r="182">
      <c r="A182" s="4" t="str">
        <f t="shared" si="44"/>
        <v/>
      </c>
      <c r="B182" s="4" t="str">
        <f t="shared" si="45"/>
        <v/>
      </c>
      <c r="C182" s="4" t="str">
        <f t="shared" si="46"/>
        <v/>
      </c>
      <c r="D182" s="4" t="str">
        <f t="shared" si="47"/>
        <v/>
      </c>
      <c r="E182" s="4" t="str">
        <f t="shared" si="48"/>
        <v/>
      </c>
      <c r="F182" s="4" t="str">
        <f t="shared" si="49"/>
        <v/>
      </c>
      <c r="G182" s="4" t="str">
        <f t="shared" si="50"/>
        <v/>
      </c>
      <c r="H182" s="4" t="str">
        <f t="shared" si="51"/>
        <v/>
      </c>
      <c r="I182" s="4" t="str">
        <f t="shared" si="52"/>
        <v/>
      </c>
      <c r="M182" t="str">
        <f t="shared" si="3"/>
        <v>0</v>
      </c>
      <c r="N182" t="str">
        <f t="shared" si="4"/>
        <v>0</v>
      </c>
      <c r="O182" t="str">
        <f t="shared" si="5"/>
        <v>0</v>
      </c>
      <c r="Q182" s="3" t="str">
        <f t="shared" si="6"/>
        <v/>
      </c>
      <c r="R182" s="3" t="str">
        <f t="shared" si="7"/>
        <v/>
      </c>
      <c r="S182" s="3" t="str">
        <f t="shared" si="8"/>
        <v/>
      </c>
      <c r="U182" s="4"/>
      <c r="X182" s="3" t="str">
        <f t="shared" si="9"/>
        <v>0</v>
      </c>
      <c r="Y182" s="3" t="str">
        <f t="shared" si="10"/>
        <v>0</v>
      </c>
      <c r="Z182" s="3" t="str">
        <f t="shared" si="11"/>
        <v>0</v>
      </c>
      <c r="AA182" s="3" t="str">
        <f t="shared" si="12"/>
        <v>0</v>
      </c>
      <c r="AB182" s="3" t="str">
        <f t="shared" si="13"/>
        <v/>
      </c>
      <c r="AC182" s="3" t="str">
        <f t="shared" si="14"/>
        <v/>
      </c>
      <c r="AD182" s="3" t="str">
        <f t="shared" si="15"/>
        <v/>
      </c>
      <c r="AE182" s="3" t="str">
        <f t="shared" si="16"/>
        <v/>
      </c>
      <c r="AG182" s="7">
        <v>78714.3159375</v>
      </c>
      <c r="AH182" s="7">
        <v>136.57806905843728</v>
      </c>
      <c r="AI182" s="7">
        <v>21.0</v>
      </c>
      <c r="AJ182" s="7">
        <v>20.0</v>
      </c>
      <c r="AK182" s="3" t="str">
        <f t="shared" si="17"/>
        <v>1</v>
      </c>
      <c r="AL182" s="3" t="str">
        <f t="shared" si="18"/>
        <v>1</v>
      </c>
      <c r="AM182" s="3" t="str">
        <f t="shared" si="19"/>
        <v>1</v>
      </c>
      <c r="AN182" s="3" t="str">
        <f t="shared" si="20"/>
        <v>1</v>
      </c>
      <c r="AO182" s="3"/>
      <c r="AP182" s="4">
        <v>0.00177337484402</v>
      </c>
      <c r="AQ182" s="4">
        <v>78594.0</v>
      </c>
      <c r="AR182" s="4">
        <v>16.26213155843727</v>
      </c>
      <c r="AS182" s="4">
        <v>21.0</v>
      </c>
      <c r="AT182" s="4">
        <v>4.392317422778761</v>
      </c>
      <c r="AU182" s="4">
        <v>19.0</v>
      </c>
      <c r="AV182" s="4">
        <v>4.247927513443585</v>
      </c>
      <c r="AW182" s="4">
        <v>2.0</v>
      </c>
      <c r="AX182" s="4">
        <v>1.0</v>
      </c>
      <c r="AY182" s="4">
        <v>91.2221875</v>
      </c>
      <c r="AZ182" s="4">
        <v>6.511312861197506</v>
      </c>
      <c r="BA182" s="4">
        <v>29.09375</v>
      </c>
      <c r="BB182" s="4">
        <v>4.8626373575587944</v>
      </c>
      <c r="BC182" s="3"/>
      <c r="BD182" s="3" t="str">
        <f t="shared" si="21"/>
        <v>1</v>
      </c>
      <c r="BE182" s="3" t="str">
        <f t="shared" si="22"/>
        <v>4</v>
      </c>
      <c r="BF182" s="3" t="str">
        <f t="shared" si="23"/>
        <v>4</v>
      </c>
      <c r="BG182" s="3" t="str">
        <f t="shared" si="24"/>
        <v>1</v>
      </c>
      <c r="BH182" s="3" t="str">
        <f t="shared" si="25"/>
        <v>1</v>
      </c>
      <c r="BI182" s="3" t="str">
        <f t="shared" si="26"/>
        <v>1</v>
      </c>
      <c r="BJ182" s="3" t="str">
        <f t="shared" si="27"/>
        <v>1</v>
      </c>
      <c r="BK182" s="3" t="str">
        <f t="shared" si="28"/>
        <v>1</v>
      </c>
      <c r="BL182" s="3" t="str">
        <f t="shared" si="29"/>
        <v>1</v>
      </c>
      <c r="BM182" s="3" t="str">
        <f t="shared" si="30"/>
        <v>1</v>
      </c>
      <c r="BN182" s="3" t="str">
        <f t="shared" si="31"/>
        <v>1</v>
      </c>
      <c r="BO182" s="3" t="str">
        <f t="shared" si="32"/>
        <v>3</v>
      </c>
      <c r="BP182" s="3" t="str">
        <f t="shared" si="33"/>
        <v>3</v>
      </c>
      <c r="BQ182" s="3"/>
      <c r="BR182" s="4"/>
      <c r="BS182" s="4">
        <v>1035119.0</v>
      </c>
      <c r="BT182" s="4">
        <v>45900.0</v>
      </c>
      <c r="BU182" s="3" t="str">
        <f t="shared" si="34"/>
        <v>10</v>
      </c>
      <c r="BV182" s="3" t="str">
        <f t="shared" si="35"/>
        <v>10</v>
      </c>
      <c r="BW182" t="str">
        <f t="shared" si="36"/>
        <v>4</v>
      </c>
      <c r="BX182" t="str">
        <f t="shared" si="37"/>
        <v>4</v>
      </c>
      <c r="BY182" s="4">
        <v>78594.0</v>
      </c>
      <c r="BZ182" s="4">
        <v>21.0</v>
      </c>
      <c r="CA182" s="3" t="str">
        <f t="shared" si="38"/>
        <v>2</v>
      </c>
      <c r="CB182" s="3" t="str">
        <f t="shared" si="39"/>
        <v>1</v>
      </c>
      <c r="CC182" s="7" t="str">
        <f t="shared" si="40"/>
        <v/>
      </c>
      <c r="CD182" s="4" t="str">
        <f t="shared" si="41"/>
        <v/>
      </c>
      <c r="CE182" s="4" t="str">
        <f t="shared" si="42"/>
        <v/>
      </c>
    </row>
    <row r="183">
      <c r="A183" s="4" t="str">
        <f t="shared" si="44"/>
        <v/>
      </c>
      <c r="B183" s="4" t="str">
        <f t="shared" si="45"/>
        <v/>
      </c>
      <c r="C183" s="4" t="str">
        <f t="shared" si="46"/>
        <v/>
      </c>
      <c r="D183" s="4" t="str">
        <f t="shared" si="47"/>
        <v/>
      </c>
      <c r="E183" s="4" t="str">
        <f t="shared" si="48"/>
        <v/>
      </c>
      <c r="F183" s="4" t="str">
        <f t="shared" si="49"/>
        <v/>
      </c>
      <c r="G183" s="4" t="str">
        <f t="shared" si="50"/>
        <v/>
      </c>
      <c r="H183" s="4" t="str">
        <f t="shared" si="51"/>
        <v/>
      </c>
      <c r="I183" s="4" t="str">
        <f t="shared" si="52"/>
        <v/>
      </c>
      <c r="M183" t="str">
        <f t="shared" si="3"/>
        <v>0</v>
      </c>
      <c r="N183" t="str">
        <f t="shared" si="4"/>
        <v>0</v>
      </c>
      <c r="O183" t="str">
        <f t="shared" si="5"/>
        <v>0</v>
      </c>
      <c r="Q183" s="3" t="str">
        <f t="shared" si="6"/>
        <v/>
      </c>
      <c r="R183" s="3" t="str">
        <f t="shared" si="7"/>
        <v/>
      </c>
      <c r="S183" s="3" t="str">
        <f t="shared" si="8"/>
        <v/>
      </c>
      <c r="U183" s="7"/>
      <c r="X183" s="3" t="str">
        <f t="shared" si="9"/>
        <v>0</v>
      </c>
      <c r="Y183" s="3" t="str">
        <f t="shared" si="10"/>
        <v>0</v>
      </c>
      <c r="Z183" s="3" t="str">
        <f t="shared" si="11"/>
        <v>0</v>
      </c>
      <c r="AA183" s="3" t="str">
        <f t="shared" si="12"/>
        <v>0</v>
      </c>
      <c r="AB183" s="3" t="str">
        <f t="shared" si="13"/>
        <v/>
      </c>
      <c r="AC183" s="3" t="str">
        <f t="shared" si="14"/>
        <v/>
      </c>
      <c r="AD183" s="3" t="str">
        <f t="shared" si="15"/>
        <v/>
      </c>
      <c r="AE183" s="3" t="str">
        <f t="shared" si="16"/>
        <v/>
      </c>
      <c r="AG183" s="7">
        <v>78622.4884375</v>
      </c>
      <c r="AH183" s="7">
        <v>166.74832784989582</v>
      </c>
      <c r="AI183" s="7">
        <v>8734.0</v>
      </c>
      <c r="AJ183" s="7">
        <v>8387.652188439033</v>
      </c>
      <c r="AK183" s="3" t="str">
        <f t="shared" si="17"/>
        <v>1</v>
      </c>
      <c r="AL183" s="3" t="str">
        <f t="shared" si="18"/>
        <v>1</v>
      </c>
      <c r="AM183" s="3" t="str">
        <f t="shared" si="19"/>
        <v>3</v>
      </c>
      <c r="AN183" s="3" t="str">
        <f t="shared" si="20"/>
        <v>3</v>
      </c>
      <c r="AO183" s="3"/>
      <c r="AP183" s="4">
        <v>0.00175629739905</v>
      </c>
      <c r="AQ183" s="4">
        <v>78472.0</v>
      </c>
      <c r="AR183" s="4">
        <v>16.259890349895823</v>
      </c>
      <c r="AS183" s="4">
        <v>8734.0</v>
      </c>
      <c r="AT183" s="4">
        <v>13.092426815780255</v>
      </c>
      <c r="AU183" s="4">
        <v>8379.18125</v>
      </c>
      <c r="AV183" s="4">
        <v>13.032593566263072</v>
      </c>
      <c r="AW183" s="4">
        <v>354.81875</v>
      </c>
      <c r="AX183" s="4">
        <v>8.470938439033986</v>
      </c>
      <c r="AY183" s="4">
        <v>150.4884375</v>
      </c>
      <c r="AZ183" s="4">
        <v>7.23350883421999</v>
      </c>
      <c r="BA183" s="4">
        <v>0.0</v>
      </c>
      <c r="BB183" s="4">
        <v>0.0</v>
      </c>
      <c r="BC183" s="3"/>
      <c r="BD183" s="3" t="str">
        <f t="shared" si="21"/>
        <v>1</v>
      </c>
      <c r="BE183" s="3" t="str">
        <f t="shared" si="22"/>
        <v>4</v>
      </c>
      <c r="BF183" s="3" t="str">
        <f t="shared" si="23"/>
        <v>4</v>
      </c>
      <c r="BG183" s="3" t="str">
        <f t="shared" si="24"/>
        <v>3</v>
      </c>
      <c r="BH183" s="3" t="str">
        <f t="shared" si="25"/>
        <v>3</v>
      </c>
      <c r="BI183" s="3" t="str">
        <f t="shared" si="26"/>
        <v>3</v>
      </c>
      <c r="BJ183" s="3" t="str">
        <f t="shared" si="27"/>
        <v>3</v>
      </c>
      <c r="BK183" s="3" t="str">
        <f t="shared" si="28"/>
        <v>2</v>
      </c>
      <c r="BL183" s="3" t="str">
        <f t="shared" si="29"/>
        <v>2</v>
      </c>
      <c r="BM183" s="3" t="str">
        <f t="shared" si="30"/>
        <v>1</v>
      </c>
      <c r="BN183" s="3" t="str">
        <f t="shared" si="31"/>
        <v>1</v>
      </c>
      <c r="BO183" s="3" t="str">
        <f t="shared" si="32"/>
        <v>0</v>
      </c>
      <c r="BP183" s="3" t="str">
        <f t="shared" si="33"/>
        <v>0</v>
      </c>
      <c r="BQ183" s="3"/>
      <c r="BR183" s="4"/>
      <c r="BS183" s="4">
        <v>1101439.0</v>
      </c>
      <c r="BT183" s="4">
        <v>48300.0</v>
      </c>
      <c r="BU183" s="3" t="str">
        <f t="shared" si="34"/>
        <v>10</v>
      </c>
      <c r="BV183" s="3" t="str">
        <f t="shared" si="35"/>
        <v>10</v>
      </c>
      <c r="BW183" t="str">
        <f t="shared" si="36"/>
        <v>4</v>
      </c>
      <c r="BX183" t="str">
        <f t="shared" si="37"/>
        <v>4</v>
      </c>
      <c r="BY183" s="4">
        <v>78472.0</v>
      </c>
      <c r="BZ183" s="4">
        <v>8734.0</v>
      </c>
      <c r="CA183" s="3" t="str">
        <f t="shared" si="38"/>
        <v>2</v>
      </c>
      <c r="CB183" s="3" t="str">
        <f t="shared" si="39"/>
        <v>6</v>
      </c>
      <c r="CC183" s="7" t="str">
        <f t="shared" si="40"/>
        <v/>
      </c>
      <c r="CD183" s="4" t="str">
        <f t="shared" si="41"/>
        <v/>
      </c>
      <c r="CE183" s="4" t="str">
        <f t="shared" si="42"/>
        <v/>
      </c>
    </row>
    <row r="184">
      <c r="A184" s="4" t="str">
        <f t="shared" si="44"/>
        <v/>
      </c>
      <c r="B184" s="4" t="str">
        <f t="shared" si="45"/>
        <v/>
      </c>
      <c r="C184" s="4" t="str">
        <f t="shared" si="46"/>
        <v/>
      </c>
      <c r="D184" s="4" t="str">
        <f t="shared" si="47"/>
        <v/>
      </c>
      <c r="E184" s="4" t="str">
        <f t="shared" si="48"/>
        <v/>
      </c>
      <c r="F184" s="4" t="str">
        <f t="shared" si="49"/>
        <v/>
      </c>
      <c r="G184" s="4" t="str">
        <f t="shared" si="50"/>
        <v/>
      </c>
      <c r="H184" s="4" t="str">
        <f t="shared" si="51"/>
        <v/>
      </c>
      <c r="I184" s="4" t="str">
        <f t="shared" si="52"/>
        <v/>
      </c>
      <c r="M184" t="str">
        <f t="shared" si="3"/>
        <v>0</v>
      </c>
      <c r="N184" t="str">
        <f t="shared" si="4"/>
        <v>0</v>
      </c>
      <c r="O184" t="str">
        <f t="shared" si="5"/>
        <v>0</v>
      </c>
      <c r="Q184" s="3" t="str">
        <f t="shared" si="6"/>
        <v/>
      </c>
      <c r="R184" s="3" t="str">
        <f t="shared" si="7"/>
        <v/>
      </c>
      <c r="S184" s="3" t="str">
        <f t="shared" si="8"/>
        <v/>
      </c>
      <c r="X184" s="3" t="str">
        <f t="shared" si="9"/>
        <v>0</v>
      </c>
      <c r="Y184" s="3" t="str">
        <f t="shared" si="10"/>
        <v>0</v>
      </c>
      <c r="Z184" s="3" t="str">
        <f t="shared" si="11"/>
        <v>0</v>
      </c>
      <c r="AA184" s="3" t="str">
        <f t="shared" si="12"/>
        <v>0</v>
      </c>
      <c r="AB184" s="3" t="str">
        <f t="shared" si="13"/>
        <v/>
      </c>
      <c r="AC184" s="3" t="str">
        <f t="shared" si="14"/>
        <v/>
      </c>
      <c r="AD184" s="3" t="str">
        <f t="shared" si="15"/>
        <v/>
      </c>
      <c r="AE184" s="3" t="str">
        <f t="shared" si="16"/>
        <v/>
      </c>
      <c r="AG184" s="7">
        <v>77602.1875</v>
      </c>
      <c r="AH184" s="7">
        <v>213.42763914026307</v>
      </c>
      <c r="AI184" s="7">
        <v>11500.0</v>
      </c>
      <c r="AJ184" s="7">
        <v>9426.650399140959</v>
      </c>
      <c r="AK184" s="3" t="str">
        <f t="shared" si="17"/>
        <v>1</v>
      </c>
      <c r="AL184" s="3" t="str">
        <f t="shared" si="18"/>
        <v>2</v>
      </c>
      <c r="AM184" s="3" t="str">
        <f t="shared" si="19"/>
        <v>4</v>
      </c>
      <c r="AN184" s="3" t="str">
        <f t="shared" si="20"/>
        <v>3</v>
      </c>
      <c r="AO184" s="3"/>
      <c r="AP184" s="4">
        <v>0.00169507619263</v>
      </c>
      <c r="AQ184" s="4">
        <v>77405.0</v>
      </c>
      <c r="AR184" s="4">
        <v>16.24013914026308</v>
      </c>
      <c r="AS184" s="4">
        <v>11500.0</v>
      </c>
      <c r="AT184" s="4">
        <v>13.4893462407191</v>
      </c>
      <c r="AU184" s="4">
        <v>9415.625</v>
      </c>
      <c r="AV184" s="4">
        <v>13.200841147369188</v>
      </c>
      <c r="AW184" s="4">
        <v>2084.375</v>
      </c>
      <c r="AX184" s="4">
        <v>11.02539914095931</v>
      </c>
      <c r="AY184" s="4">
        <v>165.3125</v>
      </c>
      <c r="AZ184" s="4">
        <v>7.369052007001388</v>
      </c>
      <c r="BA184" s="4">
        <v>31.875</v>
      </c>
      <c r="BB184" s="4">
        <v>4.994353436858858</v>
      </c>
      <c r="BC184" s="3"/>
      <c r="BD184" s="3" t="str">
        <f t="shared" si="21"/>
        <v>1</v>
      </c>
      <c r="BE184" s="3" t="str">
        <f t="shared" si="22"/>
        <v>4</v>
      </c>
      <c r="BF184" s="3" t="str">
        <f t="shared" si="23"/>
        <v>4</v>
      </c>
      <c r="BG184" s="3" t="str">
        <f t="shared" si="24"/>
        <v>4</v>
      </c>
      <c r="BH184" s="3" t="str">
        <f t="shared" si="25"/>
        <v>4</v>
      </c>
      <c r="BI184" s="3" t="str">
        <f t="shared" si="26"/>
        <v>4</v>
      </c>
      <c r="BJ184" s="3" t="str">
        <f t="shared" si="27"/>
        <v>3</v>
      </c>
      <c r="BK184" s="3" t="str">
        <f t="shared" si="28"/>
        <v>4</v>
      </c>
      <c r="BL184" s="3" t="str">
        <f t="shared" si="29"/>
        <v>4</v>
      </c>
      <c r="BM184" s="3" t="str">
        <f t="shared" si="30"/>
        <v>2</v>
      </c>
      <c r="BN184" s="3" t="str">
        <f t="shared" si="31"/>
        <v>2</v>
      </c>
      <c r="BO184" s="3" t="str">
        <f t="shared" si="32"/>
        <v>3</v>
      </c>
      <c r="BP184" s="3" t="str">
        <f t="shared" si="33"/>
        <v>3</v>
      </c>
      <c r="BQ184" s="3"/>
      <c r="BR184" s="4"/>
      <c r="BS184" s="4">
        <v>1199664.0</v>
      </c>
      <c r="BT184" s="4">
        <v>48500.0</v>
      </c>
      <c r="BU184" s="3" t="str">
        <f t="shared" si="34"/>
        <v>10</v>
      </c>
      <c r="BV184" s="3" t="str">
        <f t="shared" si="35"/>
        <v>10</v>
      </c>
      <c r="BW184" t="str">
        <f t="shared" si="36"/>
        <v>4</v>
      </c>
      <c r="BX184" t="str">
        <f t="shared" si="37"/>
        <v>4</v>
      </c>
      <c r="BY184" s="4">
        <v>77405.0</v>
      </c>
      <c r="BZ184" s="4">
        <v>11500.0</v>
      </c>
      <c r="CA184" s="3" t="str">
        <f t="shared" si="38"/>
        <v>2</v>
      </c>
      <c r="CB184" s="3" t="str">
        <f t="shared" si="39"/>
        <v>7</v>
      </c>
      <c r="CC184" s="7" t="str">
        <f t="shared" si="40"/>
        <v/>
      </c>
      <c r="CD184" s="4" t="str">
        <f t="shared" si="41"/>
        <v/>
      </c>
      <c r="CE184" s="4" t="str">
        <f t="shared" si="42"/>
        <v/>
      </c>
    </row>
    <row r="185">
      <c r="A185" s="4" t="str">
        <f t="shared" si="44"/>
        <v/>
      </c>
      <c r="B185" s="4" t="str">
        <f t="shared" si="45"/>
        <v/>
      </c>
      <c r="C185" s="4" t="str">
        <f t="shared" si="46"/>
        <v/>
      </c>
      <c r="D185" s="4" t="str">
        <f t="shared" si="47"/>
        <v/>
      </c>
      <c r="E185" s="4" t="str">
        <f t="shared" si="48"/>
        <v/>
      </c>
      <c r="F185" s="4" t="str">
        <f t="shared" si="49"/>
        <v/>
      </c>
      <c r="G185" s="4" t="str">
        <f t="shared" si="50"/>
        <v/>
      </c>
      <c r="H185" s="4" t="str">
        <f t="shared" si="51"/>
        <v/>
      </c>
      <c r="I185" s="4" t="str">
        <f t="shared" si="52"/>
        <v/>
      </c>
      <c r="M185" t="str">
        <f t="shared" si="3"/>
        <v>0</v>
      </c>
      <c r="N185" t="str">
        <f t="shared" si="4"/>
        <v>0</v>
      </c>
      <c r="O185" t="str">
        <f t="shared" si="5"/>
        <v>0</v>
      </c>
      <c r="Q185" s="3" t="str">
        <f t="shared" si="6"/>
        <v/>
      </c>
      <c r="R185" s="3" t="str">
        <f t="shared" si="7"/>
        <v/>
      </c>
      <c r="S185" s="3" t="str">
        <f t="shared" si="8"/>
        <v/>
      </c>
      <c r="T185" s="18"/>
      <c r="U185" s="18"/>
      <c r="X185" s="3" t="str">
        <f t="shared" si="9"/>
        <v>0</v>
      </c>
      <c r="Y185" s="3" t="str">
        <f t="shared" si="10"/>
        <v>0</v>
      </c>
      <c r="Z185" s="3" t="str">
        <f t="shared" si="11"/>
        <v>0</v>
      </c>
      <c r="AA185" s="3" t="str">
        <f t="shared" si="12"/>
        <v>0</v>
      </c>
      <c r="AB185" s="3" t="str">
        <f t="shared" si="13"/>
        <v/>
      </c>
      <c r="AC185" s="3" t="str">
        <f t="shared" si="14"/>
        <v/>
      </c>
      <c r="AD185" s="3" t="str">
        <f t="shared" si="15"/>
        <v/>
      </c>
      <c r="AE185" s="3" t="str">
        <f t="shared" si="16"/>
        <v/>
      </c>
      <c r="AG185" s="7">
        <v>77567.59375</v>
      </c>
      <c r="AH185" s="7">
        <v>652.82502744112</v>
      </c>
      <c r="AI185" s="7">
        <v>139000.0</v>
      </c>
      <c r="AJ185" s="7">
        <v>44800.586183505286</v>
      </c>
      <c r="AK185" s="3" t="str">
        <f t="shared" si="17"/>
        <v>1</v>
      </c>
      <c r="AL185" s="3" t="str">
        <f t="shared" si="18"/>
        <v>3</v>
      </c>
      <c r="AM185" s="3" t="str">
        <f t="shared" si="19"/>
        <v>5</v>
      </c>
      <c r="AN185" s="3" t="str">
        <f t="shared" si="20"/>
        <v>5</v>
      </c>
      <c r="AO185" s="3"/>
      <c r="AP185" s="4">
        <v>0.00162475490917</v>
      </c>
      <c r="AQ185" s="4">
        <v>76931.0</v>
      </c>
      <c r="AR185" s="4">
        <v>16.231277441120042</v>
      </c>
      <c r="AS185" s="4">
        <v>139000.0</v>
      </c>
      <c r="AT185" s="4">
        <v>17.084725357385594</v>
      </c>
      <c r="AU185" s="4">
        <v>44784.0625</v>
      </c>
      <c r="AV185" s="4">
        <v>15.450697784978978</v>
      </c>
      <c r="AW185" s="4">
        <v>94215.9375</v>
      </c>
      <c r="AX185" s="4">
        <v>16.523683505283145</v>
      </c>
      <c r="AY185" s="4">
        <v>565.8125</v>
      </c>
      <c r="AZ185" s="4">
        <v>9.144180239058922</v>
      </c>
      <c r="BA185" s="4">
        <v>70.78125</v>
      </c>
      <c r="BB185" s="4">
        <v>6.145295334933597</v>
      </c>
      <c r="BC185" s="3"/>
      <c r="BD185" s="3" t="str">
        <f t="shared" si="21"/>
        <v>1</v>
      </c>
      <c r="BE185" s="3" t="str">
        <f t="shared" si="22"/>
        <v>4</v>
      </c>
      <c r="BF185" s="3" t="str">
        <f t="shared" si="23"/>
        <v>4</v>
      </c>
      <c r="BG185" s="3" t="str">
        <f t="shared" si="24"/>
        <v>5</v>
      </c>
      <c r="BH185" s="3" t="str">
        <f t="shared" si="25"/>
        <v>5</v>
      </c>
      <c r="BI185" s="3" t="str">
        <f t="shared" si="26"/>
        <v>5</v>
      </c>
      <c r="BJ185" s="3" t="str">
        <f t="shared" si="27"/>
        <v>5</v>
      </c>
      <c r="BK185" s="3" t="str">
        <f t="shared" si="28"/>
        <v>5</v>
      </c>
      <c r="BL185" s="3" t="str">
        <f t="shared" si="29"/>
        <v>5</v>
      </c>
      <c r="BM185" s="3" t="str">
        <f t="shared" si="30"/>
        <v>3</v>
      </c>
      <c r="BN185" s="3" t="str">
        <f t="shared" si="31"/>
        <v>3</v>
      </c>
      <c r="BO185" s="3" t="str">
        <f t="shared" si="32"/>
        <v>4</v>
      </c>
      <c r="BP185" s="3" t="str">
        <f t="shared" si="33"/>
        <v>4</v>
      </c>
      <c r="BQ185" s="3"/>
      <c r="BR185" s="4"/>
      <c r="BS185" s="4">
        <v>1346623.0</v>
      </c>
      <c r="BT185" s="4">
        <v>50900.0</v>
      </c>
      <c r="BU185" s="3" t="str">
        <f t="shared" si="34"/>
        <v>10</v>
      </c>
      <c r="BV185" s="3" t="str">
        <f t="shared" si="35"/>
        <v>10</v>
      </c>
      <c r="BW185" t="str">
        <f t="shared" si="36"/>
        <v>4</v>
      </c>
      <c r="BX185" t="str">
        <f t="shared" si="37"/>
        <v>4</v>
      </c>
      <c r="BY185" s="4">
        <v>76931.0</v>
      </c>
      <c r="BZ185" s="4">
        <v>139000.0</v>
      </c>
      <c r="CA185" s="3" t="str">
        <f t="shared" si="38"/>
        <v>2</v>
      </c>
      <c r="CB185" s="3" t="str">
        <f t="shared" si="39"/>
        <v>10</v>
      </c>
      <c r="CC185" s="7" t="str">
        <f t="shared" si="40"/>
        <v/>
      </c>
      <c r="CD185" s="4" t="str">
        <f t="shared" si="41"/>
        <v/>
      </c>
      <c r="CE185" s="4" t="str">
        <f t="shared" si="42"/>
        <v/>
      </c>
    </row>
    <row r="186">
      <c r="A186" s="4" t="str">
        <f t="shared" si="44"/>
        <v>0</v>
      </c>
      <c r="B186" s="4" t="str">
        <f t="shared" si="45"/>
        <v/>
      </c>
      <c r="C186" s="4" t="str">
        <f t="shared" si="46"/>
        <v/>
      </c>
      <c r="D186" s="4" t="str">
        <f t="shared" si="47"/>
        <v/>
      </c>
      <c r="E186" s="4" t="str">
        <f t="shared" si="48"/>
        <v>0</v>
      </c>
      <c r="F186" s="4" t="str">
        <f t="shared" si="49"/>
        <v/>
      </c>
      <c r="G186" s="4" t="str">
        <f t="shared" si="50"/>
        <v/>
      </c>
      <c r="H186" s="4" t="str">
        <f t="shared" si="51"/>
        <v/>
      </c>
      <c r="I186" s="4" t="str">
        <f t="shared" si="52"/>
        <v>1</v>
      </c>
      <c r="J186" s="4">
        <v>0.0</v>
      </c>
      <c r="K186" s="4">
        <v>0.0</v>
      </c>
      <c r="L186" s="4">
        <v>0.0</v>
      </c>
      <c r="M186" t="str">
        <f t="shared" si="3"/>
        <v>0</v>
      </c>
      <c r="N186" t="str">
        <f t="shared" si="4"/>
        <v>0</v>
      </c>
      <c r="O186" t="str">
        <f t="shared" si="5"/>
        <v>0</v>
      </c>
      <c r="Q186" s="3" t="str">
        <f t="shared" si="6"/>
        <v>0</v>
      </c>
      <c r="R186" s="3" t="str">
        <f t="shared" si="7"/>
        <v>0</v>
      </c>
      <c r="S186" s="3" t="str">
        <f t="shared" si="8"/>
        <v>0</v>
      </c>
      <c r="T186" s="7">
        <v>0.0</v>
      </c>
      <c r="U186" s="7">
        <v>0.0</v>
      </c>
      <c r="V186" s="7">
        <v>0.0</v>
      </c>
      <c r="W186" s="7">
        <v>0.0</v>
      </c>
      <c r="X186" s="3" t="str">
        <f t="shared" si="9"/>
        <v>0</v>
      </c>
      <c r="Y186" s="3" t="str">
        <f t="shared" si="10"/>
        <v>0</v>
      </c>
      <c r="Z186" s="3" t="str">
        <f t="shared" si="11"/>
        <v>0</v>
      </c>
      <c r="AA186" s="3" t="str">
        <f t="shared" si="12"/>
        <v>0</v>
      </c>
      <c r="AB186" s="3" t="str">
        <f t="shared" si="13"/>
        <v>0</v>
      </c>
      <c r="AC186" s="3" t="str">
        <f t="shared" si="14"/>
        <v>0</v>
      </c>
      <c r="AD186" s="3" t="str">
        <f t="shared" si="15"/>
        <v>0</v>
      </c>
      <c r="AE186" s="3" t="str">
        <f t="shared" si="16"/>
        <v>0</v>
      </c>
      <c r="AG186" s="7">
        <v>76235.5</v>
      </c>
      <c r="AH186" s="7">
        <v>219.71431912080078</v>
      </c>
      <c r="AI186" s="7">
        <v>59200.0</v>
      </c>
      <c r="AJ186" s="7">
        <v>57712.04930336851</v>
      </c>
      <c r="AK186" s="3" t="str">
        <f t="shared" si="17"/>
        <v>1</v>
      </c>
      <c r="AL186" s="3" t="str">
        <f t="shared" si="18"/>
        <v>2</v>
      </c>
      <c r="AM186" s="3" t="str">
        <f t="shared" si="19"/>
        <v>5</v>
      </c>
      <c r="AN186" s="3" t="str">
        <f t="shared" si="20"/>
        <v>5</v>
      </c>
      <c r="AO186" s="3"/>
      <c r="AP186" s="4">
        <v>0.00161265203295</v>
      </c>
      <c r="AQ186" s="4">
        <v>76032.0</v>
      </c>
      <c r="AR186" s="4">
        <v>16.214319120800766</v>
      </c>
      <c r="AS186" s="4">
        <v>59200.0</v>
      </c>
      <c r="AT186" s="4">
        <v>15.853309555403674</v>
      </c>
      <c r="AU186" s="4">
        <v>57701.5</v>
      </c>
      <c r="AV186" s="4">
        <v>15.8163212030031</v>
      </c>
      <c r="AW186" s="4">
        <v>1498.5</v>
      </c>
      <c r="AX186" s="4">
        <v>10.549303368513575</v>
      </c>
      <c r="AY186" s="4">
        <v>203.5</v>
      </c>
      <c r="AZ186" s="4">
        <v>7.668884984266247</v>
      </c>
      <c r="BA186" s="4">
        <v>0.0</v>
      </c>
      <c r="BB186" s="4">
        <v>0.0</v>
      </c>
      <c r="BC186" s="3"/>
      <c r="BD186" s="3" t="str">
        <f t="shared" si="21"/>
        <v>1</v>
      </c>
      <c r="BE186" s="3" t="str">
        <f t="shared" si="22"/>
        <v>4</v>
      </c>
      <c r="BF186" s="3" t="str">
        <f t="shared" si="23"/>
        <v>4</v>
      </c>
      <c r="BG186" s="3" t="str">
        <f t="shared" si="24"/>
        <v>5</v>
      </c>
      <c r="BH186" s="3" t="str">
        <f t="shared" si="25"/>
        <v>5</v>
      </c>
      <c r="BI186" s="3" t="str">
        <f t="shared" si="26"/>
        <v>5</v>
      </c>
      <c r="BJ186" s="3" t="str">
        <f t="shared" si="27"/>
        <v>5</v>
      </c>
      <c r="BK186" s="3" t="str">
        <f t="shared" si="28"/>
        <v>3</v>
      </c>
      <c r="BL186" s="3" t="str">
        <f t="shared" si="29"/>
        <v>3</v>
      </c>
      <c r="BM186" s="3" t="str">
        <f t="shared" si="30"/>
        <v>2</v>
      </c>
      <c r="BN186" s="3" t="str">
        <f t="shared" si="31"/>
        <v>2</v>
      </c>
      <c r="BO186" s="3" t="str">
        <f t="shared" si="32"/>
        <v>0</v>
      </c>
      <c r="BP186" s="3" t="str">
        <f t="shared" si="33"/>
        <v>0</v>
      </c>
      <c r="BQ186" s="3"/>
      <c r="BR186" s="4"/>
      <c r="BS186" s="4">
        <v>1368095.0</v>
      </c>
      <c r="BT186" s="4">
        <v>52800.0</v>
      </c>
      <c r="BU186" s="3" t="str">
        <f t="shared" si="34"/>
        <v>10</v>
      </c>
      <c r="BV186" s="3" t="str">
        <f t="shared" si="35"/>
        <v>10</v>
      </c>
      <c r="BW186" t="str">
        <f t="shared" si="36"/>
        <v>4</v>
      </c>
      <c r="BX186" t="str">
        <f t="shared" si="37"/>
        <v>4</v>
      </c>
      <c r="BY186" s="4">
        <v>76032.0</v>
      </c>
      <c r="BZ186" s="4">
        <v>59200.0</v>
      </c>
      <c r="CA186" s="3" t="str">
        <f t="shared" si="38"/>
        <v>1</v>
      </c>
      <c r="CB186" s="3" t="str">
        <f t="shared" si="39"/>
        <v>10</v>
      </c>
      <c r="CC186" s="7" t="str">
        <f t="shared" si="40"/>
        <v/>
      </c>
      <c r="CD186" s="4" t="str">
        <f t="shared" si="41"/>
        <v>0</v>
      </c>
      <c r="CE186" s="4" t="str">
        <f t="shared" si="42"/>
        <v>0</v>
      </c>
    </row>
    <row r="187">
      <c r="A187" s="4" t="str">
        <f t="shared" si="44"/>
        <v/>
      </c>
      <c r="B187" s="4" t="str">
        <f t="shared" si="45"/>
        <v/>
      </c>
      <c r="C187" s="4" t="str">
        <f t="shared" si="46"/>
        <v/>
      </c>
      <c r="D187" s="4" t="str">
        <f t="shared" si="47"/>
        <v/>
      </c>
      <c r="E187" s="4" t="str">
        <f t="shared" si="48"/>
        <v/>
      </c>
      <c r="F187" s="4" t="str">
        <f t="shared" si="49"/>
        <v/>
      </c>
      <c r="G187" s="4" t="str">
        <f t="shared" si="50"/>
        <v/>
      </c>
      <c r="H187" s="4" t="str">
        <f t="shared" si="51"/>
        <v/>
      </c>
      <c r="I187" s="4" t="str">
        <f t="shared" si="52"/>
        <v/>
      </c>
      <c r="M187" t="str">
        <f t="shared" si="3"/>
        <v>0</v>
      </c>
      <c r="N187" t="str">
        <f t="shared" si="4"/>
        <v>0</v>
      </c>
      <c r="O187" t="str">
        <f t="shared" si="5"/>
        <v>0</v>
      </c>
      <c r="Q187" s="3" t="str">
        <f t="shared" si="6"/>
        <v/>
      </c>
      <c r="R187" s="3" t="str">
        <f t="shared" si="7"/>
        <v/>
      </c>
      <c r="S187" s="3" t="str">
        <f t="shared" si="8"/>
        <v/>
      </c>
      <c r="U187" s="18"/>
      <c r="X187" s="3" t="str">
        <f t="shared" si="9"/>
        <v>0</v>
      </c>
      <c r="Y187" s="3" t="str">
        <f t="shared" si="10"/>
        <v>0</v>
      </c>
      <c r="Z187" s="3" t="str">
        <f t="shared" si="11"/>
        <v>0</v>
      </c>
      <c r="AA187" s="3" t="str">
        <f t="shared" si="12"/>
        <v>0</v>
      </c>
      <c r="AB187" s="3" t="str">
        <f t="shared" si="13"/>
        <v/>
      </c>
      <c r="AC187" s="3" t="str">
        <f t="shared" si="14"/>
        <v/>
      </c>
      <c r="AD187" s="3" t="str">
        <f t="shared" si="15"/>
        <v/>
      </c>
      <c r="AE187" s="3" t="str">
        <f t="shared" si="16"/>
        <v/>
      </c>
      <c r="AG187" s="7">
        <v>76268.90625</v>
      </c>
      <c r="AH187" s="7">
        <v>368.1183853622847</v>
      </c>
      <c r="AI187" s="7">
        <v>13300.0</v>
      </c>
      <c r="AJ187" s="7">
        <v>9517.233503485486</v>
      </c>
      <c r="AK187" s="3" t="str">
        <f t="shared" si="17"/>
        <v>1</v>
      </c>
      <c r="AL187" s="3" t="str">
        <f t="shared" si="18"/>
        <v>2</v>
      </c>
      <c r="AM187" s="3" t="str">
        <f t="shared" si="19"/>
        <v>4</v>
      </c>
      <c r="AN187" s="3" t="str">
        <f t="shared" si="20"/>
        <v>4</v>
      </c>
      <c r="AO187" s="3"/>
      <c r="AP187" s="4">
        <v>0.00153465134879</v>
      </c>
      <c r="AQ187" s="4">
        <v>75917.0</v>
      </c>
      <c r="AR187" s="4">
        <v>16.21213536228469</v>
      </c>
      <c r="AS187" s="4">
        <v>13300.0</v>
      </c>
      <c r="AT187" s="4">
        <v>13.699138625275916</v>
      </c>
      <c r="AU187" s="4">
        <v>9505.34375</v>
      </c>
      <c r="AV187" s="4">
        <v>13.214523085912864</v>
      </c>
      <c r="AW187" s="4">
        <v>3794.65625</v>
      </c>
      <c r="AX187" s="4">
        <v>11.889753485485413</v>
      </c>
      <c r="AY187" s="4">
        <v>350.90625</v>
      </c>
      <c r="AZ187" s="4">
        <v>8.454941833621119</v>
      </c>
      <c r="BA187" s="4">
        <v>1.0</v>
      </c>
      <c r="BB187" s="4">
        <v>0.0</v>
      </c>
      <c r="BC187" s="3"/>
      <c r="BD187" s="3" t="str">
        <f t="shared" si="21"/>
        <v>1</v>
      </c>
      <c r="BE187" s="3" t="str">
        <f t="shared" si="22"/>
        <v>4</v>
      </c>
      <c r="BF187" s="3" t="str">
        <f t="shared" si="23"/>
        <v>4</v>
      </c>
      <c r="BG187" s="3" t="str">
        <f t="shared" si="24"/>
        <v>4</v>
      </c>
      <c r="BH187" s="3" t="str">
        <f t="shared" si="25"/>
        <v>4</v>
      </c>
      <c r="BI187" s="3" t="str">
        <f t="shared" si="26"/>
        <v>4</v>
      </c>
      <c r="BJ187" s="3" t="str">
        <f t="shared" si="27"/>
        <v>4</v>
      </c>
      <c r="BK187" s="3" t="str">
        <f t="shared" si="28"/>
        <v>4</v>
      </c>
      <c r="BL187" s="3" t="str">
        <f t="shared" si="29"/>
        <v>4</v>
      </c>
      <c r="BM187" s="3" t="str">
        <f t="shared" si="30"/>
        <v>2</v>
      </c>
      <c r="BN187" s="3" t="str">
        <f t="shared" si="31"/>
        <v>2</v>
      </c>
      <c r="BO187" s="3" t="str">
        <f t="shared" si="32"/>
        <v>1</v>
      </c>
      <c r="BP187" s="3" t="str">
        <f t="shared" si="33"/>
        <v>0</v>
      </c>
      <c r="BQ187" s="3"/>
      <c r="BR187" s="4"/>
      <c r="BS187" s="4">
        <v>1479185.0</v>
      </c>
      <c r="BT187" s="4">
        <v>55600.0</v>
      </c>
      <c r="BU187" s="3" t="str">
        <f t="shared" si="34"/>
        <v>10</v>
      </c>
      <c r="BV187" s="3" t="str">
        <f t="shared" si="35"/>
        <v>10</v>
      </c>
      <c r="BW187" t="str">
        <f t="shared" si="36"/>
        <v>4</v>
      </c>
      <c r="BX187" t="str">
        <f t="shared" si="37"/>
        <v>4</v>
      </c>
      <c r="BY187" s="4">
        <v>75917.0</v>
      </c>
      <c r="BZ187" s="4">
        <v>13300.0</v>
      </c>
      <c r="CA187" s="3" t="str">
        <f t="shared" si="38"/>
        <v>1</v>
      </c>
      <c r="CB187" s="3" t="str">
        <f t="shared" si="39"/>
        <v>7</v>
      </c>
      <c r="CC187" s="7" t="str">
        <f t="shared" si="40"/>
        <v/>
      </c>
      <c r="CD187" s="4" t="str">
        <f t="shared" si="41"/>
        <v/>
      </c>
      <c r="CE187" s="4" t="str">
        <f t="shared" si="42"/>
        <v/>
      </c>
    </row>
    <row r="188">
      <c r="A188" s="4" t="str">
        <f t="shared" si="44"/>
        <v/>
      </c>
      <c r="B188" s="4" t="str">
        <f t="shared" si="45"/>
        <v/>
      </c>
      <c r="C188" s="4" t="str">
        <f t="shared" si="46"/>
        <v>0</v>
      </c>
      <c r="D188" s="4" t="str">
        <f t="shared" si="47"/>
        <v/>
      </c>
      <c r="E188" s="4" t="str">
        <f t="shared" si="48"/>
        <v/>
      </c>
      <c r="F188" s="4" t="str">
        <f t="shared" si="49"/>
        <v/>
      </c>
      <c r="G188" s="4" t="str">
        <f t="shared" si="50"/>
        <v>1</v>
      </c>
      <c r="H188" s="4" t="str">
        <f t="shared" si="51"/>
        <v/>
      </c>
      <c r="I188" s="4" t="str">
        <f t="shared" si="52"/>
        <v>3</v>
      </c>
      <c r="J188" s="4">
        <v>38.0</v>
      </c>
      <c r="K188" s="4">
        <v>1.0</v>
      </c>
      <c r="L188" s="4">
        <v>0.0</v>
      </c>
      <c r="M188" t="str">
        <f t="shared" si="3"/>
        <v>2</v>
      </c>
      <c r="N188" t="str">
        <f t="shared" si="4"/>
        <v>1</v>
      </c>
      <c r="O188" t="str">
        <f t="shared" si="5"/>
        <v>0</v>
      </c>
      <c r="Q188" s="3" t="str">
        <f t="shared" si="6"/>
        <v>7</v>
      </c>
      <c r="R188" s="3" t="str">
        <f t="shared" si="7"/>
        <v>2</v>
      </c>
      <c r="S188" s="3" t="str">
        <f t="shared" si="8"/>
        <v>0</v>
      </c>
      <c r="T188">
        <v>5.247927513443585</v>
      </c>
      <c r="U188" s="4">
        <v>240.0</v>
      </c>
      <c r="V188" s="7">
        <v>1.0</v>
      </c>
      <c r="W188" s="7">
        <v>6.0</v>
      </c>
      <c r="X188" s="3" t="str">
        <f t="shared" si="9"/>
        <v>2</v>
      </c>
      <c r="Y188" s="3" t="str">
        <f t="shared" si="10"/>
        <v>5</v>
      </c>
      <c r="Z188" s="3" t="str">
        <f t="shared" si="11"/>
        <v>1</v>
      </c>
      <c r="AA188" s="3" t="str">
        <f t="shared" si="12"/>
        <v>4</v>
      </c>
      <c r="AB188" s="3" t="str">
        <f t="shared" si="13"/>
        <v>3</v>
      </c>
      <c r="AC188" s="3" t="str">
        <f t="shared" si="14"/>
        <v>10</v>
      </c>
      <c r="AD188" s="3" t="str">
        <f t="shared" si="15"/>
        <v>2</v>
      </c>
      <c r="AE188" s="3" t="str">
        <f t="shared" si="16"/>
        <v>6</v>
      </c>
      <c r="AG188" s="7">
        <v>77750.0053125</v>
      </c>
      <c r="AH188" s="7">
        <v>1998.2146135460341</v>
      </c>
      <c r="AI188" s="7">
        <v>25900.0</v>
      </c>
      <c r="AJ188" s="7">
        <v>19987.90750812597</v>
      </c>
      <c r="AK188" s="3" t="str">
        <f t="shared" si="17"/>
        <v>1</v>
      </c>
      <c r="AL188" s="3" t="str">
        <f t="shared" si="18"/>
        <v>5</v>
      </c>
      <c r="AM188" s="3" t="str">
        <f t="shared" si="19"/>
        <v>4</v>
      </c>
      <c r="AN188" s="3" t="str">
        <f t="shared" si="20"/>
        <v>4</v>
      </c>
      <c r="AO188" s="3"/>
      <c r="AP188" s="4">
        <v>0.00142536410637</v>
      </c>
      <c r="AQ188" s="4">
        <v>75768.0</v>
      </c>
      <c r="AR188" s="4">
        <v>16.209301046034142</v>
      </c>
      <c r="AS188" s="4">
        <v>25900.0</v>
      </c>
      <c r="AT188" s="4">
        <v>14.66066447746128</v>
      </c>
      <c r="AU188" s="4">
        <v>19975.375</v>
      </c>
      <c r="AV188" s="4">
        <v>14.285934966835972</v>
      </c>
      <c r="AW188" s="4">
        <v>5924.625</v>
      </c>
      <c r="AX188" s="4">
        <v>12.532508125970596</v>
      </c>
      <c r="AY188" s="4">
        <v>1902.1278125</v>
      </c>
      <c r="AZ188" s="4">
        <v>10.893398475268887</v>
      </c>
      <c r="BA188" s="4">
        <v>79.8775</v>
      </c>
      <c r="BB188" s="4">
        <v>6.319717275014725</v>
      </c>
      <c r="BC188" s="3"/>
      <c r="BD188" s="3" t="str">
        <f t="shared" si="21"/>
        <v>1</v>
      </c>
      <c r="BE188" s="3" t="str">
        <f t="shared" si="22"/>
        <v>4</v>
      </c>
      <c r="BF188" s="3" t="str">
        <f t="shared" si="23"/>
        <v>4</v>
      </c>
      <c r="BG188" s="3" t="str">
        <f t="shared" si="24"/>
        <v>4</v>
      </c>
      <c r="BH188" s="3" t="str">
        <f t="shared" si="25"/>
        <v>4</v>
      </c>
      <c r="BI188" s="3" t="str">
        <f t="shared" si="26"/>
        <v>4</v>
      </c>
      <c r="BJ188" s="3" t="str">
        <f t="shared" si="27"/>
        <v>4</v>
      </c>
      <c r="BK188" s="3" t="str">
        <f t="shared" si="28"/>
        <v>5</v>
      </c>
      <c r="BL188" s="3" t="str">
        <f t="shared" si="29"/>
        <v>5</v>
      </c>
      <c r="BM188" s="3" t="str">
        <f t="shared" si="30"/>
        <v>5</v>
      </c>
      <c r="BN188" s="3" t="str">
        <f t="shared" si="31"/>
        <v>5</v>
      </c>
      <c r="BO188" s="3" t="str">
        <f t="shared" si="32"/>
        <v>4</v>
      </c>
      <c r="BP188" s="3" t="str">
        <f t="shared" si="33"/>
        <v>4</v>
      </c>
      <c r="BQ188" s="3"/>
      <c r="BR188" s="4"/>
      <c r="BS188" s="4">
        <v>1495747.0</v>
      </c>
      <c r="BT188" s="4">
        <v>55600.0</v>
      </c>
      <c r="BU188" s="3" t="str">
        <f t="shared" si="34"/>
        <v>10</v>
      </c>
      <c r="BV188" s="3" t="str">
        <f t="shared" si="35"/>
        <v>10</v>
      </c>
      <c r="BW188" t="str">
        <f t="shared" si="36"/>
        <v>4</v>
      </c>
      <c r="BX188" t="str">
        <f t="shared" si="37"/>
        <v>4</v>
      </c>
      <c r="BY188" s="4">
        <v>75768.0</v>
      </c>
      <c r="BZ188" s="4">
        <v>25900.0</v>
      </c>
      <c r="CA188" s="3" t="str">
        <f t="shared" si="38"/>
        <v>1</v>
      </c>
      <c r="CB188" s="3" t="str">
        <f t="shared" si="39"/>
        <v>8</v>
      </c>
      <c r="CC188" s="7" t="str">
        <f t="shared" si="40"/>
        <v/>
      </c>
      <c r="CD188" s="4" t="str">
        <f t="shared" si="41"/>
        <v>1</v>
      </c>
      <c r="CE188" s="4" t="str">
        <f t="shared" si="42"/>
        <v>0</v>
      </c>
    </row>
    <row r="189">
      <c r="A189" s="4" t="str">
        <f t="shared" si="44"/>
        <v/>
      </c>
      <c r="B189" s="4" t="str">
        <f t="shared" si="45"/>
        <v/>
      </c>
      <c r="C189" s="4" t="str">
        <f t="shared" si="46"/>
        <v/>
      </c>
      <c r="D189" s="4" t="str">
        <f t="shared" si="47"/>
        <v/>
      </c>
      <c r="E189" s="4" t="str">
        <f t="shared" si="48"/>
        <v/>
      </c>
      <c r="F189" s="4" t="str">
        <f t="shared" si="49"/>
        <v/>
      </c>
      <c r="G189" s="4" t="str">
        <f t="shared" si="50"/>
        <v/>
      </c>
      <c r="H189" s="4" t="str">
        <f t="shared" si="51"/>
        <v/>
      </c>
      <c r="I189" s="4" t="str">
        <f t="shared" si="52"/>
        <v/>
      </c>
      <c r="M189" t="str">
        <f t="shared" si="3"/>
        <v>0</v>
      </c>
      <c r="N189" t="str">
        <f t="shared" si="4"/>
        <v>0</v>
      </c>
      <c r="O189" t="str">
        <f t="shared" si="5"/>
        <v>0</v>
      </c>
      <c r="Q189" s="3" t="str">
        <f t="shared" si="6"/>
        <v/>
      </c>
      <c r="R189" s="3" t="str">
        <f t="shared" si="7"/>
        <v/>
      </c>
      <c r="S189" s="3" t="str">
        <f t="shared" si="8"/>
        <v/>
      </c>
      <c r="U189" s="4"/>
      <c r="X189" s="3" t="str">
        <f t="shared" si="9"/>
        <v>0</v>
      </c>
      <c r="Y189" s="3" t="str">
        <f t="shared" si="10"/>
        <v>0</v>
      </c>
      <c r="Z189" s="3" t="str">
        <f t="shared" si="11"/>
        <v>0</v>
      </c>
      <c r="AA189" s="3" t="str">
        <f t="shared" si="12"/>
        <v>0</v>
      </c>
      <c r="AB189" s="3" t="str">
        <f t="shared" si="13"/>
        <v/>
      </c>
      <c r="AC189" s="3" t="str">
        <f t="shared" si="14"/>
        <v/>
      </c>
      <c r="AD189" s="3" t="str">
        <f t="shared" si="15"/>
        <v/>
      </c>
      <c r="AE189" s="3" t="str">
        <f t="shared" si="16"/>
        <v/>
      </c>
      <c r="AG189" s="7">
        <v>74843.53718750001</v>
      </c>
      <c r="AH189" s="7">
        <v>1222.7053307314777</v>
      </c>
      <c r="AI189" s="7">
        <v>6249.0</v>
      </c>
      <c r="AJ189" s="7">
        <v>4566.637004118209</v>
      </c>
      <c r="AK189" s="3" t="str">
        <f t="shared" si="17"/>
        <v>1</v>
      </c>
      <c r="AL189" s="3" t="str">
        <f t="shared" si="18"/>
        <v>4</v>
      </c>
      <c r="AM189" s="3" t="str">
        <f t="shared" si="19"/>
        <v>2</v>
      </c>
      <c r="AN189" s="3" t="str">
        <f t="shared" si="20"/>
        <v>2</v>
      </c>
      <c r="AO189" s="3"/>
      <c r="AP189" s="4">
        <v>0.00137479075127</v>
      </c>
      <c r="AQ189" s="4">
        <v>73637.0</v>
      </c>
      <c r="AR189" s="4">
        <v>16.168143231477828</v>
      </c>
      <c r="AS189" s="4">
        <v>6249.0</v>
      </c>
      <c r="AT189" s="4">
        <v>12.609409624761804</v>
      </c>
      <c r="AU189" s="4">
        <v>4555.9115625</v>
      </c>
      <c r="AV189" s="4">
        <v>12.153524026971278</v>
      </c>
      <c r="AW189" s="4">
        <v>1693.0884375</v>
      </c>
      <c r="AX189" s="4">
        <v>10.725441618208913</v>
      </c>
      <c r="AY189" s="4">
        <v>1198.178125</v>
      </c>
      <c r="AZ189" s="4">
        <v>10.226626684401033</v>
      </c>
      <c r="BA189" s="4">
        <v>8.3590625</v>
      </c>
      <c r="BB189" s="4">
        <v>3.063341147755507</v>
      </c>
      <c r="BC189" s="3"/>
      <c r="BD189" s="3" t="str">
        <f t="shared" si="21"/>
        <v>1</v>
      </c>
      <c r="BE189" s="3" t="str">
        <f t="shared" si="22"/>
        <v>4</v>
      </c>
      <c r="BF189" s="3" t="str">
        <f t="shared" si="23"/>
        <v>4</v>
      </c>
      <c r="BG189" s="3" t="str">
        <f t="shared" si="24"/>
        <v>2</v>
      </c>
      <c r="BH189" s="3" t="str">
        <f t="shared" si="25"/>
        <v>2</v>
      </c>
      <c r="BI189" s="3" t="str">
        <f t="shared" si="26"/>
        <v>2</v>
      </c>
      <c r="BJ189" s="3" t="str">
        <f t="shared" si="27"/>
        <v>2</v>
      </c>
      <c r="BK189" s="3" t="str">
        <f t="shared" si="28"/>
        <v>3</v>
      </c>
      <c r="BL189" s="3" t="str">
        <f t="shared" si="29"/>
        <v>3</v>
      </c>
      <c r="BM189" s="3" t="str">
        <f t="shared" si="30"/>
        <v>4</v>
      </c>
      <c r="BN189" s="3" t="str">
        <f t="shared" si="31"/>
        <v>4</v>
      </c>
      <c r="BO189" s="3" t="str">
        <f t="shared" si="32"/>
        <v>2</v>
      </c>
      <c r="BP189" s="3" t="str">
        <f t="shared" si="33"/>
        <v>2</v>
      </c>
      <c r="BQ189" s="3"/>
      <c r="BR189" s="4"/>
      <c r="BS189" s="4">
        <v>1510101.0</v>
      </c>
      <c r="BT189" s="4">
        <v>59200.0</v>
      </c>
      <c r="BU189" s="3" t="str">
        <f t="shared" si="34"/>
        <v>10</v>
      </c>
      <c r="BV189" s="3" t="str">
        <f t="shared" si="35"/>
        <v>10</v>
      </c>
      <c r="BW189" t="str">
        <f t="shared" si="36"/>
        <v>4</v>
      </c>
      <c r="BX189" t="str">
        <f t="shared" si="37"/>
        <v>4</v>
      </c>
      <c r="BY189" s="4">
        <v>73637.0</v>
      </c>
      <c r="BZ189" s="4">
        <v>6249.0</v>
      </c>
      <c r="CA189" s="3" t="str">
        <f t="shared" si="38"/>
        <v>1</v>
      </c>
      <c r="CB189" s="3" t="str">
        <f t="shared" si="39"/>
        <v>5</v>
      </c>
      <c r="CC189" s="7" t="str">
        <f t="shared" si="40"/>
        <v/>
      </c>
      <c r="CD189" s="4" t="str">
        <f t="shared" si="41"/>
        <v/>
      </c>
      <c r="CE189" s="4" t="str">
        <f t="shared" si="42"/>
        <v/>
      </c>
    </row>
    <row r="190">
      <c r="A190" s="4" t="str">
        <f t="shared" si="44"/>
        <v/>
      </c>
      <c r="B190" s="4" t="str">
        <f t="shared" si="45"/>
        <v/>
      </c>
      <c r="C190" s="4" t="str">
        <f t="shared" si="46"/>
        <v/>
      </c>
      <c r="D190" s="4" t="str">
        <f t="shared" si="47"/>
        <v/>
      </c>
      <c r="E190" s="4" t="str">
        <f t="shared" si="48"/>
        <v/>
      </c>
      <c r="F190" s="4" t="str">
        <f t="shared" si="49"/>
        <v/>
      </c>
      <c r="G190" s="4" t="str">
        <f t="shared" si="50"/>
        <v/>
      </c>
      <c r="H190" s="4" t="str">
        <f t="shared" si="51"/>
        <v/>
      </c>
      <c r="I190" s="4" t="str">
        <f t="shared" si="52"/>
        <v/>
      </c>
      <c r="M190" t="str">
        <f t="shared" si="3"/>
        <v>0</v>
      </c>
      <c r="N190" t="str">
        <f t="shared" si="4"/>
        <v>0</v>
      </c>
      <c r="O190" t="str">
        <f t="shared" si="5"/>
        <v>0</v>
      </c>
      <c r="Q190" s="3" t="str">
        <f t="shared" si="6"/>
        <v/>
      </c>
      <c r="R190" s="3" t="str">
        <f t="shared" si="7"/>
        <v/>
      </c>
      <c r="S190" s="3" t="str">
        <f t="shared" si="8"/>
        <v/>
      </c>
      <c r="U190" s="4"/>
      <c r="X190" s="3" t="str">
        <f t="shared" si="9"/>
        <v>0</v>
      </c>
      <c r="Y190" s="3" t="str">
        <f t="shared" si="10"/>
        <v>0</v>
      </c>
      <c r="Z190" s="3" t="str">
        <f t="shared" si="11"/>
        <v>0</v>
      </c>
      <c r="AA190" s="3" t="str">
        <f t="shared" si="12"/>
        <v>0</v>
      </c>
      <c r="AB190" s="3" t="str">
        <f t="shared" si="13"/>
        <v/>
      </c>
      <c r="AC190" s="3" t="str">
        <f t="shared" si="14"/>
        <v/>
      </c>
      <c r="AD190" s="3" t="str">
        <f t="shared" si="15"/>
        <v/>
      </c>
      <c r="AE190" s="3" t="str">
        <f t="shared" si="16"/>
        <v/>
      </c>
      <c r="AG190" s="7">
        <v>74050.1803125</v>
      </c>
      <c r="AH190" s="7">
        <v>733.3424874397459</v>
      </c>
      <c r="AI190" s="7">
        <v>18000.0</v>
      </c>
      <c r="AJ190" s="7">
        <v>16238.916061114716</v>
      </c>
      <c r="AK190" s="3" t="str">
        <f t="shared" si="17"/>
        <v>1</v>
      </c>
      <c r="AL190" s="3" t="str">
        <f t="shared" si="18"/>
        <v>3</v>
      </c>
      <c r="AM190" s="3" t="str">
        <f t="shared" si="19"/>
        <v>4</v>
      </c>
      <c r="AN190" s="3" t="str">
        <f t="shared" si="20"/>
        <v>4</v>
      </c>
      <c r="AO190" s="3"/>
      <c r="AP190" s="4">
        <v>0.00128471773434</v>
      </c>
      <c r="AQ190" s="4">
        <v>73333.0</v>
      </c>
      <c r="AR190" s="4">
        <v>16.162174939745956</v>
      </c>
      <c r="AS190" s="4">
        <v>18000.0</v>
      </c>
      <c r="AT190" s="4">
        <v>14.135709286104401</v>
      </c>
      <c r="AU190" s="4">
        <v>16228.125</v>
      </c>
      <c r="AV190" s="4">
        <v>13.98620869986252</v>
      </c>
      <c r="AW190" s="4">
        <v>1771.875</v>
      </c>
      <c r="AX190" s="4">
        <v>10.791061114716953</v>
      </c>
      <c r="AY190" s="4">
        <v>635.7775</v>
      </c>
      <c r="AZ190" s="4">
        <v>9.312378150552595</v>
      </c>
      <c r="BA190" s="4">
        <v>81.4028125</v>
      </c>
      <c r="BB190" s="4">
        <v>6.347006735935472</v>
      </c>
      <c r="BC190" s="3"/>
      <c r="BD190" s="3" t="str">
        <f t="shared" si="21"/>
        <v>1</v>
      </c>
      <c r="BE190" s="3" t="str">
        <f t="shared" si="22"/>
        <v>4</v>
      </c>
      <c r="BF190" s="3" t="str">
        <f t="shared" si="23"/>
        <v>4</v>
      </c>
      <c r="BG190" s="3" t="str">
        <f t="shared" si="24"/>
        <v>4</v>
      </c>
      <c r="BH190" s="3" t="str">
        <f t="shared" si="25"/>
        <v>4</v>
      </c>
      <c r="BI190" s="3" t="str">
        <f t="shared" si="26"/>
        <v>4</v>
      </c>
      <c r="BJ190" s="3" t="str">
        <f t="shared" si="27"/>
        <v>4</v>
      </c>
      <c r="BK190" s="3" t="str">
        <f t="shared" si="28"/>
        <v>3</v>
      </c>
      <c r="BL190" s="3" t="str">
        <f t="shared" si="29"/>
        <v>3</v>
      </c>
      <c r="BM190" s="3" t="str">
        <f t="shared" si="30"/>
        <v>3</v>
      </c>
      <c r="BN190" s="3" t="str">
        <f t="shared" si="31"/>
        <v>3</v>
      </c>
      <c r="BO190" s="3" t="str">
        <f t="shared" si="32"/>
        <v>4</v>
      </c>
      <c r="BP190" s="3" t="str">
        <f t="shared" si="33"/>
        <v>4</v>
      </c>
      <c r="BQ190" s="3"/>
      <c r="BR190" s="4"/>
      <c r="BS190" s="4">
        <v>1561648.0</v>
      </c>
      <c r="BT190" s="4">
        <v>60700.0</v>
      </c>
      <c r="BU190" s="3" t="str">
        <f t="shared" si="34"/>
        <v>10</v>
      </c>
      <c r="BV190" s="3" t="str">
        <f t="shared" si="35"/>
        <v>10</v>
      </c>
      <c r="BW190" t="str">
        <f t="shared" si="36"/>
        <v>4</v>
      </c>
      <c r="BX190" t="str">
        <f t="shared" si="37"/>
        <v>4</v>
      </c>
      <c r="BY190" s="4">
        <v>73333.0</v>
      </c>
      <c r="BZ190" s="4">
        <v>18000.0</v>
      </c>
      <c r="CA190" s="3" t="str">
        <f t="shared" si="38"/>
        <v>1</v>
      </c>
      <c r="CB190" s="3" t="str">
        <f t="shared" si="39"/>
        <v>8</v>
      </c>
      <c r="CC190" s="7" t="str">
        <f t="shared" si="40"/>
        <v/>
      </c>
      <c r="CD190" s="4" t="str">
        <f t="shared" si="41"/>
        <v/>
      </c>
      <c r="CE190" s="4" t="str">
        <f t="shared" si="42"/>
        <v/>
      </c>
    </row>
    <row r="191">
      <c r="A191" s="4" t="str">
        <f t="shared" si="44"/>
        <v/>
      </c>
      <c r="B191" s="4" t="str">
        <f t="shared" si="45"/>
        <v/>
      </c>
      <c r="C191" s="4" t="str">
        <f t="shared" si="46"/>
        <v/>
      </c>
      <c r="D191" s="4" t="str">
        <f t="shared" si="47"/>
        <v/>
      </c>
      <c r="E191" s="4" t="str">
        <f t="shared" si="48"/>
        <v/>
      </c>
      <c r="F191" s="4" t="str">
        <f t="shared" si="49"/>
        <v/>
      </c>
      <c r="G191" s="4" t="str">
        <f t="shared" si="50"/>
        <v/>
      </c>
      <c r="H191" s="4" t="str">
        <f t="shared" si="51"/>
        <v/>
      </c>
      <c r="I191" s="4" t="str">
        <f t="shared" si="52"/>
        <v/>
      </c>
      <c r="M191" t="str">
        <f t="shared" si="3"/>
        <v>0</v>
      </c>
      <c r="N191" t="str">
        <f t="shared" si="4"/>
        <v>0</v>
      </c>
      <c r="O191" t="str">
        <f t="shared" si="5"/>
        <v>0</v>
      </c>
      <c r="Q191" s="3" t="str">
        <f t="shared" si="6"/>
        <v/>
      </c>
      <c r="R191" s="3" t="str">
        <f t="shared" si="7"/>
        <v/>
      </c>
      <c r="S191" s="3" t="str">
        <f t="shared" si="8"/>
        <v/>
      </c>
      <c r="U191" s="4"/>
      <c r="X191" s="3" t="str">
        <f t="shared" si="9"/>
        <v>0</v>
      </c>
      <c r="Y191" s="3" t="str">
        <f t="shared" si="10"/>
        <v>0</v>
      </c>
      <c r="Z191" s="3" t="str">
        <f t="shared" si="11"/>
        <v>0</v>
      </c>
      <c r="AA191" s="3" t="str">
        <f t="shared" si="12"/>
        <v>0</v>
      </c>
      <c r="AB191" s="3" t="str">
        <f t="shared" si="13"/>
        <v/>
      </c>
      <c r="AC191" s="3" t="str">
        <f t="shared" si="14"/>
        <v/>
      </c>
      <c r="AD191" s="3" t="str">
        <f t="shared" si="15"/>
        <v/>
      </c>
      <c r="AE191" s="3" t="str">
        <f t="shared" si="16"/>
        <v/>
      </c>
      <c r="AG191" s="7">
        <v>73133.4315625</v>
      </c>
      <c r="AH191" s="7">
        <v>180.58655856210305</v>
      </c>
      <c r="AI191" s="7">
        <v>1196.0</v>
      </c>
      <c r="AJ191" s="7">
        <v>1140.930737337563</v>
      </c>
      <c r="AK191" s="3" t="str">
        <f t="shared" si="17"/>
        <v>1</v>
      </c>
      <c r="AL191" s="3" t="str">
        <f t="shared" si="18"/>
        <v>1</v>
      </c>
      <c r="AM191" s="3" t="str">
        <f t="shared" si="19"/>
        <v>1</v>
      </c>
      <c r="AN191" s="3" t="str">
        <f t="shared" si="20"/>
        <v>1</v>
      </c>
      <c r="AO191" s="3"/>
      <c r="AP191" s="4">
        <v>0.00124878883526</v>
      </c>
      <c r="AQ191" s="4">
        <v>72969.0</v>
      </c>
      <c r="AR191" s="4">
        <v>16.154996062103034</v>
      </c>
      <c r="AS191" s="4">
        <v>1196.0</v>
      </c>
      <c r="AT191" s="4">
        <v>10.224001674198105</v>
      </c>
      <c r="AU191" s="4">
        <v>1135.0</v>
      </c>
      <c r="AV191" s="4">
        <v>10.148476582178278</v>
      </c>
      <c r="AW191" s="4">
        <v>61.0</v>
      </c>
      <c r="AX191" s="4">
        <v>5.930737337562887</v>
      </c>
      <c r="AY191" s="4">
        <v>146.885625</v>
      </c>
      <c r="AZ191" s="4">
        <v>7.198549402850804</v>
      </c>
      <c r="BA191" s="4">
        <v>17.5459375</v>
      </c>
      <c r="BB191" s="4">
        <v>4.13306512957339</v>
      </c>
      <c r="BC191" s="3"/>
      <c r="BD191" s="3" t="str">
        <f t="shared" si="21"/>
        <v>1</v>
      </c>
      <c r="BE191" s="3" t="str">
        <f t="shared" si="22"/>
        <v>4</v>
      </c>
      <c r="BF191" s="3" t="str">
        <f t="shared" si="23"/>
        <v>4</v>
      </c>
      <c r="BG191" s="3" t="str">
        <f t="shared" si="24"/>
        <v>1</v>
      </c>
      <c r="BH191" s="3" t="str">
        <f t="shared" si="25"/>
        <v>1</v>
      </c>
      <c r="BI191" s="3" t="str">
        <f t="shared" si="26"/>
        <v>1</v>
      </c>
      <c r="BJ191" s="3" t="str">
        <f t="shared" si="27"/>
        <v>1</v>
      </c>
      <c r="BK191" s="3" t="str">
        <f t="shared" si="28"/>
        <v>1</v>
      </c>
      <c r="BL191" s="3" t="str">
        <f t="shared" si="29"/>
        <v>1</v>
      </c>
      <c r="BM191" s="3" t="str">
        <f t="shared" si="30"/>
        <v>1</v>
      </c>
      <c r="BN191" s="3" t="str">
        <f t="shared" si="31"/>
        <v>1</v>
      </c>
      <c r="BO191" s="3" t="str">
        <f t="shared" si="32"/>
        <v>2</v>
      </c>
      <c r="BP191" s="3" t="str">
        <f t="shared" si="33"/>
        <v>2</v>
      </c>
      <c r="BQ191" s="3"/>
      <c r="BR191" s="4"/>
      <c r="BS191" s="4">
        <v>1570882.0</v>
      </c>
      <c r="BT191" s="4">
        <v>63600.0</v>
      </c>
      <c r="BU191" s="3" t="str">
        <f t="shared" si="34"/>
        <v>10</v>
      </c>
      <c r="BV191" s="3" t="str">
        <f t="shared" si="35"/>
        <v>10</v>
      </c>
      <c r="BW191" t="str">
        <f t="shared" si="36"/>
        <v>4</v>
      </c>
      <c r="BX191" t="str">
        <f t="shared" si="37"/>
        <v>4</v>
      </c>
      <c r="BY191" s="4">
        <v>72969.0</v>
      </c>
      <c r="BZ191" s="4">
        <v>1196.0</v>
      </c>
      <c r="CA191" s="3" t="str">
        <f t="shared" si="38"/>
        <v>1</v>
      </c>
      <c r="CB191" s="3" t="str">
        <f t="shared" si="39"/>
        <v>2</v>
      </c>
      <c r="CC191" s="7" t="str">
        <f t="shared" si="40"/>
        <v/>
      </c>
      <c r="CD191" s="4" t="str">
        <f t="shared" si="41"/>
        <v/>
      </c>
      <c r="CE191" s="4" t="str">
        <f t="shared" si="42"/>
        <v/>
      </c>
    </row>
    <row r="192">
      <c r="A192" s="4" t="str">
        <f t="shared" si="44"/>
        <v/>
      </c>
      <c r="B192" s="4" t="str">
        <f t="shared" si="45"/>
        <v/>
      </c>
      <c r="C192" s="4" t="str">
        <f t="shared" si="46"/>
        <v/>
      </c>
      <c r="D192" s="4" t="str">
        <f t="shared" si="47"/>
        <v/>
      </c>
      <c r="E192" s="4" t="str">
        <f t="shared" si="48"/>
        <v/>
      </c>
      <c r="F192" s="4" t="str">
        <f t="shared" si="49"/>
        <v/>
      </c>
      <c r="G192" s="4" t="str">
        <f t="shared" si="50"/>
        <v/>
      </c>
      <c r="H192" s="4" t="str">
        <f t="shared" si="51"/>
        <v/>
      </c>
      <c r="I192" s="4" t="str">
        <f t="shared" si="52"/>
        <v/>
      </c>
      <c r="M192" t="str">
        <f t="shared" si="3"/>
        <v>0</v>
      </c>
      <c r="N192" t="str">
        <f t="shared" si="4"/>
        <v>0</v>
      </c>
      <c r="O192" t="str">
        <f t="shared" si="5"/>
        <v>0</v>
      </c>
      <c r="Q192" s="3" t="str">
        <f t="shared" si="6"/>
        <v/>
      </c>
      <c r="R192" s="3" t="str">
        <f t="shared" si="7"/>
        <v/>
      </c>
      <c r="S192" s="3" t="str">
        <f t="shared" si="8"/>
        <v/>
      </c>
      <c r="U192" s="7"/>
      <c r="X192" s="3" t="str">
        <f t="shared" si="9"/>
        <v>0</v>
      </c>
      <c r="Y192" s="3" t="str">
        <f t="shared" si="10"/>
        <v>0</v>
      </c>
      <c r="Z192" s="3" t="str">
        <f t="shared" si="11"/>
        <v>0</v>
      </c>
      <c r="AA192" s="3" t="str">
        <f t="shared" si="12"/>
        <v>0</v>
      </c>
      <c r="AB192" s="3" t="str">
        <f t="shared" si="13"/>
        <v/>
      </c>
      <c r="AC192" s="3" t="str">
        <f t="shared" si="14"/>
        <v/>
      </c>
      <c r="AD192" s="3" t="str">
        <f t="shared" si="15"/>
        <v/>
      </c>
      <c r="AE192" s="3" t="str">
        <f t="shared" si="16"/>
        <v/>
      </c>
      <c r="AG192" s="7">
        <v>73411.465</v>
      </c>
      <c r="AH192" s="7">
        <v>695.6153026279296</v>
      </c>
      <c r="AI192" s="7">
        <v>4143.0</v>
      </c>
      <c r="AJ192" s="7">
        <v>2960.8124737612957</v>
      </c>
      <c r="AK192" s="3" t="str">
        <f t="shared" si="17"/>
        <v>1</v>
      </c>
      <c r="AL192" s="3" t="str">
        <f t="shared" si="18"/>
        <v>3</v>
      </c>
      <c r="AM192" s="3" t="str">
        <f t="shared" si="19"/>
        <v>2</v>
      </c>
      <c r="AN192" s="3" t="str">
        <f t="shared" si="20"/>
        <v>2</v>
      </c>
      <c r="AO192" s="3"/>
      <c r="AP192" s="4">
        <v>0.00123846576744</v>
      </c>
      <c r="AQ192" s="4">
        <v>72732.0</v>
      </c>
      <c r="AR192" s="4">
        <v>16.150302627929612</v>
      </c>
      <c r="AS192" s="4">
        <v>4143.0</v>
      </c>
      <c r="AT192" s="4">
        <v>12.016460104979208</v>
      </c>
      <c r="AU192" s="4">
        <v>2950.5928125</v>
      </c>
      <c r="AV192" s="4">
        <v>11.52678912446978</v>
      </c>
      <c r="AW192" s="4">
        <v>1192.4071875</v>
      </c>
      <c r="AX192" s="4">
        <v>10.219661261295817</v>
      </c>
      <c r="AY192" s="4">
        <v>679.465</v>
      </c>
      <c r="AZ192" s="4">
        <v>9.40825542785066</v>
      </c>
      <c r="BA192" s="4">
        <v>0.0</v>
      </c>
      <c r="BB192" s="4">
        <v>0.0</v>
      </c>
      <c r="BC192" s="3"/>
      <c r="BD192" s="3" t="str">
        <f t="shared" si="21"/>
        <v>1</v>
      </c>
      <c r="BE192" s="3" t="str">
        <f t="shared" si="22"/>
        <v>4</v>
      </c>
      <c r="BF192" s="3" t="str">
        <f t="shared" si="23"/>
        <v>4</v>
      </c>
      <c r="BG192" s="3" t="str">
        <f t="shared" si="24"/>
        <v>2</v>
      </c>
      <c r="BH192" s="3" t="str">
        <f t="shared" si="25"/>
        <v>2</v>
      </c>
      <c r="BI192" s="3" t="str">
        <f t="shared" si="26"/>
        <v>2</v>
      </c>
      <c r="BJ192" s="3" t="str">
        <f t="shared" si="27"/>
        <v>2</v>
      </c>
      <c r="BK192" s="3" t="str">
        <f t="shared" si="28"/>
        <v>3</v>
      </c>
      <c r="BL192" s="3" t="str">
        <f t="shared" si="29"/>
        <v>3</v>
      </c>
      <c r="BM192" s="3" t="str">
        <f t="shared" si="30"/>
        <v>3</v>
      </c>
      <c r="BN192" s="3" t="str">
        <f t="shared" si="31"/>
        <v>3</v>
      </c>
      <c r="BO192" s="3" t="str">
        <f t="shared" si="32"/>
        <v>0</v>
      </c>
      <c r="BP192" s="3" t="str">
        <f t="shared" si="33"/>
        <v>0</v>
      </c>
      <c r="BQ192" s="3"/>
      <c r="BR192" s="4"/>
      <c r="BS192" s="4">
        <v>1600981.0</v>
      </c>
      <c r="BT192" s="4">
        <v>66000.0</v>
      </c>
      <c r="BU192" s="3" t="str">
        <f t="shared" si="34"/>
        <v>10</v>
      </c>
      <c r="BV192" s="3" t="str">
        <f t="shared" si="35"/>
        <v>10</v>
      </c>
      <c r="BW192" t="str">
        <f t="shared" si="36"/>
        <v>4</v>
      </c>
      <c r="BX192" t="str">
        <f t="shared" si="37"/>
        <v>4</v>
      </c>
      <c r="BY192" s="4">
        <v>72732.0</v>
      </c>
      <c r="BZ192" s="4">
        <v>4143.0</v>
      </c>
      <c r="CA192" s="3" t="str">
        <f t="shared" si="38"/>
        <v>1</v>
      </c>
      <c r="CB192" s="3" t="str">
        <f t="shared" si="39"/>
        <v>3</v>
      </c>
      <c r="CC192" s="7" t="str">
        <f t="shared" si="40"/>
        <v/>
      </c>
      <c r="CD192" s="4" t="str">
        <f t="shared" si="41"/>
        <v/>
      </c>
      <c r="CE192" s="4" t="str">
        <f t="shared" si="42"/>
        <v/>
      </c>
    </row>
    <row r="193">
      <c r="A193" s="4" t="str">
        <f t="shared" si="44"/>
        <v/>
      </c>
      <c r="B193" s="4" t="str">
        <f t="shared" si="45"/>
        <v/>
      </c>
      <c r="C193" s="4" t="str">
        <f t="shared" si="46"/>
        <v/>
      </c>
      <c r="D193" s="4" t="str">
        <f t="shared" si="47"/>
        <v/>
      </c>
      <c r="E193" s="4" t="str">
        <f t="shared" si="48"/>
        <v/>
      </c>
      <c r="F193" s="4" t="str">
        <f t="shared" si="49"/>
        <v/>
      </c>
      <c r="G193" s="4" t="str">
        <f t="shared" si="50"/>
        <v/>
      </c>
      <c r="H193" s="4" t="str">
        <f t="shared" si="51"/>
        <v/>
      </c>
      <c r="I193" s="4" t="str">
        <f t="shared" si="52"/>
        <v/>
      </c>
      <c r="M193" t="str">
        <f t="shared" si="3"/>
        <v>0</v>
      </c>
      <c r="N193" t="str">
        <f t="shared" si="4"/>
        <v>0</v>
      </c>
      <c r="O193" t="str">
        <f t="shared" si="5"/>
        <v>0</v>
      </c>
      <c r="Q193" s="3" t="str">
        <f t="shared" si="6"/>
        <v/>
      </c>
      <c r="R193" s="3" t="str">
        <f t="shared" si="7"/>
        <v/>
      </c>
      <c r="S193" s="3" t="str">
        <f t="shared" si="8"/>
        <v/>
      </c>
      <c r="X193" s="3" t="str">
        <f t="shared" si="9"/>
        <v>0</v>
      </c>
      <c r="Y193" s="3" t="str">
        <f t="shared" si="10"/>
        <v>0</v>
      </c>
      <c r="Z193" s="3" t="str">
        <f t="shared" si="11"/>
        <v>0</v>
      </c>
      <c r="AA193" s="3" t="str">
        <f t="shared" si="12"/>
        <v>0</v>
      </c>
      <c r="AB193" s="3" t="str">
        <f t="shared" si="13"/>
        <v/>
      </c>
      <c r="AC193" s="3" t="str">
        <f t="shared" si="14"/>
        <v/>
      </c>
      <c r="AD193" s="3" t="str">
        <f t="shared" si="15"/>
        <v/>
      </c>
      <c r="AE193" s="3" t="str">
        <f t="shared" si="16"/>
        <v/>
      </c>
      <c r="AG193" s="7">
        <v>73096.91</v>
      </c>
      <c r="AH193" s="7">
        <v>563.0566879938415</v>
      </c>
      <c r="AI193" s="7">
        <v>9616.0</v>
      </c>
      <c r="AJ193" s="7">
        <v>8145.067808827314</v>
      </c>
      <c r="AK193" s="3" t="str">
        <f t="shared" si="17"/>
        <v>1</v>
      </c>
      <c r="AL193" s="3" t="str">
        <f t="shared" si="18"/>
        <v>3</v>
      </c>
      <c r="AM193" s="3" t="str">
        <f t="shared" si="19"/>
        <v>3</v>
      </c>
      <c r="AN193" s="3" t="str">
        <f t="shared" si="20"/>
        <v>3</v>
      </c>
      <c r="AO193" s="3"/>
      <c r="AP193" s="4">
        <v>0.00120540737206</v>
      </c>
      <c r="AQ193" s="4">
        <v>72550.0</v>
      </c>
      <c r="AR193" s="4">
        <v>16.146687993841468</v>
      </c>
      <c r="AS193" s="4">
        <v>9616.0</v>
      </c>
      <c r="AT193" s="4">
        <v>13.231221180711186</v>
      </c>
      <c r="AU193" s="4">
        <v>8134.535</v>
      </c>
      <c r="AV193" s="4">
        <v>12.989844163151423</v>
      </c>
      <c r="AW193" s="4">
        <v>1481.465</v>
      </c>
      <c r="AX193" s="4">
        <v>10.532808827314373</v>
      </c>
      <c r="AY193" s="4">
        <v>543.905</v>
      </c>
      <c r="AZ193" s="4">
        <v>9.087210878019667</v>
      </c>
      <c r="BA193" s="4">
        <v>3.005</v>
      </c>
      <c r="BB193" s="4">
        <v>1.5873649909364607</v>
      </c>
      <c r="BC193" s="3"/>
      <c r="BD193" s="3" t="str">
        <f t="shared" si="21"/>
        <v>1</v>
      </c>
      <c r="BE193" s="3" t="str">
        <f t="shared" si="22"/>
        <v>4</v>
      </c>
      <c r="BF193" s="3" t="str">
        <f t="shared" si="23"/>
        <v>4</v>
      </c>
      <c r="BG193" s="3" t="str">
        <f t="shared" si="24"/>
        <v>3</v>
      </c>
      <c r="BH193" s="3" t="str">
        <f t="shared" si="25"/>
        <v>3</v>
      </c>
      <c r="BI193" s="3" t="str">
        <f t="shared" si="26"/>
        <v>3</v>
      </c>
      <c r="BJ193" s="3" t="str">
        <f t="shared" si="27"/>
        <v>3</v>
      </c>
      <c r="BK193" s="3" t="str">
        <f t="shared" si="28"/>
        <v>3</v>
      </c>
      <c r="BL193" s="3" t="str">
        <f t="shared" si="29"/>
        <v>3</v>
      </c>
      <c r="BM193" s="3" t="str">
        <f t="shared" si="30"/>
        <v>3</v>
      </c>
      <c r="BN193" s="3" t="str">
        <f t="shared" si="31"/>
        <v>3</v>
      </c>
      <c r="BO193" s="3" t="str">
        <f t="shared" si="32"/>
        <v>1</v>
      </c>
      <c r="BP193" s="3" t="str">
        <f t="shared" si="33"/>
        <v>1</v>
      </c>
      <c r="BQ193" s="3"/>
      <c r="BR193" s="4"/>
      <c r="BS193" s="4">
        <v>1702975.0</v>
      </c>
      <c r="BT193" s="4">
        <v>66500.0</v>
      </c>
      <c r="BU193" s="3" t="str">
        <f t="shared" si="34"/>
        <v>10</v>
      </c>
      <c r="BV193" s="3" t="str">
        <f t="shared" si="35"/>
        <v>10</v>
      </c>
      <c r="BW193" t="str">
        <f t="shared" si="36"/>
        <v>4</v>
      </c>
      <c r="BX193" t="str">
        <f t="shared" si="37"/>
        <v>4</v>
      </c>
      <c r="BY193" s="4">
        <v>72550.0</v>
      </c>
      <c r="BZ193" s="4">
        <v>9616.0</v>
      </c>
      <c r="CA193" s="3" t="str">
        <f t="shared" si="38"/>
        <v>1</v>
      </c>
      <c r="CB193" s="3" t="str">
        <f t="shared" si="39"/>
        <v>6</v>
      </c>
      <c r="CC193" s="7" t="str">
        <f t="shared" si="40"/>
        <v/>
      </c>
      <c r="CD193" s="4" t="str">
        <f t="shared" si="41"/>
        <v/>
      </c>
      <c r="CE193" s="4" t="str">
        <f t="shared" si="42"/>
        <v/>
      </c>
    </row>
    <row r="194">
      <c r="A194" s="4" t="str">
        <f t="shared" si="44"/>
        <v/>
      </c>
      <c r="B194" s="4" t="str">
        <f t="shared" si="45"/>
        <v/>
      </c>
      <c r="C194" s="4" t="str">
        <f t="shared" si="46"/>
        <v/>
      </c>
      <c r="D194" s="4" t="str">
        <f t="shared" si="47"/>
        <v/>
      </c>
      <c r="E194" s="4" t="str">
        <f t="shared" si="48"/>
        <v/>
      </c>
      <c r="F194" s="4" t="str">
        <f t="shared" si="49"/>
        <v/>
      </c>
      <c r="G194" s="4" t="str">
        <f t="shared" si="50"/>
        <v/>
      </c>
      <c r="H194" s="4" t="str">
        <f t="shared" si="51"/>
        <v/>
      </c>
      <c r="I194" s="4" t="str">
        <f t="shared" si="52"/>
        <v/>
      </c>
      <c r="M194" t="str">
        <f t="shared" si="3"/>
        <v>0</v>
      </c>
      <c r="N194" t="str">
        <f t="shared" si="4"/>
        <v>0</v>
      </c>
      <c r="O194" t="str">
        <f t="shared" si="5"/>
        <v>0</v>
      </c>
      <c r="Q194" s="3" t="str">
        <f t="shared" si="6"/>
        <v/>
      </c>
      <c r="R194" s="3" t="str">
        <f t="shared" si="7"/>
        <v/>
      </c>
      <c r="S194" s="3" t="str">
        <f t="shared" si="8"/>
        <v/>
      </c>
      <c r="U194" s="18"/>
      <c r="X194" s="3" t="str">
        <f t="shared" si="9"/>
        <v>0</v>
      </c>
      <c r="Y194" s="3" t="str">
        <f t="shared" si="10"/>
        <v>0</v>
      </c>
      <c r="Z194" s="3" t="str">
        <f t="shared" si="11"/>
        <v>0</v>
      </c>
      <c r="AA194" s="3" t="str">
        <f t="shared" si="12"/>
        <v>0</v>
      </c>
      <c r="AB194" s="3" t="str">
        <f t="shared" si="13"/>
        <v/>
      </c>
      <c r="AC194" s="3" t="str">
        <f t="shared" si="14"/>
        <v/>
      </c>
      <c r="AD194" s="3" t="str">
        <f t="shared" si="15"/>
        <v/>
      </c>
      <c r="AE194" s="3" t="str">
        <f t="shared" si="16"/>
        <v/>
      </c>
      <c r="AG194" s="7">
        <v>73788.2325</v>
      </c>
      <c r="AH194" s="7">
        <v>1361.3770586717721</v>
      </c>
      <c r="AI194" s="7">
        <v>16200.0</v>
      </c>
      <c r="AJ194" s="7">
        <v>14034.213042852474</v>
      </c>
      <c r="AK194" s="3" t="str">
        <f t="shared" si="17"/>
        <v>1</v>
      </c>
      <c r="AL194" s="3" t="str">
        <f t="shared" si="18"/>
        <v>4</v>
      </c>
      <c r="AM194" s="3" t="str">
        <f t="shared" si="19"/>
        <v>4</v>
      </c>
      <c r="AN194" s="3" t="str">
        <f t="shared" si="20"/>
        <v>4</v>
      </c>
      <c r="AO194" s="3"/>
      <c r="AP194" s="4">
        <v>0.00120439705101</v>
      </c>
      <c r="AQ194" s="4">
        <v>72443.0</v>
      </c>
      <c r="AR194" s="4">
        <v>16.14455867177216</v>
      </c>
      <c r="AS194" s="4">
        <v>16200.0</v>
      </c>
      <c r="AT194" s="4">
        <v>13.98370619265935</v>
      </c>
      <c r="AU194" s="4">
        <v>14023.125</v>
      </c>
      <c r="AV194" s="4">
        <v>13.775520263821175</v>
      </c>
      <c r="AW194" s="4">
        <v>2176.875</v>
      </c>
      <c r="AX194" s="4">
        <v>11.088042852474086</v>
      </c>
      <c r="AY194" s="4">
        <v>1231.246875</v>
      </c>
      <c r="AZ194" s="4">
        <v>10.265904347563914</v>
      </c>
      <c r="BA194" s="4">
        <v>113.985625</v>
      </c>
      <c r="BB194" s="4">
        <v>6.832708083911549</v>
      </c>
      <c r="BC194" s="3"/>
      <c r="BD194" s="3" t="str">
        <f t="shared" si="21"/>
        <v>1</v>
      </c>
      <c r="BE194" s="3" t="str">
        <f t="shared" si="22"/>
        <v>4</v>
      </c>
      <c r="BF194" s="3" t="str">
        <f t="shared" si="23"/>
        <v>4</v>
      </c>
      <c r="BG194" s="3" t="str">
        <f t="shared" si="24"/>
        <v>4</v>
      </c>
      <c r="BH194" s="3" t="str">
        <f t="shared" si="25"/>
        <v>4</v>
      </c>
      <c r="BI194" s="3" t="str">
        <f t="shared" si="26"/>
        <v>4</v>
      </c>
      <c r="BJ194" s="3" t="str">
        <f t="shared" si="27"/>
        <v>4</v>
      </c>
      <c r="BK194" s="3" t="str">
        <f t="shared" si="28"/>
        <v>4</v>
      </c>
      <c r="BL194" s="3" t="str">
        <f t="shared" si="29"/>
        <v>4</v>
      </c>
      <c r="BM194" s="3" t="str">
        <f t="shared" si="30"/>
        <v>4</v>
      </c>
      <c r="BN194" s="3" t="str">
        <f t="shared" si="31"/>
        <v>4</v>
      </c>
      <c r="BO194" s="3" t="str">
        <f t="shared" si="32"/>
        <v>4</v>
      </c>
      <c r="BP194" s="3" t="str">
        <f t="shared" si="33"/>
        <v>4</v>
      </c>
      <c r="BQ194" s="3"/>
      <c r="BR194" s="4"/>
      <c r="BS194" s="4">
        <v>1807162.0</v>
      </c>
      <c r="BT194" s="4">
        <v>69800.0</v>
      </c>
      <c r="BU194" s="3" t="str">
        <f t="shared" si="34"/>
        <v>10</v>
      </c>
      <c r="BV194" s="3" t="str">
        <f t="shared" si="35"/>
        <v>10</v>
      </c>
      <c r="BW194" t="str">
        <f t="shared" si="36"/>
        <v>4</v>
      </c>
      <c r="BX194" t="str">
        <f t="shared" si="37"/>
        <v>4</v>
      </c>
      <c r="BY194" s="4">
        <v>72443.0</v>
      </c>
      <c r="BZ194" s="4">
        <v>16200.0</v>
      </c>
      <c r="CA194" s="3" t="str">
        <f t="shared" si="38"/>
        <v>1</v>
      </c>
      <c r="CB194" s="3" t="str">
        <f t="shared" si="39"/>
        <v>8</v>
      </c>
      <c r="CC194" s="7" t="str">
        <f t="shared" si="40"/>
        <v/>
      </c>
      <c r="CD194" s="4" t="str">
        <f t="shared" si="41"/>
        <v/>
      </c>
      <c r="CE194" s="4" t="str">
        <f t="shared" si="42"/>
        <v/>
      </c>
    </row>
    <row r="195">
      <c r="A195" s="4" t="str">
        <f t="shared" si="44"/>
        <v/>
      </c>
      <c r="B195" s="4" t="str">
        <f t="shared" si="45"/>
        <v/>
      </c>
      <c r="C195" s="4" t="str">
        <f t="shared" si="46"/>
        <v/>
      </c>
      <c r="D195" s="4" t="str">
        <f t="shared" si="47"/>
        <v>4</v>
      </c>
      <c r="E195" s="4" t="str">
        <f t="shared" si="48"/>
        <v/>
      </c>
      <c r="F195" s="4" t="str">
        <f t="shared" si="49"/>
        <v/>
      </c>
      <c r="G195" s="4" t="str">
        <f t="shared" si="50"/>
        <v/>
      </c>
      <c r="H195" s="4" t="str">
        <f t="shared" si="51"/>
        <v>116</v>
      </c>
      <c r="I195" s="4" t="str">
        <f t="shared" si="52"/>
        <v>4</v>
      </c>
      <c r="J195" s="4">
        <v>590.0</v>
      </c>
      <c r="K195" s="4">
        <v>116.0</v>
      </c>
      <c r="L195" s="4">
        <v>4.0</v>
      </c>
      <c r="M195" t="str">
        <f t="shared" si="3"/>
        <v>4</v>
      </c>
      <c r="N195" t="str">
        <f t="shared" si="4"/>
        <v>3</v>
      </c>
      <c r="O195" t="str">
        <f t="shared" si="5"/>
        <v>2</v>
      </c>
      <c r="Q195" s="3" t="str">
        <f t="shared" si="6"/>
        <v>10</v>
      </c>
      <c r="R195" s="3" t="str">
        <f t="shared" si="7"/>
        <v>10</v>
      </c>
      <c r="S195" s="3" t="str">
        <f t="shared" si="8"/>
        <v>4</v>
      </c>
      <c r="T195">
        <v>10.204571144249204</v>
      </c>
      <c r="U195" s="4">
        <v>50.0</v>
      </c>
      <c r="V195" s="7">
        <v>120.0</v>
      </c>
      <c r="W195" s="7">
        <v>3588.515699838284</v>
      </c>
      <c r="X195" s="3" t="str">
        <f t="shared" si="9"/>
        <v>2</v>
      </c>
      <c r="Y195" s="3" t="str">
        <f t="shared" si="10"/>
        <v>5</v>
      </c>
      <c r="Z195" s="3" t="str">
        <f t="shared" si="11"/>
        <v>5</v>
      </c>
      <c r="AA195" s="3" t="str">
        <f t="shared" si="12"/>
        <v>5</v>
      </c>
      <c r="AB195" s="3" t="str">
        <f t="shared" si="13"/>
        <v>4</v>
      </c>
      <c r="AC195" s="3" t="str">
        <f t="shared" si="14"/>
        <v>10</v>
      </c>
      <c r="AD195" s="3" t="str">
        <f t="shared" si="15"/>
        <v>10</v>
      </c>
      <c r="AE195" s="3" t="str">
        <f t="shared" si="16"/>
        <v>10</v>
      </c>
      <c r="AG195" s="7">
        <v>72134.269375</v>
      </c>
      <c r="AH195" s="7">
        <v>43.407226699696295</v>
      </c>
      <c r="AI195" s="7">
        <v>7918.0</v>
      </c>
      <c r="AJ195" s="7">
        <v>7165.46635070295</v>
      </c>
      <c r="AK195" s="3" t="str">
        <f t="shared" si="17"/>
        <v>1</v>
      </c>
      <c r="AL195" s="3" t="str">
        <f t="shared" si="18"/>
        <v>1</v>
      </c>
      <c r="AM195" s="3" t="str">
        <f t="shared" si="19"/>
        <v>3</v>
      </c>
      <c r="AN195" s="3" t="str">
        <f t="shared" si="20"/>
        <v>3</v>
      </c>
      <c r="AO195" s="3"/>
      <c r="AP195" s="4">
        <v>0.00118905961942</v>
      </c>
      <c r="AQ195" s="4">
        <v>72107.0</v>
      </c>
      <c r="AR195" s="4">
        <v>16.13785169969629</v>
      </c>
      <c r="AS195" s="4">
        <v>7918.0</v>
      </c>
      <c r="AT195" s="4">
        <v>12.950920352030098</v>
      </c>
      <c r="AU195" s="4">
        <v>7155.8925</v>
      </c>
      <c r="AV195" s="4">
        <v>12.804915999206491</v>
      </c>
      <c r="AW195" s="4">
        <v>762.1075</v>
      </c>
      <c r="AX195" s="4">
        <v>9.573850702950272</v>
      </c>
      <c r="AY195" s="4">
        <v>22.269375</v>
      </c>
      <c r="AZ195" s="4">
        <v>4.476989163697684</v>
      </c>
      <c r="BA195" s="4">
        <v>5.0</v>
      </c>
      <c r="BB195" s="4">
        <v>2.321928094887362</v>
      </c>
      <c r="BC195" s="3"/>
      <c r="BD195" s="3" t="str">
        <f t="shared" si="21"/>
        <v>1</v>
      </c>
      <c r="BE195" s="3" t="str">
        <f t="shared" si="22"/>
        <v>4</v>
      </c>
      <c r="BF195" s="3" t="str">
        <f t="shared" si="23"/>
        <v>4</v>
      </c>
      <c r="BG195" s="3" t="str">
        <f t="shared" si="24"/>
        <v>3</v>
      </c>
      <c r="BH195" s="3" t="str">
        <f t="shared" si="25"/>
        <v>3</v>
      </c>
      <c r="BI195" s="3" t="str">
        <f t="shared" si="26"/>
        <v>3</v>
      </c>
      <c r="BJ195" s="3" t="str">
        <f t="shared" si="27"/>
        <v>3</v>
      </c>
      <c r="BK195" s="3" t="str">
        <f t="shared" si="28"/>
        <v>2</v>
      </c>
      <c r="BL195" s="3" t="str">
        <f t="shared" si="29"/>
        <v>2</v>
      </c>
      <c r="BM195" s="3" t="str">
        <f t="shared" si="30"/>
        <v>1</v>
      </c>
      <c r="BN195" s="3" t="str">
        <f t="shared" si="31"/>
        <v>1</v>
      </c>
      <c r="BO195" s="3" t="str">
        <f t="shared" si="32"/>
        <v>2</v>
      </c>
      <c r="BP195" s="3" t="str">
        <f t="shared" si="33"/>
        <v>2</v>
      </c>
      <c r="BQ195" s="3"/>
      <c r="BR195" s="4"/>
      <c r="BS195" s="4">
        <v>1927647.0</v>
      </c>
      <c r="BT195" s="4">
        <v>71200.0</v>
      </c>
      <c r="BU195" s="3" t="str">
        <f t="shared" si="34"/>
        <v>10</v>
      </c>
      <c r="BV195" s="3" t="str">
        <f t="shared" si="35"/>
        <v>10</v>
      </c>
      <c r="BW195" t="str">
        <f t="shared" si="36"/>
        <v>4</v>
      </c>
      <c r="BX195" t="str">
        <f t="shared" si="37"/>
        <v>4</v>
      </c>
      <c r="BY195" s="4">
        <v>72107.0</v>
      </c>
      <c r="BZ195" s="4">
        <v>7918.0</v>
      </c>
      <c r="CA195" s="3" t="str">
        <f t="shared" si="38"/>
        <v>1</v>
      </c>
      <c r="CB195" s="3" t="str">
        <f t="shared" si="39"/>
        <v>5</v>
      </c>
      <c r="CC195" s="4" t="str">
        <f t="shared" si="40"/>
        <v>590</v>
      </c>
      <c r="CD195" s="4" t="str">
        <f t="shared" si="41"/>
        <v>116</v>
      </c>
      <c r="CE195" s="4" t="str">
        <f t="shared" si="42"/>
        <v>4</v>
      </c>
    </row>
    <row r="196">
      <c r="A196" s="4" t="str">
        <f t="shared" si="44"/>
        <v/>
      </c>
      <c r="B196" s="4" t="str">
        <f t="shared" si="45"/>
        <v/>
      </c>
      <c r="C196" s="4" t="str">
        <f t="shared" si="46"/>
        <v/>
      </c>
      <c r="D196" s="4" t="str">
        <f t="shared" si="47"/>
        <v/>
      </c>
      <c r="E196" s="4" t="str">
        <f t="shared" si="48"/>
        <v/>
      </c>
      <c r="F196" s="4" t="str">
        <f t="shared" si="49"/>
        <v/>
      </c>
      <c r="G196" s="4" t="str">
        <f t="shared" si="50"/>
        <v/>
      </c>
      <c r="H196" s="4" t="str">
        <f t="shared" si="51"/>
        <v/>
      </c>
      <c r="I196" s="4" t="str">
        <f t="shared" si="52"/>
        <v/>
      </c>
      <c r="M196" t="str">
        <f t="shared" si="3"/>
        <v>0</v>
      </c>
      <c r="N196" t="str">
        <f t="shared" si="4"/>
        <v>0</v>
      </c>
      <c r="O196" t="str">
        <f t="shared" si="5"/>
        <v>0</v>
      </c>
      <c r="Q196" s="3" t="str">
        <f t="shared" si="6"/>
        <v/>
      </c>
      <c r="R196" s="3" t="str">
        <f t="shared" si="7"/>
        <v/>
      </c>
      <c r="S196" s="3" t="str">
        <f t="shared" si="8"/>
        <v/>
      </c>
      <c r="U196" s="4"/>
      <c r="X196" s="3" t="str">
        <f t="shared" si="9"/>
        <v>0</v>
      </c>
      <c r="Y196" s="3" t="str">
        <f t="shared" si="10"/>
        <v>0</v>
      </c>
      <c r="Z196" s="3" t="str">
        <f t="shared" si="11"/>
        <v>0</v>
      </c>
      <c r="AA196" s="3" t="str">
        <f t="shared" si="12"/>
        <v>0</v>
      </c>
      <c r="AB196" s="3" t="str">
        <f t="shared" si="13"/>
        <v/>
      </c>
      <c r="AC196" s="3" t="str">
        <f t="shared" si="14"/>
        <v/>
      </c>
      <c r="AD196" s="3" t="str">
        <f t="shared" si="15"/>
        <v/>
      </c>
      <c r="AE196" s="3" t="str">
        <f t="shared" si="16"/>
        <v/>
      </c>
      <c r="AG196" s="7">
        <v>71925.039375</v>
      </c>
      <c r="AH196" s="7">
        <v>747.1588430401936</v>
      </c>
      <c r="AI196" s="7">
        <v>13600.0</v>
      </c>
      <c r="AJ196" s="7">
        <v>11401.109830654279</v>
      </c>
      <c r="AK196" s="3" t="str">
        <f t="shared" si="17"/>
        <v>1</v>
      </c>
      <c r="AL196" s="3" t="str">
        <f t="shared" si="18"/>
        <v>3</v>
      </c>
      <c r="AM196" s="3" t="str">
        <f t="shared" si="19"/>
        <v>4</v>
      </c>
      <c r="AN196" s="3" t="str">
        <f t="shared" si="20"/>
        <v>4</v>
      </c>
      <c r="AO196" s="3"/>
      <c r="AP196" s="4">
        <v>0.00115399745097</v>
      </c>
      <c r="AQ196" s="4">
        <v>71194.0</v>
      </c>
      <c r="AR196" s="4">
        <v>16.119468040193482</v>
      </c>
      <c r="AS196" s="4">
        <v>13600.0</v>
      </c>
      <c r="AT196" s="4">
        <v>13.731319031025064</v>
      </c>
      <c r="AU196" s="4">
        <v>11390.0</v>
      </c>
      <c r="AV196" s="4">
        <v>13.475480126595476</v>
      </c>
      <c r="AW196" s="4">
        <v>2210.0</v>
      </c>
      <c r="AX196" s="4">
        <v>11.109830654278793</v>
      </c>
      <c r="AY196" s="4">
        <v>670.3009375</v>
      </c>
      <c r="AZ196" s="4">
        <v>9.388665141410913</v>
      </c>
      <c r="BA196" s="4">
        <v>60.7384375</v>
      </c>
      <c r="BB196" s="4">
        <v>5.924537890452399</v>
      </c>
      <c r="BC196" s="3"/>
      <c r="BD196" s="3" t="str">
        <f t="shared" si="21"/>
        <v>1</v>
      </c>
      <c r="BE196" s="3" t="str">
        <f t="shared" si="22"/>
        <v>4</v>
      </c>
      <c r="BF196" s="3" t="str">
        <f t="shared" si="23"/>
        <v>4</v>
      </c>
      <c r="BG196" s="3" t="str">
        <f t="shared" si="24"/>
        <v>4</v>
      </c>
      <c r="BH196" s="3" t="str">
        <f t="shared" si="25"/>
        <v>4</v>
      </c>
      <c r="BI196" s="3" t="str">
        <f t="shared" si="26"/>
        <v>4</v>
      </c>
      <c r="BJ196" s="3" t="str">
        <f t="shared" si="27"/>
        <v>4</v>
      </c>
      <c r="BK196" s="3" t="str">
        <f t="shared" si="28"/>
        <v>4</v>
      </c>
      <c r="BL196" s="3" t="str">
        <f t="shared" si="29"/>
        <v>4</v>
      </c>
      <c r="BM196" s="3" t="str">
        <f t="shared" si="30"/>
        <v>3</v>
      </c>
      <c r="BN196" s="3" t="str">
        <f t="shared" si="31"/>
        <v>3</v>
      </c>
      <c r="BO196" s="3" t="str">
        <f t="shared" si="32"/>
        <v>3</v>
      </c>
      <c r="BP196" s="3" t="str">
        <f t="shared" si="33"/>
        <v>3</v>
      </c>
      <c r="BQ196" s="3"/>
      <c r="BR196" s="4"/>
      <c r="BS196" s="4">
        <v>2142030.0</v>
      </c>
      <c r="BT196" s="4">
        <v>77000.0</v>
      </c>
      <c r="BU196" s="3" t="str">
        <f t="shared" si="34"/>
        <v>10</v>
      </c>
      <c r="BV196" s="3" t="str">
        <f t="shared" si="35"/>
        <v>10</v>
      </c>
      <c r="BW196" t="str">
        <f t="shared" si="36"/>
        <v>4</v>
      </c>
      <c r="BX196" t="str">
        <f t="shared" si="37"/>
        <v>4</v>
      </c>
      <c r="BY196" s="4">
        <v>71194.0</v>
      </c>
      <c r="BZ196" s="4">
        <v>13600.0</v>
      </c>
      <c r="CA196" s="3" t="str">
        <f t="shared" si="38"/>
        <v>1</v>
      </c>
      <c r="CB196" s="3" t="str">
        <f t="shared" si="39"/>
        <v>7</v>
      </c>
      <c r="CC196" s="7" t="str">
        <f t="shared" si="40"/>
        <v/>
      </c>
      <c r="CD196" s="4" t="str">
        <f t="shared" si="41"/>
        <v/>
      </c>
      <c r="CE196" s="4" t="str">
        <f t="shared" si="42"/>
        <v/>
      </c>
    </row>
    <row r="197">
      <c r="A197" s="4" t="str">
        <f t="shared" si="44"/>
        <v/>
      </c>
      <c r="B197" s="4" t="str">
        <f t="shared" si="45"/>
        <v/>
      </c>
      <c r="C197" s="4" t="str">
        <f t="shared" si="46"/>
        <v/>
      </c>
      <c r="D197" s="4" t="str">
        <f t="shared" si="47"/>
        <v/>
      </c>
      <c r="E197" s="4" t="str">
        <f t="shared" si="48"/>
        <v/>
      </c>
      <c r="F197" s="4" t="str">
        <f t="shared" si="49"/>
        <v/>
      </c>
      <c r="G197" s="4" t="str">
        <f t="shared" si="50"/>
        <v/>
      </c>
      <c r="H197" s="4" t="str">
        <f t="shared" si="51"/>
        <v/>
      </c>
      <c r="I197" s="4" t="str">
        <f t="shared" si="52"/>
        <v>3</v>
      </c>
      <c r="J197" s="4">
        <v>138.0</v>
      </c>
      <c r="M197" t="str">
        <f t="shared" si="3"/>
        <v>3</v>
      </c>
      <c r="N197" t="str">
        <f t="shared" si="4"/>
        <v>0</v>
      </c>
      <c r="O197" t="str">
        <f t="shared" si="5"/>
        <v>0</v>
      </c>
      <c r="Q197" s="3" t="str">
        <f t="shared" si="6"/>
        <v>9</v>
      </c>
      <c r="R197" s="3" t="str">
        <f t="shared" si="7"/>
        <v/>
      </c>
      <c r="S197" s="3" t="str">
        <f t="shared" si="8"/>
        <v/>
      </c>
      <c r="T197" s="18">
        <v>78.10852445677817</v>
      </c>
      <c r="U197" s="4">
        <v>251.0</v>
      </c>
      <c r="V197" s="7"/>
      <c r="W197" s="7"/>
      <c r="X197" s="3" t="str">
        <f t="shared" si="9"/>
        <v>4</v>
      </c>
      <c r="Y197" s="3" t="str">
        <f t="shared" si="10"/>
        <v>5</v>
      </c>
      <c r="Z197" s="3" t="str">
        <f t="shared" si="11"/>
        <v>0</v>
      </c>
      <c r="AA197" s="3" t="str">
        <f t="shared" si="12"/>
        <v>0</v>
      </c>
      <c r="AB197" s="3" t="str">
        <f t="shared" si="13"/>
        <v>8</v>
      </c>
      <c r="AC197" s="3" t="str">
        <f t="shared" si="14"/>
        <v>10</v>
      </c>
      <c r="AD197" s="3" t="str">
        <f t="shared" si="15"/>
        <v/>
      </c>
      <c r="AE197" s="3" t="str">
        <f t="shared" si="16"/>
        <v/>
      </c>
      <c r="AG197" s="7">
        <v>71022.82843750001</v>
      </c>
      <c r="AH197" s="7">
        <v>246.93973621425826</v>
      </c>
      <c r="AI197" s="7">
        <v>7810.0</v>
      </c>
      <c r="AJ197" s="7">
        <v>7692.4878009852255</v>
      </c>
      <c r="AK197" s="3" t="str">
        <f t="shared" si="17"/>
        <v>1</v>
      </c>
      <c r="AL197" s="3" t="str">
        <f t="shared" si="18"/>
        <v>2</v>
      </c>
      <c r="AM197" s="3" t="str">
        <f t="shared" si="19"/>
        <v>3</v>
      </c>
      <c r="AN197" s="3" t="str">
        <f t="shared" si="20"/>
        <v>3</v>
      </c>
      <c r="AO197" s="3"/>
      <c r="AP197" s="4">
        <v>0.0011293445104</v>
      </c>
      <c r="AQ197" s="4">
        <v>70792.0</v>
      </c>
      <c r="AR197" s="4">
        <v>16.111298714258265</v>
      </c>
      <c r="AS197" s="4">
        <v>7810.0</v>
      </c>
      <c r="AT197" s="4">
        <v>12.931106833029343</v>
      </c>
      <c r="AU197" s="4">
        <v>7685.528125</v>
      </c>
      <c r="AV197" s="4">
        <v>12.907928685390027</v>
      </c>
      <c r="AW197" s="4">
        <v>124.471875</v>
      </c>
      <c r="AX197" s="4">
        <v>6.959675985226113</v>
      </c>
      <c r="AY197" s="4">
        <v>216.2003125</v>
      </c>
      <c r="AZ197" s="4">
        <v>7.756224798147355</v>
      </c>
      <c r="BA197" s="4">
        <v>14.628125</v>
      </c>
      <c r="BB197" s="4">
        <v>3.870672954824592</v>
      </c>
      <c r="BC197" s="3"/>
      <c r="BD197" s="3" t="str">
        <f t="shared" si="21"/>
        <v>1</v>
      </c>
      <c r="BE197" s="3" t="str">
        <f t="shared" si="22"/>
        <v>4</v>
      </c>
      <c r="BF197" s="3" t="str">
        <f t="shared" si="23"/>
        <v>4</v>
      </c>
      <c r="BG197" s="3" t="str">
        <f t="shared" si="24"/>
        <v>3</v>
      </c>
      <c r="BH197" s="3" t="str">
        <f t="shared" si="25"/>
        <v>3</v>
      </c>
      <c r="BI197" s="3" t="str">
        <f t="shared" si="26"/>
        <v>3</v>
      </c>
      <c r="BJ197" s="3" t="str">
        <f t="shared" si="27"/>
        <v>3</v>
      </c>
      <c r="BK197" s="3" t="str">
        <f t="shared" si="28"/>
        <v>1</v>
      </c>
      <c r="BL197" s="3" t="str">
        <f t="shared" si="29"/>
        <v>1</v>
      </c>
      <c r="BM197" s="3" t="str">
        <f t="shared" si="30"/>
        <v>2</v>
      </c>
      <c r="BN197" s="3" t="str">
        <f t="shared" si="31"/>
        <v>2</v>
      </c>
      <c r="BO197" s="3" t="str">
        <f t="shared" si="32"/>
        <v>2</v>
      </c>
      <c r="BP197" s="3" t="str">
        <f t="shared" si="33"/>
        <v>2</v>
      </c>
      <c r="BQ197" s="3"/>
      <c r="BR197" s="4"/>
      <c r="BS197" s="4">
        <v>2219625.0</v>
      </c>
      <c r="BT197" s="4">
        <v>86500.0</v>
      </c>
      <c r="BU197" s="3" t="str">
        <f t="shared" si="34"/>
        <v>10</v>
      </c>
      <c r="BV197" s="3" t="str">
        <f t="shared" si="35"/>
        <v>10</v>
      </c>
      <c r="BW197" t="str">
        <f t="shared" si="36"/>
        <v>4</v>
      </c>
      <c r="BX197" t="str">
        <f t="shared" si="37"/>
        <v>4</v>
      </c>
      <c r="BY197" s="4">
        <v>70792.0</v>
      </c>
      <c r="BZ197" s="4">
        <v>7810.0</v>
      </c>
      <c r="CA197" s="3" t="str">
        <f t="shared" si="38"/>
        <v>1</v>
      </c>
      <c r="CB197" s="3" t="str">
        <f t="shared" si="39"/>
        <v>5</v>
      </c>
      <c r="CC197" s="7" t="str">
        <f t="shared" si="40"/>
        <v/>
      </c>
      <c r="CD197" s="4" t="str">
        <f t="shared" si="41"/>
        <v/>
      </c>
      <c r="CE197" s="4" t="str">
        <f t="shared" si="42"/>
        <v/>
      </c>
    </row>
    <row r="198">
      <c r="A198" s="4" t="str">
        <f t="shared" si="44"/>
        <v/>
      </c>
      <c r="B198" s="4" t="str">
        <f t="shared" si="45"/>
        <v/>
      </c>
      <c r="C198" s="4" t="str">
        <f t="shared" si="46"/>
        <v/>
      </c>
      <c r="D198" s="4" t="str">
        <f t="shared" si="47"/>
        <v/>
      </c>
      <c r="E198" s="4" t="str">
        <f t="shared" si="48"/>
        <v/>
      </c>
      <c r="F198" s="4" t="str">
        <f t="shared" si="49"/>
        <v/>
      </c>
      <c r="G198" s="4" t="str">
        <f t="shared" si="50"/>
        <v/>
      </c>
      <c r="H198" s="4" t="str">
        <f t="shared" si="51"/>
        <v/>
      </c>
      <c r="I198" s="4" t="str">
        <f t="shared" si="52"/>
        <v>1</v>
      </c>
      <c r="J198" s="4">
        <v>0.0</v>
      </c>
      <c r="M198" t="str">
        <f t="shared" si="3"/>
        <v>0</v>
      </c>
      <c r="N198" t="str">
        <f t="shared" si="4"/>
        <v>0</v>
      </c>
      <c r="O198" t="str">
        <f t="shared" si="5"/>
        <v>0</v>
      </c>
      <c r="Q198" s="3" t="str">
        <f t="shared" si="6"/>
        <v>0</v>
      </c>
      <c r="R198" s="3" t="str">
        <f t="shared" si="7"/>
        <v/>
      </c>
      <c r="S198" s="3" t="str">
        <f t="shared" si="8"/>
        <v/>
      </c>
      <c r="T198" s="7">
        <v>0.0</v>
      </c>
      <c r="U198" s="7">
        <v>3.0</v>
      </c>
      <c r="V198" s="7"/>
      <c r="W198" s="7"/>
      <c r="X198" s="3" t="str">
        <f t="shared" si="9"/>
        <v>0</v>
      </c>
      <c r="Y198" s="3" t="str">
        <f t="shared" si="10"/>
        <v>3</v>
      </c>
      <c r="Z198" s="3" t="str">
        <f t="shared" si="11"/>
        <v>0</v>
      </c>
      <c r="AA198" s="3" t="str">
        <f t="shared" si="12"/>
        <v>0</v>
      </c>
      <c r="AB198" s="3" t="str">
        <f t="shared" si="13"/>
        <v>0</v>
      </c>
      <c r="AC198" s="3" t="str">
        <f t="shared" si="14"/>
        <v>4</v>
      </c>
      <c r="AD198" s="3" t="str">
        <f t="shared" si="15"/>
        <v/>
      </c>
      <c r="AE198" s="3" t="str">
        <f t="shared" si="16"/>
        <v/>
      </c>
      <c r="AG198" s="7">
        <v>70482.008125</v>
      </c>
      <c r="AH198" s="7">
        <v>678.0994777364401</v>
      </c>
      <c r="AI198" s="7">
        <v>8672.0</v>
      </c>
      <c r="AJ198" s="7">
        <v>7744.212921079216</v>
      </c>
      <c r="AK198" s="3" t="str">
        <f t="shared" si="17"/>
        <v>1</v>
      </c>
      <c r="AL198" s="3" t="str">
        <f t="shared" si="18"/>
        <v>3</v>
      </c>
      <c r="AM198" s="3" t="str">
        <f t="shared" si="19"/>
        <v>3</v>
      </c>
      <c r="AN198" s="3" t="str">
        <f t="shared" si="20"/>
        <v>3</v>
      </c>
      <c r="AO198" s="3"/>
      <c r="AP198" s="4">
        <v>0.00108156718694</v>
      </c>
      <c r="AQ198" s="4">
        <v>69820.0</v>
      </c>
      <c r="AR198" s="4">
        <v>16.091352736440115</v>
      </c>
      <c r="AS198" s="4">
        <v>8672.0</v>
      </c>
      <c r="AT198" s="4">
        <v>13.082149041353873</v>
      </c>
      <c r="AU198" s="4">
        <v>7734.34</v>
      </c>
      <c r="AV198" s="4">
        <v>12.91706247105491</v>
      </c>
      <c r="AW198" s="4">
        <v>937.66</v>
      </c>
      <c r="AX198" s="4">
        <v>9.872921079215873</v>
      </c>
      <c r="AY198" s="4">
        <v>573.696875</v>
      </c>
      <c r="AZ198" s="4">
        <v>9.16414484924224</v>
      </c>
      <c r="BA198" s="4">
        <v>88.31125</v>
      </c>
      <c r="BB198" s="4">
        <v>6.464525329877448</v>
      </c>
      <c r="BC198" s="3"/>
      <c r="BD198" s="3" t="str">
        <f t="shared" si="21"/>
        <v>1</v>
      </c>
      <c r="BE198" s="3" t="str">
        <f t="shared" si="22"/>
        <v>4</v>
      </c>
      <c r="BF198" s="3" t="str">
        <f t="shared" si="23"/>
        <v>4</v>
      </c>
      <c r="BG198" s="3" t="str">
        <f t="shared" si="24"/>
        <v>3</v>
      </c>
      <c r="BH198" s="3" t="str">
        <f t="shared" si="25"/>
        <v>3</v>
      </c>
      <c r="BI198" s="3" t="str">
        <f t="shared" si="26"/>
        <v>3</v>
      </c>
      <c r="BJ198" s="3" t="str">
        <f t="shared" si="27"/>
        <v>3</v>
      </c>
      <c r="BK198" s="3" t="str">
        <f t="shared" si="28"/>
        <v>3</v>
      </c>
      <c r="BL198" s="3" t="str">
        <f t="shared" si="29"/>
        <v>3</v>
      </c>
      <c r="BM198" s="3" t="str">
        <f t="shared" si="30"/>
        <v>3</v>
      </c>
      <c r="BN198" s="3" t="str">
        <f t="shared" si="31"/>
        <v>3</v>
      </c>
      <c r="BO198" s="3" t="str">
        <f t="shared" si="32"/>
        <v>4</v>
      </c>
      <c r="BP198" s="3" t="str">
        <f t="shared" si="33"/>
        <v>4</v>
      </c>
      <c r="BQ198" s="3"/>
      <c r="BR198" s="4"/>
      <c r="BS198" s="4">
        <v>2452739.0</v>
      </c>
      <c r="BT198" s="4">
        <v>91100.0</v>
      </c>
      <c r="BU198" s="3" t="str">
        <f t="shared" si="34"/>
        <v>10</v>
      </c>
      <c r="BV198" s="3" t="str">
        <f t="shared" si="35"/>
        <v>10</v>
      </c>
      <c r="BW198" t="str">
        <f t="shared" si="36"/>
        <v>4</v>
      </c>
      <c r="BX198" t="str">
        <f t="shared" si="37"/>
        <v>4</v>
      </c>
      <c r="BY198" s="4">
        <v>69820.0</v>
      </c>
      <c r="BZ198" s="4">
        <v>8672.0</v>
      </c>
      <c r="CA198" s="3" t="str">
        <f t="shared" si="38"/>
        <v>1</v>
      </c>
      <c r="CB198" s="3" t="str">
        <f t="shared" si="39"/>
        <v>5</v>
      </c>
      <c r="CC198" s="7" t="str">
        <f t="shared" si="40"/>
        <v/>
      </c>
      <c r="CD198" s="4" t="str">
        <f t="shared" si="41"/>
        <v/>
      </c>
      <c r="CE198" s="4" t="str">
        <f t="shared" si="42"/>
        <v/>
      </c>
    </row>
    <row r="199">
      <c r="A199" s="4" t="str">
        <f t="shared" si="44"/>
        <v/>
      </c>
      <c r="B199" s="4" t="str">
        <f t="shared" si="45"/>
        <v/>
      </c>
      <c r="C199" s="4" t="str">
        <f t="shared" si="46"/>
        <v/>
      </c>
      <c r="D199" s="4" t="str">
        <f t="shared" si="47"/>
        <v/>
      </c>
      <c r="E199" s="4" t="str">
        <f t="shared" si="48"/>
        <v/>
      </c>
      <c r="F199" s="4" t="str">
        <f t="shared" si="49"/>
        <v/>
      </c>
      <c r="G199" s="4" t="str">
        <f t="shared" si="50"/>
        <v/>
      </c>
      <c r="H199" s="4" t="str">
        <f t="shared" si="51"/>
        <v/>
      </c>
      <c r="I199" s="4" t="str">
        <f t="shared" si="52"/>
        <v/>
      </c>
      <c r="M199" t="str">
        <f t="shared" si="3"/>
        <v>0</v>
      </c>
      <c r="N199" t="str">
        <f t="shared" si="4"/>
        <v>0</v>
      </c>
      <c r="O199" t="str">
        <f t="shared" si="5"/>
        <v>0</v>
      </c>
      <c r="Q199" s="3" t="str">
        <f t="shared" si="6"/>
        <v/>
      </c>
      <c r="R199" s="3" t="str">
        <f t="shared" si="7"/>
        <v/>
      </c>
      <c r="S199" s="3" t="str">
        <f t="shared" si="8"/>
        <v/>
      </c>
      <c r="U199" s="18"/>
      <c r="X199" s="3" t="str">
        <f t="shared" si="9"/>
        <v>0</v>
      </c>
      <c r="Y199" s="3" t="str">
        <f t="shared" si="10"/>
        <v>0</v>
      </c>
      <c r="Z199" s="3" t="str">
        <f t="shared" si="11"/>
        <v>0</v>
      </c>
      <c r="AA199" s="3" t="str">
        <f t="shared" si="12"/>
        <v>0</v>
      </c>
      <c r="AB199" s="3" t="str">
        <f t="shared" si="13"/>
        <v/>
      </c>
      <c r="AC199" s="3" t="str">
        <f t="shared" si="14"/>
        <v/>
      </c>
      <c r="AD199" s="3" t="str">
        <f t="shared" si="15"/>
        <v/>
      </c>
      <c r="AE199" s="3" t="str">
        <f t="shared" si="16"/>
        <v/>
      </c>
      <c r="AG199" s="7">
        <v>70385.4375</v>
      </c>
      <c r="AH199" s="7">
        <v>629.5278605683403</v>
      </c>
      <c r="AI199" s="7">
        <v>15100.0</v>
      </c>
      <c r="AJ199" s="7">
        <v>11063.295738576824</v>
      </c>
      <c r="AK199" s="3" t="str">
        <f t="shared" si="17"/>
        <v>1</v>
      </c>
      <c r="AL199" s="3" t="str">
        <f t="shared" si="18"/>
        <v>3</v>
      </c>
      <c r="AM199" s="3" t="str">
        <f t="shared" si="19"/>
        <v>4</v>
      </c>
      <c r="AN199" s="3" t="str">
        <f t="shared" si="20"/>
        <v>4</v>
      </c>
      <c r="AO199" s="3"/>
      <c r="AP199" s="4">
        <v>0.00107942899015</v>
      </c>
      <c r="AQ199" s="4">
        <v>69772.0</v>
      </c>
      <c r="AR199" s="4">
        <v>16.09036056834034</v>
      </c>
      <c r="AS199" s="4">
        <v>15100.0</v>
      </c>
      <c r="AT199" s="4">
        <v>13.882260929099804</v>
      </c>
      <c r="AU199" s="4">
        <v>11051.3125</v>
      </c>
      <c r="AV199" s="4">
        <v>13.431930099826294</v>
      </c>
      <c r="AW199" s="4">
        <v>4048.6875</v>
      </c>
      <c r="AX199" s="4">
        <v>11.983238576824624</v>
      </c>
      <c r="AY199" s="4">
        <v>585.125</v>
      </c>
      <c r="AZ199" s="4">
        <v>9.192601049711953</v>
      </c>
      <c r="BA199" s="4">
        <v>28.3125</v>
      </c>
      <c r="BB199" s="4">
        <v>4.8233672400462355</v>
      </c>
      <c r="BC199" s="3"/>
      <c r="BD199" s="3" t="str">
        <f t="shared" si="21"/>
        <v>1</v>
      </c>
      <c r="BE199" s="3" t="str">
        <f t="shared" si="22"/>
        <v>4</v>
      </c>
      <c r="BF199" s="3" t="str">
        <f t="shared" si="23"/>
        <v>4</v>
      </c>
      <c r="BG199" s="3" t="str">
        <f t="shared" si="24"/>
        <v>4</v>
      </c>
      <c r="BH199" s="3" t="str">
        <f t="shared" si="25"/>
        <v>4</v>
      </c>
      <c r="BI199" s="3" t="str">
        <f t="shared" si="26"/>
        <v>4</v>
      </c>
      <c r="BJ199" s="3" t="str">
        <f t="shared" si="27"/>
        <v>4</v>
      </c>
      <c r="BK199" s="3" t="str">
        <f t="shared" si="28"/>
        <v>4</v>
      </c>
      <c r="BL199" s="3" t="str">
        <f t="shared" si="29"/>
        <v>4</v>
      </c>
      <c r="BM199" s="3" t="str">
        <f t="shared" si="30"/>
        <v>3</v>
      </c>
      <c r="BN199" s="3" t="str">
        <f t="shared" si="31"/>
        <v>3</v>
      </c>
      <c r="BO199" s="3" t="str">
        <f t="shared" si="32"/>
        <v>3</v>
      </c>
      <c r="BP199" s="3" t="str">
        <f t="shared" si="33"/>
        <v>3</v>
      </c>
      <c r="BQ199" s="3"/>
      <c r="BR199" s="4"/>
      <c r="BS199" s="4">
        <v>2472756.0</v>
      </c>
      <c r="BT199" s="4">
        <v>124000.0</v>
      </c>
      <c r="BU199" s="3" t="str">
        <f t="shared" si="34"/>
        <v>10</v>
      </c>
      <c r="BV199" s="3" t="str">
        <f t="shared" si="35"/>
        <v>10</v>
      </c>
      <c r="BW199" t="str">
        <f t="shared" si="36"/>
        <v>4</v>
      </c>
      <c r="BX199" t="str">
        <f t="shared" si="37"/>
        <v>4</v>
      </c>
      <c r="BY199" s="4">
        <v>69772.0</v>
      </c>
      <c r="BZ199" s="4">
        <v>15100.0</v>
      </c>
      <c r="CA199" s="3" t="str">
        <f t="shared" si="38"/>
        <v>1</v>
      </c>
      <c r="CB199" s="3" t="str">
        <f t="shared" si="39"/>
        <v>7</v>
      </c>
      <c r="CC199" s="7" t="str">
        <f t="shared" si="40"/>
        <v/>
      </c>
      <c r="CD199" s="4" t="str">
        <f t="shared" si="41"/>
        <v/>
      </c>
      <c r="CE199" s="4" t="str">
        <f t="shared" si="42"/>
        <v/>
      </c>
    </row>
    <row r="200">
      <c r="A200" s="4" t="str">
        <f t="shared" si="44"/>
        <v/>
      </c>
      <c r="B200" s="4" t="str">
        <f t="shared" si="45"/>
        <v/>
      </c>
      <c r="C200" s="4" t="str">
        <f t="shared" si="46"/>
        <v/>
      </c>
      <c r="D200" s="4" t="str">
        <f t="shared" si="47"/>
        <v/>
      </c>
      <c r="E200" s="4" t="str">
        <f t="shared" si="48"/>
        <v/>
      </c>
      <c r="F200" s="4" t="str">
        <f t="shared" si="49"/>
        <v/>
      </c>
      <c r="G200" s="4" t="str">
        <f t="shared" si="50"/>
        <v/>
      </c>
      <c r="H200" s="4" t="str">
        <f t="shared" si="51"/>
        <v/>
      </c>
      <c r="I200" s="4" t="str">
        <f t="shared" si="52"/>
        <v>2</v>
      </c>
      <c r="J200" s="4">
        <v>5.0</v>
      </c>
      <c r="M200" t="str">
        <f t="shared" si="3"/>
        <v>1</v>
      </c>
      <c r="N200" t="str">
        <f t="shared" si="4"/>
        <v>0</v>
      </c>
      <c r="O200" t="str">
        <f t="shared" si="5"/>
        <v>0</v>
      </c>
      <c r="Q200" s="3" t="str">
        <f t="shared" si="6"/>
        <v>3</v>
      </c>
      <c r="R200" s="3" t="str">
        <f t="shared" si="7"/>
        <v/>
      </c>
      <c r="S200" s="3" t="str">
        <f t="shared" si="8"/>
        <v/>
      </c>
      <c r="T200">
        <v>6.321928094887362</v>
      </c>
      <c r="U200" s="4">
        <v>125.0</v>
      </c>
      <c r="V200" s="7"/>
      <c r="W200" s="7"/>
      <c r="X200" s="3" t="str">
        <f t="shared" si="9"/>
        <v>2</v>
      </c>
      <c r="Y200" s="3" t="str">
        <f t="shared" si="10"/>
        <v>5</v>
      </c>
      <c r="Z200" s="3" t="str">
        <f t="shared" si="11"/>
        <v>0</v>
      </c>
      <c r="AA200" s="3" t="str">
        <f t="shared" si="12"/>
        <v>0</v>
      </c>
      <c r="AB200" s="3" t="str">
        <f t="shared" si="13"/>
        <v>3</v>
      </c>
      <c r="AC200" s="3" t="str">
        <f t="shared" si="14"/>
        <v>10</v>
      </c>
      <c r="AD200" s="3" t="str">
        <f t="shared" si="15"/>
        <v/>
      </c>
      <c r="AE200" s="3" t="str">
        <f t="shared" si="16"/>
        <v/>
      </c>
      <c r="AG200" s="7">
        <v>72150.255</v>
      </c>
      <c r="AH200" s="7">
        <v>2638.3403064699914</v>
      </c>
      <c r="AI200" s="7">
        <v>38500.0</v>
      </c>
      <c r="AJ200" s="7">
        <v>35311.331497071085</v>
      </c>
      <c r="AK200" s="3" t="str">
        <f t="shared" si="17"/>
        <v>1</v>
      </c>
      <c r="AL200" s="3" t="str">
        <f t="shared" si="18"/>
        <v>5</v>
      </c>
      <c r="AM200" s="3" t="str">
        <f t="shared" si="19"/>
        <v>5</v>
      </c>
      <c r="AN200" s="3" t="str">
        <f t="shared" si="20"/>
        <v>5</v>
      </c>
      <c r="AO200" s="3"/>
      <c r="AP200" s="4">
        <v>0.00104862362578</v>
      </c>
      <c r="AQ200" s="4">
        <v>69528.0</v>
      </c>
      <c r="AR200" s="4">
        <v>16.08530646999156</v>
      </c>
      <c r="AS200" s="4">
        <v>38500.0</v>
      </c>
      <c r="AT200" s="4">
        <v>15.232570825356989</v>
      </c>
      <c r="AU200" s="4">
        <v>35299.6875</v>
      </c>
      <c r="AV200" s="4">
        <v>15.107367791255655</v>
      </c>
      <c r="AW200" s="4">
        <v>3200.3125</v>
      </c>
      <c r="AX200" s="4">
        <v>11.643997071083453</v>
      </c>
      <c r="AY200" s="4">
        <v>2479.92125</v>
      </c>
      <c r="AZ200" s="4">
        <v>11.276078593162007</v>
      </c>
      <c r="BA200" s="4">
        <v>142.33375</v>
      </c>
      <c r="BB200" s="4">
        <v>7.15313398223929</v>
      </c>
      <c r="BC200" s="3"/>
      <c r="BD200" s="3" t="str">
        <f t="shared" si="21"/>
        <v>1</v>
      </c>
      <c r="BE200" s="3" t="str">
        <f t="shared" si="22"/>
        <v>4</v>
      </c>
      <c r="BF200" s="3" t="str">
        <f t="shared" si="23"/>
        <v>4</v>
      </c>
      <c r="BG200" s="3" t="str">
        <f t="shared" si="24"/>
        <v>5</v>
      </c>
      <c r="BH200" s="3" t="str">
        <f t="shared" si="25"/>
        <v>5</v>
      </c>
      <c r="BI200" s="3" t="str">
        <f t="shared" si="26"/>
        <v>5</v>
      </c>
      <c r="BJ200" s="3" t="str">
        <f t="shared" si="27"/>
        <v>5</v>
      </c>
      <c r="BK200" s="3" t="str">
        <f t="shared" si="28"/>
        <v>4</v>
      </c>
      <c r="BL200" s="3" t="str">
        <f t="shared" si="29"/>
        <v>4</v>
      </c>
      <c r="BM200" s="3" t="str">
        <f t="shared" si="30"/>
        <v>5</v>
      </c>
      <c r="BN200" s="3" t="str">
        <f t="shared" si="31"/>
        <v>5</v>
      </c>
      <c r="BO200" s="3" t="str">
        <f t="shared" si="32"/>
        <v>4</v>
      </c>
      <c r="BP200" s="3" t="str">
        <f t="shared" si="33"/>
        <v>4</v>
      </c>
      <c r="BQ200" s="3"/>
      <c r="BR200" s="4"/>
      <c r="BS200" s="4">
        <v>2983032.0</v>
      </c>
      <c r="BT200" s="4">
        <v>128000.0</v>
      </c>
      <c r="BU200" s="3" t="str">
        <f t="shared" si="34"/>
        <v>10</v>
      </c>
      <c r="BV200" s="3" t="str">
        <f t="shared" si="35"/>
        <v>10</v>
      </c>
      <c r="BW200" t="str">
        <f t="shared" si="36"/>
        <v>4</v>
      </c>
      <c r="BX200" t="str">
        <f t="shared" si="37"/>
        <v>4</v>
      </c>
      <c r="BY200" s="4">
        <v>69528.0</v>
      </c>
      <c r="BZ200" s="4">
        <v>38500.0</v>
      </c>
      <c r="CA200" s="3" t="str">
        <f t="shared" si="38"/>
        <v>1</v>
      </c>
      <c r="CB200" s="3" t="str">
        <f t="shared" si="39"/>
        <v>9</v>
      </c>
      <c r="CC200" s="7" t="str">
        <f t="shared" si="40"/>
        <v/>
      </c>
      <c r="CD200" s="4" t="str">
        <f t="shared" si="41"/>
        <v/>
      </c>
      <c r="CE200" s="4" t="str">
        <f t="shared" si="42"/>
        <v/>
      </c>
    </row>
    <row r="201">
      <c r="A201" s="4" t="str">
        <f t="shared" si="44"/>
        <v/>
      </c>
      <c r="B201" s="4" t="str">
        <f t="shared" si="45"/>
        <v>1</v>
      </c>
      <c r="C201" s="4" t="str">
        <f t="shared" si="46"/>
        <v/>
      </c>
      <c r="D201" s="4" t="str">
        <f t="shared" si="47"/>
        <v/>
      </c>
      <c r="E201" s="4" t="str">
        <f t="shared" si="48"/>
        <v/>
      </c>
      <c r="F201" s="4" t="str">
        <f t="shared" si="49"/>
        <v>0</v>
      </c>
      <c r="G201" s="4" t="str">
        <f t="shared" si="50"/>
        <v/>
      </c>
      <c r="H201" s="4" t="str">
        <f t="shared" si="51"/>
        <v/>
      </c>
      <c r="I201" s="4" t="str">
        <f t="shared" si="52"/>
        <v>2</v>
      </c>
      <c r="J201" s="4">
        <v>19.0</v>
      </c>
      <c r="K201" s="4">
        <v>0.0</v>
      </c>
      <c r="L201" s="4">
        <v>1.0</v>
      </c>
      <c r="M201" t="str">
        <f t="shared" si="3"/>
        <v>2</v>
      </c>
      <c r="N201" t="str">
        <f t="shared" si="4"/>
        <v>0</v>
      </c>
      <c r="O201" t="str">
        <f t="shared" si="5"/>
        <v>1</v>
      </c>
      <c r="Q201" s="3" t="str">
        <f t="shared" si="6"/>
        <v>5</v>
      </c>
      <c r="R201" s="3" t="str">
        <f t="shared" si="7"/>
        <v>0</v>
      </c>
      <c r="S201" s="3" t="str">
        <f t="shared" si="8"/>
        <v>2</v>
      </c>
      <c r="T201">
        <v>4.247927513443585</v>
      </c>
      <c r="U201" s="7">
        <v>2.0</v>
      </c>
      <c r="V201" s="7">
        <v>1.0</v>
      </c>
      <c r="W201" s="7">
        <v>1086.0</v>
      </c>
      <c r="X201" s="3" t="str">
        <f t="shared" si="9"/>
        <v>1</v>
      </c>
      <c r="Y201" s="3" t="str">
        <f t="shared" si="10"/>
        <v>2</v>
      </c>
      <c r="Z201" s="3" t="str">
        <f t="shared" si="11"/>
        <v>1</v>
      </c>
      <c r="AA201" s="3" t="str">
        <f t="shared" si="12"/>
        <v>5</v>
      </c>
      <c r="AB201" s="3" t="str">
        <f t="shared" si="13"/>
        <v>2</v>
      </c>
      <c r="AC201" s="3" t="str">
        <f t="shared" si="14"/>
        <v>3</v>
      </c>
      <c r="AD201" s="3" t="str">
        <f t="shared" si="15"/>
        <v>2</v>
      </c>
      <c r="AE201" s="3" t="str">
        <f t="shared" si="16"/>
        <v>10</v>
      </c>
      <c r="AG201" s="7">
        <v>70470.4375</v>
      </c>
      <c r="AH201" s="7">
        <v>1100.5198569794122</v>
      </c>
      <c r="AI201" s="7">
        <v>22900.0</v>
      </c>
      <c r="AJ201" s="7">
        <v>19727.10561531395</v>
      </c>
      <c r="AK201" s="3" t="str">
        <f t="shared" si="17"/>
        <v>1</v>
      </c>
      <c r="AL201" s="3" t="str">
        <f t="shared" si="18"/>
        <v>4</v>
      </c>
      <c r="AM201" s="3" t="str">
        <f t="shared" si="19"/>
        <v>4</v>
      </c>
      <c r="AN201" s="3" t="str">
        <f t="shared" si="20"/>
        <v>4</v>
      </c>
      <c r="AO201" s="3"/>
      <c r="AP201" s="4">
        <v>9.53023786074E-4</v>
      </c>
      <c r="AQ201" s="4">
        <v>69386.0</v>
      </c>
      <c r="AR201" s="4">
        <v>16.08235697941233</v>
      </c>
      <c r="AS201" s="4">
        <v>22900.0</v>
      </c>
      <c r="AT201" s="4">
        <v>14.483059977871669</v>
      </c>
      <c r="AU201" s="4">
        <v>19715.46875</v>
      </c>
      <c r="AV201" s="4">
        <v>14.267040391555465</v>
      </c>
      <c r="AW201" s="4">
        <v>3184.53125</v>
      </c>
      <c r="AX201" s="4">
        <v>11.636865313950704</v>
      </c>
      <c r="AY201" s="4">
        <v>1075.9375</v>
      </c>
      <c r="AZ201" s="4">
        <v>10.071378560457278</v>
      </c>
      <c r="BA201" s="4">
        <v>8.5</v>
      </c>
      <c r="BB201" s="4">
        <v>3.0874628412503395</v>
      </c>
      <c r="BC201" s="3"/>
      <c r="BD201" s="3" t="str">
        <f t="shared" si="21"/>
        <v>1</v>
      </c>
      <c r="BE201" s="3" t="str">
        <f t="shared" si="22"/>
        <v>4</v>
      </c>
      <c r="BF201" s="3" t="str">
        <f t="shared" si="23"/>
        <v>4</v>
      </c>
      <c r="BG201" s="3" t="str">
        <f t="shared" si="24"/>
        <v>4</v>
      </c>
      <c r="BH201" s="3" t="str">
        <f t="shared" si="25"/>
        <v>4</v>
      </c>
      <c r="BI201" s="3" t="str">
        <f t="shared" si="26"/>
        <v>4</v>
      </c>
      <c r="BJ201" s="3" t="str">
        <f t="shared" si="27"/>
        <v>4</v>
      </c>
      <c r="BK201" s="3" t="str">
        <f t="shared" si="28"/>
        <v>4</v>
      </c>
      <c r="BL201" s="3" t="str">
        <f t="shared" si="29"/>
        <v>4</v>
      </c>
      <c r="BM201" s="3" t="str">
        <f t="shared" si="30"/>
        <v>4</v>
      </c>
      <c r="BN201" s="3" t="str">
        <f t="shared" si="31"/>
        <v>4</v>
      </c>
      <c r="BO201" s="3" t="str">
        <f t="shared" si="32"/>
        <v>2</v>
      </c>
      <c r="BP201" s="3" t="str">
        <f t="shared" si="33"/>
        <v>2</v>
      </c>
      <c r="BQ201" s="3"/>
      <c r="BR201" s="4"/>
      <c r="BS201" s="4">
        <v>4158471.0</v>
      </c>
      <c r="BT201" s="4">
        <v>139000.0</v>
      </c>
      <c r="BU201" s="3" t="str">
        <f t="shared" si="34"/>
        <v>10</v>
      </c>
      <c r="BV201" s="3" t="str">
        <f t="shared" si="35"/>
        <v>10</v>
      </c>
      <c r="BW201" t="str">
        <f t="shared" si="36"/>
        <v>4</v>
      </c>
      <c r="BX201" t="str">
        <f t="shared" si="37"/>
        <v>4</v>
      </c>
      <c r="BY201" s="4">
        <v>69386.0</v>
      </c>
      <c r="BZ201" s="4">
        <v>22900.0</v>
      </c>
      <c r="CA201" s="3" t="str">
        <f t="shared" si="38"/>
        <v>1</v>
      </c>
      <c r="CB201" s="3" t="str">
        <f t="shared" si="39"/>
        <v>8</v>
      </c>
      <c r="CC201" s="7" t="str">
        <f t="shared" si="40"/>
        <v/>
      </c>
      <c r="CD201" s="4" t="str">
        <f t="shared" si="41"/>
        <v>0</v>
      </c>
      <c r="CE201" s="4" t="str">
        <f t="shared" si="42"/>
        <v>1</v>
      </c>
    </row>
    <row r="202">
      <c r="A202" s="4" t="str">
        <f t="shared" si="44"/>
        <v/>
      </c>
      <c r="B202" s="4" t="str">
        <f t="shared" si="45"/>
        <v/>
      </c>
      <c r="C202" s="4" t="str">
        <f t="shared" si="46"/>
        <v/>
      </c>
      <c r="D202" s="4" t="str">
        <f t="shared" si="47"/>
        <v/>
      </c>
      <c r="E202" s="4" t="str">
        <f t="shared" si="48"/>
        <v/>
      </c>
      <c r="F202" s="4" t="str">
        <f t="shared" si="49"/>
        <v/>
      </c>
      <c r="G202" s="4" t="str">
        <f t="shared" si="50"/>
        <v/>
      </c>
      <c r="H202" s="4" t="str">
        <f t="shared" si="51"/>
        <v/>
      </c>
      <c r="I202" s="4" t="str">
        <f t="shared" si="52"/>
        <v/>
      </c>
      <c r="M202" s="4">
        <v>0.0</v>
      </c>
      <c r="N202" s="4">
        <v>0.0</v>
      </c>
      <c r="O202" t="str">
        <f t="shared" si="5"/>
        <v>0</v>
      </c>
      <c r="Q202" s="3" t="str">
        <f t="shared" si="6"/>
        <v/>
      </c>
      <c r="R202" s="3" t="str">
        <f t="shared" si="7"/>
        <v/>
      </c>
      <c r="S202" s="3" t="str">
        <f t="shared" si="8"/>
        <v/>
      </c>
      <c r="X202" s="3" t="str">
        <f t="shared" si="9"/>
        <v>0</v>
      </c>
      <c r="Y202" s="3" t="str">
        <f t="shared" si="10"/>
        <v>0</v>
      </c>
      <c r="Z202" s="3" t="str">
        <f t="shared" si="11"/>
        <v>0</v>
      </c>
      <c r="AA202" s="3" t="str">
        <f t="shared" si="12"/>
        <v>0</v>
      </c>
      <c r="AB202" s="3" t="str">
        <f t="shared" si="13"/>
        <v/>
      </c>
      <c r="AC202" s="3" t="str">
        <f t="shared" si="14"/>
        <v/>
      </c>
      <c r="AD202" s="3" t="str">
        <f t="shared" si="15"/>
        <v/>
      </c>
      <c r="AE202" s="3" t="str">
        <f t="shared" si="16"/>
        <v/>
      </c>
      <c r="AG202" s="7">
        <v>68841.300625</v>
      </c>
      <c r="AH202" s="7">
        <v>90.37005378811283</v>
      </c>
      <c r="AI202" s="7">
        <v>2966.0</v>
      </c>
      <c r="AJ202" s="7">
        <v>1812.1848753429083</v>
      </c>
      <c r="AK202" s="3" t="str">
        <f t="shared" si="17"/>
        <v>1</v>
      </c>
      <c r="AL202" s="3" t="str">
        <f t="shared" si="18"/>
        <v>1</v>
      </c>
      <c r="AM202" s="3" t="str">
        <f t="shared" si="19"/>
        <v>2</v>
      </c>
      <c r="AN202" s="3" t="str">
        <f t="shared" si="20"/>
        <v>1</v>
      </c>
      <c r="AO202" s="3"/>
      <c r="AP202" s="4">
        <v>0.0</v>
      </c>
      <c r="AQ202" s="4">
        <v>68767.0</v>
      </c>
      <c r="AR202" s="4">
        <v>16.069428788112834</v>
      </c>
      <c r="AS202" s="4">
        <v>2966.0</v>
      </c>
      <c r="AT202" s="4">
        <v>11.53430288245463</v>
      </c>
      <c r="AU202" s="4">
        <v>1802.0</v>
      </c>
      <c r="AV202" s="4">
        <v>10.81538329581354</v>
      </c>
      <c r="AW202" s="4">
        <v>1164.0</v>
      </c>
      <c r="AX202" s="4">
        <v>10.184875342908283</v>
      </c>
      <c r="AY202" s="4">
        <v>74.300625</v>
      </c>
      <c r="AZ202" s="4">
        <v>6.215302441325637</v>
      </c>
      <c r="BA202" s="4">
        <v>0.0</v>
      </c>
      <c r="BB202" s="4">
        <v>0.0</v>
      </c>
      <c r="BC202" s="3"/>
      <c r="BD202" s="3" t="str">
        <f t="shared" si="21"/>
        <v>0</v>
      </c>
      <c r="BE202" s="3" t="str">
        <f t="shared" si="22"/>
        <v>4</v>
      </c>
      <c r="BF202" s="3" t="str">
        <f t="shared" si="23"/>
        <v>4</v>
      </c>
      <c r="BG202" s="3" t="str">
        <f t="shared" si="24"/>
        <v>2</v>
      </c>
      <c r="BH202" s="3" t="str">
        <f t="shared" si="25"/>
        <v>2</v>
      </c>
      <c r="BI202" s="3" t="str">
        <f t="shared" si="26"/>
        <v>1</v>
      </c>
      <c r="BJ202" s="3" t="str">
        <f t="shared" si="27"/>
        <v>1</v>
      </c>
      <c r="BK202" s="3" t="str">
        <f t="shared" si="28"/>
        <v>3</v>
      </c>
      <c r="BL202" s="3" t="str">
        <f t="shared" si="29"/>
        <v>3</v>
      </c>
      <c r="BM202" s="3" t="str">
        <f t="shared" si="30"/>
        <v>1</v>
      </c>
      <c r="BN202" s="3" t="str">
        <f t="shared" si="31"/>
        <v>1</v>
      </c>
      <c r="BO202" s="3" t="str">
        <f t="shared" si="32"/>
        <v>0</v>
      </c>
      <c r="BP202" s="3" t="str">
        <f t="shared" si="33"/>
        <v>0</v>
      </c>
      <c r="BQ202" s="3"/>
      <c r="BR202" s="4"/>
      <c r="BS202" s="4">
        <v>2.2227136E7</v>
      </c>
      <c r="BT202" s="4">
        <v>302000.0</v>
      </c>
      <c r="BU202" s="3" t="str">
        <f t="shared" si="34"/>
        <v>10</v>
      </c>
      <c r="BV202" s="3" t="str">
        <f t="shared" si="35"/>
        <v>10</v>
      </c>
      <c r="BW202" t="str">
        <f t="shared" si="36"/>
        <v>4</v>
      </c>
      <c r="BX202" t="str">
        <f t="shared" si="37"/>
        <v>4</v>
      </c>
      <c r="BY202" s="4">
        <v>68767.0</v>
      </c>
      <c r="BZ202" s="4">
        <v>2966.0</v>
      </c>
      <c r="CA202" s="3" t="str">
        <f t="shared" si="38"/>
        <v>1</v>
      </c>
      <c r="CB202" s="3" t="str">
        <f t="shared" si="39"/>
        <v>3</v>
      </c>
      <c r="CC202" s="7" t="str">
        <f t="shared" si="40"/>
        <v/>
      </c>
      <c r="CD202" s="4" t="str">
        <f t="shared" si="41"/>
        <v/>
      </c>
      <c r="CE202" s="4" t="str">
        <f t="shared" si="42"/>
        <v/>
      </c>
    </row>
    <row r="203">
      <c r="M203" t="str">
        <f>correl(M3:M202,N3:N202)</f>
        <v>0.4736973306</v>
      </c>
      <c r="N203" t="str">
        <f>correl(M3:M202,O3:O202)</f>
        <v>0.4516649971</v>
      </c>
      <c r="Q203" t="str">
        <f>correl(Q3:Q202,R3:R202)</f>
        <v>0.3697028034</v>
      </c>
      <c r="R203" t="str">
        <f>correl(Q3:Q202,S3:S202)</f>
        <v>0.2961852518</v>
      </c>
      <c r="BR203" s="4"/>
      <c r="BS203" s="4"/>
      <c r="BY203" s="4"/>
      <c r="BZ203" s="4"/>
      <c r="CA203" s="4"/>
      <c r="CB203" s="4"/>
    </row>
    <row r="204">
      <c r="BR204" s="4"/>
      <c r="BS204" s="4"/>
      <c r="BY204" s="4"/>
      <c r="BZ204" s="4"/>
      <c r="CA204" s="4"/>
      <c r="CB204" s="4"/>
    </row>
    <row r="205">
      <c r="J205" s="4"/>
      <c r="AC205" s="4" t="s">
        <v>5100</v>
      </c>
      <c r="AD205" s="4" t="s">
        <v>5101</v>
      </c>
      <c r="BY205" s="4"/>
      <c r="BZ205" s="4"/>
      <c r="CA205" s="4"/>
      <c r="CB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Y206" t="str">
        <f>correl(X2:X202,Z2:Z202)</f>
        <v>0.4613637387</v>
      </c>
      <c r="Z206" t="str">
        <f>correl(X2:X202,AA2:AA202)</f>
        <v>0.5401465872</v>
      </c>
      <c r="AB206" s="4" t="s">
        <v>5102</v>
      </c>
      <c r="AC206" t="str">
        <f>correl(AB2:AB202,AD2:AD202)</f>
        <v>0.2250874058</v>
      </c>
      <c r="AD206" t="str">
        <f>correl(AB2:AB202,AE2:AE202)</f>
        <v>0.2894334334</v>
      </c>
      <c r="BY206" s="4"/>
      <c r="BZ206" s="4"/>
      <c r="CA206" s="4"/>
      <c r="CB206" s="4"/>
      <c r="CC206" s="4"/>
      <c r="CD206" s="4"/>
      <c r="CE206" s="4"/>
    </row>
    <row r="207">
      <c r="Y207" t="str">
        <f>correl(Y2:Y202,Z2:Z202)</f>
        <v>0.370574378</v>
      </c>
      <c r="Z207" t="str">
        <f>correl(Y2:Y202,AA2:AA202)</f>
        <v>0.4303405297</v>
      </c>
      <c r="AB207" s="4" t="s">
        <v>5103</v>
      </c>
      <c r="AC207" t="str">
        <f>correl(AC2:AC202,AD2:AD202)</f>
        <v>0.1971304128</v>
      </c>
      <c r="AD207" t="str">
        <f>correl(AC2:AC202,AE2:AE202)</f>
        <v>0.1803848803</v>
      </c>
      <c r="BY207" s="4"/>
      <c r="BZ207" s="4"/>
      <c r="CA207" s="4"/>
      <c r="CB207" s="4"/>
    </row>
    <row r="208">
      <c r="BR208" s="4"/>
      <c r="BS208" s="4"/>
      <c r="BT208" s="4" t="s">
        <v>5104</v>
      </c>
      <c r="BU208" s="4" t="str">
        <f>correl(BU3:BU202,Q3:Q202)</f>
        <v>0.06065487095</v>
      </c>
      <c r="BV208" s="4" t="str">
        <f>correl(BX3:BX202,Q3:Q202)</f>
        <v>0.04814840081</v>
      </c>
      <c r="BW208" s="73"/>
      <c r="BX208" s="73" t="s">
        <v>367</v>
      </c>
      <c r="BY208" s="3"/>
      <c r="BZ208" s="3"/>
      <c r="CA208" s="3"/>
      <c r="CB208" s="3"/>
      <c r="CC208" t="str">
        <f>CORREL(CA3:CA202,CC3:CC202)</f>
        <v>0.126099176</v>
      </c>
      <c r="CD208" t="str">
        <f>CORREL(CA3:CA202,CD3:CD202)</f>
        <v>-0.1746337217</v>
      </c>
      <c r="CE208" t="str">
        <f>CORREL(CA3:CA202,CE3:CE202)</f>
        <v>-0.116711905</v>
      </c>
    </row>
    <row r="209">
      <c r="BT209" s="4" t="s">
        <v>5105</v>
      </c>
      <c r="BU209" s="4" t="str">
        <f>correl(BW3:BW202,R3:R202)</f>
        <v>-0.08163417302</v>
      </c>
      <c r="BV209" s="4" t="str">
        <f>correl(BX3:BX202,R3:R202)</f>
        <v>0.01832804716</v>
      </c>
      <c r="BW209" s="73"/>
      <c r="BX209" s="73" t="s">
        <v>718</v>
      </c>
      <c r="BY209" s="3"/>
      <c r="BZ209" s="3"/>
      <c r="CA209" s="3"/>
      <c r="CB209" s="3"/>
      <c r="CC209" t="str">
        <f>CORREL(CB3:CB202,CC3:CC202)</f>
        <v>-0.1322200911</v>
      </c>
      <c r="CD209" t="str">
        <f>CORREL(CB3:CB202,CD3:CD202)</f>
        <v>0.1611947786</v>
      </c>
      <c r="CE209" t="str">
        <f>CORREL(CB3:CB202,CE3:CE202)</f>
        <v>0.1250329519</v>
      </c>
    </row>
    <row r="210">
      <c r="BT210" s="4" t="s">
        <v>5106</v>
      </c>
      <c r="BU210" s="4" t="str">
        <f>correl(BW3:BW202,S3:S202)</f>
        <v>-0.1375812894</v>
      </c>
      <c r="BV210" s="4" t="str">
        <f>correl(BX3:BX202,S3:S202)</f>
        <v>-0.0270665981</v>
      </c>
      <c r="BW210" s="73"/>
      <c r="BX210" s="73" t="s">
        <v>1159</v>
      </c>
      <c r="BY210" s="3"/>
      <c r="BZ210" s="3"/>
      <c r="CA210" s="3"/>
      <c r="CB210" s="3"/>
      <c r="CD210" t="str">
        <f>CORREL(CC3:CC202,CD3:CD202)</f>
        <v>-0.1286688388</v>
      </c>
      <c r="CE210" t="str">
        <f>CORREL(CC3:CC202,CE3:CE202)</f>
        <v>-0.1041833696</v>
      </c>
    </row>
    <row r="211">
      <c r="AG211" s="4" t="s">
        <v>3</v>
      </c>
      <c r="AH211" s="4" t="s">
        <v>4</v>
      </c>
      <c r="AI211" s="4" t="s">
        <v>5</v>
      </c>
      <c r="AJ211" s="4" t="s">
        <v>6</v>
      </c>
      <c r="AK211" s="4" t="s">
        <v>5107</v>
      </c>
      <c r="AL211" s="4" t="s">
        <v>5108</v>
      </c>
      <c r="AM211" s="4" t="s">
        <v>5109</v>
      </c>
      <c r="AN211" s="4" t="s">
        <v>5110</v>
      </c>
      <c r="AO211" s="4"/>
      <c r="BC211" s="7"/>
      <c r="BD211" s="7">
        <v>0.00245974311619</v>
      </c>
      <c r="BE211" s="7">
        <v>84947.0</v>
      </c>
      <c r="BF211" s="7">
        <v>16.374275377441023</v>
      </c>
      <c r="BG211" s="7">
        <v>2624.0</v>
      </c>
      <c r="BH211" s="7">
        <v>11.357552004618084</v>
      </c>
      <c r="BI211" s="7">
        <v>2089.0</v>
      </c>
      <c r="BJ211" s="7">
        <v>11.028596777067108</v>
      </c>
      <c r="BK211" s="7">
        <v>225.0</v>
      </c>
      <c r="BL211" s="7">
        <v>7.813781191217037</v>
      </c>
      <c r="BM211" s="7">
        <v>165.3125</v>
      </c>
      <c r="BN211" s="7">
        <v>7.369052007001388</v>
      </c>
      <c r="BO211" s="7">
        <v>3.25</v>
      </c>
      <c r="BP211" s="7">
        <v>1.7004397181410922</v>
      </c>
      <c r="BQ211" s="7"/>
      <c r="BT211" s="4" t="s">
        <v>5111</v>
      </c>
      <c r="BU211" t="str">
        <f>CORREL(BU3:BU202,T3:T202)</f>
        <v>0.06227709535</v>
      </c>
      <c r="BV211" t="str">
        <f>CORREL(BV3:BV202,T3:T202)</f>
        <v>0.06227709535</v>
      </c>
      <c r="BW211" s="73"/>
      <c r="BX211" s="73"/>
      <c r="BY211" s="4"/>
      <c r="BZ211" s="4"/>
      <c r="CA211" s="4"/>
      <c r="CB211" s="4"/>
    </row>
    <row r="212">
      <c r="AB212" s="4"/>
      <c r="AC212" s="4"/>
      <c r="AD212" s="4"/>
      <c r="AE212" s="4"/>
      <c r="AF212" s="4" t="s">
        <v>3</v>
      </c>
      <c r="AH212" t="str">
        <f>correl(AK3:AK202,AL3:AL202)</f>
        <v>0.01992798108</v>
      </c>
      <c r="AI212" t="str">
        <f>correl(AK3:AK202,AM3:AM202)</f>
        <v>-0.1602320464</v>
      </c>
      <c r="AJ212" t="str">
        <f>correl(AK3:AK202,AN3:AN202)</f>
        <v>-0.1447566817</v>
      </c>
      <c r="AK212" t="str">
        <f>correl(AK3:AK202,X3:X202)</f>
        <v>0.007484581199</v>
      </c>
      <c r="AL212" t="str">
        <f>correl(AK3:AK202,Y3:Y202)</f>
        <v>0.04744816241</v>
      </c>
      <c r="AM212" t="str">
        <f>correl(AK3:AK202,Z3:Z202)</f>
        <v>-0.06661695721</v>
      </c>
      <c r="AN212" t="str">
        <f>correl(AK3:AK202,AA3:AA202)</f>
        <v>-0.04604443215</v>
      </c>
      <c r="BD212" s="74">
        <v>0.00347234619996</v>
      </c>
      <c r="BE212" s="74">
        <v>124810.0</v>
      </c>
      <c r="BF212" s="74">
        <v>16.92937400456996</v>
      </c>
      <c r="BG212" s="74">
        <v>6703.0</v>
      </c>
      <c r="BH212" s="74">
        <v>12.710591218506757</v>
      </c>
      <c r="BI212" s="74">
        <v>5439.24875</v>
      </c>
      <c r="BJ212" s="74">
        <v>12.409191689907361</v>
      </c>
      <c r="BK212" s="74">
        <v>837.9375</v>
      </c>
      <c r="BL212" s="74">
        <v>9.710698830116167</v>
      </c>
      <c r="BM212" s="74">
        <v>352.4753125</v>
      </c>
      <c r="BN212" s="74">
        <v>8.461378403935544</v>
      </c>
      <c r="BO212" s="74">
        <v>27.9371875</v>
      </c>
      <c r="BP212" s="74">
        <v>4.804114883564641</v>
      </c>
      <c r="BQ212" s="74"/>
      <c r="BT212" s="4" t="s">
        <v>5108</v>
      </c>
      <c r="BU212" t="str">
        <f>CORREL(BU3:BU202,U3:U202)</f>
        <v>0.005929868468</v>
      </c>
      <c r="BV212" t="str">
        <f>CORREL(BV3:BV202,U3:U202)</f>
        <v>0.005929868468</v>
      </c>
      <c r="BW212" s="73"/>
      <c r="BX212" s="73"/>
      <c r="BY212" s="4"/>
      <c r="BZ212" s="4"/>
      <c r="CA212" s="4"/>
      <c r="CB212" s="4"/>
    </row>
    <row r="213">
      <c r="AB213" s="4"/>
      <c r="AC213" s="4"/>
      <c r="AD213" s="4"/>
      <c r="AE213" s="4"/>
      <c r="AF213" s="4" t="s">
        <v>4</v>
      </c>
      <c r="AI213" t="str">
        <f>correl(AL3:AL202,AM3:AM202)</f>
        <v>0.6448734835</v>
      </c>
      <c r="AJ213" t="str">
        <f>correl(AL3:AL202,AN3:AN202)</f>
        <v>0.5957298331</v>
      </c>
      <c r="AK213" t="str">
        <f>correl(AL3:AL202,X3:X202)</f>
        <v>0.1000927711</v>
      </c>
      <c r="AL213" t="str">
        <f>correl(AL3:AL202,Y3:Y202)</f>
        <v>0.1065614105</v>
      </c>
      <c r="AM213" t="str">
        <f>correl(AL3:AL202,Z3:Z202)</f>
        <v>-0.02336902329</v>
      </c>
      <c r="AN213" t="str">
        <f>correl(AL3:AL202,AA3:AA202)</f>
        <v>0.01626163016</v>
      </c>
      <c r="BD213" s="74">
        <v>0.00495303097992</v>
      </c>
      <c r="BE213" s="74">
        <v>190901.0</v>
      </c>
      <c r="BF213" s="74">
        <v>17.542465134492765</v>
      </c>
      <c r="BG213" s="74">
        <v>11500.0</v>
      </c>
      <c r="BH213" s="74">
        <v>13.4893462407191</v>
      </c>
      <c r="BI213" s="74">
        <v>9415.625</v>
      </c>
      <c r="BJ213" s="74">
        <v>13.200841147369188</v>
      </c>
      <c r="BK213" s="74">
        <v>1797.96875</v>
      </c>
      <c r="BL213" s="74">
        <v>10.812152230646914</v>
      </c>
      <c r="BM213" s="74">
        <v>845.951875</v>
      </c>
      <c r="BN213" s="74">
        <v>9.72443178258368</v>
      </c>
      <c r="BO213" s="74">
        <v>61.34875</v>
      </c>
      <c r="BP213" s="74">
        <v>5.938962043711597</v>
      </c>
      <c r="BQ213" s="74"/>
      <c r="BT213" s="4" t="s">
        <v>5112</v>
      </c>
      <c r="BU213" t="str">
        <f>CORREL(BU3:BU202,V3:V202)</f>
        <v>-0.2708236527</v>
      </c>
      <c r="BV213" t="str">
        <f>CORREL(BV3:BV202,V3:V202)</f>
        <v>-0.2708236527</v>
      </c>
      <c r="BW213" s="73"/>
      <c r="BX213" s="73"/>
      <c r="BY213" s="4"/>
      <c r="BZ213" s="4"/>
      <c r="CA213" s="4"/>
      <c r="CB213" s="4"/>
    </row>
    <row r="214">
      <c r="AB214" s="4"/>
      <c r="AC214" s="4"/>
      <c r="AD214" s="4"/>
      <c r="AE214" s="4"/>
      <c r="AF214" s="4" t="s">
        <v>5</v>
      </c>
      <c r="AJ214" t="str">
        <f>correl(AM3:AM202,AN3:AN202)</f>
        <v>0.9576287989</v>
      </c>
      <c r="AK214" t="str">
        <f>correl(AM3:AM202,X3:X202)</f>
        <v>0.2034045008</v>
      </c>
      <c r="AL214" t="str">
        <f>correl(AM3:AM202,Y3:Y202)</f>
        <v>0.1379147442</v>
      </c>
      <c r="AM214" t="str">
        <f>correl(AM3:AM202,Z3:Z202)</f>
        <v>0.1187421986</v>
      </c>
      <c r="AN214" t="str">
        <f>correl(AM3:AM202,AA3:AA202)</f>
        <v>0.1501292014</v>
      </c>
      <c r="BD214" s="74">
        <v>0.00744971497732</v>
      </c>
      <c r="BE214" s="74">
        <v>442869.0</v>
      </c>
      <c r="BF214" s="74">
        <v>18.756520489245247</v>
      </c>
      <c r="BG214" s="74">
        <v>26600.0</v>
      </c>
      <c r="BH214" s="74">
        <v>14.699138625275916</v>
      </c>
      <c r="BI214" s="74">
        <v>21509.84375</v>
      </c>
      <c r="BJ214" s="74">
        <v>14.392709424444366</v>
      </c>
      <c r="BK214" s="74">
        <v>4237.5528125</v>
      </c>
      <c r="BL214" s="74">
        <v>12.049015633290313</v>
      </c>
      <c r="BM214" s="74">
        <v>1669.4103125</v>
      </c>
      <c r="BN214" s="74">
        <v>10.705122872709932</v>
      </c>
      <c r="BO214" s="74">
        <v>144.0925</v>
      </c>
      <c r="BP214" s="74">
        <v>7.170851435111138</v>
      </c>
      <c r="BQ214" s="74"/>
      <c r="BT214" s="4" t="s">
        <v>5110</v>
      </c>
      <c r="BU214" t="str">
        <f>CORREL(BU3:BU202,W3:W202)</f>
        <v>-0.3411037748</v>
      </c>
      <c r="BV214" t="str">
        <f>CORREL(BV3:BV202,W3:W202)</f>
        <v>-0.3411037748</v>
      </c>
      <c r="BW214" s="73"/>
      <c r="BX214" s="73"/>
      <c r="BY214" s="4"/>
      <c r="BZ214" s="4"/>
      <c r="CA214" s="4"/>
      <c r="CB214" s="4"/>
    </row>
    <row r="215">
      <c r="AB215" s="4"/>
      <c r="AC215" s="4"/>
      <c r="AD215" s="4"/>
      <c r="AE215" s="4"/>
      <c r="AF215" s="4" t="s">
        <v>6</v>
      </c>
      <c r="AK215" t="str">
        <f>correl(AN2:AN202,X2:X202)</f>
        <v>0.2441617975</v>
      </c>
      <c r="AL215" t="str">
        <f>correl(AN2:AN202,Y2:Y202)</f>
        <v>0.1955754567</v>
      </c>
      <c r="AM215" t="str">
        <f>correl(AN2:AN202,Z2:Z202)</f>
        <v>0.1572631081</v>
      </c>
      <c r="AN215" t="str">
        <f>correl(AN2:AN202,AA2:AA202)</f>
        <v>0.1772053474</v>
      </c>
      <c r="BW215" s="73"/>
      <c r="BX215" s="73"/>
      <c r="BY215" s="4"/>
      <c r="BZ215" s="4"/>
      <c r="CA215" s="4"/>
      <c r="CB215" s="4"/>
    </row>
    <row r="216">
      <c r="AB216" s="4"/>
      <c r="AC216" s="4"/>
      <c r="AD216" s="4"/>
      <c r="AE216" s="4"/>
      <c r="AF216" s="4" t="s">
        <v>5107</v>
      </c>
      <c r="BW216" s="73"/>
      <c r="BX216" s="73"/>
      <c r="BY216" s="3"/>
      <c r="BZ216" s="3"/>
      <c r="CA216" s="3"/>
      <c r="CB216" s="3"/>
    </row>
    <row r="217">
      <c r="AB217" s="4"/>
      <c r="AC217" s="4"/>
      <c r="AD217" s="4"/>
      <c r="AE217" s="4"/>
      <c r="AF217" s="4" t="s">
        <v>5108</v>
      </c>
      <c r="BY217" s="4"/>
      <c r="BZ217" s="4"/>
      <c r="CA217" s="4"/>
      <c r="CB217" s="4"/>
    </row>
    <row r="218">
      <c r="AB218" s="4"/>
      <c r="AC218" s="4"/>
      <c r="AD218" s="4"/>
      <c r="AE218" s="4"/>
      <c r="AF218" s="4" t="s">
        <v>5109</v>
      </c>
      <c r="BY218" s="4"/>
      <c r="BZ218" s="4"/>
      <c r="CA218" s="4"/>
      <c r="CB218" s="4"/>
    </row>
    <row r="219">
      <c r="AB219" s="4"/>
      <c r="AC219" s="4"/>
      <c r="AD219" s="4"/>
      <c r="AE219" s="4"/>
      <c r="AF219" s="4" t="s">
        <v>5110</v>
      </c>
      <c r="BY219" s="4"/>
      <c r="BZ219" s="4"/>
      <c r="CA219" s="4"/>
      <c r="CB219" s="4"/>
    </row>
    <row r="220">
      <c r="BC220" s="4" t="s">
        <v>5113</v>
      </c>
      <c r="BD220" t="str">
        <f>correl(BD3:BD202,M3:M202)</f>
        <v>0.0247750392</v>
      </c>
      <c r="BE220" t="str">
        <f>correl(BE3:BE202,M3:M202)</f>
        <v>-0.148956444</v>
      </c>
      <c r="BF220" t="str">
        <f>correl(BF3:BF202,M3:M202)</f>
        <v>-0.04944716895</v>
      </c>
      <c r="BG220" t="str">
        <f>correl(BG3:BG202,M3:M202)</f>
        <v>0.1603990738</v>
      </c>
      <c r="BH220" t="str">
        <f>correl(BH3:BH202,M3:M202)</f>
        <v>0.1658635468</v>
      </c>
      <c r="BI220" t="str">
        <f>correl(BI3:BI202,M3:M202)</f>
        <v>0.1873644547</v>
      </c>
      <c r="BJ220" t="str">
        <f>correl(BJ3:BJ202,M3:M202)</f>
        <v>0.1935535074</v>
      </c>
      <c r="BK220" t="str">
        <f>correl(BK3:BK202,M3:M202)</f>
        <v>0.04253407576</v>
      </c>
      <c r="BL220" t="str">
        <f>correl(BL3:BL202,M3:M202)</f>
        <v>0.03109249138</v>
      </c>
      <c r="BM220" t="str">
        <f>correl(BM3:BM202,M3:M202)</f>
        <v>0.08860699203</v>
      </c>
      <c r="BN220" t="str">
        <f>correl(BN3:BN202,M3:M202)</f>
        <v>0.09030478078</v>
      </c>
      <c r="BO220" t="str">
        <f>correl(BO3:BO202,M3:M202)</f>
        <v>0.08059033816</v>
      </c>
      <c r="BP220" t="str">
        <f>correl(BP3:BP202,M3:M202)</f>
        <v>0.08854859278</v>
      </c>
      <c r="BY220" s="4"/>
      <c r="BZ220" s="4"/>
      <c r="CA220" s="4"/>
      <c r="CB220" s="4"/>
    </row>
    <row r="221">
      <c r="BC221" s="4" t="s">
        <v>5106</v>
      </c>
      <c r="BD221" t="str">
        <f>correl(BD3:BD202,N3:N202)</f>
        <v>0.05113544734</v>
      </c>
      <c r="BE221" t="str">
        <f>correl(BE3:BE202,N3:N202)</f>
        <v>-0.1206231994</v>
      </c>
      <c r="BF221" t="str">
        <f>correl(BF3:BF202,N3:N202)</f>
        <v>-0.1244761007</v>
      </c>
      <c r="BG221" t="str">
        <f>correl(BG3:BG202,N3:N202)</f>
        <v>0.1374341454</v>
      </c>
      <c r="BH221" t="str">
        <f>correl(BH3:BH202,N3:N202)</f>
        <v>0.1403682157</v>
      </c>
      <c r="BI221" t="str">
        <f>correl(BI3:BI202,N3:N202)</f>
        <v>0.1742656545</v>
      </c>
      <c r="BJ221" t="str">
        <f>correl(BJ3:BJ202,N3:N202)</f>
        <v>0.177115623</v>
      </c>
      <c r="BK221" t="str">
        <f>correl(BK3:BK202,N3:N202)</f>
        <v>0.07187249415</v>
      </c>
      <c r="BL221" t="str">
        <f>correl(BL3:BL202,N3:N202)</f>
        <v>0.0608459805</v>
      </c>
      <c r="BM221" t="str">
        <f>correl(BM3:BM202,N3:N202)</f>
        <v>-0.003485630385</v>
      </c>
      <c r="BN221" t="str">
        <f>correl(BN3:BN202,N3:N202)</f>
        <v>-0.00231494978</v>
      </c>
      <c r="BO221" t="str">
        <f>correl(BO3:BO202,N3:N202)</f>
        <v>0.04887275706</v>
      </c>
      <c r="BP221" t="str">
        <f>correl(BP3:BP202,N3:N202)</f>
        <v>0.0465382871</v>
      </c>
      <c r="BY221" s="4"/>
      <c r="BZ221" s="4"/>
      <c r="CA221" s="4"/>
      <c r="CB221" s="4"/>
    </row>
    <row r="222">
      <c r="BC222" s="4" t="s">
        <v>5105</v>
      </c>
      <c r="BD222" t="str">
        <f>correl(BD3:BD202,O3:O202)</f>
        <v>0.0425306816</v>
      </c>
      <c r="BE222" t="str">
        <f>correl(BE3:BE202,O3:O202)</f>
        <v>-0.1188344905</v>
      </c>
      <c r="BF222" t="str">
        <f>correl(BF3:BF202,O3:O202)</f>
        <v>-0.09134090821</v>
      </c>
      <c r="BG222" t="str">
        <f>correl(BG3:BG202,O3:O202)</f>
        <v>0.1200291872</v>
      </c>
      <c r="BH222" t="str">
        <f>correl(BH3:BH202,O3:O202)</f>
        <v>0.1227380452</v>
      </c>
      <c r="BI222" t="str">
        <f>correl(BI3:BI202,O3:O202)</f>
        <v>0.1638888171</v>
      </c>
      <c r="BJ222" t="str">
        <f>correl(BJ3:BJ202,O3:O202)</f>
        <v>0.1664554536</v>
      </c>
      <c r="BK222" t="str">
        <f>correl(BK3:BK202,O3:O202)</f>
        <v>0.0786566716</v>
      </c>
      <c r="BL222" t="str">
        <f>correl(BL3:BL202,O3:O202)</f>
        <v>0.07071889575</v>
      </c>
      <c r="BM222" t="str">
        <f>correl(BM3:BM202,O3:O202)</f>
        <v>-0.03254042794</v>
      </c>
      <c r="BN222" t="str">
        <f>correl(BN3:BN202,O3:O202)</f>
        <v>-0.0313572832</v>
      </c>
      <c r="BO222" t="str">
        <f>correl(BO3:BO202,O3:O202)</f>
        <v>-0.01249917427</v>
      </c>
      <c r="BP222" t="str">
        <f>correl(BP3:BP202,O3:O202)</f>
        <v>-0.004951906185</v>
      </c>
      <c r="BY222" s="4"/>
      <c r="BZ222" s="4"/>
      <c r="CA222" s="4"/>
      <c r="CB222" s="4"/>
    </row>
    <row r="223">
      <c r="BY223" s="4"/>
      <c r="BZ223" s="4"/>
      <c r="CA223" s="4"/>
      <c r="CB223" s="4"/>
    </row>
    <row r="224">
      <c r="BY224" s="3"/>
      <c r="BZ224" s="3"/>
      <c r="CA224" s="3"/>
      <c r="CB224" s="3"/>
    </row>
    <row r="225">
      <c r="BY225" s="3"/>
      <c r="BZ225" s="3"/>
      <c r="CA225" s="3"/>
      <c r="CB225" s="3"/>
    </row>
    <row r="226">
      <c r="BY226" s="4"/>
      <c r="BZ226" s="4"/>
      <c r="CA226" s="4"/>
      <c r="CB226" s="4"/>
    </row>
    <row r="227">
      <c r="BY227" s="4"/>
      <c r="BZ227" s="4"/>
      <c r="CA227" s="4"/>
      <c r="CB227" s="4"/>
    </row>
    <row r="228">
      <c r="BY228" s="4"/>
      <c r="BZ228" s="4"/>
      <c r="CA228" s="4"/>
      <c r="CB228" s="4"/>
    </row>
    <row r="229">
      <c r="BY229" s="4"/>
      <c r="BZ229" s="4"/>
      <c r="CA229" s="4"/>
      <c r="CB229" s="4"/>
    </row>
    <row r="230">
      <c r="BY230" s="4"/>
      <c r="BZ230" s="4"/>
      <c r="CA230" s="4"/>
      <c r="CB230" s="4"/>
    </row>
    <row r="231">
      <c r="BY231" s="4"/>
      <c r="BZ231" s="4"/>
      <c r="CA231" s="4"/>
      <c r="CB231" s="4"/>
    </row>
    <row r="232">
      <c r="BY232" s="4"/>
      <c r="BZ232" s="4"/>
      <c r="CA232" s="4"/>
      <c r="CB232" s="4"/>
    </row>
    <row r="233">
      <c r="BY233" s="4"/>
      <c r="BZ233" s="4"/>
      <c r="CA233" s="4"/>
      <c r="CB233" s="4"/>
    </row>
    <row r="234">
      <c r="BY234" s="3"/>
      <c r="BZ234" s="3"/>
      <c r="CA234" s="3"/>
      <c r="CB234" s="3"/>
    </row>
    <row r="235">
      <c r="BY235" s="3"/>
      <c r="BZ235" s="3"/>
      <c r="CA235" s="3"/>
      <c r="CB235" s="3"/>
    </row>
    <row r="236">
      <c r="BY236" s="3"/>
      <c r="BZ236" s="3"/>
      <c r="CA236" s="3"/>
      <c r="CB236" s="3"/>
    </row>
    <row r="237">
      <c r="BY237" s="3"/>
      <c r="BZ237" s="3"/>
      <c r="CA237" s="3"/>
      <c r="CB237" s="3"/>
    </row>
    <row r="238">
      <c r="BY238" s="4"/>
      <c r="BZ238" s="4"/>
      <c r="CA238" s="4"/>
      <c r="CB238" s="4"/>
    </row>
    <row r="239">
      <c r="BY239" s="4"/>
      <c r="BZ239" s="4"/>
      <c r="CA239" s="4"/>
      <c r="CB239" s="4"/>
    </row>
    <row r="240">
      <c r="BY240" s="4"/>
      <c r="BZ240" s="4"/>
      <c r="CA240" s="4"/>
      <c r="CB240" s="4"/>
    </row>
    <row r="241">
      <c r="BY241" s="4"/>
      <c r="BZ241" s="4"/>
      <c r="CA241" s="4"/>
      <c r="CB241" s="4"/>
    </row>
    <row r="242">
      <c r="BY242" s="4"/>
      <c r="BZ242" s="4"/>
      <c r="CA242" s="4"/>
      <c r="CB242" s="4"/>
    </row>
    <row r="243">
      <c r="BY243" s="4"/>
      <c r="BZ243" s="4"/>
      <c r="CA243" s="4"/>
      <c r="CB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BY244" s="3"/>
      <c r="BZ244" s="3"/>
      <c r="CA244" s="3"/>
      <c r="CB244" s="3"/>
      <c r="CC244" s="4"/>
      <c r="CD244" s="4"/>
      <c r="CE244" s="4"/>
    </row>
    <row r="245">
      <c r="BY245" s="4"/>
      <c r="BZ245" s="4"/>
      <c r="CA245" s="4"/>
      <c r="CB245" s="4"/>
    </row>
    <row r="246">
      <c r="BR246" s="4"/>
      <c r="BS246" s="4"/>
      <c r="BT246" s="4">
        <v>109.5984375</v>
      </c>
      <c r="BU246" s="4"/>
      <c r="BV246" s="4"/>
      <c r="BW246" s="4"/>
      <c r="BX246" s="4"/>
      <c r="BY246" s="4"/>
      <c r="BZ246" s="4"/>
      <c r="CA246" s="4"/>
      <c r="CB246" s="4"/>
    </row>
    <row r="247">
      <c r="BY247" s="4"/>
      <c r="BZ247" s="4"/>
      <c r="CA247" s="4"/>
      <c r="CB247" s="4"/>
    </row>
    <row r="248">
      <c r="BY248" s="3"/>
      <c r="BZ248" s="3"/>
      <c r="CA248" s="3"/>
      <c r="CB248" s="3"/>
    </row>
    <row r="249">
      <c r="BY249" s="3"/>
      <c r="BZ249" s="3"/>
      <c r="CA249" s="3"/>
      <c r="CB249" s="3"/>
    </row>
    <row r="250">
      <c r="BY250" s="3"/>
      <c r="BZ250" s="3"/>
      <c r="CA250" s="3"/>
      <c r="CB250" s="3"/>
    </row>
    <row r="251">
      <c r="BY251" s="4"/>
      <c r="BZ251" s="4"/>
      <c r="CA251" s="4"/>
      <c r="CB251" s="4"/>
    </row>
    <row r="252">
      <c r="BY252" s="4"/>
      <c r="BZ252" s="4"/>
      <c r="CA252" s="4"/>
      <c r="CB252" s="4"/>
    </row>
    <row r="253">
      <c r="BY253" s="4"/>
      <c r="BZ253" s="4"/>
      <c r="CA253" s="4"/>
      <c r="CB253" s="4"/>
    </row>
    <row r="254">
      <c r="BY254" s="4"/>
      <c r="BZ254" s="4"/>
      <c r="CA254" s="4"/>
      <c r="CB254" s="4"/>
    </row>
    <row r="255">
      <c r="BY255" s="3"/>
      <c r="BZ255" s="3"/>
      <c r="CA255" s="3"/>
      <c r="CB255" s="3"/>
    </row>
    <row r="256">
      <c r="BY256" s="4"/>
      <c r="BZ256" s="4"/>
      <c r="CA256" s="4"/>
      <c r="CB256" s="4"/>
    </row>
    <row r="257">
      <c r="BY257" s="4"/>
      <c r="BZ257" s="4"/>
      <c r="CA257" s="4"/>
      <c r="CB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BY258" s="4"/>
      <c r="BZ258" s="4"/>
      <c r="CA258" s="4"/>
      <c r="CB258" s="4"/>
      <c r="CC258" s="4"/>
      <c r="CD258" s="4"/>
      <c r="CE258" s="4"/>
    </row>
    <row r="259">
      <c r="BY259" s="4"/>
      <c r="BZ259" s="4"/>
      <c r="CA259" s="4"/>
      <c r="CB259" s="4"/>
    </row>
    <row r="260">
      <c r="BR260" s="4"/>
      <c r="BS260" s="4"/>
      <c r="BT260" s="4">
        <v>431.561875</v>
      </c>
      <c r="BU260" s="4"/>
      <c r="BV260" s="4"/>
      <c r="BW260" s="4"/>
      <c r="BX260" s="4"/>
      <c r="BY260" s="4"/>
      <c r="BZ260" s="4"/>
      <c r="CA260" s="4"/>
      <c r="CB260" s="4"/>
    </row>
    <row r="261">
      <c r="BY261" s="4"/>
      <c r="BZ261" s="4"/>
      <c r="CA261" s="4"/>
      <c r="CB261" s="4"/>
    </row>
    <row r="262">
      <c r="BY262" s="4"/>
      <c r="BZ262" s="4"/>
      <c r="CA262" s="4"/>
      <c r="CB262" s="4"/>
    </row>
    <row r="263">
      <c r="BY263" s="4"/>
      <c r="BZ263" s="4"/>
      <c r="CA263" s="4"/>
      <c r="CB263" s="4"/>
    </row>
    <row r="264">
      <c r="BY264" s="4"/>
      <c r="BZ264" s="4"/>
      <c r="CA264" s="4"/>
      <c r="CB264" s="4"/>
    </row>
    <row r="265">
      <c r="BY265" s="3"/>
      <c r="BZ265" s="3"/>
      <c r="CA265" s="3"/>
      <c r="CB265" s="3"/>
    </row>
    <row r="266">
      <c r="BY266" s="3"/>
      <c r="BZ266" s="3"/>
      <c r="CA266" s="3"/>
      <c r="CB266" s="3"/>
    </row>
    <row r="267">
      <c r="BY267" s="4"/>
      <c r="BZ267" s="4"/>
      <c r="CA267" s="4"/>
      <c r="CB267" s="4"/>
    </row>
    <row r="268">
      <c r="BY268" s="4"/>
      <c r="BZ268" s="4"/>
      <c r="CA268" s="4"/>
      <c r="CB268" s="4"/>
    </row>
    <row r="269">
      <c r="BY269" s="4"/>
      <c r="BZ269" s="4"/>
      <c r="CA269" s="4"/>
      <c r="CB269" s="4"/>
    </row>
    <row r="270">
      <c r="BY270" s="4"/>
      <c r="BZ270" s="4"/>
      <c r="CA270" s="4"/>
      <c r="CB270" s="4"/>
    </row>
    <row r="271">
      <c r="BY271" s="4"/>
      <c r="BZ271" s="4"/>
      <c r="CA271" s="4"/>
      <c r="CB271" s="4"/>
    </row>
    <row r="272">
      <c r="BY272" s="4"/>
      <c r="BZ272" s="4"/>
      <c r="CA272" s="4"/>
      <c r="CB272" s="4"/>
    </row>
    <row r="273">
      <c r="BY273" s="4"/>
      <c r="BZ273" s="4"/>
      <c r="CA273" s="4"/>
      <c r="CB273" s="4"/>
    </row>
    <row r="274">
      <c r="BY274" s="4"/>
      <c r="BZ274" s="4"/>
      <c r="CA274" s="4"/>
      <c r="CB274" s="4"/>
    </row>
    <row r="275">
      <c r="BY275" s="4"/>
      <c r="BZ275" s="4"/>
      <c r="CA275" s="4"/>
      <c r="CB275" s="4"/>
    </row>
    <row r="276">
      <c r="BY276" s="4"/>
      <c r="BZ276" s="4"/>
      <c r="CA276" s="4"/>
      <c r="CB276" s="4"/>
    </row>
    <row r="277">
      <c r="BY277" s="3"/>
      <c r="BZ277" s="3"/>
      <c r="CA277" s="3"/>
      <c r="CB277" s="3"/>
    </row>
    <row r="278">
      <c r="BY278" s="3"/>
      <c r="BZ278" s="3"/>
      <c r="CA278" s="3"/>
      <c r="CB278" s="3"/>
    </row>
    <row r="279">
      <c r="BY279" s="4"/>
      <c r="BZ279" s="4"/>
      <c r="CA279" s="4"/>
      <c r="CB279" s="4"/>
    </row>
    <row r="280">
      <c r="BY280" s="3"/>
      <c r="BZ280" s="3"/>
      <c r="CA280" s="3"/>
      <c r="CB280" s="3"/>
    </row>
    <row r="281">
      <c r="BY281" s="3"/>
      <c r="BZ281" s="3"/>
      <c r="CA281" s="3"/>
      <c r="CB281" s="3"/>
    </row>
    <row r="282">
      <c r="BY282" s="4"/>
      <c r="BZ282" s="4"/>
      <c r="CA282" s="4"/>
      <c r="CB282" s="4"/>
    </row>
    <row r="283">
      <c r="BY283" s="4"/>
      <c r="BZ283" s="4"/>
      <c r="CA283" s="4"/>
      <c r="CB283" s="4"/>
    </row>
    <row r="284">
      <c r="BY284" s="4"/>
      <c r="BZ284" s="4"/>
      <c r="CA284" s="4"/>
      <c r="CB284" s="4"/>
    </row>
    <row r="285">
      <c r="BY285" s="4"/>
      <c r="BZ285" s="4"/>
      <c r="CA285" s="4"/>
      <c r="CB285" s="4"/>
    </row>
    <row r="286">
      <c r="BY286" s="4"/>
      <c r="BZ286" s="4"/>
      <c r="CA286" s="4"/>
      <c r="CB286" s="4"/>
    </row>
    <row r="287">
      <c r="BY287" s="4"/>
      <c r="BZ287" s="4"/>
      <c r="CA287" s="4"/>
      <c r="CB287" s="4"/>
    </row>
    <row r="288">
      <c r="BY288" s="4"/>
      <c r="BZ288" s="4"/>
      <c r="CA288" s="4"/>
      <c r="CB288" s="4"/>
    </row>
    <row r="289">
      <c r="BY289" s="4"/>
      <c r="BZ289" s="4"/>
      <c r="CA289" s="4"/>
      <c r="CB289" s="4"/>
    </row>
    <row r="290">
      <c r="BY290" s="4"/>
      <c r="BZ290" s="4"/>
      <c r="CA290" s="4"/>
      <c r="CB290" s="4"/>
    </row>
    <row r="291">
      <c r="BY291" s="4"/>
      <c r="BZ291" s="4"/>
      <c r="CA291" s="4"/>
      <c r="CB291" s="4"/>
    </row>
    <row r="292">
      <c r="BY292" s="4"/>
      <c r="BZ292" s="4"/>
      <c r="CA292" s="4"/>
      <c r="CB292" s="4"/>
    </row>
    <row r="293">
      <c r="BY293" s="4"/>
      <c r="BZ293" s="4"/>
      <c r="CA293" s="4"/>
      <c r="CB293" s="4"/>
    </row>
    <row r="294">
      <c r="BY294" s="4"/>
      <c r="BZ294" s="4"/>
      <c r="CA294" s="4"/>
      <c r="CB294" s="4"/>
    </row>
    <row r="295">
      <c r="BY295" s="4"/>
      <c r="BZ295" s="4"/>
      <c r="CA295" s="4"/>
      <c r="CB295" s="4"/>
    </row>
    <row r="296">
      <c r="BY296" s="4"/>
      <c r="BZ296" s="4"/>
      <c r="CA296" s="4"/>
      <c r="CB296" s="4"/>
    </row>
    <row r="297">
      <c r="BY297" s="3"/>
      <c r="BZ297" s="3"/>
      <c r="CA297" s="3"/>
      <c r="CB297" s="3"/>
    </row>
    <row r="298">
      <c r="BY298" s="4"/>
      <c r="BZ298" s="4"/>
      <c r="CA298" s="4"/>
      <c r="CB298" s="4"/>
    </row>
    <row r="299">
      <c r="BY299" s="3"/>
      <c r="BZ299" s="3"/>
      <c r="CA299" s="3"/>
      <c r="CB299" s="3"/>
    </row>
    <row r="300">
      <c r="BY300" s="4"/>
      <c r="BZ300" s="4"/>
      <c r="CA300" s="4"/>
      <c r="CB300" s="4"/>
    </row>
    <row r="301">
      <c r="BY301" s="4"/>
      <c r="BZ301" s="4"/>
      <c r="CA301" s="4"/>
      <c r="CB301" s="4"/>
    </row>
    <row r="302">
      <c r="BY302" s="4"/>
      <c r="BZ302" s="4"/>
      <c r="CA302" s="4"/>
      <c r="CB302" s="4"/>
    </row>
    <row r="303">
      <c r="BY303" s="4"/>
      <c r="BZ303" s="4"/>
      <c r="CA303" s="4"/>
      <c r="CB303" s="4"/>
    </row>
    <row r="304">
      <c r="BY304" s="4"/>
      <c r="BZ304" s="4"/>
      <c r="CA304" s="4"/>
      <c r="CB304" s="4"/>
    </row>
    <row r="305">
      <c r="BY305" s="4"/>
      <c r="BZ305" s="4"/>
      <c r="CA305" s="4"/>
      <c r="CB305" s="4"/>
    </row>
    <row r="306">
      <c r="BY306" s="4"/>
      <c r="BZ306" s="4"/>
      <c r="CA306" s="4"/>
      <c r="CB306" s="4"/>
    </row>
    <row r="307">
      <c r="BY307" s="4"/>
      <c r="BZ307" s="4"/>
      <c r="CA307" s="4"/>
      <c r="CB307" s="4"/>
    </row>
    <row r="308">
      <c r="BY308" s="3"/>
      <c r="BZ308" s="3"/>
      <c r="CA308" s="3"/>
      <c r="CB308" s="3"/>
    </row>
    <row r="309">
      <c r="BY309" s="3"/>
      <c r="BZ309" s="3"/>
      <c r="CA309" s="3"/>
      <c r="CB309" s="3"/>
    </row>
    <row r="310">
      <c r="BY310" s="4"/>
      <c r="BZ310" s="4"/>
      <c r="CA310" s="4"/>
      <c r="CB310" s="4"/>
    </row>
    <row r="311">
      <c r="BY311" s="4"/>
      <c r="BZ311" s="4"/>
      <c r="CA311" s="4"/>
      <c r="CB311" s="4"/>
    </row>
    <row r="312">
      <c r="BY312" s="4"/>
      <c r="BZ312" s="4"/>
      <c r="CA312" s="4"/>
      <c r="CB312" s="4"/>
    </row>
    <row r="313">
      <c r="BY313" s="4"/>
      <c r="BZ313" s="4"/>
      <c r="CA313" s="4"/>
      <c r="CB313" s="4"/>
    </row>
    <row r="314">
      <c r="BY314" s="4"/>
      <c r="BZ314" s="4"/>
      <c r="CA314" s="4"/>
      <c r="CB314" s="4"/>
    </row>
    <row r="315">
      <c r="BY315" s="4"/>
      <c r="BZ315" s="4"/>
      <c r="CA315" s="4"/>
      <c r="CB315" s="4"/>
    </row>
    <row r="316">
      <c r="BY316" s="4"/>
      <c r="BZ316" s="4"/>
      <c r="CA316" s="4"/>
      <c r="CB316" s="4"/>
    </row>
    <row r="317">
      <c r="BY317" s="4"/>
      <c r="BZ317" s="4"/>
      <c r="CA317" s="4"/>
      <c r="CB317" s="4"/>
    </row>
    <row r="318">
      <c r="BY318" s="4"/>
      <c r="BZ318" s="4"/>
      <c r="CA318" s="4"/>
      <c r="CB318" s="4"/>
    </row>
    <row r="319">
      <c r="BY319" s="4"/>
      <c r="BZ319" s="4"/>
      <c r="CA319" s="4"/>
      <c r="CB319" s="4"/>
    </row>
    <row r="320">
      <c r="BY320" s="4"/>
      <c r="BZ320" s="4"/>
      <c r="CA320" s="4"/>
      <c r="CB320" s="4"/>
    </row>
    <row r="321">
      <c r="BY321" s="3"/>
      <c r="BZ321" s="3"/>
      <c r="CA321" s="3"/>
      <c r="CB321" s="3"/>
    </row>
    <row r="322">
      <c r="BY322" s="4"/>
      <c r="BZ322" s="4"/>
      <c r="CA322" s="4"/>
      <c r="CB322" s="4"/>
    </row>
    <row r="323">
      <c r="BY323" s="3"/>
      <c r="BZ323" s="3"/>
      <c r="CA323" s="3"/>
      <c r="CB323" s="3"/>
    </row>
    <row r="324">
      <c r="BY324" s="4"/>
      <c r="BZ324" s="4"/>
      <c r="CA324" s="4"/>
      <c r="CB324" s="4"/>
    </row>
    <row r="325">
      <c r="BY325" s="3"/>
      <c r="BZ325" s="3"/>
      <c r="CA325" s="3"/>
      <c r="CB325" s="3"/>
    </row>
    <row r="326">
      <c r="BY326" s="4"/>
      <c r="BZ326" s="4"/>
      <c r="CA326" s="4"/>
      <c r="CB326" s="4"/>
    </row>
    <row r="327">
      <c r="BY327" s="3"/>
      <c r="BZ327" s="3"/>
      <c r="CA327" s="3"/>
      <c r="CB327" s="3"/>
    </row>
    <row r="328">
      <c r="BY328" s="3"/>
      <c r="BZ328" s="3"/>
      <c r="CA328" s="3"/>
      <c r="CB328" s="3"/>
    </row>
    <row r="329">
      <c r="BY329" s="4"/>
      <c r="BZ329" s="4"/>
      <c r="CA329" s="4"/>
      <c r="CB329" s="4"/>
    </row>
    <row r="330">
      <c r="BY330" s="4"/>
      <c r="BZ330" s="4"/>
      <c r="CA330" s="4"/>
      <c r="CB330" s="4"/>
    </row>
    <row r="331">
      <c r="BY331" s="4"/>
      <c r="BZ331" s="4"/>
      <c r="CA331" s="4"/>
      <c r="CB331" s="4"/>
    </row>
    <row r="332">
      <c r="BY332" s="3"/>
      <c r="BZ332" s="3"/>
      <c r="CA332" s="3"/>
      <c r="CB332" s="3"/>
    </row>
    <row r="333">
      <c r="BY333" s="3"/>
      <c r="BZ333" s="3"/>
      <c r="CA333" s="3"/>
      <c r="CB333" s="3"/>
    </row>
    <row r="334">
      <c r="BY334" s="4"/>
      <c r="BZ334" s="4"/>
      <c r="CA334" s="4"/>
      <c r="CB334" s="4"/>
    </row>
    <row r="335">
      <c r="BY335" s="3"/>
      <c r="BZ335" s="3"/>
      <c r="CA335" s="3"/>
      <c r="CB335" s="3"/>
    </row>
    <row r="336">
      <c r="BY336" s="4"/>
      <c r="BZ336" s="4"/>
      <c r="CA336" s="4"/>
      <c r="CB336" s="4"/>
    </row>
    <row r="337">
      <c r="BY337" s="4"/>
      <c r="BZ337" s="4"/>
      <c r="CA337" s="4"/>
      <c r="CB337" s="4"/>
    </row>
    <row r="338">
      <c r="BY338" s="3"/>
      <c r="BZ338" s="3"/>
      <c r="CA338" s="3"/>
      <c r="CB338" s="3"/>
    </row>
    <row r="339">
      <c r="BY339" s="3"/>
      <c r="BZ339" s="3"/>
      <c r="CA339" s="3"/>
      <c r="CB339" s="3"/>
    </row>
    <row r="340">
      <c r="BY340" s="3"/>
      <c r="BZ340" s="3"/>
      <c r="CA340" s="3"/>
      <c r="CB340" s="3"/>
    </row>
    <row r="341">
      <c r="BY341" s="3"/>
      <c r="BZ341" s="3"/>
      <c r="CA341" s="3"/>
      <c r="CB341" s="3"/>
    </row>
    <row r="342">
      <c r="BY342" s="3"/>
      <c r="BZ342" s="3"/>
      <c r="CA342" s="3"/>
      <c r="CB342" s="3"/>
    </row>
    <row r="343">
      <c r="BY343" s="3"/>
      <c r="BZ343" s="3"/>
      <c r="CA343" s="3"/>
      <c r="CB343" s="3"/>
    </row>
    <row r="344">
      <c r="BY344" s="3"/>
      <c r="BZ344" s="3"/>
      <c r="CA344" s="3"/>
      <c r="CB344" s="3"/>
    </row>
    <row r="345">
      <c r="BY345" s="4"/>
      <c r="BZ345" s="4"/>
      <c r="CA345" s="4"/>
      <c r="CB345" s="4"/>
    </row>
    <row r="346">
      <c r="BY346" s="4"/>
      <c r="BZ346" s="4"/>
      <c r="CA346" s="4"/>
      <c r="CB346" s="4"/>
    </row>
    <row r="347">
      <c r="BY347" s="4"/>
      <c r="BZ347" s="4"/>
      <c r="CA347" s="4"/>
      <c r="CB347" s="4"/>
    </row>
    <row r="348">
      <c r="BY348" s="4"/>
      <c r="BZ348" s="4"/>
      <c r="CA348" s="4"/>
      <c r="CB348" s="4"/>
    </row>
    <row r="349">
      <c r="BY349" s="4"/>
      <c r="BZ349" s="4"/>
      <c r="CA349" s="4"/>
      <c r="CB349" s="4"/>
    </row>
    <row r="350">
      <c r="BY350" s="4"/>
      <c r="BZ350" s="4"/>
      <c r="CA350" s="4"/>
      <c r="CB350" s="4"/>
    </row>
    <row r="351">
      <c r="BY351" s="4"/>
      <c r="BZ351" s="4"/>
      <c r="CA351" s="4"/>
      <c r="CB351" s="4"/>
    </row>
    <row r="352">
      <c r="BY352" s="4"/>
      <c r="BZ352" s="4"/>
      <c r="CA352" s="4"/>
      <c r="CB352" s="4"/>
    </row>
    <row r="353">
      <c r="BY353" s="4"/>
      <c r="BZ353" s="4"/>
      <c r="CA353" s="4"/>
      <c r="CB353" s="4"/>
    </row>
    <row r="354">
      <c r="BY354" s="4"/>
      <c r="BZ354" s="4"/>
      <c r="CA354" s="4"/>
      <c r="CB354" s="4"/>
    </row>
    <row r="355">
      <c r="BY355" s="4"/>
      <c r="BZ355" s="4"/>
      <c r="CA355" s="4"/>
      <c r="CB355" s="4"/>
    </row>
    <row r="356">
      <c r="BY356" s="4"/>
      <c r="BZ356" s="4"/>
      <c r="CA356" s="4"/>
      <c r="CB356" s="4"/>
    </row>
    <row r="357">
      <c r="BY357" s="4"/>
      <c r="BZ357" s="4"/>
      <c r="CA357" s="4"/>
      <c r="CB357" s="4"/>
    </row>
    <row r="358">
      <c r="BY358" s="4"/>
      <c r="BZ358" s="4"/>
      <c r="CA358" s="4"/>
      <c r="CB358" s="4"/>
    </row>
    <row r="359">
      <c r="BY359" s="4"/>
      <c r="BZ359" s="4"/>
      <c r="CA359" s="4"/>
      <c r="CB359" s="4"/>
    </row>
    <row r="360">
      <c r="BY360" s="4"/>
      <c r="BZ360" s="4"/>
      <c r="CA360" s="4"/>
      <c r="CB360" s="4"/>
    </row>
    <row r="361">
      <c r="BY361" s="4"/>
      <c r="BZ361" s="4"/>
      <c r="CA361" s="4"/>
      <c r="CB361" s="4"/>
    </row>
    <row r="362">
      <c r="BY362" s="4"/>
      <c r="BZ362" s="4"/>
      <c r="CA362" s="4"/>
      <c r="CB362" s="4"/>
    </row>
    <row r="363">
      <c r="BY363" s="4"/>
      <c r="BZ363" s="4"/>
      <c r="CA363" s="4"/>
      <c r="CB363" s="4"/>
    </row>
    <row r="364">
      <c r="BY364" s="4"/>
      <c r="BZ364" s="4"/>
      <c r="CA364" s="4"/>
      <c r="CB364" s="4"/>
    </row>
    <row r="365">
      <c r="BY365" s="4"/>
      <c r="BZ365" s="4"/>
      <c r="CA365" s="4"/>
      <c r="CB365" s="4"/>
    </row>
    <row r="366">
      <c r="BY366" s="4"/>
      <c r="BZ366" s="4"/>
      <c r="CA366" s="4"/>
      <c r="CB366" s="4"/>
    </row>
    <row r="367">
      <c r="BY367" s="4"/>
      <c r="BZ367" s="4"/>
      <c r="CA367" s="4"/>
      <c r="CB367" s="4"/>
    </row>
    <row r="368">
      <c r="BY368" s="4"/>
      <c r="BZ368" s="4"/>
      <c r="CA368" s="4"/>
      <c r="CB368" s="4"/>
    </row>
    <row r="369">
      <c r="BY369" s="4"/>
      <c r="BZ369" s="4"/>
      <c r="CA369" s="4"/>
      <c r="CB369" s="4"/>
    </row>
    <row r="370">
      <c r="BY370" s="4"/>
      <c r="BZ370" s="4"/>
      <c r="CA370" s="4"/>
      <c r="CB370" s="4"/>
    </row>
    <row r="371">
      <c r="BY371" s="4"/>
      <c r="BZ371" s="4"/>
      <c r="CA371" s="4"/>
      <c r="CB371" s="4"/>
    </row>
    <row r="372">
      <c r="BY372" s="4"/>
      <c r="BZ372" s="4"/>
      <c r="CA372" s="4"/>
      <c r="CB372" s="4"/>
    </row>
    <row r="373">
      <c r="BY373" s="4"/>
      <c r="BZ373" s="4"/>
      <c r="CA373" s="4"/>
      <c r="CB373" s="4"/>
    </row>
    <row r="374">
      <c r="BY374" s="4"/>
      <c r="BZ374" s="4"/>
      <c r="CA374" s="4"/>
      <c r="CB374" s="4"/>
    </row>
    <row r="375">
      <c r="BY375" s="4"/>
      <c r="BZ375" s="4"/>
      <c r="CA375" s="4"/>
      <c r="CB375" s="4"/>
    </row>
    <row r="376">
      <c r="BY376" s="4"/>
      <c r="BZ376" s="4"/>
      <c r="CA376" s="4"/>
      <c r="CB376" s="4"/>
    </row>
    <row r="377">
      <c r="BY377" s="4"/>
      <c r="BZ377" s="4"/>
      <c r="CA377" s="4"/>
      <c r="CB377" s="4"/>
    </row>
    <row r="378">
      <c r="BY378" s="4"/>
      <c r="BZ378" s="4"/>
      <c r="CA378" s="4"/>
      <c r="CB378" s="4"/>
    </row>
    <row r="379">
      <c r="BY379" s="4"/>
      <c r="BZ379" s="4"/>
      <c r="CA379" s="4"/>
      <c r="CB379" s="4"/>
    </row>
    <row r="380">
      <c r="BY380" s="4"/>
      <c r="BZ380" s="4"/>
      <c r="CA380" s="4"/>
      <c r="CB380" s="4"/>
    </row>
    <row r="381">
      <c r="BY381" s="4"/>
      <c r="BZ381" s="4"/>
      <c r="CA381" s="4"/>
      <c r="CB381" s="4"/>
    </row>
    <row r="382">
      <c r="BY382" s="4"/>
      <c r="BZ382" s="4"/>
      <c r="CA382" s="4"/>
      <c r="CB382" s="4"/>
    </row>
    <row r="383">
      <c r="BY383" s="3"/>
      <c r="BZ383" s="3"/>
      <c r="CA383" s="3"/>
      <c r="CB383" s="3"/>
    </row>
    <row r="384">
      <c r="BY384" s="3"/>
      <c r="BZ384" s="3"/>
      <c r="CA384" s="3"/>
      <c r="CB384" s="3"/>
    </row>
    <row r="385">
      <c r="BY385" s="3"/>
      <c r="BZ385" s="3"/>
      <c r="CA385" s="3"/>
      <c r="CB385" s="3"/>
    </row>
    <row r="386">
      <c r="BY386" s="3"/>
      <c r="BZ386" s="3"/>
      <c r="CA386" s="3"/>
      <c r="CB386" s="3"/>
    </row>
    <row r="387">
      <c r="BY387" s="3"/>
      <c r="BZ387" s="3"/>
      <c r="CA387" s="3"/>
      <c r="CB387" s="3"/>
    </row>
    <row r="388">
      <c r="BY388" s="4"/>
      <c r="BZ388" s="4"/>
      <c r="CA388" s="4"/>
      <c r="CB388" s="4"/>
    </row>
    <row r="389">
      <c r="BY389" s="4"/>
      <c r="BZ389" s="4"/>
      <c r="CA389" s="4"/>
      <c r="CB389" s="4"/>
    </row>
    <row r="390">
      <c r="BY390" s="4"/>
      <c r="BZ390" s="4"/>
      <c r="CA390" s="4"/>
      <c r="CB390" s="4"/>
    </row>
    <row r="391">
      <c r="BY391" s="4"/>
      <c r="BZ391" s="4"/>
      <c r="CA391" s="4"/>
      <c r="CB391" s="4"/>
    </row>
    <row r="392">
      <c r="BY392" s="4"/>
      <c r="BZ392" s="4"/>
      <c r="CA392" s="4"/>
      <c r="CB392" s="4"/>
    </row>
    <row r="393">
      <c r="BY393" s="4"/>
      <c r="BZ393" s="4"/>
      <c r="CA393" s="4"/>
      <c r="CB393" s="4"/>
    </row>
    <row r="394">
      <c r="BY394" s="4"/>
      <c r="BZ394" s="4"/>
      <c r="CA394" s="4"/>
      <c r="CB394" s="4"/>
    </row>
    <row r="395">
      <c r="BY395" s="4"/>
      <c r="BZ395" s="4"/>
      <c r="CA395" s="4"/>
      <c r="CB395" s="4"/>
    </row>
    <row r="396">
      <c r="BY396" s="4"/>
      <c r="BZ396" s="4"/>
      <c r="CA396" s="4"/>
      <c r="CB396" s="4"/>
    </row>
    <row r="397">
      <c r="BY397" s="4"/>
      <c r="BZ397" s="4"/>
      <c r="CA397" s="4"/>
      <c r="CB397" s="4"/>
    </row>
    <row r="398">
      <c r="BY398" s="4"/>
      <c r="BZ398" s="4"/>
      <c r="CA398" s="4"/>
      <c r="CB398" s="4"/>
    </row>
    <row r="399">
      <c r="BY399" s="4"/>
      <c r="BZ399" s="4"/>
      <c r="CA399" s="4"/>
      <c r="CB399" s="4"/>
    </row>
    <row r="400">
      <c r="BY400" s="4"/>
      <c r="BZ400" s="4"/>
      <c r="CA400" s="4"/>
      <c r="CB400" s="4"/>
    </row>
    <row r="401">
      <c r="BY401" s="4"/>
      <c r="BZ401" s="4"/>
      <c r="CA401" s="4"/>
      <c r="CB401" s="4"/>
    </row>
    <row r="402">
      <c r="BY402" s="4"/>
      <c r="BZ402" s="4"/>
      <c r="CA402" s="4"/>
      <c r="CB402" s="4"/>
    </row>
    <row r="403">
      <c r="BY403" s="4"/>
      <c r="BZ403" s="4"/>
      <c r="CA403" s="4"/>
      <c r="CB403" s="4"/>
    </row>
    <row r="404">
      <c r="BY404" s="4"/>
      <c r="BZ404" s="4"/>
      <c r="CA404" s="4"/>
      <c r="CB404" s="4"/>
    </row>
    <row r="405">
      <c r="BY405" s="3"/>
      <c r="BZ405" s="3"/>
      <c r="CA405" s="3"/>
      <c r="CB405" s="3"/>
    </row>
    <row r="406">
      <c r="BY406" s="4"/>
      <c r="BZ406" s="4"/>
      <c r="CA406" s="4"/>
      <c r="CB406" s="4"/>
    </row>
    <row r="407">
      <c r="BY407" s="4"/>
      <c r="BZ407" s="4"/>
      <c r="CA407" s="4"/>
      <c r="CB407" s="4"/>
    </row>
    <row r="408">
      <c r="BY408" s="4"/>
      <c r="BZ408" s="4"/>
      <c r="CA408" s="4"/>
      <c r="CB408" s="4"/>
    </row>
    <row r="409">
      <c r="BY409" s="4"/>
      <c r="BZ409" s="4"/>
      <c r="CA409" s="4"/>
      <c r="CB409" s="4"/>
    </row>
    <row r="410">
      <c r="BY410" s="4"/>
      <c r="BZ410" s="4"/>
      <c r="CA410" s="4"/>
      <c r="CB410" s="4"/>
    </row>
    <row r="411">
      <c r="BY411" s="4"/>
      <c r="BZ411" s="4"/>
      <c r="CA411" s="4"/>
      <c r="CB411" s="4"/>
    </row>
    <row r="412">
      <c r="BY412" s="4"/>
      <c r="BZ412" s="4"/>
      <c r="CA412" s="4"/>
      <c r="CB412" s="4"/>
    </row>
    <row r="413">
      <c r="BY413" s="4"/>
      <c r="BZ413" s="4"/>
      <c r="CA413" s="4"/>
      <c r="CB413" s="4"/>
    </row>
    <row r="414">
      <c r="BY414" s="4"/>
      <c r="BZ414" s="4"/>
      <c r="CA414" s="4"/>
      <c r="CB414" s="4"/>
    </row>
    <row r="415">
      <c r="BY415" s="3"/>
      <c r="BZ415" s="3"/>
      <c r="CA415" s="3"/>
      <c r="CB415" s="3"/>
    </row>
    <row r="416">
      <c r="BY416" s="4"/>
      <c r="BZ416" s="4"/>
      <c r="CA416" s="4"/>
      <c r="CB416" s="4"/>
    </row>
    <row r="417">
      <c r="BY417" s="4"/>
      <c r="BZ417" s="4"/>
      <c r="CA417" s="4"/>
      <c r="CB417" s="4"/>
    </row>
    <row r="418">
      <c r="BY418" s="4"/>
      <c r="BZ418" s="4"/>
      <c r="CA418" s="4"/>
      <c r="CB418" s="4"/>
    </row>
    <row r="419">
      <c r="BY419" s="4"/>
      <c r="BZ419" s="4"/>
      <c r="CA419" s="4"/>
      <c r="CB419" s="4"/>
    </row>
    <row r="420">
      <c r="BY420" s="3"/>
      <c r="BZ420" s="3"/>
      <c r="CA420" s="3"/>
      <c r="CB420" s="3"/>
    </row>
    <row r="421">
      <c r="BY421" s="3"/>
      <c r="BZ421" s="3"/>
      <c r="CA421" s="3"/>
      <c r="CB421" s="3"/>
    </row>
    <row r="422">
      <c r="BY422" s="4"/>
      <c r="BZ422" s="4"/>
      <c r="CA422" s="4"/>
      <c r="CB422" s="4"/>
    </row>
    <row r="423">
      <c r="BY423" s="4"/>
      <c r="BZ423" s="4"/>
      <c r="CA423" s="4"/>
      <c r="CB423" s="4"/>
    </row>
    <row r="424">
      <c r="BY424" s="4"/>
      <c r="BZ424" s="4"/>
      <c r="CA424" s="4"/>
      <c r="CB424" s="4"/>
    </row>
    <row r="425">
      <c r="BY425" s="4"/>
      <c r="BZ425" s="4"/>
      <c r="CA425" s="4"/>
      <c r="CB425" s="4"/>
    </row>
    <row r="426">
      <c r="BY426" s="4"/>
      <c r="BZ426" s="4"/>
      <c r="CA426" s="4"/>
      <c r="CB426" s="4"/>
    </row>
    <row r="427">
      <c r="BY427" s="4"/>
      <c r="BZ427" s="4"/>
      <c r="CA427" s="4"/>
      <c r="CB427" s="4"/>
    </row>
    <row r="428">
      <c r="BY428" s="4"/>
      <c r="BZ428" s="4"/>
      <c r="CA428" s="4"/>
      <c r="CB428" s="4"/>
    </row>
    <row r="429">
      <c r="BY429" s="4"/>
      <c r="BZ429" s="4"/>
      <c r="CA429" s="4"/>
      <c r="CB429" s="4"/>
    </row>
    <row r="430">
      <c r="BY430" s="4"/>
      <c r="BZ430" s="4"/>
      <c r="CA430" s="4"/>
      <c r="CB430" s="4"/>
    </row>
    <row r="431">
      <c r="BY431" s="4"/>
      <c r="BZ431" s="4"/>
      <c r="CA431" s="4"/>
      <c r="CB431" s="4"/>
    </row>
    <row r="432">
      <c r="BY432" s="4"/>
      <c r="BZ432" s="4"/>
      <c r="CA432" s="4"/>
      <c r="CB432" s="4"/>
    </row>
    <row r="433">
      <c r="BY433" s="3"/>
      <c r="BZ433" s="3"/>
      <c r="CA433" s="3"/>
      <c r="CB433" s="3"/>
    </row>
    <row r="434">
      <c r="BY434" s="3"/>
      <c r="BZ434" s="3"/>
      <c r="CA434" s="3"/>
      <c r="CB434" s="3"/>
    </row>
    <row r="435">
      <c r="BY435" s="4"/>
      <c r="BZ435" s="4"/>
      <c r="CA435" s="4"/>
      <c r="CB435" s="4"/>
    </row>
    <row r="436">
      <c r="BY436" s="4"/>
      <c r="BZ436" s="4"/>
      <c r="CA436" s="4"/>
      <c r="CB436" s="4"/>
    </row>
    <row r="437">
      <c r="BY437" s="4"/>
      <c r="BZ437" s="4"/>
      <c r="CA437" s="4"/>
      <c r="CB437" s="4"/>
    </row>
    <row r="438">
      <c r="BY438" s="4"/>
      <c r="BZ438" s="4"/>
      <c r="CA438" s="4"/>
      <c r="CB438" s="4"/>
    </row>
    <row r="439">
      <c r="BY439" s="3"/>
      <c r="BZ439" s="3"/>
      <c r="CA439" s="3"/>
      <c r="CB439" s="3"/>
    </row>
    <row r="440">
      <c r="BY440" s="4"/>
      <c r="BZ440" s="4"/>
      <c r="CA440" s="4"/>
      <c r="CB440" s="4"/>
    </row>
    <row r="441">
      <c r="BY441" s="4"/>
      <c r="BZ441" s="4"/>
      <c r="CA441" s="4"/>
      <c r="CB441" s="4"/>
    </row>
    <row r="442">
      <c r="BY442" s="4"/>
      <c r="BZ442" s="4"/>
      <c r="CA442" s="4"/>
      <c r="CB442" s="4"/>
    </row>
    <row r="443">
      <c r="BY443" s="4"/>
      <c r="BZ443" s="4"/>
      <c r="CA443" s="4"/>
      <c r="CB443" s="4"/>
    </row>
    <row r="444">
      <c r="BY444" s="4"/>
      <c r="BZ444" s="4"/>
      <c r="CA444" s="4"/>
      <c r="CB444" s="4"/>
    </row>
    <row r="445">
      <c r="BY445" s="3"/>
      <c r="BZ445" s="3"/>
      <c r="CA445" s="3"/>
      <c r="CB445" s="3"/>
    </row>
    <row r="446">
      <c r="BY446" s="4"/>
      <c r="BZ446" s="4"/>
      <c r="CA446" s="4"/>
      <c r="CB446" s="4"/>
    </row>
    <row r="447">
      <c r="BY447" s="4"/>
      <c r="BZ447" s="4"/>
      <c r="CA447" s="4"/>
      <c r="CB447" s="4"/>
    </row>
    <row r="448">
      <c r="BY448" s="4"/>
      <c r="BZ448" s="4"/>
      <c r="CA448" s="4"/>
      <c r="CB448" s="4"/>
    </row>
    <row r="449">
      <c r="BY449" s="4"/>
      <c r="BZ449" s="4"/>
      <c r="CA449" s="4"/>
      <c r="CB449" s="4"/>
    </row>
    <row r="450">
      <c r="BY450" s="3"/>
      <c r="BZ450" s="3"/>
      <c r="CA450" s="3"/>
      <c r="CB450" s="3"/>
    </row>
    <row r="451">
      <c r="BY451" s="4"/>
      <c r="BZ451" s="4"/>
      <c r="CA451" s="4"/>
      <c r="CB451" s="4"/>
    </row>
    <row r="452">
      <c r="BY452" s="4"/>
      <c r="BZ452" s="4"/>
      <c r="CA452" s="4"/>
      <c r="CB452" s="4"/>
    </row>
    <row r="453">
      <c r="BY453" s="4"/>
      <c r="BZ453" s="4"/>
      <c r="CA453" s="4"/>
      <c r="CB453" s="4"/>
    </row>
    <row r="454">
      <c r="BY454" s="4"/>
      <c r="BZ454" s="4"/>
      <c r="CA454" s="4"/>
      <c r="CB454" s="4"/>
    </row>
    <row r="455">
      <c r="BY455" s="4"/>
      <c r="BZ455" s="4"/>
      <c r="CA455" s="4"/>
      <c r="CB455" s="4"/>
    </row>
    <row r="456">
      <c r="BY456" s="3"/>
      <c r="BZ456" s="3"/>
      <c r="CA456" s="3"/>
      <c r="CB456" s="3"/>
    </row>
    <row r="457">
      <c r="BY457" s="4"/>
      <c r="BZ457" s="4"/>
      <c r="CA457" s="4"/>
      <c r="CB457" s="4"/>
    </row>
    <row r="458">
      <c r="BY458" s="4"/>
      <c r="BZ458" s="4"/>
      <c r="CA458" s="4"/>
      <c r="CB458" s="4"/>
    </row>
    <row r="459">
      <c r="BY459" s="3"/>
      <c r="BZ459" s="3"/>
      <c r="CA459" s="3"/>
      <c r="CB459" s="3"/>
    </row>
    <row r="460">
      <c r="BY460" s="4"/>
      <c r="BZ460" s="4"/>
      <c r="CA460" s="4"/>
      <c r="CB460" s="4"/>
    </row>
    <row r="461">
      <c r="BY461" s="4"/>
      <c r="BZ461" s="4"/>
      <c r="CA461" s="4"/>
      <c r="CB461" s="4"/>
    </row>
    <row r="462">
      <c r="BY462" s="3"/>
      <c r="BZ462" s="3"/>
      <c r="CA462" s="3"/>
      <c r="CB462" s="3"/>
    </row>
    <row r="463">
      <c r="BY463" s="3"/>
      <c r="BZ463" s="3"/>
      <c r="CA463" s="3"/>
      <c r="CB463" s="3"/>
    </row>
    <row r="464">
      <c r="BY464" s="3"/>
      <c r="BZ464" s="3"/>
      <c r="CA464" s="3"/>
      <c r="CB464" s="3"/>
    </row>
    <row r="465">
      <c r="BY465" s="3"/>
      <c r="BZ465" s="3"/>
      <c r="CA465" s="3"/>
      <c r="CB465" s="3"/>
    </row>
    <row r="466">
      <c r="BY466" s="4"/>
      <c r="BZ466" s="4"/>
      <c r="CA466" s="4"/>
      <c r="CB466" s="4"/>
    </row>
    <row r="467">
      <c r="BY467" s="4"/>
      <c r="BZ467" s="4"/>
      <c r="CA467" s="4"/>
      <c r="CB467" s="4"/>
    </row>
    <row r="468">
      <c r="BY468" s="4"/>
      <c r="BZ468" s="4"/>
      <c r="CA468" s="4"/>
      <c r="CB468" s="4"/>
    </row>
    <row r="469">
      <c r="BY469" s="4"/>
      <c r="BZ469" s="4"/>
      <c r="CA469" s="4"/>
      <c r="CB469" s="4"/>
    </row>
    <row r="470">
      <c r="BY470" s="4"/>
      <c r="BZ470" s="4"/>
      <c r="CA470" s="4"/>
      <c r="CB470" s="4"/>
    </row>
    <row r="471">
      <c r="BY471" s="4"/>
      <c r="BZ471" s="4"/>
      <c r="CA471" s="4"/>
      <c r="CB471" s="4"/>
    </row>
    <row r="472">
      <c r="BY472" s="4"/>
      <c r="BZ472" s="4"/>
      <c r="CA472" s="4"/>
      <c r="CB472" s="4"/>
    </row>
    <row r="473">
      <c r="BY473" s="4"/>
      <c r="BZ473" s="4"/>
      <c r="CA473" s="4"/>
      <c r="CB473" s="4"/>
    </row>
    <row r="474">
      <c r="BY474" s="4"/>
      <c r="BZ474" s="4"/>
      <c r="CA474" s="4"/>
      <c r="CB474" s="4"/>
    </row>
    <row r="475">
      <c r="BY475" s="4"/>
      <c r="BZ475" s="4"/>
      <c r="CA475" s="4"/>
      <c r="CB475" s="4"/>
    </row>
    <row r="476">
      <c r="BY476" s="4"/>
      <c r="BZ476" s="4"/>
      <c r="CA476" s="4"/>
      <c r="CB476" s="4"/>
    </row>
    <row r="477">
      <c r="BY477" s="4"/>
      <c r="BZ477" s="4"/>
      <c r="CA477" s="4"/>
      <c r="CB477" s="4"/>
    </row>
    <row r="478">
      <c r="BY478" s="4"/>
      <c r="BZ478" s="4"/>
      <c r="CA478" s="4"/>
      <c r="CB478" s="4"/>
    </row>
    <row r="479">
      <c r="BY479" s="4"/>
      <c r="BZ479" s="4"/>
      <c r="CA479" s="4"/>
      <c r="CB479" s="4"/>
    </row>
    <row r="480">
      <c r="BY480" s="4"/>
      <c r="BZ480" s="4"/>
      <c r="CA480" s="4"/>
      <c r="CB480" s="4"/>
    </row>
    <row r="481">
      <c r="BY481" s="4"/>
      <c r="BZ481" s="4"/>
      <c r="CA481" s="4"/>
      <c r="CB481" s="4"/>
    </row>
    <row r="482">
      <c r="BY482" s="4"/>
      <c r="BZ482" s="4"/>
      <c r="CA482" s="4"/>
      <c r="CB482" s="4"/>
    </row>
    <row r="483">
      <c r="BY483" s="3"/>
      <c r="BZ483" s="3"/>
      <c r="CA483" s="3"/>
      <c r="CB483" s="3"/>
    </row>
    <row r="484">
      <c r="BY484" s="3"/>
      <c r="BZ484" s="3"/>
      <c r="CA484" s="3"/>
      <c r="CB484" s="3"/>
    </row>
    <row r="485">
      <c r="BY485" s="3"/>
      <c r="BZ485" s="3"/>
      <c r="CA485" s="3"/>
      <c r="CB485" s="3"/>
    </row>
    <row r="486">
      <c r="BY486" s="4"/>
      <c r="BZ486" s="4"/>
      <c r="CA486" s="4"/>
      <c r="CB486" s="4"/>
    </row>
    <row r="487">
      <c r="BY487" s="4"/>
      <c r="BZ487" s="4"/>
      <c r="CA487" s="4"/>
      <c r="CB487" s="4"/>
    </row>
    <row r="488">
      <c r="BY488" s="4"/>
      <c r="BZ488" s="4"/>
      <c r="CA488" s="4"/>
      <c r="CB488" s="4"/>
    </row>
    <row r="489">
      <c r="BY489" s="4"/>
      <c r="BZ489" s="4"/>
      <c r="CA489" s="4"/>
      <c r="CB489" s="4"/>
    </row>
    <row r="490">
      <c r="BY490" s="4"/>
      <c r="BZ490" s="4"/>
      <c r="CA490" s="4"/>
      <c r="CB490" s="4"/>
    </row>
    <row r="491">
      <c r="BY491" s="4"/>
      <c r="BZ491" s="4"/>
      <c r="CA491" s="4"/>
      <c r="CB491" s="4"/>
    </row>
    <row r="492">
      <c r="BY492" s="3"/>
      <c r="BZ492" s="3"/>
      <c r="CA492" s="3"/>
      <c r="CB492" s="3"/>
    </row>
    <row r="493">
      <c r="BY493" s="4"/>
      <c r="BZ493" s="4"/>
      <c r="CA493" s="4"/>
      <c r="CB493" s="4"/>
    </row>
    <row r="494">
      <c r="BY494" s="4"/>
      <c r="BZ494" s="4"/>
      <c r="CA494" s="4"/>
      <c r="CB494" s="4"/>
    </row>
    <row r="495">
      <c r="BY495" s="4"/>
      <c r="BZ495" s="4"/>
      <c r="CA495" s="4"/>
      <c r="CB495" s="4"/>
    </row>
    <row r="496">
      <c r="BY496" s="3"/>
      <c r="BZ496" s="3"/>
      <c r="CA496" s="3"/>
      <c r="CB496" s="3"/>
    </row>
    <row r="497">
      <c r="BY497" s="4"/>
      <c r="BZ497" s="4"/>
      <c r="CA497" s="4"/>
      <c r="CB497" s="4"/>
    </row>
    <row r="498">
      <c r="BY498" s="4"/>
      <c r="BZ498" s="4"/>
      <c r="CA498" s="4"/>
      <c r="CB498" s="4"/>
    </row>
    <row r="499">
      <c r="BY499" s="4"/>
      <c r="BZ499" s="4"/>
      <c r="CA499" s="4"/>
      <c r="CB499" s="4"/>
    </row>
    <row r="500">
      <c r="BY500" s="4"/>
      <c r="BZ500" s="4"/>
      <c r="CA500" s="4"/>
      <c r="CB500" s="4"/>
    </row>
    <row r="501">
      <c r="BY501" s="4"/>
      <c r="BZ501" s="4"/>
      <c r="CA501" s="4"/>
      <c r="CB501" s="4"/>
    </row>
    <row r="502">
      <c r="BY502" s="4"/>
      <c r="BZ502" s="4"/>
      <c r="CA502" s="4"/>
      <c r="CB502" s="4"/>
    </row>
    <row r="503">
      <c r="BY503" s="4"/>
      <c r="BZ503" s="4"/>
      <c r="CA503" s="4"/>
      <c r="CB503" s="4"/>
    </row>
    <row r="504">
      <c r="BY504" s="3"/>
      <c r="BZ504" s="3"/>
      <c r="CA504" s="3"/>
      <c r="CB504" s="3"/>
    </row>
    <row r="505">
      <c r="BY505" s="3"/>
      <c r="BZ505" s="3"/>
      <c r="CA505" s="3"/>
      <c r="CB505" s="3"/>
    </row>
    <row r="506">
      <c r="BY506" s="4"/>
      <c r="BZ506" s="4"/>
      <c r="CA506" s="4"/>
      <c r="CB506" s="4"/>
    </row>
    <row r="507">
      <c r="BY507" s="4"/>
      <c r="BZ507" s="4"/>
      <c r="CA507" s="4"/>
      <c r="CB507" s="4"/>
    </row>
    <row r="508">
      <c r="BY508" s="3"/>
      <c r="BZ508" s="3"/>
      <c r="CA508" s="3"/>
      <c r="CB508" s="3"/>
    </row>
    <row r="509">
      <c r="BY509" s="3"/>
      <c r="BZ509" s="3"/>
      <c r="CA509" s="3"/>
      <c r="CB509" s="3"/>
    </row>
    <row r="510">
      <c r="BY510" s="4"/>
      <c r="BZ510" s="4"/>
      <c r="CA510" s="4"/>
      <c r="CB510" s="4"/>
    </row>
    <row r="511">
      <c r="BY511" s="4"/>
      <c r="BZ511" s="4"/>
      <c r="CA511" s="4"/>
      <c r="CB511" s="4"/>
    </row>
    <row r="512">
      <c r="BY512" s="4"/>
      <c r="BZ512" s="4"/>
      <c r="CA512" s="4"/>
      <c r="CB512" s="4"/>
    </row>
    <row r="513">
      <c r="BY513" s="4"/>
      <c r="BZ513" s="4"/>
      <c r="CA513" s="4"/>
      <c r="CB513" s="4"/>
    </row>
    <row r="514">
      <c r="BY514" s="3"/>
      <c r="BZ514" s="3"/>
      <c r="CA514" s="3"/>
      <c r="CB514" s="3"/>
    </row>
    <row r="515">
      <c r="BY515" s="3"/>
      <c r="BZ515" s="3"/>
      <c r="CA515" s="3"/>
      <c r="CB515" s="3"/>
    </row>
    <row r="516">
      <c r="BY516" s="4"/>
      <c r="BZ516" s="4"/>
      <c r="CA516" s="4"/>
      <c r="CB516" s="4"/>
    </row>
    <row r="517">
      <c r="BY517" s="4"/>
      <c r="BZ517" s="4"/>
      <c r="CA517" s="4"/>
      <c r="CB517" s="4"/>
    </row>
    <row r="518">
      <c r="BY518" s="4"/>
      <c r="BZ518" s="4"/>
      <c r="CA518" s="4"/>
      <c r="CB518" s="4"/>
    </row>
    <row r="519">
      <c r="BY519" s="4"/>
      <c r="BZ519" s="4"/>
      <c r="CA519" s="4"/>
      <c r="CB519" s="4"/>
    </row>
    <row r="520">
      <c r="BY520" s="3"/>
      <c r="BZ520" s="3"/>
      <c r="CA520" s="3"/>
      <c r="CB520" s="3"/>
    </row>
    <row r="521">
      <c r="BY521" s="4"/>
      <c r="BZ521" s="4"/>
      <c r="CA521" s="4"/>
      <c r="CB521" s="4"/>
    </row>
    <row r="522">
      <c r="BY522" s="4"/>
      <c r="BZ522" s="4"/>
      <c r="CA522" s="4"/>
      <c r="CB522" s="4"/>
    </row>
    <row r="523">
      <c r="BY523" s="3"/>
      <c r="BZ523" s="3"/>
      <c r="CA523" s="3"/>
      <c r="CB523" s="3"/>
    </row>
    <row r="524">
      <c r="BY524" s="4"/>
      <c r="BZ524" s="4"/>
      <c r="CA524" s="4"/>
      <c r="CB524" s="4"/>
    </row>
    <row r="525">
      <c r="BY525" s="3"/>
      <c r="BZ525" s="3"/>
      <c r="CA525" s="3"/>
      <c r="CB525" s="3"/>
    </row>
    <row r="526">
      <c r="BY526" s="4"/>
      <c r="BZ526" s="4"/>
      <c r="CA526" s="4"/>
      <c r="CB526" s="4"/>
    </row>
    <row r="527">
      <c r="BY527" s="4"/>
      <c r="BZ527" s="4"/>
      <c r="CA527" s="4"/>
      <c r="CB527" s="4"/>
    </row>
    <row r="528">
      <c r="BY528" s="4"/>
      <c r="BZ528" s="4"/>
      <c r="CA528" s="4"/>
      <c r="CB528" s="4"/>
    </row>
    <row r="529">
      <c r="BY529" s="4"/>
      <c r="BZ529" s="4"/>
      <c r="CA529" s="4"/>
      <c r="CB529" s="4"/>
    </row>
    <row r="530">
      <c r="BY530" s="4"/>
      <c r="BZ530" s="4"/>
      <c r="CA530" s="4"/>
      <c r="CB530" s="4"/>
    </row>
    <row r="531">
      <c r="BY531" s="4"/>
      <c r="BZ531" s="4"/>
      <c r="CA531" s="4"/>
      <c r="CB531" s="4"/>
    </row>
    <row r="532">
      <c r="BY532" s="4"/>
      <c r="BZ532" s="4"/>
      <c r="CA532" s="4"/>
      <c r="CB532" s="4"/>
    </row>
    <row r="533">
      <c r="BY533" s="4"/>
      <c r="BZ533" s="4"/>
      <c r="CA533" s="4"/>
      <c r="CB533" s="4"/>
    </row>
    <row r="534">
      <c r="BY534" s="3"/>
      <c r="BZ534" s="3"/>
      <c r="CA534" s="3"/>
      <c r="CB534" s="3"/>
    </row>
    <row r="535">
      <c r="BY535" s="4"/>
      <c r="BZ535" s="4"/>
      <c r="CA535" s="4"/>
      <c r="CB535" s="4"/>
    </row>
    <row r="536">
      <c r="BY536" s="4"/>
      <c r="BZ536" s="4"/>
      <c r="CA536" s="4"/>
      <c r="CB536" s="4"/>
    </row>
    <row r="537">
      <c r="BY537" s="4"/>
      <c r="BZ537" s="4"/>
      <c r="CA537" s="4"/>
      <c r="CB537" s="4"/>
    </row>
    <row r="538">
      <c r="BY538" s="4"/>
      <c r="BZ538" s="4"/>
      <c r="CA538" s="4"/>
      <c r="CB538" s="4"/>
    </row>
    <row r="539">
      <c r="BY539" s="4"/>
      <c r="BZ539" s="4"/>
      <c r="CA539" s="4"/>
      <c r="CB539" s="4"/>
    </row>
    <row r="540">
      <c r="BY540" s="4"/>
      <c r="BZ540" s="4"/>
      <c r="CA540" s="4"/>
      <c r="CB540" s="4"/>
    </row>
    <row r="541">
      <c r="BY541" s="4"/>
      <c r="BZ541" s="4"/>
      <c r="CA541" s="4"/>
      <c r="CB541" s="4"/>
    </row>
    <row r="542">
      <c r="BY542" s="4"/>
      <c r="BZ542" s="4"/>
      <c r="CA542" s="4"/>
      <c r="CB542" s="4"/>
    </row>
    <row r="543">
      <c r="BY543" s="4"/>
      <c r="BZ543" s="4"/>
      <c r="CA543" s="4"/>
      <c r="CB543" s="4"/>
    </row>
    <row r="544">
      <c r="BY544" s="4"/>
      <c r="BZ544" s="4"/>
      <c r="CA544" s="4"/>
      <c r="CB544" s="4"/>
    </row>
    <row r="545">
      <c r="BY545" s="4"/>
      <c r="BZ545" s="4"/>
      <c r="CA545" s="4"/>
      <c r="CB545" s="4"/>
    </row>
    <row r="546">
      <c r="BY546" s="4"/>
      <c r="BZ546" s="4"/>
      <c r="CA546" s="4"/>
      <c r="CB546" s="4"/>
    </row>
    <row r="547">
      <c r="BY547" s="4"/>
      <c r="BZ547" s="4"/>
      <c r="CA547" s="4"/>
      <c r="CB547" s="4"/>
    </row>
    <row r="548">
      <c r="BY548" s="4"/>
      <c r="BZ548" s="4"/>
      <c r="CA548" s="4"/>
      <c r="CB548" s="4"/>
    </row>
    <row r="549">
      <c r="BY549" s="4"/>
      <c r="BZ549" s="4"/>
      <c r="CA549" s="4"/>
      <c r="CB549" s="4"/>
    </row>
    <row r="550">
      <c r="BY550" s="4"/>
      <c r="BZ550" s="4"/>
      <c r="CA550" s="4"/>
      <c r="CB550" s="4"/>
    </row>
    <row r="551">
      <c r="BY551" s="4"/>
      <c r="BZ551" s="4"/>
      <c r="CA551" s="4"/>
      <c r="CB551" s="4"/>
    </row>
    <row r="552">
      <c r="BY552" s="4"/>
      <c r="BZ552" s="4"/>
      <c r="CA552" s="4"/>
      <c r="CB552" s="4"/>
    </row>
    <row r="553">
      <c r="BY553" s="4"/>
      <c r="BZ553" s="4"/>
      <c r="CA553" s="4"/>
      <c r="CB553" s="4"/>
    </row>
    <row r="554">
      <c r="BY554" s="4"/>
      <c r="BZ554" s="4"/>
      <c r="CA554" s="4"/>
      <c r="CB554" s="4"/>
    </row>
    <row r="555">
      <c r="BY555" s="4"/>
      <c r="BZ555" s="4"/>
      <c r="CA555" s="4"/>
      <c r="CB555" s="4"/>
    </row>
    <row r="556">
      <c r="BY556" s="4"/>
      <c r="BZ556" s="4"/>
      <c r="CA556" s="4"/>
      <c r="CB556" s="4"/>
    </row>
    <row r="557">
      <c r="BY557" s="3"/>
      <c r="BZ557" s="3"/>
      <c r="CA557" s="3"/>
      <c r="CB557" s="3"/>
    </row>
    <row r="558">
      <c r="BY558" s="3"/>
      <c r="BZ558" s="3"/>
      <c r="CA558" s="3"/>
      <c r="CB558" s="3"/>
    </row>
    <row r="559">
      <c r="BY559" s="4"/>
      <c r="BZ559" s="4"/>
      <c r="CA559" s="4"/>
      <c r="CB559" s="4"/>
    </row>
    <row r="560">
      <c r="BY560" s="4"/>
      <c r="BZ560" s="4"/>
      <c r="CA560" s="4"/>
      <c r="CB560" s="4"/>
    </row>
    <row r="561">
      <c r="BY561" s="4"/>
      <c r="BZ561" s="4"/>
      <c r="CA561" s="4"/>
      <c r="CB561" s="4"/>
    </row>
    <row r="562">
      <c r="BY562" s="4"/>
      <c r="BZ562" s="4"/>
      <c r="CA562" s="4"/>
      <c r="CB562" s="4"/>
    </row>
    <row r="563">
      <c r="BY563" s="4"/>
      <c r="BZ563" s="4"/>
      <c r="CA563" s="4"/>
      <c r="CB563" s="4"/>
    </row>
    <row r="564">
      <c r="BY564" s="4"/>
      <c r="BZ564" s="4"/>
      <c r="CA564" s="4"/>
      <c r="CB564" s="4"/>
    </row>
    <row r="565">
      <c r="BY565" s="4"/>
      <c r="BZ565" s="4"/>
      <c r="CA565" s="4"/>
      <c r="CB565" s="4"/>
    </row>
    <row r="566">
      <c r="BY566" s="4"/>
      <c r="BZ566" s="4"/>
      <c r="CA566" s="4"/>
      <c r="CB566" s="4"/>
    </row>
    <row r="567">
      <c r="BY567" s="4"/>
      <c r="BZ567" s="4"/>
      <c r="CA567" s="4"/>
      <c r="CB567" s="4"/>
    </row>
    <row r="568">
      <c r="BY568" s="4"/>
      <c r="BZ568" s="4"/>
      <c r="CA568" s="4"/>
      <c r="CB568" s="4"/>
    </row>
    <row r="569">
      <c r="BY569" s="4"/>
      <c r="BZ569" s="4"/>
      <c r="CA569" s="4"/>
      <c r="CB569" s="4"/>
    </row>
    <row r="570">
      <c r="BY570" s="3"/>
      <c r="BZ570" s="3"/>
      <c r="CA570" s="3"/>
      <c r="CB570" s="3"/>
    </row>
    <row r="571">
      <c r="BY571" s="4"/>
      <c r="BZ571" s="4"/>
      <c r="CA571" s="4"/>
      <c r="CB571" s="4"/>
    </row>
    <row r="572">
      <c r="BY572" s="4"/>
      <c r="BZ572" s="4"/>
      <c r="CA572" s="4"/>
      <c r="CB572" s="4"/>
    </row>
    <row r="573">
      <c r="BY573" s="4"/>
      <c r="BZ573" s="4"/>
      <c r="CA573" s="4"/>
      <c r="CB573" s="4"/>
    </row>
    <row r="574">
      <c r="BY574" s="4"/>
      <c r="BZ574" s="4"/>
      <c r="CA574" s="4"/>
      <c r="CB574" s="4"/>
    </row>
    <row r="575">
      <c r="BY575" s="4"/>
      <c r="BZ575" s="4"/>
      <c r="CA575" s="4"/>
      <c r="CB575" s="4"/>
    </row>
    <row r="576">
      <c r="BY576" s="4"/>
      <c r="BZ576" s="4"/>
      <c r="CA576" s="4"/>
      <c r="CB576" s="4"/>
    </row>
    <row r="577">
      <c r="BY577" s="4"/>
      <c r="BZ577" s="4"/>
      <c r="CA577" s="4"/>
      <c r="CB577" s="4"/>
    </row>
    <row r="578">
      <c r="BY578" s="4"/>
      <c r="BZ578" s="4"/>
      <c r="CA578" s="4"/>
      <c r="CB578" s="4"/>
    </row>
    <row r="579">
      <c r="BY579" s="4"/>
      <c r="BZ579" s="4"/>
      <c r="CA579" s="4"/>
      <c r="CB579" s="4"/>
    </row>
    <row r="580">
      <c r="BY580" s="4"/>
      <c r="BZ580" s="4"/>
      <c r="CA580" s="4"/>
      <c r="CB580" s="4"/>
    </row>
    <row r="581">
      <c r="BY581" s="3"/>
      <c r="BZ581" s="3"/>
      <c r="CA581" s="3"/>
      <c r="CB581" s="3"/>
    </row>
    <row r="582">
      <c r="BY582" s="4"/>
      <c r="BZ582" s="4"/>
      <c r="CA582" s="4"/>
      <c r="CB582" s="4"/>
    </row>
    <row r="583">
      <c r="BY583" s="4"/>
      <c r="BZ583" s="4"/>
      <c r="CA583" s="4"/>
      <c r="CB583" s="4"/>
    </row>
    <row r="584">
      <c r="BY584" s="3"/>
      <c r="BZ584" s="3"/>
      <c r="CA584" s="3"/>
      <c r="CB584" s="3"/>
    </row>
    <row r="585">
      <c r="BY585" s="3"/>
      <c r="BZ585" s="3"/>
      <c r="CA585" s="3"/>
      <c r="CB585" s="3"/>
    </row>
    <row r="586">
      <c r="BY586" s="3"/>
      <c r="BZ586" s="3"/>
      <c r="CA586" s="3"/>
      <c r="CB586" s="3"/>
    </row>
    <row r="587">
      <c r="BY587" s="4"/>
      <c r="BZ587" s="4"/>
      <c r="CA587" s="4"/>
      <c r="CB587" s="4"/>
    </row>
    <row r="588">
      <c r="BY588" s="4"/>
      <c r="BZ588" s="4"/>
      <c r="CA588" s="4"/>
      <c r="CB588" s="4"/>
    </row>
    <row r="589">
      <c r="BY589" s="4"/>
      <c r="BZ589" s="4"/>
      <c r="CA589" s="4"/>
      <c r="CB589" s="4"/>
    </row>
    <row r="590">
      <c r="BY590" s="4"/>
      <c r="BZ590" s="4"/>
      <c r="CA590" s="4"/>
      <c r="CB590" s="4"/>
    </row>
    <row r="591">
      <c r="BY591" s="4"/>
      <c r="BZ591" s="4"/>
      <c r="CA591" s="4"/>
      <c r="CB591" s="4"/>
    </row>
    <row r="592">
      <c r="BY592" s="4"/>
      <c r="BZ592" s="4"/>
      <c r="CA592" s="4"/>
      <c r="CB592" s="4"/>
    </row>
    <row r="593">
      <c r="BY593" s="4"/>
      <c r="BZ593" s="4"/>
      <c r="CA593" s="4"/>
      <c r="CB593" s="4"/>
    </row>
    <row r="594">
      <c r="BY594" s="4"/>
      <c r="BZ594" s="4"/>
      <c r="CA594" s="4"/>
      <c r="CB594" s="4"/>
    </row>
    <row r="595">
      <c r="BY595" s="4"/>
      <c r="BZ595" s="4"/>
      <c r="CA595" s="4"/>
      <c r="CB595" s="4"/>
    </row>
    <row r="596">
      <c r="BY596" s="3"/>
      <c r="BZ596" s="3"/>
      <c r="CA596" s="3"/>
      <c r="CB596" s="3"/>
    </row>
    <row r="597">
      <c r="BY597" s="3"/>
      <c r="BZ597" s="3"/>
      <c r="CA597" s="3"/>
      <c r="CB597" s="3"/>
    </row>
    <row r="598">
      <c r="BY598" s="4"/>
      <c r="BZ598" s="4"/>
      <c r="CA598" s="4"/>
      <c r="CB598" s="4"/>
    </row>
    <row r="599">
      <c r="BY599" s="4"/>
      <c r="BZ599" s="4"/>
      <c r="CA599" s="4"/>
      <c r="CB599" s="4"/>
    </row>
    <row r="600">
      <c r="BY600" s="4"/>
      <c r="BZ600" s="4"/>
      <c r="CA600" s="4"/>
      <c r="CB600" s="4"/>
    </row>
    <row r="601">
      <c r="BY601" s="4"/>
      <c r="BZ601" s="4"/>
      <c r="CA601" s="4"/>
      <c r="CB601" s="4"/>
    </row>
    <row r="602">
      <c r="BY602" s="4"/>
      <c r="BZ602" s="4"/>
      <c r="CA602" s="4"/>
      <c r="CB602" s="4"/>
    </row>
    <row r="603">
      <c r="BY603" s="3"/>
      <c r="BZ603" s="3"/>
      <c r="CA603" s="3"/>
      <c r="CB603" s="3"/>
    </row>
    <row r="604">
      <c r="BY604" s="4"/>
      <c r="BZ604" s="4"/>
      <c r="CA604" s="4"/>
      <c r="CB604" s="4"/>
    </row>
    <row r="605">
      <c r="BY605" s="4"/>
      <c r="BZ605" s="4"/>
      <c r="CA605" s="4"/>
      <c r="CB605" s="4"/>
    </row>
    <row r="606">
      <c r="BY606" s="4"/>
      <c r="BZ606" s="4"/>
      <c r="CA606" s="4"/>
      <c r="CB606" s="4"/>
    </row>
    <row r="607">
      <c r="BY607" s="4"/>
      <c r="BZ607" s="4"/>
      <c r="CA607" s="4"/>
      <c r="CB607" s="4"/>
    </row>
    <row r="608">
      <c r="BY608" s="4"/>
      <c r="BZ608" s="4"/>
      <c r="CA608" s="4"/>
      <c r="CB608" s="4"/>
    </row>
    <row r="609">
      <c r="BY609" s="4"/>
      <c r="BZ609" s="4"/>
      <c r="CA609" s="4"/>
      <c r="CB609" s="4"/>
    </row>
    <row r="610">
      <c r="BY610" s="3"/>
      <c r="BZ610" s="3"/>
      <c r="CA610" s="3"/>
      <c r="CB610" s="3"/>
    </row>
    <row r="611">
      <c r="BY611" s="4"/>
      <c r="BZ611" s="4"/>
      <c r="CA611" s="4"/>
      <c r="CB611" s="4"/>
    </row>
    <row r="612">
      <c r="BY612" s="3"/>
      <c r="BZ612" s="3"/>
      <c r="CA612" s="3"/>
      <c r="CB612" s="3"/>
    </row>
    <row r="613">
      <c r="BY613" s="4"/>
      <c r="BZ613" s="4"/>
      <c r="CA613" s="4"/>
      <c r="CB613" s="4"/>
    </row>
    <row r="614">
      <c r="BY614" s="4"/>
      <c r="BZ614" s="4"/>
      <c r="CA614" s="4"/>
      <c r="CB614" s="4"/>
    </row>
    <row r="615">
      <c r="BY615" s="3"/>
      <c r="BZ615" s="3"/>
      <c r="CA615" s="3"/>
      <c r="CB615" s="3"/>
    </row>
    <row r="616">
      <c r="BY616" s="4"/>
      <c r="BZ616" s="4"/>
      <c r="CA616" s="4"/>
      <c r="CB616" s="4"/>
    </row>
    <row r="617">
      <c r="BY617" s="4"/>
      <c r="BZ617" s="4"/>
      <c r="CA617" s="4"/>
      <c r="CB617" s="4"/>
    </row>
    <row r="618">
      <c r="BY618" s="4"/>
      <c r="BZ618" s="4"/>
      <c r="CA618" s="4"/>
      <c r="CB618" s="4"/>
    </row>
    <row r="619">
      <c r="BY619" s="4"/>
      <c r="BZ619" s="4"/>
      <c r="CA619" s="4"/>
      <c r="CB619" s="4"/>
    </row>
    <row r="620">
      <c r="BY620" s="4"/>
      <c r="BZ620" s="4"/>
      <c r="CA620" s="4"/>
      <c r="CB620" s="4"/>
    </row>
    <row r="621">
      <c r="BY621" s="4"/>
      <c r="BZ621" s="4"/>
      <c r="CA621" s="4"/>
      <c r="CB621" s="4"/>
    </row>
    <row r="622">
      <c r="BY622" s="4"/>
      <c r="BZ622" s="4"/>
      <c r="CA622" s="4"/>
      <c r="CB622" s="4"/>
    </row>
    <row r="623">
      <c r="BY623" s="4"/>
      <c r="BZ623" s="4"/>
      <c r="CA623" s="4"/>
      <c r="CB623" s="4"/>
    </row>
    <row r="624">
      <c r="BY624" s="4"/>
      <c r="BZ624" s="4"/>
      <c r="CA624" s="4"/>
      <c r="CB624" s="4"/>
    </row>
    <row r="625">
      <c r="BY625" s="4"/>
      <c r="BZ625" s="4"/>
      <c r="CA625" s="4"/>
      <c r="CB625" s="4"/>
    </row>
    <row r="626">
      <c r="BY626" s="4"/>
      <c r="BZ626" s="4"/>
      <c r="CA626" s="4"/>
      <c r="CB626" s="4"/>
    </row>
    <row r="627">
      <c r="BY627" s="4"/>
      <c r="BZ627" s="4"/>
      <c r="CA627" s="4"/>
      <c r="CB627" s="4"/>
    </row>
    <row r="628">
      <c r="BY628" s="4"/>
      <c r="BZ628" s="4"/>
      <c r="CA628" s="4"/>
      <c r="CB628" s="4"/>
    </row>
    <row r="629">
      <c r="BY629" s="4"/>
      <c r="BZ629" s="4"/>
      <c r="CA629" s="4"/>
      <c r="CB629" s="4"/>
    </row>
    <row r="630">
      <c r="BY630" s="4"/>
      <c r="BZ630" s="4"/>
      <c r="CA630" s="4"/>
      <c r="CB630" s="4"/>
    </row>
    <row r="631">
      <c r="BY631" s="4"/>
      <c r="BZ631" s="4"/>
      <c r="CA631" s="4"/>
      <c r="CB631" s="4"/>
    </row>
    <row r="632">
      <c r="BY632" s="4"/>
      <c r="BZ632" s="4"/>
      <c r="CA632" s="4"/>
      <c r="CB632" s="4"/>
    </row>
    <row r="633">
      <c r="BY633" s="4"/>
      <c r="BZ633" s="4"/>
      <c r="CA633" s="4"/>
      <c r="CB633" s="4"/>
    </row>
    <row r="634">
      <c r="BY634" s="3"/>
      <c r="BZ634" s="3"/>
      <c r="CA634" s="3"/>
      <c r="CB634" s="3"/>
    </row>
    <row r="635">
      <c r="BY635" s="4"/>
      <c r="BZ635" s="4"/>
      <c r="CA635" s="4"/>
      <c r="CB635" s="4"/>
    </row>
    <row r="636">
      <c r="BY636" s="4"/>
      <c r="BZ636" s="4"/>
      <c r="CA636" s="4"/>
      <c r="CB636" s="4"/>
    </row>
    <row r="637">
      <c r="BY637" s="4"/>
      <c r="BZ637" s="4"/>
      <c r="CA637" s="4"/>
      <c r="CB637" s="4"/>
    </row>
    <row r="638">
      <c r="BY638" s="4"/>
      <c r="BZ638" s="4"/>
      <c r="CA638" s="4"/>
      <c r="CB638" s="4"/>
    </row>
    <row r="639">
      <c r="BY639" s="4"/>
      <c r="BZ639" s="4"/>
      <c r="CA639" s="4"/>
      <c r="CB639" s="4"/>
    </row>
    <row r="640">
      <c r="BY640" s="4"/>
      <c r="BZ640" s="4"/>
      <c r="CA640" s="4"/>
      <c r="CB640" s="4"/>
    </row>
    <row r="641">
      <c r="BY641" s="4"/>
      <c r="BZ641" s="4"/>
      <c r="CA641" s="4"/>
      <c r="CB641" s="4"/>
    </row>
    <row r="642">
      <c r="BY642" s="4"/>
      <c r="BZ642" s="4"/>
      <c r="CA642" s="4"/>
      <c r="CB642" s="4"/>
    </row>
    <row r="643">
      <c r="BY643" s="4"/>
      <c r="BZ643" s="4"/>
      <c r="CA643" s="4"/>
      <c r="CB643" s="4"/>
    </row>
    <row r="644">
      <c r="BY644" s="4"/>
      <c r="BZ644" s="4"/>
      <c r="CA644" s="4"/>
      <c r="CB644" s="4"/>
    </row>
    <row r="645">
      <c r="BY645" s="4"/>
      <c r="BZ645" s="4"/>
      <c r="CA645" s="4"/>
      <c r="CB645" s="4"/>
    </row>
    <row r="646">
      <c r="BY646" s="4"/>
      <c r="BZ646" s="4"/>
      <c r="CA646" s="4"/>
      <c r="CB646" s="4"/>
    </row>
    <row r="647">
      <c r="BY647" s="3"/>
      <c r="BZ647" s="3"/>
      <c r="CA647" s="3"/>
      <c r="CB647" s="3"/>
    </row>
    <row r="648">
      <c r="BY648" s="4"/>
      <c r="BZ648" s="4"/>
      <c r="CA648" s="4"/>
      <c r="CB648" s="4"/>
    </row>
    <row r="649">
      <c r="BY649" s="3"/>
      <c r="BZ649" s="3"/>
      <c r="CA649" s="3"/>
      <c r="CB649" s="3"/>
    </row>
    <row r="650">
      <c r="BY650" s="3"/>
      <c r="BZ650" s="3"/>
      <c r="CA650" s="3"/>
      <c r="CB650" s="3"/>
    </row>
    <row r="651">
      <c r="BY651" s="3"/>
      <c r="BZ651" s="3"/>
      <c r="CA651" s="3"/>
      <c r="CB651" s="3"/>
    </row>
    <row r="652">
      <c r="BY652" s="3"/>
      <c r="BZ652" s="3"/>
      <c r="CA652" s="3"/>
      <c r="CB652" s="3"/>
    </row>
    <row r="653">
      <c r="BY653" s="4"/>
      <c r="BZ653" s="4"/>
      <c r="CA653" s="4"/>
      <c r="CB653" s="4"/>
    </row>
    <row r="654">
      <c r="BY654" s="4"/>
      <c r="BZ654" s="4"/>
      <c r="CA654" s="4"/>
      <c r="CB654" s="4"/>
    </row>
    <row r="655">
      <c r="BY655" s="4"/>
      <c r="BZ655" s="4"/>
      <c r="CA655" s="4"/>
      <c r="CB655" s="4"/>
    </row>
    <row r="656">
      <c r="BY656" s="4"/>
      <c r="BZ656" s="4"/>
      <c r="CA656" s="4"/>
      <c r="CB656" s="4"/>
    </row>
    <row r="657">
      <c r="BY657" s="4"/>
      <c r="BZ657" s="4"/>
      <c r="CA657" s="4"/>
      <c r="CB657" s="4"/>
    </row>
    <row r="658">
      <c r="BY658" s="3"/>
      <c r="BZ658" s="3"/>
      <c r="CA658" s="3"/>
      <c r="CB658" s="3"/>
    </row>
    <row r="659">
      <c r="BY659" s="3"/>
      <c r="BZ659" s="3"/>
      <c r="CA659" s="3"/>
      <c r="CB659" s="3"/>
    </row>
    <row r="660">
      <c r="BY660" s="4"/>
      <c r="BZ660" s="4"/>
      <c r="CA660" s="4"/>
      <c r="CB660" s="4"/>
    </row>
    <row r="661">
      <c r="BY661" s="4"/>
      <c r="BZ661" s="4"/>
      <c r="CA661" s="4"/>
      <c r="CB661" s="4"/>
    </row>
    <row r="662">
      <c r="BY662" s="4"/>
      <c r="BZ662" s="4"/>
      <c r="CA662" s="4"/>
      <c r="CB662" s="4"/>
    </row>
    <row r="663">
      <c r="BY663" s="4"/>
      <c r="BZ663" s="4"/>
      <c r="CA663" s="4"/>
      <c r="CB663" s="4"/>
    </row>
    <row r="664">
      <c r="BY664" s="3"/>
      <c r="BZ664" s="3"/>
      <c r="CA664" s="3"/>
      <c r="CB664" s="3"/>
    </row>
    <row r="665">
      <c r="BY665" s="4"/>
      <c r="BZ665" s="4"/>
      <c r="CA665" s="4"/>
      <c r="CB665" s="4"/>
    </row>
    <row r="666">
      <c r="BY666" s="4"/>
      <c r="BZ666" s="4"/>
      <c r="CA666" s="4"/>
      <c r="CB666" s="4"/>
    </row>
    <row r="667">
      <c r="BY667" s="4"/>
      <c r="BZ667" s="4"/>
      <c r="CA667" s="4"/>
      <c r="CB667" s="4"/>
    </row>
    <row r="668">
      <c r="BY668" s="4"/>
      <c r="BZ668" s="4"/>
      <c r="CA668" s="4"/>
      <c r="CB668" s="4"/>
    </row>
    <row r="669">
      <c r="BY669" s="4"/>
      <c r="BZ669" s="4"/>
      <c r="CA669" s="4"/>
      <c r="CB669" s="4"/>
    </row>
    <row r="670">
      <c r="BY670" s="4"/>
      <c r="BZ670" s="4"/>
      <c r="CA670" s="4"/>
      <c r="CB670" s="4"/>
    </row>
    <row r="671">
      <c r="BY671" s="4"/>
      <c r="BZ671" s="4"/>
      <c r="CA671" s="4"/>
      <c r="CB671" s="4"/>
    </row>
    <row r="672">
      <c r="BY672" s="4"/>
      <c r="BZ672" s="4"/>
      <c r="CA672" s="4"/>
      <c r="CB672" s="4"/>
    </row>
    <row r="673">
      <c r="BY673" s="4"/>
      <c r="BZ673" s="4"/>
      <c r="CA673" s="4"/>
      <c r="CB673" s="4"/>
    </row>
    <row r="674">
      <c r="BY674" s="3"/>
      <c r="BZ674" s="3"/>
      <c r="CA674" s="3"/>
      <c r="CB674" s="3"/>
    </row>
    <row r="675">
      <c r="BY675" s="4"/>
      <c r="BZ675" s="4"/>
      <c r="CA675" s="4"/>
      <c r="CB675" s="4"/>
    </row>
    <row r="676">
      <c r="BY676" s="3"/>
      <c r="BZ676" s="3"/>
      <c r="CA676" s="3"/>
      <c r="CB676" s="3"/>
    </row>
    <row r="677">
      <c r="BY677" s="3"/>
      <c r="BZ677" s="3"/>
      <c r="CA677" s="3"/>
      <c r="CB677" s="3"/>
    </row>
    <row r="678">
      <c r="BY678" s="4"/>
      <c r="BZ678" s="4"/>
      <c r="CA678" s="4"/>
      <c r="CB678" s="4"/>
    </row>
    <row r="679">
      <c r="BY679" s="4"/>
      <c r="BZ679" s="4"/>
      <c r="CA679" s="4"/>
      <c r="CB679" s="4"/>
    </row>
    <row r="680">
      <c r="BY680" s="4"/>
      <c r="BZ680" s="4"/>
      <c r="CA680" s="4"/>
      <c r="CB680" s="4"/>
    </row>
    <row r="681">
      <c r="BY681" s="4"/>
      <c r="BZ681" s="4"/>
      <c r="CA681" s="4"/>
      <c r="CB681" s="4"/>
    </row>
    <row r="682">
      <c r="BY682" s="4"/>
      <c r="BZ682" s="4"/>
      <c r="CA682" s="4"/>
      <c r="CB682" s="4"/>
    </row>
    <row r="683">
      <c r="BY683" s="4"/>
      <c r="BZ683" s="4"/>
      <c r="CA683" s="4"/>
      <c r="CB683" s="4"/>
    </row>
    <row r="684">
      <c r="BY684" s="4"/>
      <c r="BZ684" s="4"/>
      <c r="CA684" s="4"/>
      <c r="CB684" s="4"/>
    </row>
    <row r="685">
      <c r="BY685" s="4"/>
      <c r="BZ685" s="4"/>
      <c r="CA685" s="4"/>
      <c r="CB685" s="4"/>
    </row>
    <row r="686">
      <c r="BY686" s="4"/>
      <c r="BZ686" s="4"/>
      <c r="CA686" s="4"/>
      <c r="CB686" s="4"/>
    </row>
    <row r="687">
      <c r="BY687" s="4"/>
      <c r="BZ687" s="4"/>
      <c r="CA687" s="4"/>
      <c r="CB687" s="4"/>
    </row>
    <row r="688">
      <c r="BY688" s="4"/>
      <c r="BZ688" s="4"/>
      <c r="CA688" s="4"/>
      <c r="CB688" s="4"/>
    </row>
    <row r="689">
      <c r="BY689" s="4"/>
      <c r="BZ689" s="4"/>
      <c r="CA689" s="4"/>
      <c r="CB689" s="4"/>
    </row>
    <row r="690">
      <c r="BY690" s="4"/>
      <c r="BZ690" s="4"/>
      <c r="CA690" s="4"/>
      <c r="CB690" s="4"/>
    </row>
    <row r="691">
      <c r="BY691" s="4"/>
      <c r="BZ691" s="4"/>
      <c r="CA691" s="4"/>
      <c r="CB691" s="4"/>
    </row>
    <row r="692">
      <c r="BY692" s="4"/>
      <c r="BZ692" s="4"/>
      <c r="CA692" s="4"/>
      <c r="CB692" s="4"/>
    </row>
    <row r="693">
      <c r="BY693" s="4"/>
      <c r="BZ693" s="4"/>
      <c r="CA693" s="4"/>
      <c r="CB693" s="4"/>
    </row>
    <row r="694">
      <c r="BY694" s="3"/>
      <c r="BZ694" s="3"/>
      <c r="CA694" s="3"/>
      <c r="CB694" s="3"/>
    </row>
    <row r="695">
      <c r="BY695" s="4"/>
      <c r="BZ695" s="4"/>
      <c r="CA695" s="4"/>
      <c r="CB695" s="4"/>
    </row>
    <row r="696">
      <c r="BY696" s="4"/>
      <c r="BZ696" s="4"/>
      <c r="CA696" s="4"/>
      <c r="CB696" s="4"/>
    </row>
    <row r="697">
      <c r="BY697" s="4"/>
      <c r="BZ697" s="4"/>
      <c r="CA697" s="4"/>
      <c r="CB697" s="4"/>
    </row>
    <row r="698">
      <c r="BY698" s="4"/>
      <c r="BZ698" s="4"/>
      <c r="CA698" s="4"/>
      <c r="CB698" s="4"/>
    </row>
    <row r="699">
      <c r="BY699" s="3"/>
      <c r="BZ699" s="3"/>
      <c r="CA699" s="3"/>
      <c r="CB699" s="3"/>
    </row>
    <row r="700">
      <c r="BY700" s="4"/>
      <c r="BZ700" s="4"/>
      <c r="CA700" s="4"/>
      <c r="CB700" s="4"/>
    </row>
    <row r="701">
      <c r="BY701" s="4"/>
      <c r="BZ701" s="4"/>
      <c r="CA701" s="4"/>
      <c r="CB701" s="4"/>
    </row>
    <row r="702">
      <c r="BY702" s="4"/>
      <c r="BZ702" s="4"/>
      <c r="CA702" s="4"/>
      <c r="CB702" s="4"/>
    </row>
    <row r="703">
      <c r="BY703" s="4"/>
      <c r="BZ703" s="4"/>
      <c r="CA703" s="4"/>
      <c r="CB703" s="4"/>
    </row>
    <row r="704">
      <c r="BY704" s="4"/>
      <c r="BZ704" s="4"/>
      <c r="CA704" s="4"/>
      <c r="CB704" s="4"/>
    </row>
    <row r="705">
      <c r="BY705" s="4"/>
      <c r="BZ705" s="4"/>
      <c r="CA705" s="4"/>
      <c r="CB705" s="4"/>
    </row>
    <row r="706">
      <c r="BY706" s="4"/>
      <c r="BZ706" s="4"/>
      <c r="CA706" s="4"/>
      <c r="CB706" s="4"/>
    </row>
    <row r="707">
      <c r="BY707" s="4"/>
      <c r="BZ707" s="4"/>
      <c r="CA707" s="4"/>
      <c r="CB707" s="4"/>
    </row>
    <row r="708">
      <c r="BY708" s="4"/>
      <c r="BZ708" s="4"/>
      <c r="CA708" s="4"/>
      <c r="CB708" s="4"/>
    </row>
    <row r="709">
      <c r="BY709" s="4"/>
      <c r="BZ709" s="4"/>
      <c r="CA709" s="4"/>
      <c r="CB709" s="4"/>
    </row>
    <row r="710">
      <c r="BY710" s="4"/>
      <c r="BZ710" s="4"/>
      <c r="CA710" s="4"/>
      <c r="CB710" s="4"/>
    </row>
    <row r="711">
      <c r="BY711" s="4"/>
      <c r="BZ711" s="4"/>
      <c r="CA711" s="4"/>
      <c r="CB711" s="4"/>
    </row>
    <row r="712">
      <c r="BY712" s="4"/>
      <c r="BZ712" s="4"/>
      <c r="CA712" s="4"/>
      <c r="CB712" s="4"/>
    </row>
    <row r="713">
      <c r="BY713" s="4"/>
      <c r="BZ713" s="4"/>
      <c r="CA713" s="4"/>
      <c r="CB713" s="4"/>
    </row>
    <row r="714">
      <c r="BY714" s="4"/>
      <c r="BZ714" s="4"/>
      <c r="CA714" s="4"/>
      <c r="CB714" s="4"/>
    </row>
    <row r="715">
      <c r="BY715" s="4"/>
      <c r="BZ715" s="4"/>
      <c r="CA715" s="4"/>
      <c r="CB715" s="4"/>
    </row>
    <row r="716">
      <c r="BY716" s="4"/>
      <c r="BZ716" s="4"/>
      <c r="CA716" s="4"/>
      <c r="CB716" s="4"/>
    </row>
    <row r="717">
      <c r="BY717" s="4"/>
      <c r="BZ717" s="4"/>
      <c r="CA717" s="4"/>
      <c r="CB717" s="4"/>
    </row>
    <row r="718">
      <c r="BY718" s="4"/>
      <c r="BZ718" s="4"/>
      <c r="CA718" s="4"/>
      <c r="CB718" s="4"/>
    </row>
    <row r="719">
      <c r="BY719" s="4"/>
      <c r="BZ719" s="4"/>
      <c r="CA719" s="4"/>
      <c r="CB719" s="4"/>
    </row>
    <row r="720">
      <c r="BY720" s="4"/>
      <c r="BZ720" s="4"/>
      <c r="CA720" s="4"/>
      <c r="CB720" s="4"/>
    </row>
    <row r="721">
      <c r="BY721" s="4"/>
      <c r="BZ721" s="4"/>
      <c r="CA721" s="4"/>
      <c r="CB721" s="4"/>
    </row>
    <row r="722">
      <c r="BY722" s="4"/>
      <c r="BZ722" s="4"/>
      <c r="CA722" s="4"/>
      <c r="CB722" s="4"/>
    </row>
    <row r="723">
      <c r="BY723" s="4"/>
      <c r="BZ723" s="4"/>
      <c r="CA723" s="4"/>
      <c r="CB723" s="4"/>
    </row>
    <row r="724">
      <c r="BY724" s="4"/>
      <c r="BZ724" s="4"/>
      <c r="CA724" s="4"/>
      <c r="CB724" s="4"/>
    </row>
    <row r="725">
      <c r="BY725" s="4"/>
      <c r="BZ725" s="4"/>
      <c r="CA725" s="4"/>
      <c r="CB725" s="4"/>
    </row>
    <row r="726">
      <c r="BY726" s="4"/>
      <c r="BZ726" s="4"/>
      <c r="CA726" s="4"/>
      <c r="CB726" s="4"/>
    </row>
    <row r="727">
      <c r="BY727" s="4"/>
      <c r="BZ727" s="4"/>
      <c r="CA727" s="4"/>
      <c r="CB727" s="4"/>
    </row>
    <row r="728">
      <c r="BY728" s="4"/>
      <c r="BZ728" s="4"/>
      <c r="CA728" s="4"/>
      <c r="CB728" s="4"/>
    </row>
    <row r="729">
      <c r="BY729" s="4"/>
      <c r="BZ729" s="4"/>
      <c r="CA729" s="4"/>
      <c r="CB729" s="4"/>
    </row>
    <row r="730">
      <c r="BY730" s="4"/>
      <c r="BZ730" s="4"/>
      <c r="CA730" s="4"/>
      <c r="CB730" s="4"/>
    </row>
    <row r="731">
      <c r="BY731" s="4"/>
      <c r="BZ731" s="4"/>
      <c r="CA731" s="4"/>
      <c r="CB731" s="4"/>
    </row>
    <row r="732">
      <c r="BY732" s="4"/>
      <c r="BZ732" s="4"/>
      <c r="CA732" s="4"/>
      <c r="CB732" s="4"/>
    </row>
    <row r="733">
      <c r="BY733" s="4"/>
      <c r="BZ733" s="4"/>
      <c r="CA733" s="4"/>
      <c r="CB733" s="4"/>
    </row>
    <row r="734">
      <c r="BY734" s="4"/>
      <c r="BZ734" s="4"/>
      <c r="CA734" s="4"/>
      <c r="CB734" s="4"/>
    </row>
    <row r="735">
      <c r="BY735" s="3"/>
      <c r="BZ735" s="3"/>
      <c r="CA735" s="3"/>
      <c r="CB735" s="3"/>
    </row>
    <row r="736">
      <c r="BY736" s="3"/>
      <c r="BZ736" s="3"/>
      <c r="CA736" s="3"/>
      <c r="CB736" s="3"/>
    </row>
    <row r="737">
      <c r="BY737" s="4"/>
      <c r="BZ737" s="4"/>
      <c r="CA737" s="4"/>
      <c r="CB737" s="4"/>
    </row>
    <row r="738">
      <c r="BY738" s="4"/>
      <c r="BZ738" s="4"/>
      <c r="CA738" s="4"/>
      <c r="CB738" s="4"/>
    </row>
    <row r="739">
      <c r="BY739" s="4"/>
      <c r="BZ739" s="4"/>
      <c r="CA739" s="4"/>
      <c r="CB739" s="4"/>
    </row>
    <row r="740">
      <c r="BY740" s="4"/>
      <c r="BZ740" s="4"/>
      <c r="CA740" s="4"/>
      <c r="CB740" s="4"/>
    </row>
    <row r="741">
      <c r="BY741" s="4"/>
      <c r="BZ741" s="4"/>
      <c r="CA741" s="4"/>
      <c r="CB741" s="4"/>
    </row>
    <row r="742">
      <c r="BY742" s="4"/>
      <c r="BZ742" s="4"/>
      <c r="CA742" s="4"/>
      <c r="CB742" s="4"/>
    </row>
    <row r="743">
      <c r="BY743" s="4"/>
      <c r="BZ743" s="4"/>
      <c r="CA743" s="4"/>
      <c r="CB743" s="4"/>
    </row>
    <row r="744">
      <c r="BY744" s="4"/>
      <c r="BZ744" s="4"/>
      <c r="CA744" s="4"/>
      <c r="CB744" s="4"/>
    </row>
    <row r="745">
      <c r="BY745" s="4"/>
      <c r="BZ745" s="4"/>
      <c r="CA745" s="4"/>
      <c r="CB745" s="4"/>
    </row>
    <row r="746">
      <c r="BY746" s="4"/>
      <c r="BZ746" s="4"/>
      <c r="CA746" s="4"/>
      <c r="CB746" s="4"/>
    </row>
    <row r="747">
      <c r="BY747" s="4"/>
      <c r="BZ747" s="4"/>
      <c r="CA747" s="4"/>
      <c r="CB747" s="4"/>
    </row>
    <row r="748">
      <c r="BY748" s="4"/>
      <c r="BZ748" s="4"/>
      <c r="CA748" s="4"/>
      <c r="CB748" s="4"/>
    </row>
    <row r="749">
      <c r="BY749" s="4"/>
      <c r="BZ749" s="4"/>
      <c r="CA749" s="4"/>
      <c r="CB749" s="4"/>
    </row>
    <row r="750">
      <c r="BY750" s="4"/>
      <c r="BZ750" s="4"/>
      <c r="CA750" s="4"/>
      <c r="CB750" s="4"/>
    </row>
    <row r="751">
      <c r="BY751" s="3"/>
      <c r="BZ751" s="3"/>
      <c r="CA751" s="3"/>
      <c r="CB751" s="3"/>
    </row>
    <row r="752">
      <c r="BY752" s="3"/>
      <c r="BZ752" s="3"/>
      <c r="CA752" s="3"/>
      <c r="CB752" s="3"/>
    </row>
    <row r="753">
      <c r="BY753" s="4"/>
      <c r="BZ753" s="4"/>
      <c r="CA753" s="4"/>
      <c r="CB753" s="4"/>
    </row>
    <row r="754">
      <c r="BY754" s="4"/>
      <c r="BZ754" s="4"/>
      <c r="CA754" s="4"/>
      <c r="CB754" s="4"/>
    </row>
    <row r="755">
      <c r="BY755" s="4"/>
      <c r="BZ755" s="4"/>
      <c r="CA755" s="4"/>
      <c r="CB755" s="4"/>
    </row>
    <row r="756">
      <c r="BY756" s="4"/>
      <c r="BZ756" s="4"/>
      <c r="CA756" s="4"/>
      <c r="CB756" s="4"/>
    </row>
    <row r="757">
      <c r="BY757" s="4"/>
      <c r="BZ757" s="4"/>
      <c r="CA757" s="4"/>
      <c r="CB757" s="4"/>
    </row>
    <row r="758">
      <c r="BY758" s="4"/>
      <c r="BZ758" s="4"/>
      <c r="CA758" s="4"/>
      <c r="CB758" s="4"/>
    </row>
    <row r="759">
      <c r="BY759" s="4"/>
      <c r="BZ759" s="4"/>
      <c r="CA759" s="4"/>
      <c r="CB759" s="4"/>
    </row>
    <row r="760">
      <c r="BY760" s="4"/>
      <c r="BZ760" s="4"/>
      <c r="CA760" s="4"/>
      <c r="CB760" s="4"/>
    </row>
    <row r="761">
      <c r="BY761" s="4"/>
      <c r="BZ761" s="4"/>
      <c r="CA761" s="4"/>
      <c r="CB761" s="4"/>
    </row>
    <row r="762">
      <c r="BY762" s="4"/>
      <c r="BZ762" s="4"/>
      <c r="CA762" s="4"/>
      <c r="CB762" s="4"/>
    </row>
    <row r="763">
      <c r="BY763" s="4"/>
      <c r="BZ763" s="4"/>
      <c r="CA763" s="4"/>
      <c r="CB763" s="4"/>
    </row>
    <row r="764">
      <c r="BY764" s="4"/>
      <c r="BZ764" s="4"/>
      <c r="CA764" s="4"/>
      <c r="CB764" s="4"/>
    </row>
    <row r="765">
      <c r="BY765" s="4"/>
      <c r="BZ765" s="4"/>
      <c r="CA765" s="4"/>
      <c r="CB765" s="4"/>
    </row>
    <row r="766">
      <c r="BY766" s="3"/>
      <c r="BZ766" s="3"/>
      <c r="CA766" s="3"/>
      <c r="CB766" s="3"/>
    </row>
    <row r="767">
      <c r="BY767" s="4"/>
      <c r="BZ767" s="4"/>
      <c r="CA767" s="4"/>
      <c r="CB767" s="4"/>
    </row>
    <row r="768">
      <c r="BY768" s="4"/>
      <c r="BZ768" s="4"/>
      <c r="CA768" s="4"/>
      <c r="CB768" s="4"/>
    </row>
    <row r="769">
      <c r="BY769" s="4"/>
      <c r="BZ769" s="4"/>
      <c r="CA769" s="4"/>
      <c r="CB769" s="4"/>
    </row>
    <row r="770">
      <c r="BY770" s="4"/>
      <c r="BZ770" s="4"/>
      <c r="CA770" s="4"/>
      <c r="CB770" s="4"/>
    </row>
    <row r="771">
      <c r="BY771" s="4"/>
      <c r="BZ771" s="4"/>
      <c r="CA771" s="4"/>
      <c r="CB771" s="4"/>
    </row>
    <row r="772">
      <c r="BY772" s="3"/>
      <c r="BZ772" s="3"/>
      <c r="CA772" s="3"/>
      <c r="CB772" s="3"/>
    </row>
    <row r="773">
      <c r="BY773" s="4"/>
      <c r="BZ773" s="4"/>
      <c r="CA773" s="4"/>
      <c r="CB773" s="4"/>
    </row>
    <row r="774">
      <c r="BY774" s="4"/>
      <c r="BZ774" s="4"/>
      <c r="CA774" s="4"/>
      <c r="CB774" s="4"/>
    </row>
    <row r="775">
      <c r="BY775" s="4"/>
      <c r="BZ775" s="4"/>
      <c r="CA775" s="4"/>
      <c r="CB775" s="4"/>
    </row>
    <row r="776">
      <c r="BY776" s="4"/>
      <c r="BZ776" s="4"/>
      <c r="CA776" s="4"/>
      <c r="CB776" s="4"/>
    </row>
    <row r="777">
      <c r="BY777" s="4"/>
      <c r="BZ777" s="4"/>
      <c r="CA777" s="4"/>
      <c r="CB777" s="4"/>
    </row>
    <row r="778">
      <c r="BY778" s="4"/>
      <c r="BZ778" s="4"/>
      <c r="CA778" s="4"/>
      <c r="CB778" s="4"/>
    </row>
    <row r="779">
      <c r="BY779" s="4"/>
      <c r="BZ779" s="4"/>
      <c r="CA779" s="4"/>
      <c r="CB779" s="4"/>
    </row>
    <row r="780">
      <c r="BY780" s="4"/>
      <c r="BZ780" s="4"/>
      <c r="CA780" s="4"/>
      <c r="CB780" s="4"/>
    </row>
    <row r="781">
      <c r="BY781" s="4"/>
      <c r="BZ781" s="4"/>
      <c r="CA781" s="4"/>
      <c r="CB781" s="4"/>
    </row>
    <row r="782">
      <c r="BY782" s="4"/>
      <c r="BZ782" s="4"/>
      <c r="CA782" s="4"/>
      <c r="CB782" s="4"/>
    </row>
    <row r="783">
      <c r="BY783" s="4"/>
      <c r="BZ783" s="4"/>
      <c r="CA783" s="4"/>
      <c r="CB783" s="4"/>
    </row>
    <row r="784">
      <c r="BY784" s="4"/>
      <c r="BZ784" s="4"/>
      <c r="CA784" s="4"/>
      <c r="CB784" s="4"/>
    </row>
    <row r="785">
      <c r="BY785" s="4"/>
      <c r="BZ785" s="4"/>
      <c r="CA785" s="4"/>
      <c r="CB785" s="4"/>
    </row>
    <row r="786">
      <c r="BY786" s="4"/>
      <c r="BZ786" s="4"/>
      <c r="CA786" s="4"/>
      <c r="CB786" s="4"/>
    </row>
    <row r="787">
      <c r="BY787" s="4"/>
      <c r="BZ787" s="4"/>
      <c r="CA787" s="4"/>
      <c r="CB787" s="4"/>
    </row>
    <row r="788">
      <c r="BY788" s="4"/>
      <c r="BZ788" s="4"/>
      <c r="CA788" s="4"/>
      <c r="CB788" s="4"/>
    </row>
    <row r="789">
      <c r="BY789" s="4"/>
      <c r="BZ789" s="4"/>
      <c r="CA789" s="4"/>
      <c r="CB789" s="4"/>
    </row>
    <row r="790">
      <c r="BY790" s="4"/>
      <c r="BZ790" s="4"/>
      <c r="CA790" s="4"/>
      <c r="CB790" s="4"/>
    </row>
    <row r="791">
      <c r="BY791" s="4"/>
      <c r="BZ791" s="4"/>
      <c r="CA791" s="4"/>
      <c r="CB791" s="4"/>
    </row>
    <row r="792">
      <c r="BY792" s="4"/>
      <c r="BZ792" s="4"/>
      <c r="CA792" s="4"/>
      <c r="CB792" s="4"/>
    </row>
    <row r="793">
      <c r="BY793" s="3"/>
      <c r="BZ793" s="3"/>
      <c r="CA793" s="3"/>
      <c r="CB793" s="3"/>
    </row>
    <row r="794">
      <c r="BY794" s="4"/>
      <c r="BZ794" s="4"/>
      <c r="CA794" s="4"/>
      <c r="CB794" s="4"/>
    </row>
    <row r="795">
      <c r="BY795" s="4"/>
      <c r="BZ795" s="4"/>
      <c r="CA795" s="4"/>
      <c r="CB795" s="4"/>
    </row>
    <row r="796">
      <c r="BY796" s="4"/>
      <c r="BZ796" s="4"/>
      <c r="CA796" s="4"/>
      <c r="CB796" s="4"/>
    </row>
    <row r="797">
      <c r="BY797" s="4"/>
      <c r="BZ797" s="4"/>
      <c r="CA797" s="4"/>
      <c r="CB797" s="4"/>
    </row>
    <row r="798">
      <c r="BY798" s="4"/>
      <c r="BZ798" s="4"/>
      <c r="CA798" s="4"/>
      <c r="CB798" s="4"/>
    </row>
    <row r="799">
      <c r="BY799" s="4"/>
      <c r="BZ799" s="4"/>
      <c r="CA799" s="4"/>
      <c r="CB799" s="4"/>
    </row>
    <row r="800">
      <c r="BY800" s="4"/>
      <c r="BZ800" s="4"/>
      <c r="CA800" s="4"/>
      <c r="CB800" s="4"/>
    </row>
    <row r="801">
      <c r="BY801" s="3"/>
      <c r="BZ801" s="3"/>
      <c r="CA801" s="3"/>
      <c r="CB801" s="3"/>
    </row>
    <row r="802">
      <c r="BY802" s="4"/>
      <c r="BZ802" s="4"/>
      <c r="CA802" s="4"/>
      <c r="CB802" s="4"/>
    </row>
    <row r="803">
      <c r="BY803" s="4"/>
      <c r="BZ803" s="4"/>
      <c r="CA803" s="4"/>
      <c r="CB803" s="4"/>
    </row>
    <row r="804">
      <c r="BY804" s="3"/>
      <c r="BZ804" s="3"/>
      <c r="CA804" s="3"/>
      <c r="CB804" s="3"/>
    </row>
    <row r="805">
      <c r="BY805" s="4"/>
      <c r="BZ805" s="4"/>
      <c r="CA805" s="4"/>
      <c r="CB805" s="4"/>
    </row>
    <row r="806">
      <c r="BY806" s="4"/>
      <c r="BZ806" s="4"/>
      <c r="CA806" s="4"/>
      <c r="CB806" s="4"/>
    </row>
    <row r="807">
      <c r="BY807" s="4"/>
      <c r="BZ807" s="4"/>
      <c r="CA807" s="4"/>
      <c r="CB807" s="4"/>
    </row>
    <row r="808">
      <c r="BY808" s="3"/>
      <c r="BZ808" s="3"/>
      <c r="CA808" s="3"/>
      <c r="CB808" s="3"/>
    </row>
    <row r="809">
      <c r="BY809" s="3"/>
      <c r="BZ809" s="3"/>
      <c r="CA809" s="3"/>
      <c r="CB809" s="3"/>
    </row>
    <row r="810">
      <c r="BY810" s="4"/>
      <c r="BZ810" s="4"/>
      <c r="CA810" s="4"/>
      <c r="CB810" s="4"/>
    </row>
    <row r="811">
      <c r="BY811" s="3"/>
      <c r="BZ811" s="3"/>
      <c r="CA811" s="3"/>
      <c r="CB811" s="3"/>
    </row>
    <row r="812">
      <c r="BY812" s="4"/>
      <c r="BZ812" s="4"/>
      <c r="CA812" s="4"/>
      <c r="CB812" s="4"/>
    </row>
    <row r="813">
      <c r="BY813" s="4"/>
      <c r="BZ813" s="4"/>
      <c r="CA813" s="4"/>
      <c r="CB813" s="4"/>
    </row>
    <row r="814">
      <c r="BY814" s="3"/>
      <c r="BZ814" s="3"/>
      <c r="CA814" s="3"/>
      <c r="CB814" s="3"/>
    </row>
    <row r="815">
      <c r="BY815" s="4"/>
      <c r="BZ815" s="4"/>
      <c r="CA815" s="4"/>
      <c r="CB815" s="4"/>
    </row>
    <row r="816">
      <c r="BY816" s="4"/>
      <c r="BZ816" s="4"/>
      <c r="CA816" s="4"/>
      <c r="CB816" s="4"/>
    </row>
    <row r="817">
      <c r="BY817" s="4"/>
      <c r="BZ817" s="4"/>
      <c r="CA817" s="4"/>
      <c r="CB817" s="4"/>
    </row>
    <row r="818">
      <c r="BY818" s="3"/>
      <c r="BZ818" s="3"/>
      <c r="CA818" s="3"/>
      <c r="CB818" s="3"/>
    </row>
    <row r="819">
      <c r="BY819" s="4"/>
      <c r="BZ819" s="4"/>
      <c r="CA819" s="4"/>
      <c r="CB819" s="4"/>
    </row>
    <row r="820">
      <c r="BY820" s="4"/>
      <c r="BZ820" s="4"/>
      <c r="CA820" s="4"/>
      <c r="CB820" s="4"/>
    </row>
    <row r="821">
      <c r="BY821" s="4"/>
      <c r="BZ821" s="4"/>
      <c r="CA821" s="4"/>
      <c r="CB821" s="4"/>
    </row>
    <row r="822">
      <c r="BY822" s="4"/>
      <c r="BZ822" s="4"/>
      <c r="CA822" s="4"/>
      <c r="CB822" s="4"/>
    </row>
    <row r="823">
      <c r="BY823" s="4"/>
      <c r="BZ823" s="4"/>
      <c r="CA823" s="4"/>
      <c r="CB823" s="4"/>
    </row>
    <row r="824">
      <c r="BY824" s="4"/>
      <c r="BZ824" s="4"/>
      <c r="CA824" s="4"/>
      <c r="CB824" s="4"/>
    </row>
    <row r="825">
      <c r="BY825" s="4"/>
      <c r="BZ825" s="4"/>
      <c r="CA825" s="4"/>
      <c r="CB825" s="4"/>
    </row>
    <row r="826">
      <c r="BY826" s="4"/>
      <c r="BZ826" s="4"/>
      <c r="CA826" s="4"/>
      <c r="CB826" s="4"/>
    </row>
    <row r="827">
      <c r="BY827" s="3"/>
      <c r="BZ827" s="3"/>
      <c r="CA827" s="3"/>
      <c r="CB827" s="3"/>
    </row>
    <row r="828">
      <c r="BY828" s="4"/>
      <c r="BZ828" s="4"/>
      <c r="CA828" s="4"/>
      <c r="CB828" s="4"/>
    </row>
    <row r="829">
      <c r="BY829" s="3"/>
      <c r="BZ829" s="3"/>
      <c r="CA829" s="3"/>
      <c r="CB829" s="3"/>
    </row>
    <row r="830">
      <c r="BY830" s="4"/>
      <c r="BZ830" s="4"/>
      <c r="CA830" s="4"/>
      <c r="CB830" s="4"/>
    </row>
    <row r="831">
      <c r="BY831" s="4"/>
      <c r="BZ831" s="4"/>
      <c r="CA831" s="4"/>
      <c r="CB831" s="4"/>
    </row>
    <row r="832">
      <c r="BY832" s="4"/>
      <c r="BZ832" s="4"/>
      <c r="CA832" s="4"/>
      <c r="CB832" s="4"/>
    </row>
    <row r="833">
      <c r="BY833" s="4"/>
      <c r="BZ833" s="4"/>
      <c r="CA833" s="4"/>
      <c r="CB833" s="4"/>
    </row>
    <row r="834">
      <c r="BY834" s="4"/>
      <c r="BZ834" s="4"/>
      <c r="CA834" s="4"/>
      <c r="CB834" s="4"/>
    </row>
    <row r="835">
      <c r="BY835" s="4"/>
      <c r="BZ835" s="4"/>
      <c r="CA835" s="4"/>
      <c r="CB835" s="4"/>
    </row>
    <row r="836">
      <c r="BY836" s="4"/>
      <c r="BZ836" s="4"/>
      <c r="CA836" s="4"/>
      <c r="CB836" s="4"/>
    </row>
    <row r="837">
      <c r="BY837" s="4"/>
      <c r="BZ837" s="4"/>
      <c r="CA837" s="4"/>
      <c r="CB837" s="4"/>
    </row>
    <row r="838">
      <c r="BY838" s="4"/>
      <c r="BZ838" s="4"/>
      <c r="CA838" s="4"/>
      <c r="CB838" s="4"/>
    </row>
    <row r="839">
      <c r="BY839" s="4"/>
      <c r="BZ839" s="4"/>
      <c r="CA839" s="4"/>
      <c r="CB839" s="4"/>
    </row>
    <row r="840">
      <c r="BY840" s="4"/>
      <c r="BZ840" s="4"/>
      <c r="CA840" s="4"/>
      <c r="CB840" s="4"/>
    </row>
    <row r="841">
      <c r="BY841" s="4"/>
      <c r="BZ841" s="4"/>
      <c r="CA841" s="4"/>
      <c r="CB841" s="4"/>
    </row>
    <row r="842">
      <c r="BY842" s="4"/>
      <c r="BZ842" s="4"/>
      <c r="CA842" s="4"/>
      <c r="CB842" s="4"/>
    </row>
    <row r="843">
      <c r="BY843" s="3"/>
      <c r="BZ843" s="3"/>
      <c r="CA843" s="3"/>
      <c r="CB843" s="3"/>
    </row>
    <row r="844">
      <c r="BY844" s="4"/>
      <c r="BZ844" s="4"/>
      <c r="CA844" s="4"/>
      <c r="CB844" s="4"/>
    </row>
    <row r="845">
      <c r="BY845" s="4"/>
      <c r="BZ845" s="4"/>
      <c r="CA845" s="4"/>
      <c r="CB845" s="4"/>
    </row>
    <row r="846">
      <c r="BY846" s="4"/>
      <c r="BZ846" s="4"/>
      <c r="CA846" s="4"/>
      <c r="CB846" s="4"/>
    </row>
    <row r="847">
      <c r="BY847" s="4"/>
      <c r="BZ847" s="4"/>
      <c r="CA847" s="4"/>
      <c r="CB847" s="4"/>
    </row>
    <row r="848">
      <c r="BY848" s="4"/>
      <c r="BZ848" s="4"/>
      <c r="CA848" s="4"/>
      <c r="CB848" s="4"/>
    </row>
    <row r="849">
      <c r="BY849" s="4"/>
      <c r="BZ849" s="4"/>
      <c r="CA849" s="4"/>
      <c r="CB849" s="4"/>
    </row>
    <row r="850">
      <c r="BY850" s="4"/>
      <c r="BZ850" s="4"/>
      <c r="CA850" s="4"/>
      <c r="CB850" s="4"/>
    </row>
    <row r="851">
      <c r="BY851" s="4"/>
      <c r="BZ851" s="4"/>
      <c r="CA851" s="4"/>
      <c r="CB851" s="4"/>
    </row>
    <row r="852">
      <c r="BY852" s="4"/>
      <c r="BZ852" s="4"/>
      <c r="CA852" s="4"/>
      <c r="CB852" s="4"/>
    </row>
    <row r="853">
      <c r="BY853" s="4"/>
      <c r="BZ853" s="4"/>
      <c r="CA853" s="4"/>
      <c r="CB853" s="4"/>
    </row>
    <row r="854">
      <c r="BY854" s="4"/>
      <c r="BZ854" s="4"/>
      <c r="CA854" s="4"/>
      <c r="CB854" s="4"/>
    </row>
    <row r="855">
      <c r="BY855" s="4"/>
      <c r="BZ855" s="4"/>
      <c r="CA855" s="4"/>
      <c r="CB855" s="4"/>
    </row>
    <row r="856">
      <c r="BY856" s="4"/>
      <c r="BZ856" s="4"/>
      <c r="CA856" s="4"/>
      <c r="CB856" s="4"/>
    </row>
    <row r="857">
      <c r="BY857" s="4"/>
      <c r="BZ857" s="4"/>
      <c r="CA857" s="4"/>
      <c r="CB857" s="4"/>
    </row>
    <row r="858">
      <c r="BY858" s="4"/>
      <c r="BZ858" s="4"/>
      <c r="CA858" s="4"/>
      <c r="CB858" s="4"/>
    </row>
    <row r="859">
      <c r="BY859" s="4"/>
      <c r="BZ859" s="4"/>
      <c r="CA859" s="4"/>
      <c r="CB859" s="4"/>
    </row>
    <row r="860">
      <c r="BY860" s="4"/>
      <c r="BZ860" s="4"/>
      <c r="CA860" s="4"/>
      <c r="CB860" s="4"/>
    </row>
    <row r="861">
      <c r="BY861" s="4"/>
      <c r="BZ861" s="4"/>
      <c r="CA861" s="4"/>
      <c r="CB861" s="4"/>
    </row>
    <row r="862">
      <c r="BY862" s="4"/>
      <c r="BZ862" s="4"/>
      <c r="CA862" s="4"/>
      <c r="CB862" s="4"/>
    </row>
    <row r="863">
      <c r="BY863" s="4"/>
      <c r="BZ863" s="4"/>
      <c r="CA863" s="4"/>
      <c r="CB863" s="4"/>
    </row>
    <row r="864">
      <c r="BY864" s="3"/>
      <c r="BZ864" s="3"/>
      <c r="CA864" s="3"/>
      <c r="CB864" s="3"/>
    </row>
    <row r="865">
      <c r="BY865" s="4"/>
      <c r="BZ865" s="4"/>
      <c r="CA865" s="4"/>
      <c r="CB865" s="4"/>
    </row>
    <row r="866">
      <c r="BY866" s="4"/>
      <c r="BZ866" s="4"/>
      <c r="CA866" s="4"/>
      <c r="CB866" s="4"/>
    </row>
    <row r="867">
      <c r="BY867" s="4"/>
      <c r="BZ867" s="4"/>
      <c r="CA867" s="4"/>
      <c r="CB867" s="4"/>
    </row>
    <row r="868">
      <c r="BY868" s="4"/>
      <c r="BZ868" s="4"/>
      <c r="CA868" s="4"/>
      <c r="CB868" s="4"/>
    </row>
    <row r="869">
      <c r="BY869" s="3"/>
      <c r="BZ869" s="3"/>
      <c r="CA869" s="3"/>
      <c r="CB869" s="3"/>
    </row>
    <row r="870">
      <c r="BY870" s="4"/>
      <c r="BZ870" s="4"/>
      <c r="CA870" s="4"/>
      <c r="CB870" s="4"/>
    </row>
    <row r="871">
      <c r="BY871" s="4"/>
      <c r="BZ871" s="4"/>
      <c r="CA871" s="4"/>
      <c r="CB871" s="4"/>
    </row>
    <row r="872">
      <c r="BY872" s="4"/>
      <c r="BZ872" s="4"/>
      <c r="CA872" s="4"/>
      <c r="CB872" s="4"/>
    </row>
    <row r="873">
      <c r="BY873" s="4"/>
      <c r="BZ873" s="4"/>
      <c r="CA873" s="4"/>
      <c r="CB873" s="4"/>
    </row>
    <row r="874">
      <c r="BY874" s="4"/>
      <c r="BZ874" s="4"/>
      <c r="CA874" s="4"/>
      <c r="CB874" s="4"/>
    </row>
    <row r="875">
      <c r="BY875" s="4"/>
      <c r="BZ875" s="4"/>
      <c r="CA875" s="4"/>
      <c r="CB875" s="4"/>
    </row>
    <row r="876">
      <c r="BY876" s="3"/>
      <c r="BZ876" s="3"/>
      <c r="CA876" s="3"/>
      <c r="CB876" s="3"/>
    </row>
    <row r="877">
      <c r="BY877" s="3"/>
      <c r="BZ877" s="3"/>
      <c r="CA877" s="3"/>
      <c r="CB877" s="3"/>
    </row>
    <row r="878">
      <c r="BY878" s="4"/>
      <c r="BZ878" s="4"/>
      <c r="CA878" s="4"/>
      <c r="CB878" s="4"/>
    </row>
    <row r="879">
      <c r="BY879" s="4"/>
      <c r="BZ879" s="4"/>
      <c r="CA879" s="4"/>
      <c r="CB879" s="4"/>
    </row>
    <row r="880">
      <c r="BY880" s="4"/>
      <c r="BZ880" s="4"/>
      <c r="CA880" s="4"/>
      <c r="CB880" s="4"/>
    </row>
    <row r="881">
      <c r="BY881" s="3"/>
      <c r="BZ881" s="3"/>
      <c r="CA881" s="3"/>
      <c r="CB881" s="3"/>
    </row>
    <row r="882">
      <c r="BY882" s="4"/>
      <c r="BZ882" s="4"/>
      <c r="CA882" s="4"/>
      <c r="CB882" s="4"/>
    </row>
    <row r="883">
      <c r="BY883" s="3"/>
      <c r="BZ883" s="3"/>
      <c r="CA883" s="3"/>
      <c r="CB883" s="3"/>
    </row>
    <row r="884">
      <c r="BY884" s="4"/>
      <c r="BZ884" s="4"/>
      <c r="CA884" s="4"/>
      <c r="CB884" s="4"/>
    </row>
    <row r="885">
      <c r="BY885" s="4"/>
      <c r="BZ885" s="4"/>
      <c r="CA885" s="4"/>
      <c r="CB885" s="4"/>
    </row>
    <row r="886">
      <c r="BY886" s="3"/>
      <c r="BZ886" s="3"/>
      <c r="CA886" s="3"/>
      <c r="CB886" s="3"/>
    </row>
    <row r="887">
      <c r="BY887" s="3"/>
      <c r="BZ887" s="3"/>
      <c r="CA887" s="3"/>
      <c r="CB887" s="3"/>
    </row>
    <row r="888">
      <c r="BY888" s="3"/>
      <c r="BZ888" s="3"/>
      <c r="CA888" s="3"/>
      <c r="CB888" s="3"/>
    </row>
    <row r="889">
      <c r="BY889" s="4"/>
      <c r="BZ889" s="4"/>
      <c r="CA889" s="4"/>
      <c r="CB889" s="4"/>
    </row>
    <row r="890">
      <c r="BY890" s="4"/>
      <c r="BZ890" s="4"/>
      <c r="CA890" s="4"/>
      <c r="CB890" s="4"/>
    </row>
    <row r="891">
      <c r="BY891" s="4"/>
      <c r="BZ891" s="4"/>
      <c r="CA891" s="4"/>
      <c r="CB891" s="4"/>
    </row>
    <row r="892">
      <c r="BY892" s="4"/>
      <c r="BZ892" s="4"/>
      <c r="CA892" s="4"/>
      <c r="CB892" s="4"/>
    </row>
    <row r="893">
      <c r="BY893" s="4"/>
      <c r="BZ893" s="4"/>
      <c r="CA893" s="4"/>
      <c r="CB893" s="4"/>
    </row>
    <row r="894">
      <c r="BY894" s="4"/>
      <c r="BZ894" s="4"/>
      <c r="CA894" s="4"/>
      <c r="CB894" s="4"/>
    </row>
    <row r="895">
      <c r="BY895" s="3"/>
      <c r="BZ895" s="3"/>
      <c r="CA895" s="3"/>
      <c r="CB895" s="3"/>
    </row>
    <row r="896">
      <c r="BY896" s="3"/>
      <c r="BZ896" s="3"/>
      <c r="CA896" s="3"/>
      <c r="CB896" s="3"/>
    </row>
    <row r="897">
      <c r="BY897" s="3"/>
      <c r="BZ897" s="3"/>
      <c r="CA897" s="3"/>
      <c r="CB897" s="3"/>
    </row>
    <row r="898">
      <c r="BY898" s="4"/>
      <c r="BZ898" s="4"/>
      <c r="CA898" s="4"/>
      <c r="CB898" s="4"/>
    </row>
    <row r="899">
      <c r="BY899" s="4"/>
      <c r="BZ899" s="4"/>
      <c r="CA899" s="4"/>
      <c r="CB899" s="4"/>
    </row>
    <row r="900">
      <c r="BY900" s="4"/>
      <c r="BZ900" s="4"/>
      <c r="CA900" s="4"/>
      <c r="CB900" s="4"/>
    </row>
    <row r="901">
      <c r="BY901" s="3"/>
      <c r="BZ901" s="3"/>
      <c r="CA901" s="3"/>
      <c r="CB901" s="3"/>
    </row>
    <row r="902">
      <c r="BY902" s="4"/>
      <c r="BZ902" s="4"/>
      <c r="CA902" s="4"/>
      <c r="CB902" s="4"/>
    </row>
    <row r="903">
      <c r="BY903" s="3"/>
      <c r="BZ903" s="3"/>
      <c r="CA903" s="3"/>
      <c r="CB903" s="3"/>
    </row>
    <row r="904">
      <c r="BY904" s="4"/>
      <c r="BZ904" s="4"/>
      <c r="CA904" s="4"/>
      <c r="CB904" s="4"/>
    </row>
    <row r="905">
      <c r="BY905" s="4"/>
      <c r="BZ905" s="4"/>
      <c r="CA905" s="4"/>
      <c r="CB905" s="4"/>
    </row>
    <row r="906">
      <c r="BY906" s="4"/>
      <c r="BZ906" s="4"/>
      <c r="CA906" s="4"/>
      <c r="CB906" s="4"/>
    </row>
    <row r="907">
      <c r="BY907" s="4"/>
      <c r="BZ907" s="4"/>
      <c r="CA907" s="4"/>
      <c r="CB907" s="4"/>
    </row>
    <row r="908">
      <c r="BY908" s="4"/>
      <c r="BZ908" s="4"/>
      <c r="CA908" s="4"/>
      <c r="CB908" s="4"/>
    </row>
    <row r="909">
      <c r="BY909" s="3"/>
      <c r="BZ909" s="3"/>
      <c r="CA909" s="3"/>
      <c r="CB909" s="3"/>
    </row>
    <row r="910">
      <c r="BY910" s="3"/>
      <c r="BZ910" s="3"/>
      <c r="CA910" s="3"/>
      <c r="CB910" s="3"/>
    </row>
    <row r="911">
      <c r="BY911" s="4"/>
      <c r="BZ911" s="4"/>
      <c r="CA911" s="4"/>
      <c r="CB911" s="4"/>
    </row>
    <row r="912">
      <c r="BY912" s="4"/>
      <c r="BZ912" s="4"/>
      <c r="CA912" s="4"/>
      <c r="CB912" s="4"/>
    </row>
    <row r="913">
      <c r="BY913" s="4"/>
      <c r="BZ913" s="4"/>
      <c r="CA913" s="4"/>
      <c r="CB913" s="4"/>
    </row>
    <row r="914">
      <c r="BY914" s="4"/>
      <c r="BZ914" s="4"/>
      <c r="CA914" s="4"/>
      <c r="CB914" s="4"/>
    </row>
    <row r="915">
      <c r="BY915" s="3"/>
      <c r="BZ915" s="3"/>
      <c r="CA915" s="3"/>
      <c r="CB915" s="3"/>
    </row>
    <row r="916">
      <c r="BY916" s="4"/>
      <c r="BZ916" s="4"/>
      <c r="CA916" s="4"/>
      <c r="CB916" s="4"/>
    </row>
    <row r="917">
      <c r="BY917" s="4"/>
      <c r="BZ917" s="4"/>
      <c r="CA917" s="4"/>
      <c r="CB917" s="4"/>
    </row>
    <row r="918">
      <c r="BY918" s="4"/>
      <c r="BZ918" s="4"/>
      <c r="CA918" s="4"/>
      <c r="CB918" s="4"/>
    </row>
    <row r="919">
      <c r="BY919" s="4"/>
      <c r="BZ919" s="4"/>
      <c r="CA919" s="4"/>
      <c r="CB919" s="4"/>
    </row>
    <row r="920">
      <c r="BY920" s="3"/>
      <c r="BZ920" s="3"/>
      <c r="CA920" s="3"/>
      <c r="CB920" s="3"/>
    </row>
    <row r="921">
      <c r="BY921" s="4"/>
      <c r="BZ921" s="4"/>
      <c r="CA921" s="4"/>
      <c r="CB921" s="4"/>
    </row>
    <row r="922">
      <c r="BY922" s="4"/>
      <c r="BZ922" s="4"/>
      <c r="CA922" s="4"/>
      <c r="CB922" s="4"/>
    </row>
    <row r="923">
      <c r="BY923" s="4"/>
      <c r="BZ923" s="4"/>
      <c r="CA923" s="4"/>
      <c r="CB923" s="4"/>
    </row>
    <row r="924">
      <c r="BY924" s="4"/>
      <c r="BZ924" s="4"/>
      <c r="CA924" s="4"/>
      <c r="CB924" s="4"/>
    </row>
    <row r="925">
      <c r="BY925" s="4"/>
      <c r="BZ925" s="4"/>
      <c r="CA925" s="4"/>
      <c r="CB925" s="4"/>
    </row>
    <row r="926">
      <c r="BY926" s="4"/>
      <c r="BZ926" s="4"/>
      <c r="CA926" s="4"/>
      <c r="CB926" s="4"/>
    </row>
    <row r="927">
      <c r="BY927" s="4"/>
      <c r="BZ927" s="4"/>
      <c r="CA927" s="4"/>
      <c r="CB927" s="4"/>
    </row>
    <row r="928">
      <c r="BY928" s="4"/>
      <c r="BZ928" s="4"/>
      <c r="CA928" s="4"/>
      <c r="CB928" s="4"/>
    </row>
    <row r="929">
      <c r="BY929" s="3"/>
      <c r="BZ929" s="3"/>
      <c r="CA929" s="3"/>
      <c r="CB929" s="3"/>
    </row>
    <row r="930">
      <c r="BY930" s="4"/>
      <c r="BZ930" s="4"/>
      <c r="CA930" s="4"/>
      <c r="CB930" s="4"/>
    </row>
    <row r="931">
      <c r="BY931" s="4"/>
      <c r="BZ931" s="4"/>
      <c r="CA931" s="4"/>
      <c r="CB931" s="4"/>
    </row>
    <row r="932">
      <c r="BY932" s="4"/>
      <c r="BZ932" s="4"/>
      <c r="CA932" s="4"/>
      <c r="CB932" s="4"/>
    </row>
    <row r="933">
      <c r="BY933" s="4"/>
      <c r="BZ933" s="4"/>
      <c r="CA933" s="4"/>
      <c r="CB933" s="4"/>
    </row>
    <row r="934">
      <c r="BY934" s="3"/>
      <c r="BZ934" s="3"/>
      <c r="CA934" s="3"/>
      <c r="CB934" s="3"/>
    </row>
    <row r="935">
      <c r="BY935" s="4"/>
      <c r="BZ935" s="4"/>
      <c r="CA935" s="4"/>
      <c r="CB935" s="4"/>
    </row>
    <row r="936">
      <c r="BY936" s="4"/>
      <c r="BZ936" s="4"/>
      <c r="CA936" s="4"/>
      <c r="CB936" s="4"/>
    </row>
    <row r="937">
      <c r="BY937" s="3"/>
      <c r="BZ937" s="3"/>
      <c r="CA937" s="3"/>
      <c r="CB937" s="3"/>
    </row>
    <row r="938">
      <c r="BY938" s="3"/>
      <c r="BZ938" s="3"/>
      <c r="CA938" s="3"/>
      <c r="CB938" s="3"/>
    </row>
    <row r="939">
      <c r="BY939" s="4"/>
      <c r="BZ939" s="4"/>
      <c r="CA939" s="4"/>
      <c r="CB939" s="4"/>
    </row>
    <row r="940">
      <c r="BY940" s="4"/>
      <c r="BZ940" s="4"/>
      <c r="CA940" s="4"/>
      <c r="CB940" s="4"/>
    </row>
    <row r="941">
      <c r="BY941" s="4"/>
      <c r="BZ941" s="4"/>
      <c r="CA941" s="4"/>
      <c r="CB941" s="4"/>
    </row>
    <row r="942">
      <c r="BY942" s="4"/>
      <c r="BZ942" s="4"/>
      <c r="CA942" s="4"/>
      <c r="CB942" s="4"/>
    </row>
    <row r="943">
      <c r="BY943" s="3"/>
      <c r="BZ943" s="3"/>
      <c r="CA943" s="3"/>
      <c r="CB943" s="3"/>
    </row>
    <row r="944">
      <c r="BY944" s="4"/>
      <c r="BZ944" s="4"/>
      <c r="CA944" s="4"/>
      <c r="CB944" s="4"/>
    </row>
    <row r="945">
      <c r="BY945" s="4"/>
      <c r="BZ945" s="4"/>
      <c r="CA945" s="4"/>
      <c r="CB945" s="4"/>
    </row>
    <row r="946">
      <c r="BY946" s="4"/>
      <c r="BZ946" s="4"/>
      <c r="CA946" s="4"/>
      <c r="CB946" s="4"/>
    </row>
    <row r="947">
      <c r="BY947" s="4"/>
      <c r="BZ947" s="4"/>
      <c r="CA947" s="4"/>
      <c r="CB947" s="4"/>
    </row>
    <row r="948">
      <c r="BY948" s="4"/>
      <c r="BZ948" s="4"/>
      <c r="CA948" s="4"/>
      <c r="CB948" s="4"/>
    </row>
    <row r="949">
      <c r="BY949" s="4"/>
      <c r="BZ949" s="4"/>
      <c r="CA949" s="4"/>
      <c r="CB949" s="4"/>
    </row>
    <row r="950">
      <c r="BY950" s="4"/>
      <c r="BZ950" s="4"/>
      <c r="CA950" s="4"/>
      <c r="CB950" s="4"/>
    </row>
    <row r="951">
      <c r="BY951" s="4"/>
      <c r="BZ951" s="4"/>
      <c r="CA951" s="4"/>
      <c r="CB951" s="4"/>
    </row>
    <row r="952">
      <c r="BY952" s="4"/>
      <c r="BZ952" s="4"/>
      <c r="CA952" s="4"/>
      <c r="CB952" s="4"/>
    </row>
    <row r="953">
      <c r="BY953" s="4"/>
      <c r="BZ953" s="4"/>
      <c r="CA953" s="4"/>
      <c r="CB953" s="4"/>
    </row>
    <row r="954">
      <c r="BY954" s="4"/>
      <c r="BZ954" s="4"/>
      <c r="CA954" s="4"/>
      <c r="CB954" s="4"/>
    </row>
    <row r="955">
      <c r="BY955" s="4"/>
      <c r="BZ955" s="4"/>
      <c r="CA955" s="4"/>
      <c r="CB955" s="4"/>
    </row>
    <row r="956">
      <c r="BY956" s="4"/>
      <c r="BZ956" s="4"/>
      <c r="CA956" s="4"/>
      <c r="CB956" s="4"/>
    </row>
    <row r="957">
      <c r="BY957" s="4"/>
      <c r="BZ957" s="4"/>
      <c r="CA957" s="4"/>
      <c r="CB957" s="4"/>
    </row>
    <row r="958">
      <c r="BY958" s="4"/>
      <c r="BZ958" s="4"/>
      <c r="CA958" s="4"/>
      <c r="CB958" s="4"/>
    </row>
    <row r="959">
      <c r="BY959" s="4"/>
      <c r="BZ959" s="4"/>
      <c r="CA959" s="4"/>
      <c r="CB959" s="4"/>
    </row>
    <row r="960">
      <c r="BY960" s="3"/>
      <c r="BZ960" s="3"/>
      <c r="CA960" s="3"/>
      <c r="CB960" s="3"/>
    </row>
    <row r="961">
      <c r="BY961" s="4"/>
      <c r="BZ961" s="4"/>
      <c r="CA961" s="4"/>
      <c r="CB961" s="4"/>
    </row>
    <row r="962">
      <c r="BY962" s="3"/>
      <c r="BZ962" s="3"/>
      <c r="CA962" s="3"/>
      <c r="CB962" s="3"/>
    </row>
    <row r="963">
      <c r="BY963" s="3"/>
      <c r="BZ963" s="3"/>
      <c r="CA963" s="3"/>
      <c r="CB963" s="3"/>
    </row>
    <row r="964">
      <c r="BY964" s="4"/>
      <c r="BZ964" s="4"/>
      <c r="CA964" s="4"/>
      <c r="CB964" s="4"/>
    </row>
    <row r="965">
      <c r="BY965" s="4"/>
      <c r="BZ965" s="4"/>
      <c r="CA965" s="4"/>
      <c r="CB965" s="4"/>
    </row>
    <row r="966">
      <c r="BY966" s="4"/>
      <c r="BZ966" s="4"/>
      <c r="CA966" s="4"/>
      <c r="CB966" s="4"/>
    </row>
    <row r="967">
      <c r="BY967" s="4"/>
      <c r="BZ967" s="4"/>
      <c r="CA967" s="4"/>
      <c r="CB967" s="4"/>
    </row>
    <row r="968">
      <c r="BY968" s="4"/>
      <c r="BZ968" s="4"/>
      <c r="CA968" s="4"/>
      <c r="CB968" s="4"/>
    </row>
    <row r="969">
      <c r="BY969" s="4"/>
      <c r="BZ969" s="4"/>
      <c r="CA969" s="4"/>
      <c r="CB969" s="4"/>
    </row>
    <row r="970">
      <c r="BY970" s="3"/>
      <c r="BZ970" s="3"/>
      <c r="CA970" s="3"/>
      <c r="CB970" s="3"/>
    </row>
    <row r="971">
      <c r="BY971" s="4"/>
      <c r="BZ971" s="4"/>
      <c r="CA971" s="4"/>
      <c r="CB971" s="4"/>
    </row>
    <row r="972">
      <c r="BY972" s="4"/>
      <c r="BZ972" s="4"/>
      <c r="CA972" s="4"/>
      <c r="CB972" s="4"/>
    </row>
    <row r="973">
      <c r="BY973" s="3"/>
      <c r="BZ973" s="3"/>
      <c r="CA973" s="3"/>
      <c r="CB973" s="3"/>
    </row>
    <row r="974">
      <c r="BY974" s="3"/>
      <c r="BZ974" s="3"/>
      <c r="CA974" s="3"/>
      <c r="CB974" s="3"/>
    </row>
    <row r="975">
      <c r="BY975" s="4"/>
      <c r="BZ975" s="4"/>
      <c r="CA975" s="4"/>
      <c r="CB975" s="4"/>
    </row>
    <row r="976">
      <c r="BY976" s="3"/>
      <c r="BZ976" s="3"/>
      <c r="CA976" s="3"/>
      <c r="CB976" s="3"/>
    </row>
    <row r="977">
      <c r="BY977" s="4"/>
      <c r="BZ977" s="4"/>
      <c r="CA977" s="4"/>
      <c r="CB977" s="4"/>
    </row>
    <row r="978">
      <c r="BY978" s="4"/>
      <c r="BZ978" s="4"/>
      <c r="CA978" s="4"/>
      <c r="CB978" s="4"/>
    </row>
    <row r="979">
      <c r="BY979" s="3"/>
      <c r="BZ979" s="3"/>
      <c r="CA979" s="3"/>
      <c r="CB979" s="3"/>
    </row>
    <row r="980">
      <c r="BY980" s="4"/>
      <c r="BZ980" s="4"/>
      <c r="CA980" s="4"/>
      <c r="CB980" s="4"/>
    </row>
    <row r="981">
      <c r="BY981" s="4"/>
      <c r="BZ981" s="4"/>
      <c r="CA981" s="4"/>
      <c r="CB981" s="4"/>
    </row>
    <row r="982">
      <c r="BY982" s="4"/>
      <c r="BZ982" s="4"/>
      <c r="CA982" s="4"/>
      <c r="CB982" s="4"/>
    </row>
    <row r="983">
      <c r="BY983" s="4"/>
      <c r="BZ983" s="4"/>
      <c r="CA983" s="4"/>
      <c r="CB983" s="4"/>
    </row>
    <row r="984">
      <c r="BY984" s="4"/>
      <c r="BZ984" s="4"/>
      <c r="CA984" s="4"/>
      <c r="CB984" s="4"/>
    </row>
    <row r="985">
      <c r="BY985" s="4"/>
      <c r="BZ985" s="4"/>
      <c r="CA985" s="4"/>
      <c r="CB985" s="4"/>
    </row>
    <row r="986">
      <c r="BY986" s="4"/>
      <c r="BZ986" s="4"/>
      <c r="CA986" s="4"/>
      <c r="CB986" s="4"/>
    </row>
    <row r="987">
      <c r="BY987" s="4"/>
      <c r="BZ987" s="4"/>
      <c r="CA987" s="4"/>
      <c r="CB987" s="4"/>
    </row>
    <row r="988">
      <c r="BY988" s="3"/>
      <c r="BZ988" s="3"/>
      <c r="CA988" s="3"/>
      <c r="CB988" s="3"/>
    </row>
    <row r="989">
      <c r="BY989" s="4"/>
      <c r="BZ989" s="4"/>
      <c r="CA989" s="4"/>
      <c r="CB989" s="4"/>
    </row>
    <row r="990">
      <c r="BY990" s="4"/>
      <c r="BZ990" s="4"/>
      <c r="CA990" s="4"/>
      <c r="CB990" s="4"/>
    </row>
    <row r="991">
      <c r="BY991" s="4"/>
      <c r="BZ991" s="4"/>
      <c r="CA991" s="4"/>
      <c r="CB991" s="4"/>
    </row>
    <row r="992">
      <c r="BY992" s="3"/>
      <c r="BZ992" s="3"/>
      <c r="CA992" s="3"/>
      <c r="CB992" s="3"/>
    </row>
    <row r="993">
      <c r="BY993" s="4"/>
      <c r="BZ993" s="4"/>
      <c r="CA993" s="4"/>
      <c r="CB993" s="4"/>
    </row>
    <row r="994">
      <c r="BY994" s="4"/>
      <c r="BZ994" s="4"/>
      <c r="CA994" s="4"/>
      <c r="CB994" s="4"/>
    </row>
    <row r="995">
      <c r="BY995" s="4"/>
      <c r="BZ995" s="4"/>
      <c r="CA995" s="4"/>
      <c r="CB995" s="4"/>
    </row>
    <row r="996">
      <c r="BY996" s="4"/>
      <c r="BZ996" s="4"/>
      <c r="CA996" s="4"/>
      <c r="CB996" s="4"/>
    </row>
    <row r="997">
      <c r="BY997" s="4"/>
      <c r="BZ997" s="4"/>
      <c r="CA997" s="4"/>
      <c r="CB997" s="4"/>
    </row>
    <row r="998">
      <c r="BY998" s="4"/>
      <c r="BZ998" s="4"/>
      <c r="CA998" s="4"/>
      <c r="CB998" s="4"/>
    </row>
    <row r="999">
      <c r="BY999" s="4"/>
      <c r="BZ999" s="4"/>
      <c r="CA999" s="4"/>
      <c r="CB999" s="4"/>
    </row>
    <row r="1000">
      <c r="BY1000" s="4"/>
      <c r="BZ1000" s="4"/>
      <c r="CA1000" s="4"/>
      <c r="CB1000" s="4"/>
    </row>
    <row r="1001">
      <c r="BY1001" s="3"/>
      <c r="BZ1001" s="3"/>
      <c r="CA1001" s="3"/>
      <c r="CB1001" s="3"/>
    </row>
    <row r="1002">
      <c r="BY1002" s="4"/>
      <c r="BZ1002" s="4"/>
      <c r="CA1002" s="4"/>
      <c r="CB1002" s="4"/>
    </row>
    <row r="1003">
      <c r="BY1003" s="4"/>
      <c r="BZ1003" s="4"/>
      <c r="CA1003" s="4"/>
      <c r="CB1003" s="4"/>
    </row>
    <row r="1004">
      <c r="BY1004" s="4"/>
      <c r="BZ1004" s="4"/>
      <c r="CA1004" s="4"/>
      <c r="CB1004" s="4"/>
    </row>
    <row r="1005">
      <c r="BY1005" s="4"/>
      <c r="BZ1005" s="4"/>
      <c r="CA1005" s="4"/>
      <c r="CB1005" s="4"/>
    </row>
    <row r="1006">
      <c r="BY1006" s="3"/>
      <c r="BZ1006" s="3"/>
      <c r="CA1006" s="3"/>
      <c r="CB1006" s="3"/>
    </row>
    <row r="1007">
      <c r="BY1007" s="4"/>
      <c r="BZ1007" s="4"/>
      <c r="CA1007" s="4"/>
      <c r="CB1007" s="4"/>
    </row>
    <row r="1008">
      <c r="BY1008" s="3"/>
      <c r="BZ1008" s="3"/>
      <c r="CA1008" s="3"/>
      <c r="CB1008" s="3"/>
    </row>
    <row r="1009">
      <c r="BY1009" s="4"/>
      <c r="BZ1009" s="4"/>
      <c r="CA1009" s="4"/>
      <c r="CB1009" s="4"/>
    </row>
    <row r="1010">
      <c r="BY1010" s="4"/>
      <c r="BZ1010" s="4"/>
      <c r="CA1010" s="4"/>
      <c r="CB1010" s="4"/>
    </row>
    <row r="1011">
      <c r="BY1011" s="3"/>
      <c r="BZ1011" s="3"/>
      <c r="CA1011" s="3"/>
      <c r="CB1011" s="3"/>
    </row>
    <row r="1012">
      <c r="BY1012" s="4"/>
      <c r="BZ1012" s="4"/>
      <c r="CA1012" s="4"/>
      <c r="CB1012" s="4"/>
    </row>
    <row r="1013">
      <c r="BY1013" s="4"/>
      <c r="BZ1013" s="4"/>
      <c r="CA1013" s="4"/>
      <c r="CB1013" s="4"/>
    </row>
    <row r="1014">
      <c r="BY1014" s="4"/>
      <c r="BZ1014" s="4"/>
      <c r="CA1014" s="4"/>
      <c r="CB1014" s="4"/>
    </row>
    <row r="1015">
      <c r="BY1015" s="4"/>
      <c r="BZ1015" s="4"/>
      <c r="CA1015" s="4"/>
      <c r="CB1015" s="4"/>
    </row>
    <row r="1016">
      <c r="BY1016" s="4"/>
      <c r="BZ1016" s="4"/>
      <c r="CA1016" s="4"/>
      <c r="CB1016" s="4"/>
    </row>
    <row r="1017">
      <c r="BY1017" s="4"/>
      <c r="BZ1017" s="4"/>
      <c r="CA1017" s="4"/>
      <c r="CB1017" s="4"/>
    </row>
    <row r="1018">
      <c r="BY1018" s="4"/>
      <c r="BZ1018" s="4"/>
      <c r="CA1018" s="4"/>
      <c r="CB1018" s="4"/>
    </row>
    <row r="1019">
      <c r="BY1019" s="4"/>
      <c r="BZ1019" s="4"/>
      <c r="CA1019" s="4"/>
      <c r="CB1019" s="4"/>
    </row>
    <row r="1020">
      <c r="BY1020" s="4"/>
      <c r="BZ1020" s="4"/>
      <c r="CA1020" s="4"/>
      <c r="CB1020" s="4"/>
    </row>
    <row r="1021">
      <c r="BY1021" s="4"/>
      <c r="BZ1021" s="4"/>
      <c r="CA1021" s="4"/>
      <c r="CB1021" s="4"/>
    </row>
    <row r="1022">
      <c r="BY1022" s="3"/>
      <c r="BZ1022" s="3"/>
      <c r="CA1022" s="3"/>
      <c r="CB1022" s="3"/>
    </row>
    <row r="1023">
      <c r="BY1023" s="3"/>
      <c r="BZ1023" s="3"/>
      <c r="CA1023" s="3"/>
      <c r="CB1023" s="3"/>
    </row>
    <row r="1024">
      <c r="BY1024" s="4"/>
      <c r="BZ1024" s="4"/>
      <c r="CA1024" s="4"/>
      <c r="CB1024" s="4"/>
    </row>
    <row r="1025">
      <c r="BY1025" s="3"/>
      <c r="BZ1025" s="3"/>
      <c r="CA1025" s="3"/>
      <c r="CB1025" s="3"/>
    </row>
    <row r="1026">
      <c r="BY1026" s="3"/>
      <c r="BZ1026" s="3"/>
      <c r="CA1026" s="3"/>
      <c r="CB1026" s="3"/>
    </row>
  </sheetData>
  <mergeCells count="2">
    <mergeCell ref="E2:H2"/>
    <mergeCell ref="A2:D2"/>
  </mergeCells>
  <conditionalFormatting sqref="BC211:BQ211">
    <cfRule type="notContainsBlanks" dxfId="1" priority="1">
      <formula>LEN(TRIM(BC211))&gt;0</formula>
    </cfRule>
  </conditionalFormatting>
  <drawing r:id="rId1"/>
</worksheet>
</file>