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1140" windowWidth="19200" windowHeight="8985" activeTab="3"/>
  </bookViews>
  <sheets>
    <sheet name="Notes" sheetId="4" r:id="rId1"/>
    <sheet name="Fig 2A" sheetId="1" r:id="rId2"/>
    <sheet name="Fig 2B" sheetId="2" r:id="rId3"/>
    <sheet name="Fig 3" sheetId="3" r:id="rId4"/>
    <sheet name="Sheet1" sheetId="5" r:id="rId5"/>
  </sheets>
  <calcPr calcId="145621"/>
  <fileRecoveryPr repairLoad="1"/>
</workbook>
</file>

<file path=xl/calcChain.xml><?xml version="1.0" encoding="utf-8"?>
<calcChain xmlns="http://schemas.openxmlformats.org/spreadsheetml/2006/main">
  <c r="H56" i="3" l="1"/>
  <c r="L8" i="3"/>
  <c r="H94" i="3"/>
  <c r="H93" i="3"/>
  <c r="H82" i="3"/>
  <c r="H81" i="3"/>
  <c r="H70" i="3"/>
  <c r="I70" i="3" s="1"/>
  <c r="H71" i="3" s="1"/>
  <c r="I71" i="3" s="1"/>
  <c r="H72" i="3" s="1"/>
  <c r="I72" i="3" s="1"/>
  <c r="H73" i="3" s="1"/>
  <c r="I73" i="3" s="1"/>
  <c r="H74" i="3" s="1"/>
  <c r="I74" i="3" s="1"/>
  <c r="H75" i="3" s="1"/>
  <c r="I75" i="3" s="1"/>
  <c r="H76" i="3" s="1"/>
  <c r="I76" i="3" s="1"/>
  <c r="H77" i="3" s="1"/>
  <c r="I77" i="3" s="1"/>
  <c r="H78" i="3" s="1"/>
  <c r="I78" i="3" s="1"/>
  <c r="H69" i="3"/>
  <c r="H58" i="3"/>
  <c r="I58" i="3" s="1"/>
  <c r="H59" i="3" s="1"/>
  <c r="I59" i="3" s="1"/>
  <c r="H60" i="3" s="1"/>
  <c r="I60" i="3" s="1"/>
  <c r="H61" i="3" s="1"/>
  <c r="I61" i="3" s="1"/>
  <c r="H62" i="3" s="1"/>
  <c r="I62" i="3" s="1"/>
  <c r="H63" i="3" s="1"/>
  <c r="I63" i="3" s="1"/>
  <c r="H64" i="3" s="1"/>
  <c r="I64" i="3" s="1"/>
  <c r="H65" i="3" s="1"/>
  <c r="I65" i="3" s="1"/>
  <c r="H66" i="3" s="1"/>
  <c r="I66" i="3" s="1"/>
  <c r="H57" i="3"/>
  <c r="H46" i="3"/>
  <c r="H47" i="3"/>
  <c r="H48" i="3"/>
  <c r="H45" i="3"/>
  <c r="H34" i="3"/>
  <c r="H33" i="3"/>
  <c r="I33" i="3" s="1"/>
  <c r="H22" i="3"/>
  <c r="H21" i="3"/>
  <c r="I21" i="3" s="1"/>
  <c r="H10" i="3"/>
  <c r="H9" i="3"/>
  <c r="I9" i="3"/>
  <c r="I10" i="3"/>
  <c r="H11" i="3" s="1"/>
  <c r="I11" i="3" s="1"/>
  <c r="H12" i="3" s="1"/>
  <c r="I12" i="3" s="1"/>
  <c r="H13" i="3" s="1"/>
  <c r="I13" i="3" s="1"/>
  <c r="H14" i="3" s="1"/>
  <c r="I14" i="3" s="1"/>
  <c r="H15" i="3" s="1"/>
  <c r="I15" i="3" s="1"/>
  <c r="H16" i="3" s="1"/>
  <c r="I16" i="3" s="1"/>
  <c r="H17" i="3" s="1"/>
  <c r="I17" i="3" s="1"/>
  <c r="H18" i="3" s="1"/>
  <c r="I18" i="3" s="1"/>
  <c r="I20" i="3"/>
  <c r="I22" i="3"/>
  <c r="H23" i="3" s="1"/>
  <c r="I23" i="3" s="1"/>
  <c r="H24" i="3" s="1"/>
  <c r="I24" i="3" s="1"/>
  <c r="H25" i="3" s="1"/>
  <c r="I25" i="3" s="1"/>
  <c r="H26" i="3" s="1"/>
  <c r="I26" i="3" s="1"/>
  <c r="H27" i="3" s="1"/>
  <c r="I27" i="3" s="1"/>
  <c r="H28" i="3" s="1"/>
  <c r="I28" i="3" s="1"/>
  <c r="H29" i="3" s="1"/>
  <c r="I29" i="3" s="1"/>
  <c r="H30" i="3" s="1"/>
  <c r="I30" i="3" s="1"/>
  <c r="I32" i="3"/>
  <c r="I34" i="3"/>
  <c r="H35" i="3" s="1"/>
  <c r="I35" i="3" s="1"/>
  <c r="H36" i="3" s="1"/>
  <c r="I36" i="3" s="1"/>
  <c r="H37" i="3" s="1"/>
  <c r="I37" i="3" s="1"/>
  <c r="H38" i="3" s="1"/>
  <c r="I38" i="3" s="1"/>
  <c r="H39" i="3" s="1"/>
  <c r="I39" i="3" s="1"/>
  <c r="H40" i="3" s="1"/>
  <c r="I40" i="3" s="1"/>
  <c r="H41" i="3" s="1"/>
  <c r="I41" i="3" s="1"/>
  <c r="H42" i="3" s="1"/>
  <c r="I42" i="3" s="1"/>
  <c r="I44" i="3"/>
  <c r="I45" i="3"/>
  <c r="I46" i="3"/>
  <c r="I47" i="3"/>
  <c r="I48" i="3"/>
  <c r="H49" i="3" s="1"/>
  <c r="I49" i="3" s="1"/>
  <c r="H50" i="3" s="1"/>
  <c r="I50" i="3" s="1"/>
  <c r="H51" i="3" s="1"/>
  <c r="I51" i="3" s="1"/>
  <c r="H52" i="3" s="1"/>
  <c r="I52" i="3" s="1"/>
  <c r="H53" i="3" s="1"/>
  <c r="I53" i="3" s="1"/>
  <c r="H54" i="3" s="1"/>
  <c r="I54" i="3" s="1"/>
  <c r="I56" i="3"/>
  <c r="I57" i="3"/>
  <c r="I68" i="3"/>
  <c r="I69" i="3"/>
  <c r="I80" i="3"/>
  <c r="I81" i="3"/>
  <c r="I82" i="3"/>
  <c r="H83" i="3" s="1"/>
  <c r="I83" i="3" s="1"/>
  <c r="H84" i="3" s="1"/>
  <c r="I84" i="3" s="1"/>
  <c r="H85" i="3" s="1"/>
  <c r="I85" i="3" s="1"/>
  <c r="H86" i="3" s="1"/>
  <c r="I86" i="3" s="1"/>
  <c r="H87" i="3" s="1"/>
  <c r="I87" i="3" s="1"/>
  <c r="H88" i="3" s="1"/>
  <c r="I88" i="3" s="1"/>
  <c r="H89" i="3" s="1"/>
  <c r="I89" i="3" s="1"/>
  <c r="H90" i="3" s="1"/>
  <c r="I90" i="3" s="1"/>
  <c r="I92" i="3"/>
  <c r="I93" i="3"/>
  <c r="I94" i="3"/>
  <c r="H95" i="3" s="1"/>
  <c r="I95" i="3" s="1"/>
  <c r="H96" i="3" s="1"/>
  <c r="I96" i="3" s="1"/>
  <c r="H97" i="3" s="1"/>
  <c r="I97" i="3" s="1"/>
  <c r="H98" i="3" s="1"/>
  <c r="I98" i="3" s="1"/>
  <c r="H99" i="3" s="1"/>
  <c r="I99" i="3" s="1"/>
  <c r="H100" i="3" s="1"/>
  <c r="I100" i="3" s="1"/>
  <c r="H101" i="3" s="1"/>
  <c r="I101" i="3" s="1"/>
  <c r="H102" i="3" s="1"/>
  <c r="I102" i="3" s="1"/>
  <c r="I8" i="3"/>
  <c r="H92" i="3" l="1"/>
  <c r="H80" i="3"/>
  <c r="H68" i="3"/>
  <c r="H44" i="3"/>
  <c r="H32" i="3"/>
  <c r="H20" i="3"/>
  <c r="H8" i="3"/>
  <c r="H8" i="2"/>
  <c r="H51" i="2"/>
  <c r="H50" i="2"/>
  <c r="H37" i="2"/>
  <c r="H36" i="2"/>
  <c r="I36" i="2" s="1"/>
  <c r="H23" i="2"/>
  <c r="H24" i="2"/>
  <c r="I24" i="2" s="1"/>
  <c r="H25" i="2" s="1"/>
  <c r="I25" i="2" s="1"/>
  <c r="H26" i="2" s="1"/>
  <c r="I26" i="2" s="1"/>
  <c r="H27" i="2" s="1"/>
  <c r="I27" i="2" s="1"/>
  <c r="H28" i="2" s="1"/>
  <c r="I28" i="2" s="1"/>
  <c r="H29" i="2" s="1"/>
  <c r="I29" i="2" s="1"/>
  <c r="H30" i="2" s="1"/>
  <c r="I30" i="2" s="1"/>
  <c r="H31" i="2" s="1"/>
  <c r="I31" i="2" s="1"/>
  <c r="H32" i="2" s="1"/>
  <c r="I32" i="2" s="1"/>
  <c r="H33" i="2" s="1"/>
  <c r="I33" i="2" s="1"/>
  <c r="H22" i="2"/>
  <c r="I21" i="2"/>
  <c r="I22" i="2"/>
  <c r="I23" i="2"/>
  <c r="I35" i="2"/>
  <c r="I37" i="2"/>
  <c r="H38" i="2" s="1"/>
  <c r="I38" i="2" s="1"/>
  <c r="H39" i="2" s="1"/>
  <c r="I39" i="2" s="1"/>
  <c r="H40" i="2" s="1"/>
  <c r="I40" i="2" s="1"/>
  <c r="H41" i="2" s="1"/>
  <c r="I41" i="2" s="1"/>
  <c r="H42" i="2" s="1"/>
  <c r="I42" i="2" s="1"/>
  <c r="H43" i="2" s="1"/>
  <c r="I43" i="2" s="1"/>
  <c r="H44" i="2" s="1"/>
  <c r="I44" i="2" s="1"/>
  <c r="H45" i="2" s="1"/>
  <c r="I45" i="2" s="1"/>
  <c r="H46" i="2" s="1"/>
  <c r="I46" i="2" s="1"/>
  <c r="H47" i="2" s="1"/>
  <c r="I47" i="2" s="1"/>
  <c r="I49" i="2"/>
  <c r="I50" i="2"/>
  <c r="I51" i="2"/>
  <c r="H52" i="2" s="1"/>
  <c r="I52" i="2" s="1"/>
  <c r="H53" i="2" s="1"/>
  <c r="I53" i="2" s="1"/>
  <c r="H54" i="2" s="1"/>
  <c r="I54" i="2" s="1"/>
  <c r="H55" i="2" s="1"/>
  <c r="I55" i="2" s="1"/>
  <c r="H56" i="2" s="1"/>
  <c r="I56" i="2" s="1"/>
  <c r="H57" i="2" s="1"/>
  <c r="I57" i="2" s="1"/>
  <c r="H58" i="2" s="1"/>
  <c r="I58" i="2" s="1"/>
  <c r="H59" i="2" s="1"/>
  <c r="I59" i="2" s="1"/>
  <c r="H60" i="2" s="1"/>
  <c r="I60" i="2" s="1"/>
  <c r="H61" i="2" s="1"/>
  <c r="I61" i="2" s="1"/>
  <c r="H62" i="2" s="1"/>
  <c r="I62" i="2" s="1"/>
  <c r="H63" i="2" s="1"/>
  <c r="I63" i="2" s="1"/>
  <c r="H49" i="2"/>
  <c r="H35" i="2"/>
  <c r="H21" i="2"/>
  <c r="I8" i="2"/>
  <c r="H9" i="2" s="1"/>
  <c r="I9" i="2" s="1"/>
  <c r="H10" i="2" s="1"/>
  <c r="I10" i="2" s="1"/>
  <c r="H11" i="2" s="1"/>
  <c r="I11" i="2" s="1"/>
  <c r="H12" i="2" s="1"/>
  <c r="I12" i="2" s="1"/>
  <c r="H13" i="2" s="1"/>
  <c r="I13" i="2" s="1"/>
  <c r="H14" i="2" s="1"/>
  <c r="I14" i="2" s="1"/>
  <c r="H15" i="2" s="1"/>
  <c r="I15" i="2" s="1"/>
  <c r="H16" i="2" s="1"/>
  <c r="I16" i="2" s="1"/>
  <c r="H17" i="2" s="1"/>
  <c r="I17" i="2" s="1"/>
  <c r="H18" i="2" s="1"/>
  <c r="I18" i="2" s="1"/>
  <c r="H19" i="2" s="1"/>
  <c r="I19" i="2" s="1"/>
  <c r="I7" i="1"/>
  <c r="H7" i="1"/>
  <c r="I38" i="1"/>
  <c r="H39" i="1" s="1"/>
  <c r="I39" i="1" s="1"/>
  <c r="H40" i="1" s="1"/>
  <c r="I40" i="1" s="1"/>
  <c r="H41" i="1" s="1"/>
  <c r="I41" i="1" s="1"/>
  <c r="H42" i="1" s="1"/>
  <c r="I42" i="1" s="1"/>
  <c r="H43" i="1" s="1"/>
  <c r="I43" i="1" s="1"/>
  <c r="I37" i="1"/>
  <c r="H38" i="1"/>
  <c r="H37" i="1"/>
  <c r="H18" i="1"/>
  <c r="I30" i="1"/>
  <c r="H31" i="1" s="1"/>
  <c r="I31" i="1" s="1"/>
  <c r="H32" i="1" s="1"/>
  <c r="I32" i="1" s="1"/>
  <c r="H33" i="1" s="1"/>
  <c r="I33" i="1" s="1"/>
  <c r="H34" i="1" s="1"/>
  <c r="I34" i="1" s="1"/>
  <c r="H35" i="1" s="1"/>
  <c r="I35" i="1" s="1"/>
  <c r="I29" i="1"/>
  <c r="H30" i="1" s="1"/>
  <c r="H29" i="1"/>
  <c r="I18" i="1"/>
  <c r="H19" i="1" s="1"/>
  <c r="I19" i="1" s="1"/>
  <c r="H20" i="1" s="1"/>
  <c r="I20" i="1" s="1"/>
  <c r="H21" i="1" s="1"/>
  <c r="I21" i="1" s="1"/>
  <c r="H22" i="1" s="1"/>
  <c r="I22" i="1" s="1"/>
  <c r="H23" i="1" s="1"/>
  <c r="I23" i="1" s="1"/>
  <c r="H24" i="1" s="1"/>
  <c r="I24" i="1" s="1"/>
  <c r="H25" i="1" s="1"/>
  <c r="I25" i="1" s="1"/>
  <c r="H26" i="1" s="1"/>
  <c r="I26" i="1" s="1"/>
  <c r="H27" i="1" s="1"/>
  <c r="I27" i="1" s="1"/>
  <c r="I9" i="1"/>
  <c r="H9" i="1"/>
  <c r="H10" i="1"/>
  <c r="I10" i="1" s="1"/>
  <c r="H11" i="1" s="1"/>
  <c r="I11" i="1" s="1"/>
  <c r="H12" i="1" s="1"/>
  <c r="I12" i="1" s="1"/>
  <c r="H13" i="1" s="1"/>
  <c r="I13" i="1" s="1"/>
  <c r="H14" i="1" s="1"/>
  <c r="I14" i="1" s="1"/>
  <c r="H15" i="1" s="1"/>
  <c r="I15" i="1" s="1"/>
  <c r="H16" i="1" s="1"/>
  <c r="I16" i="1" s="1"/>
  <c r="I8" i="1"/>
  <c r="H8" i="1"/>
  <c r="G33" i="3" l="1"/>
  <c r="G32" i="3"/>
  <c r="J33" i="3"/>
  <c r="G22" i="3"/>
  <c r="G21" i="3"/>
  <c r="J22" i="3" s="1"/>
  <c r="G23" i="3"/>
  <c r="J23" i="3" s="1"/>
  <c r="G24" i="3"/>
  <c r="G25" i="3"/>
  <c r="G26" i="3"/>
  <c r="G27" i="3"/>
  <c r="G28" i="3"/>
  <c r="G29" i="3"/>
  <c r="G30" i="3"/>
  <c r="G20" i="3"/>
  <c r="J20" i="3" s="1"/>
  <c r="G10" i="3"/>
  <c r="J10" i="3" s="1"/>
  <c r="G9" i="3"/>
  <c r="G11" i="3"/>
  <c r="J11" i="3"/>
  <c r="G12" i="3"/>
  <c r="J12" i="3"/>
  <c r="G13" i="3"/>
  <c r="J13" i="3"/>
  <c r="G14" i="3"/>
  <c r="J14" i="3"/>
  <c r="G15" i="3"/>
  <c r="J15" i="3"/>
  <c r="G16" i="3"/>
  <c r="J16" i="3"/>
  <c r="G17" i="3"/>
  <c r="J17" i="3"/>
  <c r="G18" i="3"/>
  <c r="J18" i="3"/>
  <c r="G8" i="3"/>
  <c r="J9" i="3"/>
  <c r="G92" i="3"/>
  <c r="J92" i="3"/>
  <c r="G80" i="3"/>
  <c r="J80" i="3"/>
  <c r="G68" i="3"/>
  <c r="J68" i="3"/>
  <c r="G56" i="3"/>
  <c r="J56" i="3"/>
  <c r="G44" i="3"/>
  <c r="J44" i="3"/>
  <c r="J32" i="3"/>
  <c r="J8" i="3"/>
  <c r="G34" i="3"/>
  <c r="G35" i="3"/>
  <c r="G36" i="3"/>
  <c r="G37" i="3"/>
  <c r="J37" i="3" s="1"/>
  <c r="G38" i="3"/>
  <c r="G39" i="3"/>
  <c r="G40" i="3"/>
  <c r="G41" i="3"/>
  <c r="J41" i="3" s="1"/>
  <c r="G42" i="3"/>
  <c r="G45" i="3"/>
  <c r="J45" i="3" s="1"/>
  <c r="G46" i="3"/>
  <c r="G47" i="3"/>
  <c r="J47" i="3" s="1"/>
  <c r="G48" i="3"/>
  <c r="G49" i="3"/>
  <c r="G50" i="3"/>
  <c r="G51" i="3"/>
  <c r="J51" i="3" s="1"/>
  <c r="G52" i="3"/>
  <c r="G53" i="3"/>
  <c r="G54" i="3"/>
  <c r="G57" i="3"/>
  <c r="J57" i="3" s="1"/>
  <c r="G58" i="3"/>
  <c r="G59" i="3"/>
  <c r="G60" i="3"/>
  <c r="G61" i="3"/>
  <c r="J61" i="3" s="1"/>
  <c r="G62" i="3"/>
  <c r="G63" i="3"/>
  <c r="G64" i="3"/>
  <c r="G65" i="3"/>
  <c r="J65" i="3" s="1"/>
  <c r="G66" i="3"/>
  <c r="G69" i="3"/>
  <c r="J69" i="3" s="1"/>
  <c r="G70" i="3"/>
  <c r="G71" i="3"/>
  <c r="J71" i="3" s="1"/>
  <c r="G72" i="3"/>
  <c r="G73" i="3"/>
  <c r="G74" i="3"/>
  <c r="G75" i="3"/>
  <c r="J75" i="3" s="1"/>
  <c r="G76" i="3"/>
  <c r="G77" i="3"/>
  <c r="G78" i="3"/>
  <c r="G81" i="3"/>
  <c r="J81" i="3" s="1"/>
  <c r="G82" i="3"/>
  <c r="G83" i="3"/>
  <c r="G84" i="3"/>
  <c r="G85" i="3"/>
  <c r="J85" i="3" s="1"/>
  <c r="G86" i="3"/>
  <c r="G87" i="3"/>
  <c r="G88" i="3"/>
  <c r="G89" i="3"/>
  <c r="J89" i="3" s="1"/>
  <c r="G90" i="3"/>
  <c r="G93" i="3"/>
  <c r="J93" i="3" s="1"/>
  <c r="G94" i="3"/>
  <c r="G95" i="3"/>
  <c r="J95" i="3" s="1"/>
  <c r="G96" i="3"/>
  <c r="G97" i="3"/>
  <c r="G98" i="3"/>
  <c r="G99" i="3"/>
  <c r="J99" i="3" s="1"/>
  <c r="G100" i="3"/>
  <c r="G101" i="3"/>
  <c r="G102" i="3"/>
  <c r="F9" i="3"/>
  <c r="K9" i="3" s="1"/>
  <c r="F10" i="3"/>
  <c r="K10" i="3" s="1"/>
  <c r="F11" i="3"/>
  <c r="K11" i="3" s="1"/>
  <c r="F12" i="3"/>
  <c r="K12" i="3" s="1"/>
  <c r="F13" i="3"/>
  <c r="K13" i="3" s="1"/>
  <c r="F14" i="3"/>
  <c r="K14" i="3" s="1"/>
  <c r="F15" i="3"/>
  <c r="K15" i="3" s="1"/>
  <c r="F16" i="3"/>
  <c r="K16" i="3" s="1"/>
  <c r="F17" i="3"/>
  <c r="K17" i="3" s="1"/>
  <c r="F18" i="3"/>
  <c r="K18" i="3" s="1"/>
  <c r="F20" i="3"/>
  <c r="K20" i="3" s="1"/>
  <c r="L20" i="3" s="1"/>
  <c r="F21" i="3"/>
  <c r="K21" i="3" s="1"/>
  <c r="F22" i="3"/>
  <c r="K22" i="3" s="1"/>
  <c r="F23" i="3"/>
  <c r="K23" i="3" s="1"/>
  <c r="F24" i="3"/>
  <c r="K24" i="3" s="1"/>
  <c r="F25" i="3"/>
  <c r="K25" i="3" s="1"/>
  <c r="F26" i="3"/>
  <c r="K26" i="3" s="1"/>
  <c r="F27" i="3"/>
  <c r="K27" i="3" s="1"/>
  <c r="F28" i="3"/>
  <c r="K28" i="3" s="1"/>
  <c r="F29" i="3"/>
  <c r="K29" i="3" s="1"/>
  <c r="F30" i="3"/>
  <c r="K30" i="3" s="1"/>
  <c r="F32" i="3"/>
  <c r="K32" i="3" s="1"/>
  <c r="L32" i="3" s="1"/>
  <c r="F33" i="3"/>
  <c r="K33" i="3" s="1"/>
  <c r="F34" i="3"/>
  <c r="K34" i="3" s="1"/>
  <c r="F35" i="3"/>
  <c r="K35" i="3" s="1"/>
  <c r="F36" i="3"/>
  <c r="K36" i="3" s="1"/>
  <c r="F37" i="3"/>
  <c r="K37" i="3" s="1"/>
  <c r="F38" i="3"/>
  <c r="K38" i="3" s="1"/>
  <c r="F39" i="3"/>
  <c r="K39" i="3" s="1"/>
  <c r="F40" i="3"/>
  <c r="K40" i="3" s="1"/>
  <c r="F41" i="3"/>
  <c r="K41" i="3" s="1"/>
  <c r="F42" i="3"/>
  <c r="K42" i="3" s="1"/>
  <c r="F44" i="3"/>
  <c r="K44" i="3" s="1"/>
  <c r="L44" i="3" s="1"/>
  <c r="F45" i="3"/>
  <c r="K45" i="3" s="1"/>
  <c r="F46" i="3"/>
  <c r="K46" i="3" s="1"/>
  <c r="F47" i="3"/>
  <c r="K47" i="3" s="1"/>
  <c r="F48" i="3"/>
  <c r="K48" i="3" s="1"/>
  <c r="F49" i="3"/>
  <c r="K49" i="3" s="1"/>
  <c r="F50" i="3"/>
  <c r="K50" i="3" s="1"/>
  <c r="F51" i="3"/>
  <c r="K51" i="3" s="1"/>
  <c r="F52" i="3"/>
  <c r="K52" i="3" s="1"/>
  <c r="F53" i="3"/>
  <c r="K53" i="3" s="1"/>
  <c r="F54" i="3"/>
  <c r="K54" i="3" s="1"/>
  <c r="F56" i="3"/>
  <c r="K56" i="3" s="1"/>
  <c r="F57" i="3"/>
  <c r="K57" i="3" s="1"/>
  <c r="F58" i="3"/>
  <c r="K58" i="3" s="1"/>
  <c r="F59" i="3"/>
  <c r="K59" i="3" s="1"/>
  <c r="F60" i="3"/>
  <c r="K60" i="3" s="1"/>
  <c r="F61" i="3"/>
  <c r="K61" i="3" s="1"/>
  <c r="F62" i="3"/>
  <c r="K62" i="3" s="1"/>
  <c r="F63" i="3"/>
  <c r="K63" i="3" s="1"/>
  <c r="F64" i="3"/>
  <c r="K64" i="3" s="1"/>
  <c r="F65" i="3"/>
  <c r="K65" i="3" s="1"/>
  <c r="F66" i="3"/>
  <c r="K66" i="3" s="1"/>
  <c r="F68" i="3"/>
  <c r="K68" i="3" s="1"/>
  <c r="L68" i="3" s="1"/>
  <c r="F69" i="3"/>
  <c r="K69" i="3" s="1"/>
  <c r="F70" i="3"/>
  <c r="K70" i="3" s="1"/>
  <c r="F71" i="3"/>
  <c r="K71" i="3" s="1"/>
  <c r="F72" i="3"/>
  <c r="K72" i="3" s="1"/>
  <c r="F73" i="3"/>
  <c r="K73" i="3" s="1"/>
  <c r="F74" i="3"/>
  <c r="K74" i="3" s="1"/>
  <c r="F75" i="3"/>
  <c r="K75" i="3" s="1"/>
  <c r="F76" i="3"/>
  <c r="K76" i="3" s="1"/>
  <c r="F77" i="3"/>
  <c r="K77" i="3" s="1"/>
  <c r="F78" i="3"/>
  <c r="K78" i="3" s="1"/>
  <c r="F80" i="3"/>
  <c r="K80" i="3" s="1"/>
  <c r="F81" i="3"/>
  <c r="K81" i="3" s="1"/>
  <c r="F82" i="3"/>
  <c r="K82" i="3" s="1"/>
  <c r="F83" i="3"/>
  <c r="K83" i="3" s="1"/>
  <c r="F84" i="3"/>
  <c r="K84" i="3" s="1"/>
  <c r="F85" i="3"/>
  <c r="K85" i="3" s="1"/>
  <c r="F86" i="3"/>
  <c r="K86" i="3" s="1"/>
  <c r="F87" i="3"/>
  <c r="K87" i="3" s="1"/>
  <c r="F88" i="3"/>
  <c r="K88" i="3" s="1"/>
  <c r="F89" i="3"/>
  <c r="K89" i="3" s="1"/>
  <c r="F90" i="3"/>
  <c r="K90" i="3" s="1"/>
  <c r="F92" i="3"/>
  <c r="K92" i="3" s="1"/>
  <c r="L92" i="3" s="1"/>
  <c r="F93" i="3"/>
  <c r="K93" i="3" s="1"/>
  <c r="F94" i="3"/>
  <c r="K94" i="3" s="1"/>
  <c r="F95" i="3"/>
  <c r="K95" i="3" s="1"/>
  <c r="F96" i="3"/>
  <c r="K96" i="3" s="1"/>
  <c r="F97" i="3"/>
  <c r="K97" i="3" s="1"/>
  <c r="F98" i="3"/>
  <c r="K98" i="3" s="1"/>
  <c r="F99" i="3"/>
  <c r="K99" i="3" s="1"/>
  <c r="F100" i="3"/>
  <c r="K100" i="3" s="1"/>
  <c r="F101" i="3"/>
  <c r="K101" i="3" s="1"/>
  <c r="F102" i="3"/>
  <c r="K102" i="3" s="1"/>
  <c r="F8" i="3"/>
  <c r="K8" i="3" s="1"/>
  <c r="K21" i="2"/>
  <c r="K22" i="2"/>
  <c r="K25" i="2"/>
  <c r="K26" i="2"/>
  <c r="K29" i="2"/>
  <c r="K30" i="2"/>
  <c r="K33" i="2"/>
  <c r="K35" i="2"/>
  <c r="K38" i="2"/>
  <c r="K39" i="2"/>
  <c r="K42" i="2"/>
  <c r="K43" i="2"/>
  <c r="K46" i="2"/>
  <c r="K47" i="2"/>
  <c r="K51" i="2"/>
  <c r="K52" i="2"/>
  <c r="L52" i="2" s="1"/>
  <c r="K55" i="2"/>
  <c r="K56" i="2"/>
  <c r="L56" i="2" s="1"/>
  <c r="K59" i="2"/>
  <c r="K60" i="2"/>
  <c r="L60" i="2" s="1"/>
  <c r="K63" i="2"/>
  <c r="K9" i="2"/>
  <c r="L9" i="2" s="1"/>
  <c r="K12" i="2"/>
  <c r="K13" i="2"/>
  <c r="K16" i="2"/>
  <c r="K17" i="2"/>
  <c r="K8" i="2"/>
  <c r="L8" i="2" s="1"/>
  <c r="G51" i="2"/>
  <c r="J51" i="2" s="1"/>
  <c r="G50" i="2"/>
  <c r="G52" i="2"/>
  <c r="J52" i="2"/>
  <c r="G53" i="2"/>
  <c r="J53" i="2" s="1"/>
  <c r="G54" i="2"/>
  <c r="J54" i="2"/>
  <c r="G55" i="2"/>
  <c r="J55" i="2" s="1"/>
  <c r="G56" i="2"/>
  <c r="J56" i="2"/>
  <c r="G57" i="2"/>
  <c r="J57" i="2" s="1"/>
  <c r="G58" i="2"/>
  <c r="J58" i="2"/>
  <c r="G59" i="2"/>
  <c r="J59" i="2" s="1"/>
  <c r="G60" i="2"/>
  <c r="J60" i="2"/>
  <c r="G61" i="2"/>
  <c r="J61" i="2" s="1"/>
  <c r="G62" i="2"/>
  <c r="J62" i="2"/>
  <c r="G63" i="2"/>
  <c r="J63" i="2" s="1"/>
  <c r="G49" i="2"/>
  <c r="J50" i="2"/>
  <c r="J40" i="2"/>
  <c r="J44" i="2"/>
  <c r="J36" i="2"/>
  <c r="G10" i="2"/>
  <c r="G9" i="2"/>
  <c r="J10" i="2"/>
  <c r="G11" i="2"/>
  <c r="J11" i="2" s="1"/>
  <c r="G12" i="2"/>
  <c r="G13" i="2"/>
  <c r="J13" i="2" s="1"/>
  <c r="G14" i="2"/>
  <c r="G15" i="2"/>
  <c r="J15" i="2" s="1"/>
  <c r="G16" i="2"/>
  <c r="G17" i="2"/>
  <c r="J17" i="2" s="1"/>
  <c r="G18" i="2"/>
  <c r="G19" i="2"/>
  <c r="J19" i="2" s="1"/>
  <c r="G8" i="2"/>
  <c r="J9" i="2"/>
  <c r="J49" i="2"/>
  <c r="J8" i="2"/>
  <c r="G21" i="2"/>
  <c r="J21" i="2" s="1"/>
  <c r="G22" i="2"/>
  <c r="J23" i="2" s="1"/>
  <c r="G23" i="2"/>
  <c r="G24" i="2"/>
  <c r="J24" i="2" s="1"/>
  <c r="G25" i="2"/>
  <c r="J26" i="2" s="1"/>
  <c r="G26" i="2"/>
  <c r="J27" i="2" s="1"/>
  <c r="G27" i="2"/>
  <c r="G28" i="2"/>
  <c r="J28" i="2" s="1"/>
  <c r="G29" i="2"/>
  <c r="J29" i="2" s="1"/>
  <c r="G30" i="2"/>
  <c r="J31" i="2" s="1"/>
  <c r="G31" i="2"/>
  <c r="G32" i="2"/>
  <c r="J32" i="2" s="1"/>
  <c r="G33" i="2"/>
  <c r="J33" i="2" s="1"/>
  <c r="G35" i="2"/>
  <c r="J35" i="2" s="1"/>
  <c r="G36" i="2"/>
  <c r="G37" i="2"/>
  <c r="J37" i="2" s="1"/>
  <c r="G38" i="2"/>
  <c r="J39" i="2" s="1"/>
  <c r="G39" i="2"/>
  <c r="G40" i="2"/>
  <c r="G41" i="2"/>
  <c r="J41" i="2" s="1"/>
  <c r="G42" i="2"/>
  <c r="J42" i="2" s="1"/>
  <c r="G43" i="2"/>
  <c r="G44" i="2"/>
  <c r="G45" i="2"/>
  <c r="J45" i="2" s="1"/>
  <c r="G46" i="2"/>
  <c r="J47" i="2" s="1"/>
  <c r="G47" i="2"/>
  <c r="F9" i="2"/>
  <c r="F10" i="2"/>
  <c r="K10" i="2" s="1"/>
  <c r="L10" i="2" s="1"/>
  <c r="F11" i="2"/>
  <c r="K11" i="2" s="1"/>
  <c r="L11" i="2" s="1"/>
  <c r="F12" i="2"/>
  <c r="F13" i="2"/>
  <c r="F14" i="2"/>
  <c r="K14" i="2" s="1"/>
  <c r="F15" i="2"/>
  <c r="K15" i="2" s="1"/>
  <c r="L15" i="2" s="1"/>
  <c r="F16" i="2"/>
  <c r="F17" i="2"/>
  <c r="F18" i="2"/>
  <c r="K18" i="2" s="1"/>
  <c r="F19" i="2"/>
  <c r="K19" i="2" s="1"/>
  <c r="L19" i="2" s="1"/>
  <c r="F21" i="2"/>
  <c r="F22" i="2"/>
  <c r="F23" i="2"/>
  <c r="K23" i="2" s="1"/>
  <c r="L23" i="2" s="1"/>
  <c r="F24" i="2"/>
  <c r="K24" i="2" s="1"/>
  <c r="F25" i="2"/>
  <c r="F26" i="2"/>
  <c r="F27" i="2"/>
  <c r="K27" i="2" s="1"/>
  <c r="L27" i="2" s="1"/>
  <c r="F28" i="2"/>
  <c r="K28" i="2" s="1"/>
  <c r="F29" i="2"/>
  <c r="F30" i="2"/>
  <c r="F31" i="2"/>
  <c r="K31" i="2" s="1"/>
  <c r="L31" i="2" s="1"/>
  <c r="F32" i="2"/>
  <c r="K32" i="2" s="1"/>
  <c r="F33" i="2"/>
  <c r="F35" i="2"/>
  <c r="F36" i="2"/>
  <c r="K36" i="2" s="1"/>
  <c r="L36" i="2" s="1"/>
  <c r="F37" i="2"/>
  <c r="K37" i="2" s="1"/>
  <c r="L37" i="2" s="1"/>
  <c r="F38" i="2"/>
  <c r="F39" i="2"/>
  <c r="F40" i="2"/>
  <c r="K40" i="2" s="1"/>
  <c r="L40" i="2" s="1"/>
  <c r="F41" i="2"/>
  <c r="K41" i="2" s="1"/>
  <c r="L41" i="2" s="1"/>
  <c r="F42" i="2"/>
  <c r="F43" i="2"/>
  <c r="F44" i="2"/>
  <c r="K44" i="2" s="1"/>
  <c r="L44" i="2" s="1"/>
  <c r="F45" i="2"/>
  <c r="K45" i="2" s="1"/>
  <c r="L45" i="2" s="1"/>
  <c r="F46" i="2"/>
  <c r="F47" i="2"/>
  <c r="F49" i="2"/>
  <c r="K49" i="2" s="1"/>
  <c r="L49" i="2" s="1"/>
  <c r="F50" i="2"/>
  <c r="K50" i="2" s="1"/>
  <c r="F51" i="2"/>
  <c r="F52" i="2"/>
  <c r="F53" i="2"/>
  <c r="K53" i="2" s="1"/>
  <c r="L53" i="2" s="1"/>
  <c r="F54" i="2"/>
  <c r="K54" i="2" s="1"/>
  <c r="F55" i="2"/>
  <c r="F56" i="2"/>
  <c r="F57" i="2"/>
  <c r="K57" i="2" s="1"/>
  <c r="L57" i="2" s="1"/>
  <c r="F58" i="2"/>
  <c r="K58" i="2" s="1"/>
  <c r="F59" i="2"/>
  <c r="F60" i="2"/>
  <c r="F61" i="2"/>
  <c r="K61" i="2" s="1"/>
  <c r="L61" i="2" s="1"/>
  <c r="F62" i="2"/>
  <c r="K62" i="2" s="1"/>
  <c r="F63" i="2"/>
  <c r="F8" i="2"/>
  <c r="K9" i="1"/>
  <c r="K13" i="1"/>
  <c r="K7" i="1"/>
  <c r="L7" i="1" s="1"/>
  <c r="J31" i="1"/>
  <c r="J34" i="1"/>
  <c r="J35" i="1"/>
  <c r="J21" i="1"/>
  <c r="J25" i="1"/>
  <c r="G19" i="1"/>
  <c r="J20" i="1" s="1"/>
  <c r="G20" i="1"/>
  <c r="G21" i="1"/>
  <c r="G22" i="1"/>
  <c r="J22" i="1" s="1"/>
  <c r="G23" i="1"/>
  <c r="J24" i="1" s="1"/>
  <c r="G24" i="1"/>
  <c r="G25" i="1"/>
  <c r="G26" i="1"/>
  <c r="J26" i="1" s="1"/>
  <c r="G27" i="1"/>
  <c r="J27" i="1" s="1"/>
  <c r="G29" i="1"/>
  <c r="J30" i="1" s="1"/>
  <c r="G30" i="1"/>
  <c r="G31" i="1"/>
  <c r="G32" i="1"/>
  <c r="J32" i="1" s="1"/>
  <c r="G33" i="1"/>
  <c r="J33" i="1" s="1"/>
  <c r="G34" i="1"/>
  <c r="G35" i="1"/>
  <c r="G37" i="1"/>
  <c r="J37" i="1" s="1"/>
  <c r="G38" i="1"/>
  <c r="J39" i="1" s="1"/>
  <c r="G39" i="1"/>
  <c r="G40" i="1"/>
  <c r="J40" i="1" s="1"/>
  <c r="G41" i="1"/>
  <c r="J41" i="1" s="1"/>
  <c r="G42" i="1"/>
  <c r="J43" i="1" s="1"/>
  <c r="G43" i="1"/>
  <c r="G18" i="1"/>
  <c r="J18" i="1" s="1"/>
  <c r="F18" i="1"/>
  <c r="K18" i="1" s="1"/>
  <c r="L18" i="1" s="1"/>
  <c r="F19" i="1"/>
  <c r="K19" i="1" s="1"/>
  <c r="F20" i="1"/>
  <c r="K20" i="1" s="1"/>
  <c r="L20" i="1" s="1"/>
  <c r="F21" i="1"/>
  <c r="K21" i="1" s="1"/>
  <c r="F22" i="1"/>
  <c r="K22" i="1" s="1"/>
  <c r="L22" i="1" s="1"/>
  <c r="F23" i="1"/>
  <c r="K23" i="1" s="1"/>
  <c r="F24" i="1"/>
  <c r="K24" i="1" s="1"/>
  <c r="L24" i="1" s="1"/>
  <c r="F25" i="1"/>
  <c r="K25" i="1" s="1"/>
  <c r="F26" i="1"/>
  <c r="K26" i="1" s="1"/>
  <c r="L26" i="1" s="1"/>
  <c r="F27" i="1"/>
  <c r="K27" i="1" s="1"/>
  <c r="F29" i="1"/>
  <c r="K29" i="1" s="1"/>
  <c r="F30" i="1"/>
  <c r="K30" i="1" s="1"/>
  <c r="F31" i="1"/>
  <c r="K31" i="1" s="1"/>
  <c r="L31" i="1" s="1"/>
  <c r="F32" i="1"/>
  <c r="K32" i="1" s="1"/>
  <c r="F33" i="1"/>
  <c r="K33" i="1" s="1"/>
  <c r="L33" i="1" s="1"/>
  <c r="F34" i="1"/>
  <c r="K34" i="1" s="1"/>
  <c r="F35" i="1"/>
  <c r="K35" i="1" s="1"/>
  <c r="L35" i="1" s="1"/>
  <c r="F37" i="1"/>
  <c r="K37" i="1" s="1"/>
  <c r="F38" i="1"/>
  <c r="K38" i="1" s="1"/>
  <c r="F39" i="1"/>
  <c r="K39" i="1" s="1"/>
  <c r="F40" i="1"/>
  <c r="K40" i="1" s="1"/>
  <c r="L40" i="1" s="1"/>
  <c r="F41" i="1"/>
  <c r="K41" i="1" s="1"/>
  <c r="F42" i="1"/>
  <c r="K42" i="1" s="1"/>
  <c r="F43" i="1"/>
  <c r="K43" i="1" s="1"/>
  <c r="F8" i="1"/>
  <c r="K8" i="1" s="1"/>
  <c r="F9" i="1"/>
  <c r="F10" i="1"/>
  <c r="K10" i="1" s="1"/>
  <c r="L10" i="1" s="1"/>
  <c r="F11" i="1"/>
  <c r="K11" i="1" s="1"/>
  <c r="F12" i="1"/>
  <c r="K12" i="1" s="1"/>
  <c r="F13" i="1"/>
  <c r="F14" i="1"/>
  <c r="K14" i="1" s="1"/>
  <c r="L14" i="1" s="1"/>
  <c r="F15" i="1"/>
  <c r="K15" i="1" s="1"/>
  <c r="F16" i="1"/>
  <c r="K16" i="1" s="1"/>
  <c r="L16" i="1" s="1"/>
  <c r="F7" i="1"/>
  <c r="G8" i="1"/>
  <c r="J8" i="1" s="1"/>
  <c r="G9" i="1"/>
  <c r="J9" i="1" s="1"/>
  <c r="G10" i="1"/>
  <c r="J10" i="1" s="1"/>
  <c r="G11" i="1"/>
  <c r="J12" i="1" s="1"/>
  <c r="G12" i="1"/>
  <c r="G13" i="1"/>
  <c r="J13" i="1" s="1"/>
  <c r="G14" i="1"/>
  <c r="J14" i="1" s="1"/>
  <c r="G15" i="1"/>
  <c r="J16" i="1" s="1"/>
  <c r="G16" i="1"/>
  <c r="G7" i="1"/>
  <c r="J7" i="1" s="1"/>
  <c r="L58" i="2" l="1"/>
  <c r="L59" i="2"/>
  <c r="L51" i="2"/>
  <c r="L50" i="2"/>
  <c r="L24" i="2"/>
  <c r="L21" i="2"/>
  <c r="L42" i="2"/>
  <c r="L17" i="2"/>
  <c r="L47" i="2"/>
  <c r="L39" i="2"/>
  <c r="L30" i="2"/>
  <c r="L63" i="2"/>
  <c r="L62" i="2"/>
  <c r="L54" i="2"/>
  <c r="L55" i="2"/>
  <c r="L33" i="2"/>
  <c r="L32" i="2"/>
  <c r="L28" i="2"/>
  <c r="L29" i="2"/>
  <c r="L38" i="2"/>
  <c r="L13" i="2"/>
  <c r="L35" i="2"/>
  <c r="L26" i="2"/>
  <c r="J22" i="2"/>
  <c r="L22" i="2" s="1"/>
  <c r="J30" i="2"/>
  <c r="J18" i="2"/>
  <c r="L18" i="2" s="1"/>
  <c r="J14" i="2"/>
  <c r="L14" i="2" s="1"/>
  <c r="J25" i="2"/>
  <c r="L25" i="2" s="1"/>
  <c r="J43" i="2"/>
  <c r="L43" i="2" s="1"/>
  <c r="J46" i="2"/>
  <c r="L46" i="2" s="1"/>
  <c r="J38" i="2"/>
  <c r="J16" i="2"/>
  <c r="L16" i="2" s="1"/>
  <c r="J12" i="2"/>
  <c r="L12" i="2" s="1"/>
  <c r="L93" i="3"/>
  <c r="L80" i="3"/>
  <c r="L75" i="3"/>
  <c r="L71" i="3"/>
  <c r="L45" i="3"/>
  <c r="L36" i="3"/>
  <c r="L23" i="3"/>
  <c r="L18" i="3"/>
  <c r="L14" i="3"/>
  <c r="L10" i="3"/>
  <c r="J100" i="3"/>
  <c r="L100" i="3" s="1"/>
  <c r="J96" i="3"/>
  <c r="J90" i="3"/>
  <c r="J86" i="3"/>
  <c r="J82" i="3"/>
  <c r="J76" i="3"/>
  <c r="J72" i="3"/>
  <c r="J66" i="3"/>
  <c r="L66" i="3" s="1"/>
  <c r="J62" i="3"/>
  <c r="L62" i="3" s="1"/>
  <c r="J58" i="3"/>
  <c r="L58" i="3" s="1"/>
  <c r="J52" i="3"/>
  <c r="L52" i="3" s="1"/>
  <c r="J48" i="3"/>
  <c r="J42" i="3"/>
  <c r="J38" i="3"/>
  <c r="J34" i="3"/>
  <c r="J29" i="3"/>
  <c r="J25" i="3"/>
  <c r="L56" i="3"/>
  <c r="L16" i="3"/>
  <c r="L12" i="3"/>
  <c r="J102" i="3"/>
  <c r="J98" i="3"/>
  <c r="J94" i="3"/>
  <c r="J88" i="3"/>
  <c r="L88" i="3" s="1"/>
  <c r="J84" i="3"/>
  <c r="L84" i="3" s="1"/>
  <c r="J78" i="3"/>
  <c r="L78" i="3" s="1"/>
  <c r="J74" i="3"/>
  <c r="J70" i="3"/>
  <c r="L70" i="3" s="1"/>
  <c r="J64" i="3"/>
  <c r="J60" i="3"/>
  <c r="L60" i="3" s="1"/>
  <c r="J54" i="3"/>
  <c r="J50" i="3"/>
  <c r="J46" i="3"/>
  <c r="J40" i="3"/>
  <c r="L40" i="3" s="1"/>
  <c r="J36" i="3"/>
  <c r="J27" i="3"/>
  <c r="L27" i="3" s="1"/>
  <c r="L102" i="3"/>
  <c r="L98" i="3"/>
  <c r="L94" i="3"/>
  <c r="L89" i="3"/>
  <c r="L85" i="3"/>
  <c r="L81" i="3"/>
  <c r="L76" i="3"/>
  <c r="L72" i="3"/>
  <c r="L54" i="3"/>
  <c r="L50" i="3"/>
  <c r="L46" i="3"/>
  <c r="L41" i="3"/>
  <c r="L37" i="3"/>
  <c r="L33" i="3"/>
  <c r="L15" i="3"/>
  <c r="L11" i="3"/>
  <c r="J101" i="3"/>
  <c r="J97" i="3"/>
  <c r="J87" i="3"/>
  <c r="L87" i="3" s="1"/>
  <c r="J83" i="3"/>
  <c r="L83" i="3" s="1"/>
  <c r="J77" i="3"/>
  <c r="J73" i="3"/>
  <c r="J63" i="3"/>
  <c r="L63" i="3" s="1"/>
  <c r="J59" i="3"/>
  <c r="L59" i="3" s="1"/>
  <c r="J53" i="3"/>
  <c r="J49" i="3"/>
  <c r="L49" i="3" s="1"/>
  <c r="J39" i="3"/>
  <c r="J35" i="3"/>
  <c r="J30" i="3"/>
  <c r="J26" i="3"/>
  <c r="L96" i="3"/>
  <c r="L74" i="3"/>
  <c r="L65" i="3"/>
  <c r="L61" i="3"/>
  <c r="L57" i="3"/>
  <c r="L48" i="3"/>
  <c r="L39" i="3"/>
  <c r="L35" i="3"/>
  <c r="L30" i="3"/>
  <c r="L26" i="3"/>
  <c r="L22" i="3"/>
  <c r="L17" i="3"/>
  <c r="L13" i="3"/>
  <c r="L9" i="3"/>
  <c r="J28" i="3"/>
  <c r="L28" i="3" s="1"/>
  <c r="J24" i="3"/>
  <c r="L24" i="3" s="1"/>
  <c r="L101" i="3"/>
  <c r="L97" i="3"/>
  <c r="L53" i="3"/>
  <c r="L99" i="3"/>
  <c r="L95" i="3"/>
  <c r="L90" i="3"/>
  <c r="L86" i="3"/>
  <c r="L82" i="3"/>
  <c r="L77" i="3"/>
  <c r="L73" i="3"/>
  <c r="L69" i="3"/>
  <c r="L64" i="3"/>
  <c r="L51" i="3"/>
  <c r="L47" i="3"/>
  <c r="L42" i="3"/>
  <c r="L38" i="3"/>
  <c r="L34" i="3"/>
  <c r="L29" i="3"/>
  <c r="L25" i="3"/>
  <c r="J21" i="3"/>
  <c r="L21" i="3" s="1"/>
  <c r="L41" i="1"/>
  <c r="L37" i="1"/>
  <c r="L32" i="1"/>
  <c r="L27" i="1"/>
  <c r="L12" i="1"/>
  <c r="L13" i="1"/>
  <c r="L9" i="1"/>
  <c r="L8" i="1"/>
  <c r="L15" i="1"/>
  <c r="L11" i="1"/>
  <c r="L43" i="1"/>
  <c r="L39" i="1"/>
  <c r="L34" i="1"/>
  <c r="L30" i="1"/>
  <c r="L25" i="1"/>
  <c r="L21" i="1"/>
  <c r="J11" i="1"/>
  <c r="J42" i="1"/>
  <c r="L42" i="1" s="1"/>
  <c r="J23" i="1"/>
  <c r="L23" i="1" s="1"/>
  <c r="J29" i="1"/>
  <c r="L29" i="1" s="1"/>
  <c r="J38" i="1"/>
  <c r="L38" i="1" s="1"/>
  <c r="J15" i="1"/>
  <c r="J19" i="1"/>
  <c r="L19" i="1" s="1"/>
</calcChain>
</file>

<file path=xl/sharedStrings.xml><?xml version="1.0" encoding="utf-8"?>
<sst xmlns="http://schemas.openxmlformats.org/spreadsheetml/2006/main" count="70" uniqueCount="43">
  <si>
    <t>Time [d]</t>
  </si>
  <si>
    <r>
      <t>% NH</t>
    </r>
    <r>
      <rPr>
        <vertAlign val="subscript"/>
        <sz val="11"/>
        <color indexed="8"/>
        <rFont val="Calibri"/>
        <scheme val="minor"/>
      </rPr>
      <t>4</t>
    </r>
    <r>
      <rPr>
        <sz val="11"/>
        <color indexed="8"/>
        <rFont val="Calibri"/>
        <family val="2"/>
        <scheme val="minor"/>
      </rPr>
      <t>-N Volatilized</t>
    </r>
  </si>
  <si>
    <t>Paper:</t>
  </si>
  <si>
    <t>Ammonia Volatilization from Nitric-acid-treated Cattle Slurry Surface Applied to Grassland</t>
  </si>
  <si>
    <t>Authors:</t>
  </si>
  <si>
    <t>Bussink, D.W.; Huijsmans, J.F.M.; Ketlelaars, J.J.M.H.</t>
  </si>
  <si>
    <t>Journal:</t>
  </si>
  <si>
    <t>Netherlands Journal of Agricultural Sciences</t>
  </si>
  <si>
    <t>Year:</t>
  </si>
  <si>
    <t>These data were originally extracted by Simon from images of the plots from the paper below in June 2015.</t>
  </si>
  <si>
    <t>Cumulative emission (kg N/ha)</t>
  </si>
  <si>
    <t>Average emission rate (kg N/ha-hr)</t>
  </si>
  <si>
    <t>Time (hr)</t>
  </si>
  <si>
    <t>Shift duration (hr)</t>
  </si>
  <si>
    <t>Exp6-pH7.2</t>
  </si>
  <si>
    <t>Exp7-pH7.4</t>
  </si>
  <si>
    <t>Exp6-pH4.3</t>
  </si>
  <si>
    <t>Exp7-pH4.3</t>
  </si>
  <si>
    <t>Exp14-pH5.2</t>
  </si>
  <si>
    <t>Exp14-pH5.6</t>
  </si>
  <si>
    <t>Exp14-pH5.7</t>
  </si>
  <si>
    <t>Exp14-pH6.8</t>
  </si>
  <si>
    <t>Exp4-pH4.5</t>
  </si>
  <si>
    <t>Exp4-pH6.8</t>
  </si>
  <si>
    <t>Exp6-pH4.5</t>
  </si>
  <si>
    <t>Exp6-pH6.8</t>
  </si>
  <si>
    <t>Exp8-pH4.5</t>
  </si>
  <si>
    <t>Exp8-pH6.8</t>
  </si>
  <si>
    <t>Exp-10-pH4.5</t>
  </si>
  <si>
    <t>Exp10-pH6.8</t>
  </si>
  <si>
    <t>TAN Application (kg N/ha)</t>
  </si>
  <si>
    <t>Slurry N-composition (kg m^-3)</t>
  </si>
  <si>
    <t>Application (m^3 ha^-1)</t>
  </si>
  <si>
    <t>Shift Start</t>
  </si>
  <si>
    <t>Shift End</t>
  </si>
  <si>
    <t>Experiment 6:</t>
  </si>
  <si>
    <t>Experiment 7:</t>
  </si>
  <si>
    <t>Time</t>
  </si>
  <si>
    <t>Experiment 4:</t>
  </si>
  <si>
    <t>Experiment 8:</t>
  </si>
  <si>
    <t>Experiment 10:</t>
  </si>
  <si>
    <t>Experiment 14: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</si>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</sst>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vertAlign val="subscript"/>
      <sz val="11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14" fontId="4" fillId="0" borderId="0" xfId="0" applyNumberFormat="1" applyFont="1"/>
    <xf numFmtId="22" fontId="4" fillId="0" borderId="0" xfId="0" applyNumberFormat="1" applyFont="1"/>
    <xf numFmtId="14" fontId="0" fillId="0" borderId="0" xfId="0" applyNumberFormat="1"/>
    <xf numFmtId="0" fontId="4" fillId="0" borderId="0" xfId="0" applyFont="1" applyAlignment="1">
      <alignment wrapText="1"/>
    </xf>
    <xf numFmtId="14" fontId="4" fillId="0" borderId="0" xfId="0" applyNumberFormat="1" applyFont="1" applyAlignment="1">
      <alignment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Exp 6, pH 7.2</c:v>
          </c:tx>
          <c:xVal>
            <c:numRef>
              <c:f>'Fig 2A'!$B$7:$B$16</c:f>
              <c:numCache>
                <c:formatCode>General</c:formatCode>
                <c:ptCount val="10"/>
                <c:pt idx="0">
                  <c:v>4.7390000000000003E-4</c:v>
                </c:pt>
                <c:pt idx="1">
                  <c:v>2.6409999999999999E-2</c:v>
                </c:pt>
                <c:pt idx="2">
                  <c:v>6.5310000000000007E-2</c:v>
                </c:pt>
                <c:pt idx="3">
                  <c:v>0.1431</c:v>
                </c:pt>
                <c:pt idx="4">
                  <c:v>0.26850000000000002</c:v>
                </c:pt>
                <c:pt idx="5">
                  <c:v>0.39810000000000001</c:v>
                </c:pt>
                <c:pt idx="6">
                  <c:v>0.88229999999999997</c:v>
                </c:pt>
                <c:pt idx="7">
                  <c:v>1.915</c:v>
                </c:pt>
                <c:pt idx="8">
                  <c:v>2.9089999999999998</c:v>
                </c:pt>
                <c:pt idx="9">
                  <c:v>3.9079999999999999</c:v>
                </c:pt>
              </c:numCache>
            </c:numRef>
          </c:xVal>
          <c:yVal>
            <c:numRef>
              <c:f>'Fig 2A'!$C$7:$C$16</c:f>
              <c:numCache>
                <c:formatCode>General</c:formatCode>
                <c:ptCount val="10"/>
                <c:pt idx="0">
                  <c:v>2.7320000000000001E-2</c:v>
                </c:pt>
                <c:pt idx="1">
                  <c:v>5.0730000000000004</c:v>
                </c:pt>
                <c:pt idx="2">
                  <c:v>13.9</c:v>
                </c:pt>
                <c:pt idx="3">
                  <c:v>19.260000000000002</c:v>
                </c:pt>
                <c:pt idx="4">
                  <c:v>24.62</c:v>
                </c:pt>
                <c:pt idx="5">
                  <c:v>28.25</c:v>
                </c:pt>
                <c:pt idx="6">
                  <c:v>30.3</c:v>
                </c:pt>
                <c:pt idx="7">
                  <c:v>33.14</c:v>
                </c:pt>
                <c:pt idx="8">
                  <c:v>33.770000000000003</c:v>
                </c:pt>
                <c:pt idx="9">
                  <c:v>34.4</c:v>
                </c:pt>
              </c:numCache>
            </c:numRef>
          </c:yVal>
          <c:smooth val="1"/>
        </c:ser>
        <c:ser>
          <c:idx val="0"/>
          <c:order val="1"/>
          <c:tx>
            <c:v>Exp 7, pH 7.4</c:v>
          </c:tx>
          <c:xVal>
            <c:numRef>
              <c:f>'Fig 2A'!$B$18:$B$27</c:f>
              <c:numCache>
                <c:formatCode>General</c:formatCode>
                <c:ptCount val="10"/>
                <c:pt idx="0">
                  <c:v>4.7390000000000003E-4</c:v>
                </c:pt>
                <c:pt idx="1">
                  <c:v>2.6409999999999999E-2</c:v>
                </c:pt>
                <c:pt idx="2">
                  <c:v>6.0990000000000003E-2</c:v>
                </c:pt>
                <c:pt idx="3">
                  <c:v>0.1172</c:v>
                </c:pt>
                <c:pt idx="4">
                  <c:v>0.2555</c:v>
                </c:pt>
                <c:pt idx="5">
                  <c:v>0.43269999999999997</c:v>
                </c:pt>
                <c:pt idx="6">
                  <c:v>0.92120000000000002</c:v>
                </c:pt>
                <c:pt idx="7">
                  <c:v>1.954</c:v>
                </c:pt>
                <c:pt idx="8">
                  <c:v>2.948</c:v>
                </c:pt>
                <c:pt idx="9">
                  <c:v>3.9470000000000001</c:v>
                </c:pt>
              </c:numCache>
            </c:numRef>
          </c:xVal>
          <c:yVal>
            <c:numRef>
              <c:f>'Fig 2A'!$C$18:$C$27</c:f>
              <c:numCache>
                <c:formatCode>General</c:formatCode>
                <c:ptCount val="10"/>
                <c:pt idx="0">
                  <c:v>2.7320000000000001E-2</c:v>
                </c:pt>
                <c:pt idx="1">
                  <c:v>16.739999999999998</c:v>
                </c:pt>
                <c:pt idx="2">
                  <c:v>30.93</c:v>
                </c:pt>
                <c:pt idx="3">
                  <c:v>38.97</c:v>
                </c:pt>
                <c:pt idx="4">
                  <c:v>45.28</c:v>
                </c:pt>
                <c:pt idx="5">
                  <c:v>47.8</c:v>
                </c:pt>
                <c:pt idx="6">
                  <c:v>50.01</c:v>
                </c:pt>
                <c:pt idx="7">
                  <c:v>51.43</c:v>
                </c:pt>
                <c:pt idx="8">
                  <c:v>51.74</c:v>
                </c:pt>
                <c:pt idx="9">
                  <c:v>51.74</c:v>
                </c:pt>
              </c:numCache>
            </c:numRef>
          </c:yVal>
          <c:smooth val="1"/>
        </c:ser>
        <c:ser>
          <c:idx val="2"/>
          <c:order val="2"/>
          <c:tx>
            <c:v>Exp 6, pH 4.3</c:v>
          </c:tx>
          <c:xVal>
            <c:numRef>
              <c:f>'Fig 2A'!$B$29:$B$35</c:f>
              <c:numCache>
                <c:formatCode>General</c:formatCode>
                <c:ptCount val="7"/>
                <c:pt idx="0">
                  <c:v>1.249E-4</c:v>
                </c:pt>
                <c:pt idx="1">
                  <c:v>0.26790000000000003</c:v>
                </c:pt>
                <c:pt idx="2">
                  <c:v>0.40179999999999999</c:v>
                </c:pt>
                <c:pt idx="3">
                  <c:v>0.88549999999999995</c:v>
                </c:pt>
                <c:pt idx="4">
                  <c:v>1.9219999999999999</c:v>
                </c:pt>
                <c:pt idx="5">
                  <c:v>2.9159999999999999</c:v>
                </c:pt>
                <c:pt idx="6">
                  <c:v>3.9180000000000001</c:v>
                </c:pt>
              </c:numCache>
            </c:numRef>
          </c:xVal>
          <c:yVal>
            <c:numRef>
              <c:f>'Fig 2A'!$C$29:$C$35</c:f>
              <c:numCache>
                <c:formatCode>General</c:formatCode>
                <c:ptCount val="7"/>
                <c:pt idx="0">
                  <c:v>0.1134</c:v>
                </c:pt>
                <c:pt idx="1">
                  <c:v>0.1134</c:v>
                </c:pt>
                <c:pt idx="2">
                  <c:v>0.1134</c:v>
                </c:pt>
                <c:pt idx="3">
                  <c:v>0.27089999999999997</c:v>
                </c:pt>
                <c:pt idx="4">
                  <c:v>0.42849999999999999</c:v>
                </c:pt>
                <c:pt idx="5">
                  <c:v>0.42849999999999999</c:v>
                </c:pt>
                <c:pt idx="6">
                  <c:v>0.74360000000000004</c:v>
                </c:pt>
              </c:numCache>
            </c:numRef>
          </c:yVal>
          <c:smooth val="1"/>
        </c:ser>
        <c:ser>
          <c:idx val="3"/>
          <c:order val="3"/>
          <c:tx>
            <c:v>Exp 7, pH 4.3</c:v>
          </c:tx>
          <c:xVal>
            <c:numRef>
              <c:f>'Fig 2A'!$B$37:$B$43</c:f>
              <c:numCache>
                <c:formatCode>General</c:formatCode>
                <c:ptCount val="7"/>
                <c:pt idx="0">
                  <c:v>6.923E-2</c:v>
                </c:pt>
                <c:pt idx="1">
                  <c:v>0.25929999999999997</c:v>
                </c:pt>
                <c:pt idx="2">
                  <c:v>0.43640000000000001</c:v>
                </c:pt>
                <c:pt idx="3">
                  <c:v>0.92869999999999997</c:v>
                </c:pt>
                <c:pt idx="4">
                  <c:v>1.9610000000000001</c:v>
                </c:pt>
                <c:pt idx="5">
                  <c:v>2.9540000000000002</c:v>
                </c:pt>
                <c:pt idx="6">
                  <c:v>3.948</c:v>
                </c:pt>
              </c:numCache>
            </c:numRef>
          </c:xVal>
          <c:yVal>
            <c:numRef>
              <c:f>'Fig 2A'!$C$37:$C$43</c:f>
              <c:numCache>
                <c:formatCode>General</c:formatCode>
                <c:ptCount val="7"/>
                <c:pt idx="0">
                  <c:v>0.1134</c:v>
                </c:pt>
                <c:pt idx="1">
                  <c:v>2.9489999999999998</c:v>
                </c:pt>
                <c:pt idx="2">
                  <c:v>6.73</c:v>
                </c:pt>
                <c:pt idx="3">
                  <c:v>7.2030000000000003</c:v>
                </c:pt>
                <c:pt idx="4">
                  <c:v>7.2030000000000003</c:v>
                </c:pt>
                <c:pt idx="5">
                  <c:v>7.2030000000000003</c:v>
                </c:pt>
                <c:pt idx="6">
                  <c:v>7.36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45152"/>
        <c:axId val="123351040"/>
      </c:scatterChart>
      <c:valAx>
        <c:axId val="12334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351040"/>
        <c:crosses val="autoZero"/>
        <c:crossBetween val="midCat"/>
      </c:valAx>
      <c:valAx>
        <c:axId val="1233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45152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 14, pH 5.2</c:v>
          </c:tx>
          <c:xVal>
            <c:numRef>
              <c:f>'Fig 2B'!$B$8:$B$19</c:f>
              <c:numCache>
                <c:formatCode>General</c:formatCode>
                <c:ptCount val="12"/>
                <c:pt idx="0">
                  <c:v>1.1349999999999999E-3</c:v>
                </c:pt>
                <c:pt idx="1">
                  <c:v>0.25979999999999998</c:v>
                </c:pt>
                <c:pt idx="2">
                  <c:v>0.45650000000000002</c:v>
                </c:pt>
                <c:pt idx="3">
                  <c:v>0.92210000000000003</c:v>
                </c:pt>
                <c:pt idx="4">
                  <c:v>1.419</c:v>
                </c:pt>
                <c:pt idx="5">
                  <c:v>1.9570000000000001</c:v>
                </c:pt>
                <c:pt idx="6">
                  <c:v>2.95</c:v>
                </c:pt>
                <c:pt idx="7">
                  <c:v>3.9540000000000002</c:v>
                </c:pt>
                <c:pt idx="8">
                  <c:v>4.9370000000000003</c:v>
                </c:pt>
                <c:pt idx="9">
                  <c:v>5.9409999999999998</c:v>
                </c:pt>
                <c:pt idx="10">
                  <c:v>7.1829999999999998</c:v>
                </c:pt>
                <c:pt idx="11">
                  <c:v>9.2219999999999995</c:v>
                </c:pt>
              </c:numCache>
            </c:numRef>
          </c:xVal>
          <c:yVal>
            <c:numRef>
              <c:f>'Fig 2B'!$C$8:$C$19</c:f>
              <c:numCache>
                <c:formatCode>General</c:formatCode>
                <c:ptCount val="12"/>
                <c:pt idx="0">
                  <c:v>0.11119999999999999</c:v>
                </c:pt>
                <c:pt idx="1">
                  <c:v>17.07</c:v>
                </c:pt>
                <c:pt idx="2">
                  <c:v>22.5</c:v>
                </c:pt>
                <c:pt idx="3">
                  <c:v>22.98</c:v>
                </c:pt>
                <c:pt idx="4">
                  <c:v>27.46</c:v>
                </c:pt>
                <c:pt idx="5">
                  <c:v>27.62</c:v>
                </c:pt>
                <c:pt idx="6">
                  <c:v>32.9</c:v>
                </c:pt>
                <c:pt idx="7">
                  <c:v>35.619999999999997</c:v>
                </c:pt>
                <c:pt idx="8">
                  <c:v>37.22</c:v>
                </c:pt>
                <c:pt idx="9">
                  <c:v>37.86</c:v>
                </c:pt>
                <c:pt idx="10">
                  <c:v>38.340000000000003</c:v>
                </c:pt>
                <c:pt idx="11">
                  <c:v>38.340000000000003</c:v>
                </c:pt>
              </c:numCache>
            </c:numRef>
          </c:yVal>
          <c:smooth val="1"/>
        </c:ser>
        <c:ser>
          <c:idx val="1"/>
          <c:order val="1"/>
          <c:tx>
            <c:v>Exp 14, pH 5.6</c:v>
          </c:tx>
          <c:xVal>
            <c:numRef>
              <c:f>'Fig 2B'!$B$21:$B$33</c:f>
              <c:numCache>
                <c:formatCode>General</c:formatCode>
                <c:ptCount val="13"/>
                <c:pt idx="0">
                  <c:v>1.1349999999999999E-3</c:v>
                </c:pt>
                <c:pt idx="1">
                  <c:v>0.115</c:v>
                </c:pt>
                <c:pt idx="2">
                  <c:v>0.2495</c:v>
                </c:pt>
                <c:pt idx="3">
                  <c:v>0.4461</c:v>
                </c:pt>
                <c:pt idx="4">
                  <c:v>0.91180000000000005</c:v>
                </c:pt>
                <c:pt idx="5">
                  <c:v>1.419</c:v>
                </c:pt>
                <c:pt idx="6">
                  <c:v>1.9570000000000001</c:v>
                </c:pt>
                <c:pt idx="7">
                  <c:v>2.95</c:v>
                </c:pt>
                <c:pt idx="8">
                  <c:v>3.944</c:v>
                </c:pt>
                <c:pt idx="9">
                  <c:v>4.9370000000000003</c:v>
                </c:pt>
                <c:pt idx="10">
                  <c:v>5.931</c:v>
                </c:pt>
                <c:pt idx="11">
                  <c:v>7.1829999999999998</c:v>
                </c:pt>
                <c:pt idx="12">
                  <c:v>9.2110000000000003</c:v>
                </c:pt>
              </c:numCache>
            </c:numRef>
          </c:xVal>
          <c:yVal>
            <c:numRef>
              <c:f>'Fig 2B'!$C$21:$C$33</c:f>
              <c:numCache>
                <c:formatCode>General</c:formatCode>
                <c:ptCount val="13"/>
                <c:pt idx="0">
                  <c:v>0.11119999999999999</c:v>
                </c:pt>
                <c:pt idx="1">
                  <c:v>11.31</c:v>
                </c:pt>
                <c:pt idx="2">
                  <c:v>23.94</c:v>
                </c:pt>
                <c:pt idx="3">
                  <c:v>31.14</c:v>
                </c:pt>
                <c:pt idx="4">
                  <c:v>31.46</c:v>
                </c:pt>
                <c:pt idx="5">
                  <c:v>38.020000000000003</c:v>
                </c:pt>
                <c:pt idx="6">
                  <c:v>38.659999999999997</c:v>
                </c:pt>
                <c:pt idx="7">
                  <c:v>38.82</c:v>
                </c:pt>
                <c:pt idx="8">
                  <c:v>39.14</c:v>
                </c:pt>
                <c:pt idx="9">
                  <c:v>40.1</c:v>
                </c:pt>
                <c:pt idx="10">
                  <c:v>41.06</c:v>
                </c:pt>
                <c:pt idx="11">
                  <c:v>41.22</c:v>
                </c:pt>
                <c:pt idx="12">
                  <c:v>41.38</c:v>
                </c:pt>
              </c:numCache>
            </c:numRef>
          </c:yVal>
          <c:smooth val="1"/>
        </c:ser>
        <c:ser>
          <c:idx val="2"/>
          <c:order val="2"/>
          <c:tx>
            <c:v>Exp 14, pH 5.7</c:v>
          </c:tx>
          <c:xVal>
            <c:numRef>
              <c:f>'Fig 2B'!$B$35:$B$47</c:f>
              <c:numCache>
                <c:formatCode>General</c:formatCode>
                <c:ptCount val="13"/>
                <c:pt idx="0">
                  <c:v>1.1349999999999999E-3</c:v>
                </c:pt>
                <c:pt idx="1">
                  <c:v>0.1046</c:v>
                </c:pt>
                <c:pt idx="2">
                  <c:v>0.23910000000000001</c:v>
                </c:pt>
                <c:pt idx="3">
                  <c:v>0.45650000000000002</c:v>
                </c:pt>
                <c:pt idx="4">
                  <c:v>0.92210000000000003</c:v>
                </c:pt>
                <c:pt idx="5">
                  <c:v>1.419</c:v>
                </c:pt>
                <c:pt idx="6">
                  <c:v>1.9570000000000001</c:v>
                </c:pt>
                <c:pt idx="7">
                  <c:v>2.9609999999999999</c:v>
                </c:pt>
                <c:pt idx="8">
                  <c:v>3.9540000000000002</c:v>
                </c:pt>
                <c:pt idx="9">
                  <c:v>4.9370000000000003</c:v>
                </c:pt>
                <c:pt idx="10">
                  <c:v>5.931</c:v>
                </c:pt>
                <c:pt idx="11">
                  <c:v>7.1829999999999998</c:v>
                </c:pt>
                <c:pt idx="12">
                  <c:v>9.2219999999999995</c:v>
                </c:pt>
              </c:numCache>
            </c:numRef>
          </c:xVal>
          <c:yVal>
            <c:numRef>
              <c:f>'Fig 2B'!$C$35:$C$47</c:f>
              <c:numCache>
                <c:formatCode>General</c:formatCode>
                <c:ptCount val="13"/>
                <c:pt idx="0">
                  <c:v>0.11119999999999999</c:v>
                </c:pt>
                <c:pt idx="1">
                  <c:v>6.5090000000000003</c:v>
                </c:pt>
                <c:pt idx="2">
                  <c:v>18.34</c:v>
                </c:pt>
                <c:pt idx="3">
                  <c:v>28.42</c:v>
                </c:pt>
                <c:pt idx="4">
                  <c:v>28.42</c:v>
                </c:pt>
                <c:pt idx="5">
                  <c:v>32.42</c:v>
                </c:pt>
                <c:pt idx="6">
                  <c:v>32.74</c:v>
                </c:pt>
                <c:pt idx="7">
                  <c:v>36.58</c:v>
                </c:pt>
                <c:pt idx="8">
                  <c:v>41.22</c:v>
                </c:pt>
                <c:pt idx="9">
                  <c:v>44.26</c:v>
                </c:pt>
                <c:pt idx="10">
                  <c:v>45.22</c:v>
                </c:pt>
                <c:pt idx="11">
                  <c:v>46.33</c:v>
                </c:pt>
                <c:pt idx="12">
                  <c:v>46.49</c:v>
                </c:pt>
              </c:numCache>
            </c:numRef>
          </c:yVal>
          <c:smooth val="1"/>
        </c:ser>
        <c:ser>
          <c:idx val="3"/>
          <c:order val="3"/>
          <c:tx>
            <c:v>Exp 14, pH 6.8</c:v>
          </c:tx>
          <c:xVal>
            <c:numRef>
              <c:f>'Fig 2B'!$B$49:$B$63</c:f>
              <c:numCache>
                <c:formatCode>General</c:formatCode>
                <c:ptCount val="15"/>
                <c:pt idx="0">
                  <c:v>1.1349999999999999E-3</c:v>
                </c:pt>
                <c:pt idx="1">
                  <c:v>2.1829999999999999E-2</c:v>
                </c:pt>
                <c:pt idx="2">
                  <c:v>6.3219999999999998E-2</c:v>
                </c:pt>
                <c:pt idx="3">
                  <c:v>0.115</c:v>
                </c:pt>
                <c:pt idx="4">
                  <c:v>0.2185</c:v>
                </c:pt>
                <c:pt idx="5">
                  <c:v>0.43580000000000002</c:v>
                </c:pt>
                <c:pt idx="6">
                  <c:v>0.90139999999999998</c:v>
                </c:pt>
                <c:pt idx="7">
                  <c:v>1.409</c:v>
                </c:pt>
                <c:pt idx="8">
                  <c:v>1.9470000000000001</c:v>
                </c:pt>
                <c:pt idx="9">
                  <c:v>2.95</c:v>
                </c:pt>
                <c:pt idx="10">
                  <c:v>3.944</c:v>
                </c:pt>
                <c:pt idx="11">
                  <c:v>4.9269999999999996</c:v>
                </c:pt>
                <c:pt idx="12">
                  <c:v>5.92</c:v>
                </c:pt>
                <c:pt idx="13">
                  <c:v>7.1619999999999999</c:v>
                </c:pt>
                <c:pt idx="14">
                  <c:v>9.2110000000000003</c:v>
                </c:pt>
              </c:numCache>
            </c:numRef>
          </c:xVal>
          <c:yVal>
            <c:numRef>
              <c:f>'Fig 2B'!$C$49:$C$63</c:f>
              <c:numCache>
                <c:formatCode>General</c:formatCode>
                <c:ptCount val="15"/>
                <c:pt idx="0">
                  <c:v>0.11119999999999999</c:v>
                </c:pt>
                <c:pt idx="1">
                  <c:v>14.51</c:v>
                </c:pt>
                <c:pt idx="2">
                  <c:v>41.38</c:v>
                </c:pt>
                <c:pt idx="3">
                  <c:v>62.17</c:v>
                </c:pt>
                <c:pt idx="4">
                  <c:v>75.599999999999994</c:v>
                </c:pt>
                <c:pt idx="5">
                  <c:v>79.44</c:v>
                </c:pt>
                <c:pt idx="6">
                  <c:v>82.8</c:v>
                </c:pt>
                <c:pt idx="7">
                  <c:v>85.52</c:v>
                </c:pt>
                <c:pt idx="8">
                  <c:v>85.84</c:v>
                </c:pt>
                <c:pt idx="9">
                  <c:v>86.16</c:v>
                </c:pt>
                <c:pt idx="10">
                  <c:v>88.24</c:v>
                </c:pt>
                <c:pt idx="11">
                  <c:v>88.72</c:v>
                </c:pt>
                <c:pt idx="12">
                  <c:v>89.52</c:v>
                </c:pt>
                <c:pt idx="13">
                  <c:v>89.52</c:v>
                </c:pt>
                <c:pt idx="14">
                  <c:v>89.68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90208"/>
        <c:axId val="123396096"/>
      </c:scatterChart>
      <c:valAx>
        <c:axId val="1233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396096"/>
        <c:crosses val="autoZero"/>
        <c:crossBetween val="midCat"/>
      </c:valAx>
      <c:valAx>
        <c:axId val="12339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9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 4, pH 4.5</c:v>
          </c:tx>
          <c:xVal>
            <c:numRef>
              <c:f>'Fig 3'!$B$8:$B$18</c:f>
              <c:numCache>
                <c:formatCode>General</c:formatCode>
                <c:ptCount val="11"/>
                <c:pt idx="0">
                  <c:v>5.4450000000000002E-3</c:v>
                </c:pt>
                <c:pt idx="1">
                  <c:v>0.93400000000000005</c:v>
                </c:pt>
                <c:pt idx="2">
                  <c:v>1.9279999999999999</c:v>
                </c:pt>
                <c:pt idx="3">
                  <c:v>2.9220000000000002</c:v>
                </c:pt>
                <c:pt idx="4">
                  <c:v>3.9489999999999998</c:v>
                </c:pt>
                <c:pt idx="5">
                  <c:v>4.976</c:v>
                </c:pt>
                <c:pt idx="6">
                  <c:v>5.9370000000000003</c:v>
                </c:pt>
                <c:pt idx="7">
                  <c:v>6.931</c:v>
                </c:pt>
                <c:pt idx="8">
                  <c:v>7.9139999999999997</c:v>
                </c:pt>
                <c:pt idx="9">
                  <c:v>8.8870000000000005</c:v>
                </c:pt>
                <c:pt idx="10">
                  <c:v>9.9250000000000007</c:v>
                </c:pt>
              </c:numCache>
            </c:numRef>
          </c:xVal>
          <c:yVal>
            <c:numRef>
              <c:f>'Fig 3'!$C$8:$C$18</c:f>
              <c:numCache>
                <c:formatCode>General</c:formatCode>
                <c:ptCount val="11"/>
                <c:pt idx="0">
                  <c:v>2.01E-2</c:v>
                </c:pt>
                <c:pt idx="1">
                  <c:v>0.9627</c:v>
                </c:pt>
                <c:pt idx="2">
                  <c:v>1.748</c:v>
                </c:pt>
                <c:pt idx="3">
                  <c:v>2.6909999999999998</c:v>
                </c:pt>
                <c:pt idx="4">
                  <c:v>3.79</c:v>
                </c:pt>
                <c:pt idx="5">
                  <c:v>4.5759999999999996</c:v>
                </c:pt>
                <c:pt idx="6">
                  <c:v>6.1470000000000002</c:v>
                </c:pt>
                <c:pt idx="7">
                  <c:v>6.7750000000000004</c:v>
                </c:pt>
                <c:pt idx="8">
                  <c:v>7.875</c:v>
                </c:pt>
                <c:pt idx="9">
                  <c:v>8.3460000000000001</c:v>
                </c:pt>
                <c:pt idx="10">
                  <c:v>7.875</c:v>
                </c:pt>
              </c:numCache>
            </c:numRef>
          </c:yVal>
          <c:smooth val="1"/>
        </c:ser>
        <c:ser>
          <c:idx val="1"/>
          <c:order val="1"/>
          <c:tx>
            <c:v>Exp 4, pH 6.8</c:v>
          </c:tx>
          <c:xVal>
            <c:numRef>
              <c:f>'Fig 3'!$B$20:$B$30</c:f>
              <c:numCache>
                <c:formatCode>General</c:formatCode>
                <c:ptCount val="11"/>
                <c:pt idx="0">
                  <c:v>5.4450000000000002E-3</c:v>
                </c:pt>
                <c:pt idx="1">
                  <c:v>0.93400000000000005</c:v>
                </c:pt>
                <c:pt idx="2">
                  <c:v>1.9390000000000001</c:v>
                </c:pt>
                <c:pt idx="3">
                  <c:v>2.944</c:v>
                </c:pt>
                <c:pt idx="4">
                  <c:v>3.96</c:v>
                </c:pt>
                <c:pt idx="5">
                  <c:v>4.9539999999999997</c:v>
                </c:pt>
                <c:pt idx="6">
                  <c:v>5.9370000000000003</c:v>
                </c:pt>
                <c:pt idx="7">
                  <c:v>6.931</c:v>
                </c:pt>
                <c:pt idx="8">
                  <c:v>7.9249999999999998</c:v>
                </c:pt>
                <c:pt idx="9">
                  <c:v>8.9090000000000007</c:v>
                </c:pt>
                <c:pt idx="10">
                  <c:v>9.9350000000000005</c:v>
                </c:pt>
              </c:numCache>
            </c:numRef>
          </c:xVal>
          <c:yVal>
            <c:numRef>
              <c:f>'Fig 3'!$C$20:$C$30</c:f>
              <c:numCache>
                <c:formatCode>General</c:formatCode>
                <c:ptCount val="11"/>
                <c:pt idx="0">
                  <c:v>2.01E-2</c:v>
                </c:pt>
                <c:pt idx="1">
                  <c:v>33.479999999999997</c:v>
                </c:pt>
                <c:pt idx="2">
                  <c:v>45.89</c:v>
                </c:pt>
                <c:pt idx="3">
                  <c:v>55.95</c:v>
                </c:pt>
                <c:pt idx="4">
                  <c:v>64.27</c:v>
                </c:pt>
                <c:pt idx="5">
                  <c:v>67.88</c:v>
                </c:pt>
                <c:pt idx="6">
                  <c:v>70.55</c:v>
                </c:pt>
                <c:pt idx="7">
                  <c:v>72.599999999999994</c:v>
                </c:pt>
                <c:pt idx="8">
                  <c:v>73.540000000000006</c:v>
                </c:pt>
                <c:pt idx="9">
                  <c:v>74.17</c:v>
                </c:pt>
                <c:pt idx="10">
                  <c:v>74.95</c:v>
                </c:pt>
              </c:numCache>
            </c:numRef>
          </c:yVal>
          <c:smooth val="1"/>
        </c:ser>
        <c:ser>
          <c:idx val="2"/>
          <c:order val="2"/>
          <c:tx>
            <c:v>Exp 6, pH 4.5</c:v>
          </c:tx>
          <c:xVal>
            <c:numRef>
              <c:f>'Fig 3'!$B$32:$B$42</c:f>
              <c:numCache>
                <c:formatCode>General</c:formatCode>
                <c:ptCount val="11"/>
                <c:pt idx="0">
                  <c:v>5.4450000000000002E-3</c:v>
                </c:pt>
                <c:pt idx="1">
                  <c:v>0.91210000000000002</c:v>
                </c:pt>
                <c:pt idx="2">
                  <c:v>1.9059999999999999</c:v>
                </c:pt>
                <c:pt idx="3">
                  <c:v>2.9220000000000002</c:v>
                </c:pt>
                <c:pt idx="4">
                  <c:v>3.9049999999999998</c:v>
                </c:pt>
                <c:pt idx="5">
                  <c:v>4.9210000000000003</c:v>
                </c:pt>
                <c:pt idx="6">
                  <c:v>5.9480000000000004</c:v>
                </c:pt>
                <c:pt idx="7">
                  <c:v>6.92</c:v>
                </c:pt>
                <c:pt idx="8">
                  <c:v>7.9139999999999997</c:v>
                </c:pt>
                <c:pt idx="9">
                  <c:v>8.9090000000000007</c:v>
                </c:pt>
                <c:pt idx="10">
                  <c:v>9.9250000000000007</c:v>
                </c:pt>
              </c:numCache>
            </c:numRef>
          </c:xVal>
          <c:yVal>
            <c:numRef>
              <c:f>'Fig 3'!$C$32:$C$42</c:f>
              <c:numCache>
                <c:formatCode>General</c:formatCode>
                <c:ptCount val="11"/>
                <c:pt idx="0">
                  <c:v>2.01E-2</c:v>
                </c:pt>
                <c:pt idx="1">
                  <c:v>4.5759999999999996</c:v>
                </c:pt>
                <c:pt idx="2">
                  <c:v>9.9169999999999998</c:v>
                </c:pt>
                <c:pt idx="3">
                  <c:v>15.26</c:v>
                </c:pt>
                <c:pt idx="4">
                  <c:v>18.239999999999998</c:v>
                </c:pt>
                <c:pt idx="5">
                  <c:v>21.7</c:v>
                </c:pt>
                <c:pt idx="6">
                  <c:v>24.53</c:v>
                </c:pt>
                <c:pt idx="7">
                  <c:v>25.63</c:v>
                </c:pt>
                <c:pt idx="8">
                  <c:v>26.41</c:v>
                </c:pt>
                <c:pt idx="9">
                  <c:v>28.61</c:v>
                </c:pt>
                <c:pt idx="10">
                  <c:v>29.55</c:v>
                </c:pt>
              </c:numCache>
            </c:numRef>
          </c:yVal>
          <c:smooth val="1"/>
        </c:ser>
        <c:ser>
          <c:idx val="3"/>
          <c:order val="3"/>
          <c:tx>
            <c:v>Exp 6, pH 6.8</c:v>
          </c:tx>
          <c:xVal>
            <c:numRef>
              <c:f>'Fig 3'!$B$44:$B$54</c:f>
              <c:numCache>
                <c:formatCode>General</c:formatCode>
                <c:ptCount val="11"/>
                <c:pt idx="0">
                  <c:v>5.4450000000000002E-3</c:v>
                </c:pt>
                <c:pt idx="1">
                  <c:v>0.91210000000000002</c:v>
                </c:pt>
                <c:pt idx="2">
                  <c:v>1.9059999999999999</c:v>
                </c:pt>
                <c:pt idx="3">
                  <c:v>2.9220000000000002</c:v>
                </c:pt>
                <c:pt idx="4">
                  <c:v>3.8940000000000001</c:v>
                </c:pt>
                <c:pt idx="5">
                  <c:v>4.9210000000000003</c:v>
                </c:pt>
                <c:pt idx="6">
                  <c:v>5.9370000000000003</c:v>
                </c:pt>
                <c:pt idx="7">
                  <c:v>6.92</c:v>
                </c:pt>
                <c:pt idx="8">
                  <c:v>7.9139999999999997</c:v>
                </c:pt>
                <c:pt idx="9">
                  <c:v>8.9090000000000007</c:v>
                </c:pt>
                <c:pt idx="10">
                  <c:v>9.9250000000000007</c:v>
                </c:pt>
              </c:numCache>
            </c:numRef>
          </c:xVal>
          <c:yVal>
            <c:numRef>
              <c:f>'Fig 3'!$C$44:$C$54</c:f>
              <c:numCache>
                <c:formatCode>General</c:formatCode>
                <c:ptCount val="11"/>
                <c:pt idx="0">
                  <c:v>2.01E-2</c:v>
                </c:pt>
                <c:pt idx="1">
                  <c:v>37.090000000000003</c:v>
                </c:pt>
                <c:pt idx="2">
                  <c:v>50.45</c:v>
                </c:pt>
                <c:pt idx="3">
                  <c:v>62.39</c:v>
                </c:pt>
                <c:pt idx="4">
                  <c:v>65.06</c:v>
                </c:pt>
                <c:pt idx="5">
                  <c:v>67.73</c:v>
                </c:pt>
                <c:pt idx="6">
                  <c:v>69.61</c:v>
                </c:pt>
                <c:pt idx="7">
                  <c:v>70.55</c:v>
                </c:pt>
                <c:pt idx="8">
                  <c:v>71.180000000000007</c:v>
                </c:pt>
                <c:pt idx="9">
                  <c:v>72.28</c:v>
                </c:pt>
                <c:pt idx="10">
                  <c:v>74.010000000000005</c:v>
                </c:pt>
              </c:numCache>
            </c:numRef>
          </c:yVal>
          <c:smooth val="1"/>
        </c:ser>
        <c:ser>
          <c:idx val="4"/>
          <c:order val="4"/>
          <c:tx>
            <c:v>Exp 8, pH 4.5</c:v>
          </c:tx>
          <c:xVal>
            <c:numRef>
              <c:f>'Fig 3'!$B$56:$B$66</c:f>
              <c:numCache>
                <c:formatCode>General</c:formatCode>
                <c:ptCount val="11"/>
                <c:pt idx="0">
                  <c:v>5.4450000000000002E-3</c:v>
                </c:pt>
                <c:pt idx="1">
                  <c:v>0.92310000000000003</c:v>
                </c:pt>
                <c:pt idx="2">
                  <c:v>1.9279999999999999</c:v>
                </c:pt>
                <c:pt idx="3">
                  <c:v>2.9220000000000002</c:v>
                </c:pt>
                <c:pt idx="4">
                  <c:v>3.9489999999999998</c:v>
                </c:pt>
                <c:pt idx="5">
                  <c:v>4.9539999999999997</c:v>
                </c:pt>
                <c:pt idx="6">
                  <c:v>5.9370000000000003</c:v>
                </c:pt>
                <c:pt idx="7">
                  <c:v>6.92</c:v>
                </c:pt>
                <c:pt idx="8">
                  <c:v>7.9249999999999998</c:v>
                </c:pt>
                <c:pt idx="9">
                  <c:v>8.92</c:v>
                </c:pt>
                <c:pt idx="10">
                  <c:v>9.9139999999999997</c:v>
                </c:pt>
              </c:numCache>
            </c:numRef>
          </c:xVal>
          <c:yVal>
            <c:numRef>
              <c:f>'Fig 3'!$C$56:$C$66</c:f>
              <c:numCache>
                <c:formatCode>General</c:formatCode>
                <c:ptCount val="11"/>
                <c:pt idx="0">
                  <c:v>2.01E-2</c:v>
                </c:pt>
                <c:pt idx="1">
                  <c:v>3.0049999999999999</c:v>
                </c:pt>
                <c:pt idx="2">
                  <c:v>6.1470000000000002</c:v>
                </c:pt>
                <c:pt idx="3">
                  <c:v>8.1890000000000001</c:v>
                </c:pt>
                <c:pt idx="4">
                  <c:v>10.86</c:v>
                </c:pt>
                <c:pt idx="5">
                  <c:v>11.64</c:v>
                </c:pt>
                <c:pt idx="6">
                  <c:v>12.9</c:v>
                </c:pt>
                <c:pt idx="7">
                  <c:v>12.74</c:v>
                </c:pt>
                <c:pt idx="8">
                  <c:v>12.27</c:v>
                </c:pt>
                <c:pt idx="9">
                  <c:v>12.59</c:v>
                </c:pt>
                <c:pt idx="10">
                  <c:v>13.69</c:v>
                </c:pt>
              </c:numCache>
            </c:numRef>
          </c:yVal>
          <c:smooth val="1"/>
        </c:ser>
        <c:ser>
          <c:idx val="5"/>
          <c:order val="5"/>
          <c:tx>
            <c:v>Exp 8, pH 6.8</c:v>
          </c:tx>
          <c:xVal>
            <c:numRef>
              <c:f>'Fig 3'!$B$68:$B$78</c:f>
              <c:numCache>
                <c:formatCode>General</c:formatCode>
                <c:ptCount val="11"/>
                <c:pt idx="0">
                  <c:v>5.4450000000000002E-3</c:v>
                </c:pt>
                <c:pt idx="1">
                  <c:v>0.93400000000000005</c:v>
                </c:pt>
                <c:pt idx="2">
                  <c:v>1.917</c:v>
                </c:pt>
                <c:pt idx="3">
                  <c:v>2.9220000000000002</c:v>
                </c:pt>
                <c:pt idx="4">
                  <c:v>3.96</c:v>
                </c:pt>
                <c:pt idx="5">
                  <c:v>5.0090000000000003</c:v>
                </c:pt>
                <c:pt idx="6">
                  <c:v>5.9260000000000002</c:v>
                </c:pt>
                <c:pt idx="7">
                  <c:v>6.92</c:v>
                </c:pt>
                <c:pt idx="8">
                  <c:v>7.9249999999999998</c:v>
                </c:pt>
                <c:pt idx="9">
                  <c:v>8.9090000000000007</c:v>
                </c:pt>
                <c:pt idx="10">
                  <c:v>9.9250000000000007</c:v>
                </c:pt>
              </c:numCache>
            </c:numRef>
          </c:xVal>
          <c:yVal>
            <c:numRef>
              <c:f>'Fig 3'!$C$68:$C$78</c:f>
              <c:numCache>
                <c:formatCode>General</c:formatCode>
                <c:ptCount val="11"/>
                <c:pt idx="0">
                  <c:v>2.01E-2</c:v>
                </c:pt>
                <c:pt idx="1">
                  <c:v>43.69</c:v>
                </c:pt>
                <c:pt idx="2">
                  <c:v>57.99</c:v>
                </c:pt>
                <c:pt idx="3">
                  <c:v>64.430000000000007</c:v>
                </c:pt>
                <c:pt idx="4">
                  <c:v>67.099999999999994</c:v>
                </c:pt>
                <c:pt idx="5">
                  <c:v>67.569999999999993</c:v>
                </c:pt>
                <c:pt idx="6">
                  <c:v>68.2</c:v>
                </c:pt>
                <c:pt idx="7">
                  <c:v>68.510000000000005</c:v>
                </c:pt>
                <c:pt idx="8">
                  <c:v>72.13</c:v>
                </c:pt>
                <c:pt idx="9">
                  <c:v>73.23</c:v>
                </c:pt>
                <c:pt idx="10">
                  <c:v>73.38</c:v>
                </c:pt>
              </c:numCache>
            </c:numRef>
          </c:yVal>
          <c:smooth val="1"/>
        </c:ser>
        <c:ser>
          <c:idx val="6"/>
          <c:order val="6"/>
          <c:tx>
            <c:v>Exp 10, pH 4.5</c:v>
          </c:tx>
          <c:xVal>
            <c:numRef>
              <c:f>'Fig 3'!$B$80:$B$90</c:f>
              <c:numCache>
                <c:formatCode>General</c:formatCode>
                <c:ptCount val="11"/>
                <c:pt idx="0">
                  <c:v>5.4450000000000002E-3</c:v>
                </c:pt>
                <c:pt idx="1">
                  <c:v>0.92310000000000003</c:v>
                </c:pt>
                <c:pt idx="2">
                  <c:v>1.9279999999999999</c:v>
                </c:pt>
                <c:pt idx="3">
                  <c:v>2.9329999999999998</c:v>
                </c:pt>
                <c:pt idx="4">
                  <c:v>3.9159999999999999</c:v>
                </c:pt>
                <c:pt idx="5">
                  <c:v>4.9320000000000004</c:v>
                </c:pt>
                <c:pt idx="6">
                  <c:v>5.9480000000000004</c:v>
                </c:pt>
                <c:pt idx="7">
                  <c:v>6.931</c:v>
                </c:pt>
                <c:pt idx="8">
                  <c:v>7.9139999999999997</c:v>
                </c:pt>
                <c:pt idx="9">
                  <c:v>8.92</c:v>
                </c:pt>
                <c:pt idx="10">
                  <c:v>9.9459999999999997</c:v>
                </c:pt>
              </c:numCache>
            </c:numRef>
          </c:xVal>
          <c:yVal>
            <c:numRef>
              <c:f>'Fig 3'!$C$80:$C$90</c:f>
              <c:numCache>
                <c:formatCode>General</c:formatCode>
                <c:ptCount val="11"/>
                <c:pt idx="0">
                  <c:v>2.01E-2</c:v>
                </c:pt>
                <c:pt idx="1">
                  <c:v>1.4339999999999999</c:v>
                </c:pt>
                <c:pt idx="2">
                  <c:v>9.1310000000000002</c:v>
                </c:pt>
                <c:pt idx="3">
                  <c:v>13.37</c:v>
                </c:pt>
                <c:pt idx="4">
                  <c:v>15.26</c:v>
                </c:pt>
                <c:pt idx="5">
                  <c:v>16.2</c:v>
                </c:pt>
                <c:pt idx="6">
                  <c:v>17.46</c:v>
                </c:pt>
                <c:pt idx="7">
                  <c:v>18.09</c:v>
                </c:pt>
                <c:pt idx="8">
                  <c:v>18.71</c:v>
                </c:pt>
                <c:pt idx="9">
                  <c:v>19.5</c:v>
                </c:pt>
                <c:pt idx="10">
                  <c:v>20.29</c:v>
                </c:pt>
              </c:numCache>
            </c:numRef>
          </c:yVal>
          <c:smooth val="1"/>
        </c:ser>
        <c:ser>
          <c:idx val="7"/>
          <c:order val="7"/>
          <c:tx>
            <c:v>Exp 10, pH 6.8</c:v>
          </c:tx>
          <c:xVal>
            <c:numRef>
              <c:f>'Fig 3'!$B$92:$B$102</c:f>
              <c:numCache>
                <c:formatCode>General</c:formatCode>
                <c:ptCount val="11"/>
                <c:pt idx="0">
                  <c:v>5.4450000000000002E-3</c:v>
                </c:pt>
                <c:pt idx="1">
                  <c:v>0.94489999999999996</c:v>
                </c:pt>
                <c:pt idx="2">
                  <c:v>1.9279999999999999</c:v>
                </c:pt>
                <c:pt idx="3">
                  <c:v>2.9220000000000002</c:v>
                </c:pt>
                <c:pt idx="4">
                  <c:v>3.927</c:v>
                </c:pt>
                <c:pt idx="5">
                  <c:v>4.9320000000000004</c:v>
                </c:pt>
                <c:pt idx="6">
                  <c:v>5.9589999999999996</c:v>
                </c:pt>
                <c:pt idx="7">
                  <c:v>6.931</c:v>
                </c:pt>
                <c:pt idx="8">
                  <c:v>7.9249999999999998</c:v>
                </c:pt>
                <c:pt idx="9">
                  <c:v>8.92</c:v>
                </c:pt>
                <c:pt idx="10">
                  <c:v>9.9350000000000005</c:v>
                </c:pt>
              </c:numCache>
            </c:numRef>
          </c:xVal>
          <c:yVal>
            <c:numRef>
              <c:f>'Fig 3'!$C$92:$C$102</c:f>
              <c:numCache>
                <c:formatCode>General</c:formatCode>
                <c:ptCount val="11"/>
                <c:pt idx="0">
                  <c:v>2.01E-2</c:v>
                </c:pt>
                <c:pt idx="1">
                  <c:v>35.21</c:v>
                </c:pt>
                <c:pt idx="2">
                  <c:v>53.75</c:v>
                </c:pt>
                <c:pt idx="3">
                  <c:v>55.63</c:v>
                </c:pt>
                <c:pt idx="4">
                  <c:v>56.1</c:v>
                </c:pt>
                <c:pt idx="5">
                  <c:v>56.1</c:v>
                </c:pt>
                <c:pt idx="6">
                  <c:v>56.42</c:v>
                </c:pt>
                <c:pt idx="7">
                  <c:v>56.1</c:v>
                </c:pt>
                <c:pt idx="8">
                  <c:v>55.95</c:v>
                </c:pt>
                <c:pt idx="9">
                  <c:v>56.73</c:v>
                </c:pt>
                <c:pt idx="10">
                  <c:v>58.14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60032"/>
        <c:axId val="126061568"/>
      </c:scatterChart>
      <c:valAx>
        <c:axId val="12606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061568"/>
        <c:crosses val="autoZero"/>
        <c:crossBetween val="midCat"/>
      </c:valAx>
      <c:valAx>
        <c:axId val="1260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60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228600</xdr:colOff>
      <xdr:row>1</xdr:row>
      <xdr:rowOff>0</xdr:rowOff>
    </xdr:from>
    <xdr:to>
      <xdr:col>21</xdr:col>
      <xdr:colOff>157417</xdr:colOff>
      <xdr:row>15</xdr:row>
      <xdr:rowOff>26194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3400" y="0"/>
          <a:ext cx="4640516" cy="2908300"/>
        </a:xfrm>
        <a:prstGeom prst="rect">
          <a:avLst/>
        </a:prstGeom>
      </xdr:spPr>
    </xdr:pic>
    <xdr:clientData/>
  </xdr:twoCellAnchor>
  <xdr:twoCellAnchor>
    <xdr:from>
      <xdr:col>14</xdr:col>
      <xdr:colOff>266700</xdr:colOff>
      <xdr:row>17</xdr:row>
      <xdr:rowOff>63500</xdr:rowOff>
    </xdr:from>
    <xdr:to>
      <xdr:col>22</xdr:col>
      <xdr:colOff>419100</xdr:colOff>
      <xdr:row>32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0</xdr:row>
      <xdr:rowOff>0</xdr:rowOff>
    </xdr:from>
    <xdr:to>
      <xdr:col>21</xdr:col>
      <xdr:colOff>555625</xdr:colOff>
      <xdr:row>14</xdr:row>
      <xdr:rowOff>52072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01275" y="0"/>
          <a:ext cx="4527550" cy="3481072"/>
        </a:xfrm>
        <a:prstGeom prst="rect">
          <a:avLst/>
        </a:prstGeom>
      </xdr:spPr>
    </xdr:pic>
    <xdr:clientData/>
  </xdr:twoCellAnchor>
  <xdr:twoCellAnchor>
    <xdr:from>
      <xdr:col>14</xdr:col>
      <xdr:colOff>142875</xdr:colOff>
      <xdr:row>17</xdr:row>
      <xdr:rowOff>142875</xdr:rowOff>
    </xdr:from>
    <xdr:to>
      <xdr:col>22</xdr:col>
      <xdr:colOff>577850</xdr:colOff>
      <xdr:row>35</xdr:row>
      <xdr:rowOff>41275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460375</xdr:colOff>
      <xdr:row>20</xdr:row>
      <xdr:rowOff>69850</xdr:rowOff>
    </xdr:from>
    <xdr:to>
      <xdr:col>23</xdr:col>
      <xdr:colOff>473075</xdr:colOff>
      <xdr:row>38</xdr:row>
      <xdr:rowOff>69850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493711</xdr:colOff>
      <xdr:row>1</xdr:row>
      <xdr:rowOff>59531</xdr:rowOff>
    </xdr:from>
    <xdr:to>
      <xdr:col>24</xdr:col>
      <xdr:colOff>23811</xdr:colOff>
      <xdr:row>18</xdr:row>
      <xdr:rowOff>167989</xdr:rowOff>
    </xdr:to>
    <xdr:pic>
      <xdr:nvPicPr>
        <xdr:cNvPr id="3" name="Billed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92867" y="250031"/>
          <a:ext cx="5483225" cy="3727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topLeftCell="A4" workbookViewId="0">
      <selection activeCell="A29" sqref="A29:B34"/>
    </sheetView>
  </sheetViews>
  <sheetFormatPr defaultColWidth="11.42578125" defaultRowHeight="15" x14ac:dyDescent="0.25"/>
  <sheetData>
    <row r="2" spans="2:3" x14ac:dyDescent="0.25">
      <c r="B2" t="s">
        <v>9</v>
      </c>
    </row>
    <row r="4" spans="2:3" x14ac:dyDescent="0.25">
      <c r="B4" t="s">
        <v>2</v>
      </c>
      <c r="C4" t="s">
        <v>3</v>
      </c>
    </row>
    <row r="5" spans="2:3" x14ac:dyDescent="0.25">
      <c r="B5" t="s">
        <v>4</v>
      </c>
      <c r="C5" t="s">
        <v>5</v>
      </c>
    </row>
    <row r="6" spans="2:3" x14ac:dyDescent="0.25">
      <c r="B6" t="s">
        <v>8</v>
      </c>
      <c r="C6" s="1">
        <v>1994</v>
      </c>
    </row>
    <row r="7" spans="2:3" x14ac:dyDescent="0.25">
      <c r="B7" t="s">
        <v>6</v>
      </c>
      <c r="C7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80" zoomScaleNormal="80" workbookViewId="0">
      <selection activeCell="H3" sqref="F1:H3"/>
    </sheetView>
  </sheetViews>
  <sheetFormatPr defaultColWidth="8.85546875" defaultRowHeight="15" x14ac:dyDescent="0.25"/>
  <cols>
    <col min="1" max="1" width="26.140625" customWidth="1"/>
    <col min="3" max="3" width="19.28515625" customWidth="1"/>
    <col min="4" max="6" width="15" customWidth="1"/>
    <col min="7" max="9" width="18.42578125" customWidth="1"/>
    <col min="10" max="10" width="12.7109375" customWidth="1"/>
    <col min="11" max="11" width="18" bestFit="1" customWidth="1"/>
    <col min="12" max="12" width="16.85546875" bestFit="1" customWidth="1"/>
  </cols>
  <sheetData>
    <row r="1" spans="1:12" x14ac:dyDescent="0.25">
      <c r="F1" s="2"/>
      <c r="G1" s="2" t="s">
        <v>42</v>
      </c>
      <c r="H1" s="2" t="s">
        <v>37</v>
      </c>
    </row>
    <row r="2" spans="1:12" s="3" customFormat="1" ht="16.5" customHeight="1" x14ac:dyDescent="0.25">
      <c r="F2" s="7" t="s">
        <v>35</v>
      </c>
      <c r="G2" s="8">
        <v>33036</v>
      </c>
      <c r="H2" s="7">
        <v>9.5</v>
      </c>
    </row>
    <row r="3" spans="1:12" x14ac:dyDescent="0.25">
      <c r="F3" s="2" t="s">
        <v>36</v>
      </c>
      <c r="G3" s="4">
        <v>33050</v>
      </c>
      <c r="H3" s="2">
        <v>9.5</v>
      </c>
    </row>
    <row r="6" spans="1:12" ht="46.5" x14ac:dyDescent="0.35">
      <c r="A6" s="3"/>
      <c r="B6" s="3" t="s">
        <v>0</v>
      </c>
      <c r="C6" s="3" t="s">
        <v>1</v>
      </c>
      <c r="D6" s="3" t="s">
        <v>31</v>
      </c>
      <c r="E6" s="3" t="s">
        <v>32</v>
      </c>
      <c r="F6" s="3" t="s">
        <v>30</v>
      </c>
      <c r="G6" s="3" t="s">
        <v>12</v>
      </c>
      <c r="H6" s="3" t="s">
        <v>33</v>
      </c>
      <c r="I6" s="3" t="s">
        <v>34</v>
      </c>
      <c r="J6" s="3" t="s">
        <v>13</v>
      </c>
      <c r="K6" s="3" t="s">
        <v>10</v>
      </c>
      <c r="L6" s="3" t="s">
        <v>11</v>
      </c>
    </row>
    <row r="7" spans="1:12" x14ac:dyDescent="0.25">
      <c r="A7" t="s">
        <v>14</v>
      </c>
      <c r="B7">
        <v>4.7390000000000003E-4</v>
      </c>
      <c r="C7">
        <v>2.7320000000000001E-2</v>
      </c>
      <c r="D7">
        <v>2.2999999999999998</v>
      </c>
      <c r="E7">
        <v>9.9</v>
      </c>
      <c r="F7">
        <f>E7*D7</f>
        <v>22.77</v>
      </c>
      <c r="G7" s="2">
        <f>24*B7</f>
        <v>1.1373600000000001E-2</v>
      </c>
      <c r="H7" s="5">
        <f>$G$2+($H$2/24)</f>
        <v>33036.395833333336</v>
      </c>
      <c r="I7" s="5">
        <f>H7+(J7/24)</f>
        <v>33036.396307233335</v>
      </c>
      <c r="J7" s="2">
        <f>G7</f>
        <v>1.1373600000000001E-2</v>
      </c>
      <c r="K7" s="2">
        <f>C7/100*F7</f>
        <v>6.2207640000000002E-3</v>
      </c>
      <c r="L7" s="2">
        <f>K7/G7</f>
        <v>0.54694766828444819</v>
      </c>
    </row>
    <row r="8" spans="1:12" x14ac:dyDescent="0.25">
      <c r="B8">
        <v>2.6409999999999999E-2</v>
      </c>
      <c r="C8">
        <v>5.0730000000000004</v>
      </c>
      <c r="D8">
        <v>2.2999999999999998</v>
      </c>
      <c r="E8">
        <v>9.9</v>
      </c>
      <c r="F8">
        <f t="shared" ref="F8:F43" si="0">E8*D8</f>
        <v>22.77</v>
      </c>
      <c r="G8" s="2">
        <f t="shared" ref="G8:G16" si="1">24*B8</f>
        <v>0.63383999999999996</v>
      </c>
      <c r="H8" s="5">
        <f>I7</f>
        <v>33036.396307233335</v>
      </c>
      <c r="I8" s="5">
        <f>H8+(J8/24)</f>
        <v>33036.422243333334</v>
      </c>
      <c r="J8" s="2">
        <f>G8-G7</f>
        <v>0.62246639999999998</v>
      </c>
      <c r="K8" s="2">
        <f t="shared" ref="K8:K43" si="2">C8/100*F8</f>
        <v>1.1551221</v>
      </c>
      <c r="L8" s="2">
        <f>(K8-K7)/(G8-G7)</f>
        <v>1.8457242607793771</v>
      </c>
    </row>
    <row r="9" spans="1:12" x14ac:dyDescent="0.25">
      <c r="B9">
        <v>6.5310000000000007E-2</v>
      </c>
      <c r="C9">
        <v>13.9</v>
      </c>
      <c r="D9">
        <v>2.2999999999999998</v>
      </c>
      <c r="E9">
        <v>9.9</v>
      </c>
      <c r="F9">
        <f t="shared" si="0"/>
        <v>22.77</v>
      </c>
      <c r="G9" s="2">
        <f t="shared" si="1"/>
        <v>1.5674400000000002</v>
      </c>
      <c r="H9" s="5">
        <f t="shared" ref="H9:H16" si="3">I8</f>
        <v>33036.422243333334</v>
      </c>
      <c r="I9" s="5">
        <f t="shared" ref="I9:I16" si="4">H9+(J9/24)</f>
        <v>33036.461143333334</v>
      </c>
      <c r="J9" s="2">
        <f t="shared" ref="J9:J16" si="5">G9-G8</f>
        <v>0.93360000000000021</v>
      </c>
      <c r="K9" s="2">
        <f t="shared" si="2"/>
        <v>3.1650300000000002</v>
      </c>
      <c r="L9" s="2">
        <f t="shared" ref="L9:L16" si="6">(K9-K8)/(G9-G8)</f>
        <v>2.1528576478149097</v>
      </c>
    </row>
    <row r="10" spans="1:12" x14ac:dyDescent="0.25">
      <c r="B10">
        <v>0.1431</v>
      </c>
      <c r="C10">
        <v>19.260000000000002</v>
      </c>
      <c r="D10">
        <v>2.2999999999999998</v>
      </c>
      <c r="E10">
        <v>9.9</v>
      </c>
      <c r="F10">
        <f t="shared" si="0"/>
        <v>22.77</v>
      </c>
      <c r="G10" s="2">
        <f t="shared" si="1"/>
        <v>3.4344000000000001</v>
      </c>
      <c r="H10" s="5">
        <f t="shared" si="3"/>
        <v>33036.461143333334</v>
      </c>
      <c r="I10" s="5">
        <f t="shared" si="4"/>
        <v>33036.538933333337</v>
      </c>
      <c r="J10" s="2">
        <f t="shared" si="5"/>
        <v>1.86696</v>
      </c>
      <c r="K10" s="2">
        <f t="shared" si="2"/>
        <v>4.3855020000000007</v>
      </c>
      <c r="L10" s="2">
        <f t="shared" si="6"/>
        <v>0.6537215580408795</v>
      </c>
    </row>
    <row r="11" spans="1:12" x14ac:dyDescent="0.25">
      <c r="B11">
        <v>0.26850000000000002</v>
      </c>
      <c r="C11">
        <v>24.62</v>
      </c>
      <c r="D11">
        <v>2.2999999999999998</v>
      </c>
      <c r="E11">
        <v>9.9</v>
      </c>
      <c r="F11">
        <f t="shared" si="0"/>
        <v>22.77</v>
      </c>
      <c r="G11" s="2">
        <f t="shared" si="1"/>
        <v>6.4440000000000008</v>
      </c>
      <c r="H11" s="5">
        <f t="shared" si="3"/>
        <v>33036.538933333337</v>
      </c>
      <c r="I11" s="5">
        <f t="shared" si="4"/>
        <v>33036.664333333334</v>
      </c>
      <c r="J11" s="2">
        <f t="shared" si="5"/>
        <v>3.0096000000000007</v>
      </c>
      <c r="K11" s="2">
        <f t="shared" si="2"/>
        <v>5.6059739999999998</v>
      </c>
      <c r="L11" s="2">
        <f t="shared" si="6"/>
        <v>0.40552631578947329</v>
      </c>
    </row>
    <row r="12" spans="1:12" x14ac:dyDescent="0.25">
      <c r="B12">
        <v>0.39810000000000001</v>
      </c>
      <c r="C12">
        <v>28.25</v>
      </c>
      <c r="D12">
        <v>2.2999999999999998</v>
      </c>
      <c r="E12">
        <v>9.9</v>
      </c>
      <c r="F12">
        <f t="shared" si="0"/>
        <v>22.77</v>
      </c>
      <c r="G12" s="2">
        <f t="shared" si="1"/>
        <v>9.5544000000000011</v>
      </c>
      <c r="H12" s="5">
        <f t="shared" si="3"/>
        <v>33036.664333333334</v>
      </c>
      <c r="I12" s="5">
        <f t="shared" si="4"/>
        <v>33036.793933333334</v>
      </c>
      <c r="J12" s="2">
        <f t="shared" si="5"/>
        <v>3.1104000000000003</v>
      </c>
      <c r="K12" s="2">
        <f t="shared" si="2"/>
        <v>6.4325249999999992</v>
      </c>
      <c r="L12" s="2">
        <f t="shared" si="6"/>
        <v>0.26573784722222199</v>
      </c>
    </row>
    <row r="13" spans="1:12" x14ac:dyDescent="0.25">
      <c r="B13">
        <v>0.88229999999999997</v>
      </c>
      <c r="C13">
        <v>30.3</v>
      </c>
      <c r="D13">
        <v>2.2999999999999998</v>
      </c>
      <c r="E13">
        <v>9.9</v>
      </c>
      <c r="F13">
        <f t="shared" si="0"/>
        <v>22.77</v>
      </c>
      <c r="G13" s="2">
        <f t="shared" si="1"/>
        <v>21.1752</v>
      </c>
      <c r="H13" s="5">
        <f t="shared" si="3"/>
        <v>33036.793933333334</v>
      </c>
      <c r="I13" s="5">
        <f t="shared" si="4"/>
        <v>33037.278133333333</v>
      </c>
      <c r="J13" s="2">
        <f t="shared" si="5"/>
        <v>11.620799999999999</v>
      </c>
      <c r="K13" s="2">
        <f t="shared" si="2"/>
        <v>6.8993099999999998</v>
      </c>
      <c r="L13" s="2">
        <f t="shared" si="6"/>
        <v>4.0168060718711339E-2</v>
      </c>
    </row>
    <row r="14" spans="1:12" x14ac:dyDescent="0.25">
      <c r="B14">
        <v>1.915</v>
      </c>
      <c r="C14">
        <v>33.14</v>
      </c>
      <c r="D14">
        <v>2.2999999999999998</v>
      </c>
      <c r="E14">
        <v>9.9</v>
      </c>
      <c r="F14">
        <f t="shared" si="0"/>
        <v>22.77</v>
      </c>
      <c r="G14" s="2">
        <f t="shared" si="1"/>
        <v>45.96</v>
      </c>
      <c r="H14" s="5">
        <f t="shared" si="3"/>
        <v>33037.278133333333</v>
      </c>
      <c r="I14" s="5">
        <f t="shared" si="4"/>
        <v>33038.310833333337</v>
      </c>
      <c r="J14" s="2">
        <f t="shared" si="5"/>
        <v>24.784800000000001</v>
      </c>
      <c r="K14" s="2">
        <f t="shared" si="2"/>
        <v>7.5459780000000007</v>
      </c>
      <c r="L14" s="2">
        <f t="shared" si="6"/>
        <v>2.6091314031180438E-2</v>
      </c>
    </row>
    <row r="15" spans="1:12" x14ac:dyDescent="0.25">
      <c r="B15">
        <v>2.9089999999999998</v>
      </c>
      <c r="C15">
        <v>33.770000000000003</v>
      </c>
      <c r="D15">
        <v>2.2999999999999998</v>
      </c>
      <c r="E15">
        <v>9.9</v>
      </c>
      <c r="F15">
        <f t="shared" si="0"/>
        <v>22.77</v>
      </c>
      <c r="G15" s="2">
        <f t="shared" si="1"/>
        <v>69.816000000000003</v>
      </c>
      <c r="H15" s="5">
        <f t="shared" si="3"/>
        <v>33038.310833333337</v>
      </c>
      <c r="I15" s="5">
        <f t="shared" si="4"/>
        <v>33039.304833333335</v>
      </c>
      <c r="J15" s="2">
        <f t="shared" si="5"/>
        <v>23.856000000000002</v>
      </c>
      <c r="K15" s="2">
        <f t="shared" si="2"/>
        <v>7.6894290000000014</v>
      </c>
      <c r="L15" s="2">
        <f t="shared" si="6"/>
        <v>6.01320422535214E-3</v>
      </c>
    </row>
    <row r="16" spans="1:12" x14ac:dyDescent="0.25">
      <c r="B16">
        <v>3.9079999999999999</v>
      </c>
      <c r="C16">
        <v>34.4</v>
      </c>
      <c r="D16">
        <v>2.2999999999999998</v>
      </c>
      <c r="E16">
        <v>9.9</v>
      </c>
      <c r="F16">
        <f t="shared" si="0"/>
        <v>22.77</v>
      </c>
      <c r="G16" s="2">
        <f t="shared" si="1"/>
        <v>93.792000000000002</v>
      </c>
      <c r="H16" s="5">
        <f t="shared" si="3"/>
        <v>33039.304833333335</v>
      </c>
      <c r="I16" s="5">
        <f t="shared" si="4"/>
        <v>33040.303833333339</v>
      </c>
      <c r="J16" s="2">
        <f t="shared" si="5"/>
        <v>23.975999999999999</v>
      </c>
      <c r="K16" s="2">
        <f t="shared" si="2"/>
        <v>7.8328799999999994</v>
      </c>
      <c r="L16" s="2">
        <f t="shared" si="6"/>
        <v>5.9831081081080251E-3</v>
      </c>
    </row>
    <row r="17" spans="1:12" x14ac:dyDescent="0.25">
      <c r="K17" s="2"/>
    </row>
    <row r="18" spans="1:12" x14ac:dyDescent="0.25">
      <c r="A18" t="s">
        <v>15</v>
      </c>
      <c r="B18">
        <v>4.7390000000000003E-4</v>
      </c>
      <c r="C18">
        <v>2.7320000000000001E-2</v>
      </c>
      <c r="D18">
        <v>2.2999999999999998</v>
      </c>
      <c r="E18">
        <v>9.8000000000000007</v>
      </c>
      <c r="F18">
        <f t="shared" si="0"/>
        <v>22.54</v>
      </c>
      <c r="G18" s="2">
        <f>24*B18</f>
        <v>1.1373600000000001E-2</v>
      </c>
      <c r="H18" s="5">
        <f>$G$3+($H$3/24)</f>
        <v>33050.395833333336</v>
      </c>
      <c r="I18" s="5">
        <f>H18+(J18/24)</f>
        <v>33050.396307233335</v>
      </c>
      <c r="J18" s="2">
        <f>G18</f>
        <v>1.1373600000000001E-2</v>
      </c>
      <c r="K18" s="2">
        <f t="shared" si="2"/>
        <v>6.157928E-3</v>
      </c>
      <c r="L18" s="2">
        <f>K18/G18</f>
        <v>0.54142294436238303</v>
      </c>
    </row>
    <row r="19" spans="1:12" x14ac:dyDescent="0.25">
      <c r="B19">
        <v>2.6409999999999999E-2</v>
      </c>
      <c r="C19">
        <v>16.739999999999998</v>
      </c>
      <c r="D19">
        <v>2.2999999999999998</v>
      </c>
      <c r="E19">
        <v>9.8000000000000007</v>
      </c>
      <c r="F19">
        <f t="shared" si="0"/>
        <v>22.54</v>
      </c>
      <c r="G19" s="2">
        <f t="shared" ref="G19:G43" si="7">24*B19</f>
        <v>0.63383999999999996</v>
      </c>
      <c r="H19" s="5">
        <f>I18</f>
        <v>33050.396307233335</v>
      </c>
      <c r="I19" s="5">
        <f t="shared" ref="I19:I27" si="8">H19+(J19/24)</f>
        <v>33050.422243333334</v>
      </c>
      <c r="J19" s="2">
        <f>G19-G18</f>
        <v>0.62246639999999998</v>
      </c>
      <c r="K19" s="2">
        <f t="shared" si="2"/>
        <v>3.7731959999999996</v>
      </c>
      <c r="L19" s="2">
        <f>(K19-K18)/J19</f>
        <v>6.0517934333483696</v>
      </c>
    </row>
    <row r="20" spans="1:12" x14ac:dyDescent="0.25">
      <c r="B20">
        <v>6.0990000000000003E-2</v>
      </c>
      <c r="C20">
        <v>30.93</v>
      </c>
      <c r="D20">
        <v>2.2999999999999998</v>
      </c>
      <c r="E20">
        <v>9.8000000000000007</v>
      </c>
      <c r="F20">
        <f t="shared" si="0"/>
        <v>22.54</v>
      </c>
      <c r="G20" s="2">
        <f t="shared" si="7"/>
        <v>1.4637600000000002</v>
      </c>
      <c r="H20" s="5">
        <f t="shared" ref="H20:H27" si="9">I19</f>
        <v>33050.422243333334</v>
      </c>
      <c r="I20" s="5">
        <f t="shared" si="8"/>
        <v>33050.456823333334</v>
      </c>
      <c r="J20" s="2">
        <f t="shared" ref="J20:J27" si="10">G20-G19</f>
        <v>0.82992000000000021</v>
      </c>
      <c r="K20" s="2">
        <f t="shared" si="2"/>
        <v>6.971622</v>
      </c>
      <c r="L20" s="2">
        <f t="shared" ref="L20:L27" si="11">(K20-K19)/J20</f>
        <v>3.8538967611336026</v>
      </c>
    </row>
    <row r="21" spans="1:12" x14ac:dyDescent="0.25">
      <c r="B21">
        <v>0.1172</v>
      </c>
      <c r="C21">
        <v>38.97</v>
      </c>
      <c r="D21">
        <v>2.2999999999999998</v>
      </c>
      <c r="E21">
        <v>9.8000000000000007</v>
      </c>
      <c r="F21">
        <f t="shared" si="0"/>
        <v>22.54</v>
      </c>
      <c r="G21" s="2">
        <f t="shared" si="7"/>
        <v>2.8128000000000002</v>
      </c>
      <c r="H21" s="5">
        <f t="shared" si="9"/>
        <v>33050.456823333334</v>
      </c>
      <c r="I21" s="5">
        <f t="shared" si="8"/>
        <v>33050.513033333336</v>
      </c>
      <c r="J21" s="2">
        <f t="shared" si="10"/>
        <v>1.34904</v>
      </c>
      <c r="K21" s="2">
        <f t="shared" si="2"/>
        <v>8.7838379999999994</v>
      </c>
      <c r="L21" s="2">
        <f t="shared" si="11"/>
        <v>1.3433374844333743</v>
      </c>
    </row>
    <row r="22" spans="1:12" x14ac:dyDescent="0.25">
      <c r="B22">
        <v>0.2555</v>
      </c>
      <c r="C22">
        <v>45.28</v>
      </c>
      <c r="D22">
        <v>2.2999999999999998</v>
      </c>
      <c r="E22">
        <v>9.8000000000000007</v>
      </c>
      <c r="F22">
        <f t="shared" si="0"/>
        <v>22.54</v>
      </c>
      <c r="G22" s="2">
        <f t="shared" si="7"/>
        <v>6.1319999999999997</v>
      </c>
      <c r="H22" s="5">
        <f t="shared" si="9"/>
        <v>33050.513033333336</v>
      </c>
      <c r="I22" s="5">
        <f t="shared" si="8"/>
        <v>33050.651333333335</v>
      </c>
      <c r="J22" s="2">
        <f t="shared" si="10"/>
        <v>3.3191999999999995</v>
      </c>
      <c r="K22" s="2">
        <f t="shared" si="2"/>
        <v>10.206112000000001</v>
      </c>
      <c r="L22" s="2">
        <f t="shared" si="11"/>
        <v>0.42849903591226857</v>
      </c>
    </row>
    <row r="23" spans="1:12" x14ac:dyDescent="0.25">
      <c r="B23">
        <v>0.43269999999999997</v>
      </c>
      <c r="C23">
        <v>47.8</v>
      </c>
      <c r="D23">
        <v>2.2999999999999998</v>
      </c>
      <c r="E23">
        <v>9.8000000000000007</v>
      </c>
      <c r="F23">
        <f t="shared" si="0"/>
        <v>22.54</v>
      </c>
      <c r="G23" s="2">
        <f t="shared" si="7"/>
        <v>10.384799999999998</v>
      </c>
      <c r="H23" s="5">
        <f t="shared" si="9"/>
        <v>33050.651333333335</v>
      </c>
      <c r="I23" s="5">
        <f t="shared" si="8"/>
        <v>33050.828533333333</v>
      </c>
      <c r="J23" s="2">
        <f t="shared" si="10"/>
        <v>4.2527999999999988</v>
      </c>
      <c r="K23" s="2">
        <f t="shared" si="2"/>
        <v>10.77412</v>
      </c>
      <c r="L23" s="2">
        <f t="shared" si="11"/>
        <v>0.1335609480812639</v>
      </c>
    </row>
    <row r="24" spans="1:12" x14ac:dyDescent="0.25">
      <c r="B24">
        <v>0.92120000000000002</v>
      </c>
      <c r="C24">
        <v>50.01</v>
      </c>
      <c r="D24">
        <v>2.2999999999999998</v>
      </c>
      <c r="E24">
        <v>9.8000000000000007</v>
      </c>
      <c r="F24">
        <f t="shared" si="0"/>
        <v>22.54</v>
      </c>
      <c r="G24" s="2">
        <f t="shared" si="7"/>
        <v>22.108800000000002</v>
      </c>
      <c r="H24" s="5">
        <f t="shared" si="9"/>
        <v>33050.828533333333</v>
      </c>
      <c r="I24" s="5">
        <f t="shared" si="8"/>
        <v>33051.317033333333</v>
      </c>
      <c r="J24" s="2">
        <f t="shared" si="10"/>
        <v>11.724000000000004</v>
      </c>
      <c r="K24" s="2">
        <f t="shared" si="2"/>
        <v>11.272253999999998</v>
      </c>
      <c r="L24" s="2">
        <f t="shared" si="11"/>
        <v>4.2488399863527669E-2</v>
      </c>
    </row>
    <row r="25" spans="1:12" x14ac:dyDescent="0.25">
      <c r="B25">
        <v>1.954</v>
      </c>
      <c r="C25">
        <v>51.43</v>
      </c>
      <c r="D25">
        <v>2.2999999999999998</v>
      </c>
      <c r="E25">
        <v>9.8000000000000007</v>
      </c>
      <c r="F25">
        <f t="shared" si="0"/>
        <v>22.54</v>
      </c>
      <c r="G25" s="2">
        <f t="shared" si="7"/>
        <v>46.896000000000001</v>
      </c>
      <c r="H25" s="5">
        <f t="shared" si="9"/>
        <v>33051.317033333333</v>
      </c>
      <c r="I25" s="5">
        <f t="shared" si="8"/>
        <v>33052.349833333334</v>
      </c>
      <c r="J25" s="2">
        <f t="shared" si="10"/>
        <v>24.787199999999999</v>
      </c>
      <c r="K25" s="2">
        <f t="shared" si="2"/>
        <v>11.592321999999999</v>
      </c>
      <c r="L25" s="2">
        <f t="shared" si="11"/>
        <v>1.2912632326362031E-2</v>
      </c>
    </row>
    <row r="26" spans="1:12" x14ac:dyDescent="0.25">
      <c r="B26">
        <v>2.948</v>
      </c>
      <c r="C26">
        <v>51.74</v>
      </c>
      <c r="D26">
        <v>2.2999999999999998</v>
      </c>
      <c r="E26">
        <v>9.8000000000000007</v>
      </c>
      <c r="F26">
        <f t="shared" si="0"/>
        <v>22.54</v>
      </c>
      <c r="G26" s="2">
        <f t="shared" si="7"/>
        <v>70.751999999999995</v>
      </c>
      <c r="H26" s="5">
        <f t="shared" si="9"/>
        <v>33052.349833333334</v>
      </c>
      <c r="I26" s="5">
        <f t="shared" si="8"/>
        <v>33053.343833333332</v>
      </c>
      <c r="J26" s="2">
        <f t="shared" si="10"/>
        <v>23.855999999999995</v>
      </c>
      <c r="K26" s="2">
        <f t="shared" si="2"/>
        <v>11.662196</v>
      </c>
      <c r="L26" s="2">
        <f t="shared" si="11"/>
        <v>2.9289906103286576E-3</v>
      </c>
    </row>
    <row r="27" spans="1:12" x14ac:dyDescent="0.25">
      <c r="B27">
        <v>3.9470000000000001</v>
      </c>
      <c r="C27">
        <v>51.74</v>
      </c>
      <c r="D27">
        <v>2.2999999999999998</v>
      </c>
      <c r="E27">
        <v>9.8000000000000007</v>
      </c>
      <c r="F27">
        <f t="shared" si="0"/>
        <v>22.54</v>
      </c>
      <c r="G27" s="2">
        <f t="shared" si="7"/>
        <v>94.728000000000009</v>
      </c>
      <c r="H27" s="5">
        <f t="shared" si="9"/>
        <v>33053.343833333332</v>
      </c>
      <c r="I27" s="5">
        <f t="shared" si="8"/>
        <v>33054.342833333336</v>
      </c>
      <c r="J27" s="2">
        <f t="shared" si="10"/>
        <v>23.976000000000013</v>
      </c>
      <c r="K27" s="2">
        <f t="shared" si="2"/>
        <v>11.662196</v>
      </c>
      <c r="L27" s="2">
        <f t="shared" si="11"/>
        <v>0</v>
      </c>
    </row>
    <row r="28" spans="1:12" x14ac:dyDescent="0.25">
      <c r="G28" s="2"/>
      <c r="H28" s="5"/>
      <c r="I28" s="5"/>
      <c r="J28" s="2"/>
      <c r="K28" s="2"/>
      <c r="L28" s="2"/>
    </row>
    <row r="29" spans="1:12" x14ac:dyDescent="0.25">
      <c r="A29" t="s">
        <v>16</v>
      </c>
      <c r="B29">
        <v>1.249E-4</v>
      </c>
      <c r="C29">
        <v>0.1134</v>
      </c>
      <c r="D29">
        <v>1.7</v>
      </c>
      <c r="E29">
        <v>8.6999999999999993</v>
      </c>
      <c r="F29">
        <f t="shared" si="0"/>
        <v>14.79</v>
      </c>
      <c r="G29" s="2">
        <f t="shared" si="7"/>
        <v>2.9976E-3</v>
      </c>
      <c r="H29" s="5">
        <f>$G$2+($H$2/24)</f>
        <v>33036.395833333336</v>
      </c>
      <c r="I29" s="5">
        <f>H29+(J29/24)</f>
        <v>33036.395958233334</v>
      </c>
      <c r="J29" s="2">
        <f>G29</f>
        <v>2.9976E-3</v>
      </c>
      <c r="K29" s="2">
        <f t="shared" si="2"/>
        <v>1.677186E-2</v>
      </c>
      <c r="L29" s="2">
        <f>K29/J29</f>
        <v>5.5950960768614895</v>
      </c>
    </row>
    <row r="30" spans="1:12" x14ac:dyDescent="0.25">
      <c r="B30">
        <v>0.26790000000000003</v>
      </c>
      <c r="C30">
        <v>0.1134</v>
      </c>
      <c r="D30">
        <v>1.7</v>
      </c>
      <c r="E30">
        <v>8.6999999999999993</v>
      </c>
      <c r="F30">
        <f t="shared" si="0"/>
        <v>14.79</v>
      </c>
      <c r="G30" s="2">
        <f t="shared" si="7"/>
        <v>6.4296000000000006</v>
      </c>
      <c r="H30" s="5">
        <f>I29</f>
        <v>33036.395958233334</v>
      </c>
      <c r="I30" s="5">
        <f t="shared" ref="I30:I35" si="12">H30+(J30/24)</f>
        <v>33036.663733333335</v>
      </c>
      <c r="J30" s="2">
        <f>G30-G29</f>
        <v>6.426602400000001</v>
      </c>
      <c r="K30" s="2">
        <f t="shared" si="2"/>
        <v>1.677186E-2</v>
      </c>
      <c r="L30" s="2">
        <f>(K30-K29)/J30</f>
        <v>0</v>
      </c>
    </row>
    <row r="31" spans="1:12" x14ac:dyDescent="0.25">
      <c r="B31">
        <v>0.40179999999999999</v>
      </c>
      <c r="C31">
        <v>0.1134</v>
      </c>
      <c r="D31">
        <v>1.7</v>
      </c>
      <c r="E31">
        <v>8.6999999999999993</v>
      </c>
      <c r="F31">
        <f t="shared" si="0"/>
        <v>14.79</v>
      </c>
      <c r="G31" s="2">
        <f t="shared" si="7"/>
        <v>9.6432000000000002</v>
      </c>
      <c r="H31" s="5">
        <f t="shared" ref="H31:H35" si="13">I30</f>
        <v>33036.663733333335</v>
      </c>
      <c r="I31" s="5">
        <f t="shared" si="12"/>
        <v>33036.797633333335</v>
      </c>
      <c r="J31" s="2">
        <f t="shared" ref="J31:J35" si="14">G31-G30</f>
        <v>3.2135999999999996</v>
      </c>
      <c r="K31" s="2">
        <f t="shared" si="2"/>
        <v>1.677186E-2</v>
      </c>
      <c r="L31" s="2">
        <f t="shared" ref="L31:L35" si="15">(K31-K30)/J31</f>
        <v>0</v>
      </c>
    </row>
    <row r="32" spans="1:12" x14ac:dyDescent="0.25">
      <c r="B32">
        <v>0.88549999999999995</v>
      </c>
      <c r="C32">
        <v>0.27089999999999997</v>
      </c>
      <c r="D32">
        <v>1.7</v>
      </c>
      <c r="E32">
        <v>8.6999999999999993</v>
      </c>
      <c r="F32">
        <f t="shared" si="0"/>
        <v>14.79</v>
      </c>
      <c r="G32" s="2">
        <f t="shared" si="7"/>
        <v>21.251999999999999</v>
      </c>
      <c r="H32" s="5">
        <f t="shared" si="13"/>
        <v>33036.797633333335</v>
      </c>
      <c r="I32" s="5">
        <f t="shared" si="12"/>
        <v>33037.281333333332</v>
      </c>
      <c r="J32" s="2">
        <f t="shared" si="14"/>
        <v>11.608799999999999</v>
      </c>
      <c r="K32" s="2">
        <f t="shared" si="2"/>
        <v>4.0066109999999995E-2</v>
      </c>
      <c r="L32" s="2">
        <f t="shared" si="15"/>
        <v>2.0066027496382054E-3</v>
      </c>
    </row>
    <row r="33" spans="1:12" x14ac:dyDescent="0.25">
      <c r="B33">
        <v>1.9219999999999999</v>
      </c>
      <c r="C33">
        <v>0.42849999999999999</v>
      </c>
      <c r="D33">
        <v>1.7</v>
      </c>
      <c r="E33">
        <v>8.6999999999999993</v>
      </c>
      <c r="F33">
        <f t="shared" si="0"/>
        <v>14.79</v>
      </c>
      <c r="G33" s="2">
        <f t="shared" si="7"/>
        <v>46.128</v>
      </c>
      <c r="H33" s="5">
        <f t="shared" si="13"/>
        <v>33037.281333333332</v>
      </c>
      <c r="I33" s="5">
        <f t="shared" si="12"/>
        <v>33038.317833333334</v>
      </c>
      <c r="J33" s="2">
        <f t="shared" si="14"/>
        <v>24.876000000000001</v>
      </c>
      <c r="K33" s="2">
        <f t="shared" si="2"/>
        <v>6.3375149999999991E-2</v>
      </c>
      <c r="L33" s="2">
        <f t="shared" si="15"/>
        <v>9.370091654606848E-4</v>
      </c>
    </row>
    <row r="34" spans="1:12" x14ac:dyDescent="0.25">
      <c r="B34">
        <v>2.9159999999999999</v>
      </c>
      <c r="C34">
        <v>0.42849999999999999</v>
      </c>
      <c r="D34">
        <v>1.7</v>
      </c>
      <c r="E34">
        <v>8.6999999999999993</v>
      </c>
      <c r="F34">
        <f t="shared" si="0"/>
        <v>14.79</v>
      </c>
      <c r="G34" s="2">
        <f t="shared" si="7"/>
        <v>69.983999999999995</v>
      </c>
      <c r="H34" s="5">
        <f t="shared" si="13"/>
        <v>33038.317833333334</v>
      </c>
      <c r="I34" s="5">
        <f t="shared" si="12"/>
        <v>33039.311833333333</v>
      </c>
      <c r="J34" s="2">
        <f t="shared" si="14"/>
        <v>23.855999999999995</v>
      </c>
      <c r="K34" s="2">
        <f t="shared" si="2"/>
        <v>6.3375149999999991E-2</v>
      </c>
      <c r="L34" s="2">
        <f t="shared" si="15"/>
        <v>0</v>
      </c>
    </row>
    <row r="35" spans="1:12" x14ac:dyDescent="0.25">
      <c r="B35">
        <v>3.9180000000000001</v>
      </c>
      <c r="C35">
        <v>0.74360000000000004</v>
      </c>
      <c r="D35">
        <v>1.7</v>
      </c>
      <c r="E35">
        <v>8.6999999999999993</v>
      </c>
      <c r="F35">
        <f t="shared" si="0"/>
        <v>14.79</v>
      </c>
      <c r="G35" s="2">
        <f t="shared" si="7"/>
        <v>94.032000000000011</v>
      </c>
      <c r="H35" s="5">
        <f t="shared" si="13"/>
        <v>33039.311833333333</v>
      </c>
      <c r="I35" s="5">
        <f t="shared" si="12"/>
        <v>33040.313833333334</v>
      </c>
      <c r="J35" s="2">
        <f t="shared" si="14"/>
        <v>24.048000000000016</v>
      </c>
      <c r="K35" s="2">
        <f t="shared" si="2"/>
        <v>0.10997844000000001</v>
      </c>
      <c r="L35" s="2">
        <f t="shared" si="15"/>
        <v>1.9379278942115764E-3</v>
      </c>
    </row>
    <row r="36" spans="1:12" x14ac:dyDescent="0.25">
      <c r="G36" s="2"/>
      <c r="H36" s="5"/>
      <c r="I36" s="5"/>
      <c r="J36" s="2"/>
      <c r="K36" s="2"/>
      <c r="L36" s="2"/>
    </row>
    <row r="37" spans="1:12" x14ac:dyDescent="0.25">
      <c r="A37" t="s">
        <v>17</v>
      </c>
      <c r="B37">
        <v>6.923E-2</v>
      </c>
      <c r="C37">
        <v>0.1134</v>
      </c>
      <c r="D37">
        <v>1.7</v>
      </c>
      <c r="E37">
        <v>8.6</v>
      </c>
      <c r="F37">
        <f t="shared" si="0"/>
        <v>14.62</v>
      </c>
      <c r="G37" s="2">
        <f t="shared" si="7"/>
        <v>1.6615199999999999</v>
      </c>
      <c r="H37" s="5">
        <f>$G$3+($H$3/24)</f>
        <v>33050.395833333336</v>
      </c>
      <c r="I37" s="5">
        <f>H37+(J37/24)</f>
        <v>33050.465063333337</v>
      </c>
      <c r="J37" s="2">
        <f>G37</f>
        <v>1.6615199999999999</v>
      </c>
      <c r="K37" s="2">
        <f t="shared" si="2"/>
        <v>1.657908E-2</v>
      </c>
      <c r="L37" s="2">
        <f>K37/J37</f>
        <v>9.9782608695652177E-3</v>
      </c>
    </row>
    <row r="38" spans="1:12" x14ac:dyDescent="0.25">
      <c r="B38">
        <v>0.25929999999999997</v>
      </c>
      <c r="C38">
        <v>2.9489999999999998</v>
      </c>
      <c r="D38">
        <v>1.7</v>
      </c>
      <c r="E38">
        <v>8.6</v>
      </c>
      <c r="F38">
        <f t="shared" si="0"/>
        <v>14.62</v>
      </c>
      <c r="G38" s="2">
        <f t="shared" si="7"/>
        <v>6.2231999999999994</v>
      </c>
      <c r="H38" s="5">
        <f>I37</f>
        <v>33050.465063333337</v>
      </c>
      <c r="I38" s="5">
        <f t="shared" ref="I38:I43" si="16">H38+(J38/24)</f>
        <v>33050.655133333334</v>
      </c>
      <c r="J38" s="2">
        <f>G38-G37</f>
        <v>4.5616799999999991</v>
      </c>
      <c r="K38" s="2">
        <f t="shared" si="2"/>
        <v>0.43114379999999997</v>
      </c>
      <c r="L38" s="2">
        <f>(K38-K37)/J38</f>
        <v>9.0879833745462199E-2</v>
      </c>
    </row>
    <row r="39" spans="1:12" x14ac:dyDescent="0.25">
      <c r="B39">
        <v>0.43640000000000001</v>
      </c>
      <c r="C39">
        <v>6.73</v>
      </c>
      <c r="D39">
        <v>1.7</v>
      </c>
      <c r="E39">
        <v>8.6</v>
      </c>
      <c r="F39">
        <f t="shared" si="0"/>
        <v>14.62</v>
      </c>
      <c r="G39" s="2">
        <f t="shared" si="7"/>
        <v>10.473600000000001</v>
      </c>
      <c r="H39" s="5">
        <f t="shared" ref="H39:H43" si="17">I38</f>
        <v>33050.655133333334</v>
      </c>
      <c r="I39" s="5">
        <f t="shared" si="16"/>
        <v>33050.832233333334</v>
      </c>
      <c r="J39" s="2">
        <f t="shared" ref="J39:J43" si="18">G39-G38</f>
        <v>4.2504000000000017</v>
      </c>
      <c r="K39" s="2">
        <f t="shared" si="2"/>
        <v>0.98392599999999997</v>
      </c>
      <c r="L39" s="2">
        <f t="shared" ref="L39:L43" si="19">(K39-K38)/J39</f>
        <v>0.13005415960850739</v>
      </c>
    </row>
    <row r="40" spans="1:12" x14ac:dyDescent="0.25">
      <c r="B40">
        <v>0.92869999999999997</v>
      </c>
      <c r="C40">
        <v>7.2030000000000003</v>
      </c>
      <c r="D40">
        <v>1.7</v>
      </c>
      <c r="E40">
        <v>8.6</v>
      </c>
      <c r="F40">
        <f t="shared" si="0"/>
        <v>14.62</v>
      </c>
      <c r="G40" s="2">
        <f t="shared" si="7"/>
        <v>22.288799999999998</v>
      </c>
      <c r="H40" s="5">
        <f t="shared" si="17"/>
        <v>33050.832233333334</v>
      </c>
      <c r="I40" s="5">
        <f t="shared" si="16"/>
        <v>33051.324533333333</v>
      </c>
      <c r="J40" s="2">
        <f t="shared" si="18"/>
        <v>11.815199999999997</v>
      </c>
      <c r="K40" s="2">
        <f t="shared" si="2"/>
        <v>1.0530785999999999</v>
      </c>
      <c r="L40" s="2">
        <f t="shared" si="19"/>
        <v>5.8528505653734101E-3</v>
      </c>
    </row>
    <row r="41" spans="1:12" x14ac:dyDescent="0.25">
      <c r="B41">
        <v>1.9610000000000001</v>
      </c>
      <c r="C41">
        <v>7.2030000000000003</v>
      </c>
      <c r="D41">
        <v>1.7</v>
      </c>
      <c r="E41">
        <v>8.6</v>
      </c>
      <c r="F41">
        <f t="shared" si="0"/>
        <v>14.62</v>
      </c>
      <c r="G41" s="2">
        <f t="shared" si="7"/>
        <v>47.064</v>
      </c>
      <c r="H41" s="5">
        <f t="shared" si="17"/>
        <v>33051.324533333333</v>
      </c>
      <c r="I41" s="5">
        <f t="shared" si="16"/>
        <v>33052.356833333331</v>
      </c>
      <c r="J41" s="2">
        <f t="shared" si="18"/>
        <v>24.775200000000002</v>
      </c>
      <c r="K41" s="2">
        <f t="shared" si="2"/>
        <v>1.0530785999999999</v>
      </c>
      <c r="L41" s="2">
        <f t="shared" si="19"/>
        <v>0</v>
      </c>
    </row>
    <row r="42" spans="1:12" x14ac:dyDescent="0.25">
      <c r="B42">
        <v>2.9540000000000002</v>
      </c>
      <c r="C42">
        <v>7.2030000000000003</v>
      </c>
      <c r="D42">
        <v>1.7</v>
      </c>
      <c r="E42">
        <v>8.6</v>
      </c>
      <c r="F42">
        <f t="shared" si="0"/>
        <v>14.62</v>
      </c>
      <c r="G42" s="2">
        <f t="shared" si="7"/>
        <v>70.896000000000001</v>
      </c>
      <c r="H42" s="5">
        <f t="shared" si="17"/>
        <v>33052.356833333331</v>
      </c>
      <c r="I42" s="5">
        <f t="shared" si="16"/>
        <v>33053.349833333334</v>
      </c>
      <c r="J42" s="2">
        <f t="shared" si="18"/>
        <v>23.832000000000001</v>
      </c>
      <c r="K42" s="2">
        <f t="shared" si="2"/>
        <v>1.0530785999999999</v>
      </c>
      <c r="L42" s="2">
        <f t="shared" si="19"/>
        <v>0</v>
      </c>
    </row>
    <row r="43" spans="1:12" x14ac:dyDescent="0.25">
      <c r="B43">
        <v>3.948</v>
      </c>
      <c r="C43">
        <v>7.36</v>
      </c>
      <c r="D43">
        <v>1.7</v>
      </c>
      <c r="E43">
        <v>8.6</v>
      </c>
      <c r="F43">
        <f t="shared" si="0"/>
        <v>14.62</v>
      </c>
      <c r="G43" s="2">
        <f t="shared" si="7"/>
        <v>94.751999999999995</v>
      </c>
      <c r="H43" s="5">
        <f t="shared" si="17"/>
        <v>33053.349833333334</v>
      </c>
      <c r="I43" s="5">
        <f t="shared" si="16"/>
        <v>33054.343833333332</v>
      </c>
      <c r="J43" s="2">
        <f t="shared" si="18"/>
        <v>23.855999999999995</v>
      </c>
      <c r="K43" s="2">
        <f t="shared" si="2"/>
        <v>1.0760319999999999</v>
      </c>
      <c r="L43" s="2">
        <f t="shared" si="19"/>
        <v>9.6216465459423282E-4</v>
      </c>
    </row>
  </sheetData>
  <sortState ref="B29:D35">
    <sortCondition ref="B25"/>
  </sortState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zoomScale="80" zoomScaleNormal="80" workbookViewId="0">
      <selection activeCell="H8" sqref="H8:I19"/>
    </sheetView>
  </sheetViews>
  <sheetFormatPr defaultColWidth="8.85546875" defaultRowHeight="15" x14ac:dyDescent="0.25"/>
  <cols>
    <col min="1" max="1" width="16.7109375" customWidth="1"/>
    <col min="3" max="3" width="16" customWidth="1"/>
    <col min="4" max="4" width="14.5703125" customWidth="1"/>
    <col min="5" max="5" width="12.7109375" customWidth="1"/>
    <col min="6" max="6" width="16.5703125" customWidth="1"/>
    <col min="7" max="7" width="13.140625" customWidth="1"/>
    <col min="8" max="9" width="16.85546875" customWidth="1"/>
    <col min="10" max="10" width="13.140625" customWidth="1"/>
    <col min="11" max="11" width="12.42578125" customWidth="1"/>
    <col min="12" max="12" width="16.5703125" customWidth="1"/>
  </cols>
  <sheetData>
    <row r="1" spans="1:12" x14ac:dyDescent="0.25">
      <c r="F1" s="2"/>
      <c r="G1" s="2" t="s">
        <v>42</v>
      </c>
      <c r="H1" s="2" t="s">
        <v>37</v>
      </c>
    </row>
    <row r="2" spans="1:12" x14ac:dyDescent="0.25">
      <c r="F2" s="7" t="s">
        <v>41</v>
      </c>
      <c r="G2" s="8">
        <v>33743</v>
      </c>
      <c r="H2" s="7">
        <v>9.5</v>
      </c>
    </row>
    <row r="3" spans="1:12" x14ac:dyDescent="0.25">
      <c r="G3" s="6"/>
    </row>
    <row r="7" spans="1:12" ht="45" x14ac:dyDescent="0.25">
      <c r="B7" s="3" t="s">
        <v>0</v>
      </c>
      <c r="C7" s="3" t="s">
        <v>1</v>
      </c>
      <c r="D7" s="3" t="s">
        <v>31</v>
      </c>
      <c r="E7" s="3" t="s">
        <v>32</v>
      </c>
      <c r="F7" s="3" t="s">
        <v>30</v>
      </c>
      <c r="G7" s="3" t="s">
        <v>12</v>
      </c>
      <c r="H7" s="3" t="s">
        <v>33</v>
      </c>
      <c r="I7" s="3" t="s">
        <v>34</v>
      </c>
      <c r="J7" s="3" t="s">
        <v>13</v>
      </c>
      <c r="K7" s="3" t="s">
        <v>10</v>
      </c>
      <c r="L7" s="3" t="s">
        <v>11</v>
      </c>
    </row>
    <row r="8" spans="1:12" x14ac:dyDescent="0.25">
      <c r="A8" t="s">
        <v>18</v>
      </c>
      <c r="B8">
        <v>1.1349999999999999E-3</v>
      </c>
      <c r="C8">
        <v>0.11119999999999999</v>
      </c>
      <c r="D8">
        <v>2.4</v>
      </c>
      <c r="E8">
        <v>15.8</v>
      </c>
      <c r="F8">
        <f>E8*D8</f>
        <v>37.92</v>
      </c>
      <c r="G8" s="2">
        <f>24*B8</f>
        <v>2.724E-2</v>
      </c>
      <c r="H8" s="5">
        <f>$G$2+($H$2/24)</f>
        <v>33743.395833333336</v>
      </c>
      <c r="I8" s="5">
        <f>H8+(J8/24)</f>
        <v>33743.396968333334</v>
      </c>
      <c r="J8" s="2">
        <f>G8</f>
        <v>2.724E-2</v>
      </c>
      <c r="K8" s="2">
        <f>C8/100*F8</f>
        <v>4.2167039999999996E-2</v>
      </c>
      <c r="L8" s="2">
        <f>K8/J8</f>
        <v>1.5479823788546254</v>
      </c>
    </row>
    <row r="9" spans="1:12" x14ac:dyDescent="0.25">
      <c r="B9">
        <v>0.25979999999999998</v>
      </c>
      <c r="C9">
        <v>17.07</v>
      </c>
      <c r="D9">
        <v>2.4</v>
      </c>
      <c r="E9">
        <v>15.8</v>
      </c>
      <c r="F9">
        <f t="shared" ref="F9:F63" si="0">E9*D9</f>
        <v>37.92</v>
      </c>
      <c r="G9" s="2">
        <f t="shared" ref="G9:G63" si="1">24*B9</f>
        <v>6.235199999999999</v>
      </c>
      <c r="H9" s="5">
        <f>I8</f>
        <v>33743.396968333334</v>
      </c>
      <c r="I9" s="5">
        <f t="shared" ref="I9:I63" si="2">H9+(J9/24)</f>
        <v>33743.655633333336</v>
      </c>
      <c r="J9" s="2">
        <f>G9-G8</f>
        <v>6.207959999999999</v>
      </c>
      <c r="K9" s="2">
        <f t="shared" ref="K9:K63" si="3">C9/100*F9</f>
        <v>6.472944</v>
      </c>
      <c r="L9" s="2">
        <f>(K9-K8)/J9</f>
        <v>1.0358921384802739</v>
      </c>
    </row>
    <row r="10" spans="1:12" x14ac:dyDescent="0.25">
      <c r="B10">
        <v>0.45650000000000002</v>
      </c>
      <c r="C10">
        <v>22.5</v>
      </c>
      <c r="D10">
        <v>2.4</v>
      </c>
      <c r="E10">
        <v>15.8</v>
      </c>
      <c r="F10">
        <f t="shared" si="0"/>
        <v>37.92</v>
      </c>
      <c r="G10" s="2">
        <f t="shared" si="1"/>
        <v>10.956</v>
      </c>
      <c r="H10" s="5">
        <f t="shared" ref="H10:H19" si="4">I9</f>
        <v>33743.655633333336</v>
      </c>
      <c r="I10" s="5">
        <f t="shared" si="2"/>
        <v>33743.852333333336</v>
      </c>
      <c r="J10" s="2">
        <f t="shared" ref="J10:J19" si="5">G10-G9</f>
        <v>4.7208000000000006</v>
      </c>
      <c r="K10" s="2">
        <f t="shared" si="3"/>
        <v>8.532</v>
      </c>
      <c r="L10" s="2">
        <f t="shared" ref="L10:L63" si="6">(K10-K9)/J10</f>
        <v>0.4361667513980681</v>
      </c>
    </row>
    <row r="11" spans="1:12" x14ac:dyDescent="0.25">
      <c r="B11">
        <v>0.92210000000000003</v>
      </c>
      <c r="C11">
        <v>22.98</v>
      </c>
      <c r="D11">
        <v>2.4</v>
      </c>
      <c r="E11">
        <v>15.8</v>
      </c>
      <c r="F11">
        <f t="shared" si="0"/>
        <v>37.92</v>
      </c>
      <c r="G11" s="2">
        <f t="shared" si="1"/>
        <v>22.130400000000002</v>
      </c>
      <c r="H11" s="5">
        <f t="shared" si="4"/>
        <v>33743.852333333336</v>
      </c>
      <c r="I11" s="5">
        <f t="shared" si="2"/>
        <v>33744.317933333339</v>
      </c>
      <c r="J11" s="2">
        <f t="shared" si="5"/>
        <v>11.174400000000002</v>
      </c>
      <c r="K11" s="2">
        <f t="shared" si="3"/>
        <v>8.7140160000000009</v>
      </c>
      <c r="L11" s="2">
        <f t="shared" si="6"/>
        <v>1.6288659793814504E-2</v>
      </c>
    </row>
    <row r="12" spans="1:12" x14ac:dyDescent="0.25">
      <c r="B12">
        <v>1.419</v>
      </c>
      <c r="C12">
        <v>27.46</v>
      </c>
      <c r="D12">
        <v>2.4</v>
      </c>
      <c r="E12">
        <v>15.8</v>
      </c>
      <c r="F12">
        <f t="shared" si="0"/>
        <v>37.92</v>
      </c>
      <c r="G12" s="2">
        <f t="shared" si="1"/>
        <v>34.055999999999997</v>
      </c>
      <c r="H12" s="5">
        <f t="shared" si="4"/>
        <v>33744.317933333339</v>
      </c>
      <c r="I12" s="5">
        <f t="shared" si="2"/>
        <v>33744.814833333337</v>
      </c>
      <c r="J12" s="2">
        <f t="shared" si="5"/>
        <v>11.925599999999996</v>
      </c>
      <c r="K12" s="2">
        <f t="shared" si="3"/>
        <v>10.412832000000002</v>
      </c>
      <c r="L12" s="2">
        <f t="shared" si="6"/>
        <v>0.14245119742402909</v>
      </c>
    </row>
    <row r="13" spans="1:12" x14ac:dyDescent="0.25">
      <c r="B13">
        <v>1.9570000000000001</v>
      </c>
      <c r="C13">
        <v>27.62</v>
      </c>
      <c r="D13">
        <v>2.4</v>
      </c>
      <c r="E13">
        <v>15.8</v>
      </c>
      <c r="F13">
        <f t="shared" si="0"/>
        <v>37.92</v>
      </c>
      <c r="G13" s="2">
        <f t="shared" si="1"/>
        <v>46.968000000000004</v>
      </c>
      <c r="H13" s="5">
        <f t="shared" si="4"/>
        <v>33744.814833333337</v>
      </c>
      <c r="I13" s="5">
        <f t="shared" si="2"/>
        <v>33745.352833333338</v>
      </c>
      <c r="J13" s="2">
        <f t="shared" si="5"/>
        <v>12.912000000000006</v>
      </c>
      <c r="K13" s="2">
        <f t="shared" si="3"/>
        <v>10.473504</v>
      </c>
      <c r="L13" s="2">
        <f t="shared" si="6"/>
        <v>4.6988847583641939E-3</v>
      </c>
    </row>
    <row r="14" spans="1:12" x14ac:dyDescent="0.25">
      <c r="B14">
        <v>2.95</v>
      </c>
      <c r="C14">
        <v>32.9</v>
      </c>
      <c r="D14">
        <v>2.4</v>
      </c>
      <c r="E14">
        <v>15.8</v>
      </c>
      <c r="F14">
        <f t="shared" si="0"/>
        <v>37.92</v>
      </c>
      <c r="G14" s="2">
        <f t="shared" si="1"/>
        <v>70.800000000000011</v>
      </c>
      <c r="H14" s="5">
        <f t="shared" si="4"/>
        <v>33745.352833333338</v>
      </c>
      <c r="I14" s="5">
        <f t="shared" si="2"/>
        <v>33746.34583333334</v>
      </c>
      <c r="J14" s="2">
        <f t="shared" si="5"/>
        <v>23.832000000000008</v>
      </c>
      <c r="K14" s="2">
        <f t="shared" si="3"/>
        <v>12.475679999999999</v>
      </c>
      <c r="L14" s="2">
        <f t="shared" si="6"/>
        <v>8.4012084592144931E-2</v>
      </c>
    </row>
    <row r="15" spans="1:12" x14ac:dyDescent="0.25">
      <c r="B15">
        <v>3.9540000000000002</v>
      </c>
      <c r="C15">
        <v>35.619999999999997</v>
      </c>
      <c r="D15">
        <v>2.4</v>
      </c>
      <c r="E15">
        <v>15.8</v>
      </c>
      <c r="F15">
        <f t="shared" si="0"/>
        <v>37.92</v>
      </c>
      <c r="G15" s="2">
        <f t="shared" si="1"/>
        <v>94.896000000000001</v>
      </c>
      <c r="H15" s="5">
        <f t="shared" si="4"/>
        <v>33746.34583333334</v>
      </c>
      <c r="I15" s="5">
        <f t="shared" si="2"/>
        <v>33747.349833333341</v>
      </c>
      <c r="J15" s="2">
        <f t="shared" si="5"/>
        <v>24.095999999999989</v>
      </c>
      <c r="K15" s="2">
        <f t="shared" si="3"/>
        <v>13.507104</v>
      </c>
      <c r="L15" s="2">
        <f t="shared" si="6"/>
        <v>4.2804780876494093E-2</v>
      </c>
    </row>
    <row r="16" spans="1:12" x14ac:dyDescent="0.25">
      <c r="B16">
        <v>4.9370000000000003</v>
      </c>
      <c r="C16">
        <v>37.22</v>
      </c>
      <c r="D16">
        <v>2.4</v>
      </c>
      <c r="E16">
        <v>15.8</v>
      </c>
      <c r="F16">
        <f t="shared" si="0"/>
        <v>37.92</v>
      </c>
      <c r="G16" s="2">
        <f t="shared" si="1"/>
        <v>118.488</v>
      </c>
      <c r="H16" s="5">
        <f t="shared" si="4"/>
        <v>33747.349833333341</v>
      </c>
      <c r="I16" s="5">
        <f t="shared" si="2"/>
        <v>33748.332833333341</v>
      </c>
      <c r="J16" s="2">
        <f t="shared" si="5"/>
        <v>23.591999999999999</v>
      </c>
      <c r="K16" s="2">
        <f t="shared" si="3"/>
        <v>14.113823999999999</v>
      </c>
      <c r="L16" s="2">
        <f t="shared" si="6"/>
        <v>2.5717192268565586E-2</v>
      </c>
    </row>
    <row r="17" spans="1:12" x14ac:dyDescent="0.25">
      <c r="B17">
        <v>5.9409999999999998</v>
      </c>
      <c r="C17">
        <v>37.86</v>
      </c>
      <c r="D17">
        <v>2.4</v>
      </c>
      <c r="E17">
        <v>15.8</v>
      </c>
      <c r="F17">
        <f t="shared" si="0"/>
        <v>37.92</v>
      </c>
      <c r="G17" s="2">
        <f t="shared" si="1"/>
        <v>142.584</v>
      </c>
      <c r="H17" s="5">
        <f t="shared" si="4"/>
        <v>33748.332833333341</v>
      </c>
      <c r="I17" s="5">
        <f t="shared" si="2"/>
        <v>33749.336833333342</v>
      </c>
      <c r="J17" s="2">
        <f t="shared" si="5"/>
        <v>24.096000000000004</v>
      </c>
      <c r="K17" s="2">
        <f t="shared" si="3"/>
        <v>14.356512</v>
      </c>
      <c r="L17" s="2">
        <f t="shared" si="6"/>
        <v>1.0071713147410405E-2</v>
      </c>
    </row>
    <row r="18" spans="1:12" x14ac:dyDescent="0.25">
      <c r="B18">
        <v>7.1829999999999998</v>
      </c>
      <c r="C18">
        <v>38.340000000000003</v>
      </c>
      <c r="D18">
        <v>2.4</v>
      </c>
      <c r="E18">
        <v>15.8</v>
      </c>
      <c r="F18">
        <f t="shared" si="0"/>
        <v>37.92</v>
      </c>
      <c r="G18" s="2">
        <f t="shared" si="1"/>
        <v>172.392</v>
      </c>
      <c r="H18" s="5">
        <f t="shared" si="4"/>
        <v>33749.336833333342</v>
      </c>
      <c r="I18" s="5">
        <f t="shared" si="2"/>
        <v>33750.57883333334</v>
      </c>
      <c r="J18" s="2">
        <f t="shared" si="5"/>
        <v>29.807999999999993</v>
      </c>
      <c r="K18" s="2">
        <f t="shared" si="3"/>
        <v>14.538528000000001</v>
      </c>
      <c r="L18" s="2">
        <f t="shared" si="6"/>
        <v>6.1062801932367447E-3</v>
      </c>
    </row>
    <row r="19" spans="1:12" x14ac:dyDescent="0.25">
      <c r="B19">
        <v>9.2219999999999995</v>
      </c>
      <c r="C19">
        <v>38.340000000000003</v>
      </c>
      <c r="D19">
        <v>2.4</v>
      </c>
      <c r="E19">
        <v>15.8</v>
      </c>
      <c r="F19">
        <f t="shared" si="0"/>
        <v>37.92</v>
      </c>
      <c r="G19" s="2">
        <f t="shared" si="1"/>
        <v>221.32799999999997</v>
      </c>
      <c r="H19" s="5">
        <f t="shared" si="4"/>
        <v>33750.57883333334</v>
      </c>
      <c r="I19" s="5">
        <f t="shared" si="2"/>
        <v>33752.617833333337</v>
      </c>
      <c r="J19" s="2">
        <f t="shared" si="5"/>
        <v>48.935999999999979</v>
      </c>
      <c r="K19" s="2">
        <f t="shared" si="3"/>
        <v>14.538528000000001</v>
      </c>
      <c r="L19" s="2">
        <f t="shared" si="6"/>
        <v>0</v>
      </c>
    </row>
    <row r="20" spans="1:12" x14ac:dyDescent="0.25">
      <c r="G20" s="2"/>
      <c r="H20" s="5"/>
      <c r="I20" s="5"/>
      <c r="J20" s="2"/>
      <c r="K20" s="2"/>
      <c r="L20" s="2"/>
    </row>
    <row r="21" spans="1:12" x14ac:dyDescent="0.25">
      <c r="A21" t="s">
        <v>19</v>
      </c>
      <c r="B21">
        <v>1.1349999999999999E-3</v>
      </c>
      <c r="C21">
        <v>0.11119999999999999</v>
      </c>
      <c r="D21">
        <v>2.2999999999999998</v>
      </c>
      <c r="E21">
        <v>12</v>
      </c>
      <c r="F21">
        <f t="shared" si="0"/>
        <v>27.599999999999998</v>
      </c>
      <c r="G21" s="2">
        <f t="shared" si="1"/>
        <v>2.724E-2</v>
      </c>
      <c r="H21" s="5">
        <f>$G$2+($H$2/24)</f>
        <v>33743.395833333336</v>
      </c>
      <c r="I21" s="5">
        <f t="shared" si="2"/>
        <v>33743.396968333334</v>
      </c>
      <c r="J21" s="2">
        <f>G21</f>
        <v>2.724E-2</v>
      </c>
      <c r="K21" s="2">
        <f t="shared" si="3"/>
        <v>3.0691199999999995E-2</v>
      </c>
      <c r="L21" s="2">
        <f>K21/J21</f>
        <v>1.1266960352422906</v>
      </c>
    </row>
    <row r="22" spans="1:12" x14ac:dyDescent="0.25">
      <c r="B22">
        <v>0.115</v>
      </c>
      <c r="C22">
        <v>11.31</v>
      </c>
      <c r="D22">
        <v>2.2999999999999998</v>
      </c>
      <c r="E22">
        <v>12</v>
      </c>
      <c r="F22">
        <f t="shared" si="0"/>
        <v>27.599999999999998</v>
      </c>
      <c r="G22" s="2">
        <f t="shared" si="1"/>
        <v>2.7600000000000002</v>
      </c>
      <c r="H22" s="5">
        <f>I21</f>
        <v>33743.396968333334</v>
      </c>
      <c r="I22" s="5">
        <f t="shared" si="2"/>
        <v>33743.510833333334</v>
      </c>
      <c r="J22" s="2">
        <f>G22-G21</f>
        <v>2.7327600000000003</v>
      </c>
      <c r="K22" s="2">
        <f t="shared" si="3"/>
        <v>3.1215600000000001</v>
      </c>
      <c r="L22" s="2">
        <f t="shared" si="6"/>
        <v>1.131042901681816</v>
      </c>
    </row>
    <row r="23" spans="1:12" x14ac:dyDescent="0.25">
      <c r="B23">
        <v>0.2495</v>
      </c>
      <c r="C23">
        <v>23.94</v>
      </c>
      <c r="D23">
        <v>2.2999999999999998</v>
      </c>
      <c r="E23">
        <v>12</v>
      </c>
      <c r="F23">
        <f t="shared" si="0"/>
        <v>27.599999999999998</v>
      </c>
      <c r="G23" s="2">
        <f t="shared" si="1"/>
        <v>5.9879999999999995</v>
      </c>
      <c r="H23" s="5">
        <f t="shared" ref="H23:H33" si="7">I22</f>
        <v>33743.510833333334</v>
      </c>
      <c r="I23" s="5">
        <f t="shared" si="2"/>
        <v>33743.645333333334</v>
      </c>
      <c r="J23" s="2">
        <f t="shared" ref="J23:J33" si="8">G23-G22</f>
        <v>3.2279999999999993</v>
      </c>
      <c r="K23" s="2">
        <f t="shared" si="3"/>
        <v>6.6074399999999995</v>
      </c>
      <c r="L23" s="2">
        <f t="shared" si="6"/>
        <v>1.0798884758364313</v>
      </c>
    </row>
    <row r="24" spans="1:12" x14ac:dyDescent="0.25">
      <c r="B24">
        <v>0.4461</v>
      </c>
      <c r="C24">
        <v>31.14</v>
      </c>
      <c r="D24">
        <v>2.2999999999999998</v>
      </c>
      <c r="E24">
        <v>12</v>
      </c>
      <c r="F24">
        <f t="shared" si="0"/>
        <v>27.599999999999998</v>
      </c>
      <c r="G24" s="2">
        <f t="shared" si="1"/>
        <v>10.7064</v>
      </c>
      <c r="H24" s="5">
        <f t="shared" si="7"/>
        <v>33743.645333333334</v>
      </c>
      <c r="I24" s="5">
        <f t="shared" si="2"/>
        <v>33743.841933333337</v>
      </c>
      <c r="J24" s="2">
        <f t="shared" si="8"/>
        <v>4.7184000000000008</v>
      </c>
      <c r="K24" s="2">
        <f t="shared" si="3"/>
        <v>8.5946400000000001</v>
      </c>
      <c r="L24" s="2">
        <f t="shared" si="6"/>
        <v>0.42115971515768058</v>
      </c>
    </row>
    <row r="25" spans="1:12" x14ac:dyDescent="0.25">
      <c r="B25">
        <v>0.91180000000000005</v>
      </c>
      <c r="C25">
        <v>31.46</v>
      </c>
      <c r="D25">
        <v>2.2999999999999998</v>
      </c>
      <c r="E25">
        <v>12</v>
      </c>
      <c r="F25">
        <f t="shared" si="0"/>
        <v>27.599999999999998</v>
      </c>
      <c r="G25" s="2">
        <f t="shared" si="1"/>
        <v>21.883200000000002</v>
      </c>
      <c r="H25" s="5">
        <f t="shared" si="7"/>
        <v>33743.841933333337</v>
      </c>
      <c r="I25" s="5">
        <f t="shared" si="2"/>
        <v>33744.307633333337</v>
      </c>
      <c r="J25" s="2">
        <f t="shared" si="8"/>
        <v>11.176800000000002</v>
      </c>
      <c r="K25" s="2">
        <f t="shared" si="3"/>
        <v>8.6829599999999996</v>
      </c>
      <c r="L25" s="2">
        <f t="shared" si="6"/>
        <v>7.9020828859780526E-3</v>
      </c>
    </row>
    <row r="26" spans="1:12" x14ac:dyDescent="0.25">
      <c r="B26">
        <v>1.419</v>
      </c>
      <c r="C26">
        <v>38.020000000000003</v>
      </c>
      <c r="D26">
        <v>2.2999999999999998</v>
      </c>
      <c r="E26">
        <v>12</v>
      </c>
      <c r="F26">
        <f t="shared" si="0"/>
        <v>27.599999999999998</v>
      </c>
      <c r="G26" s="2">
        <f t="shared" si="1"/>
        <v>34.055999999999997</v>
      </c>
      <c r="H26" s="5">
        <f t="shared" si="7"/>
        <v>33744.307633333337</v>
      </c>
      <c r="I26" s="5">
        <f t="shared" si="2"/>
        <v>33744.814833333337</v>
      </c>
      <c r="J26" s="2">
        <f t="shared" si="8"/>
        <v>12.172799999999995</v>
      </c>
      <c r="K26" s="2">
        <f t="shared" si="3"/>
        <v>10.49352</v>
      </c>
      <c r="L26" s="2">
        <f t="shared" si="6"/>
        <v>0.14873817034700326</v>
      </c>
    </row>
    <row r="27" spans="1:12" x14ac:dyDescent="0.25">
      <c r="B27">
        <v>1.9570000000000001</v>
      </c>
      <c r="C27">
        <v>38.659999999999997</v>
      </c>
      <c r="D27">
        <v>2.2999999999999998</v>
      </c>
      <c r="E27">
        <v>12</v>
      </c>
      <c r="F27">
        <f t="shared" si="0"/>
        <v>27.599999999999998</v>
      </c>
      <c r="G27" s="2">
        <f t="shared" si="1"/>
        <v>46.968000000000004</v>
      </c>
      <c r="H27" s="5">
        <f t="shared" si="7"/>
        <v>33744.814833333337</v>
      </c>
      <c r="I27" s="5">
        <f t="shared" si="2"/>
        <v>33745.352833333338</v>
      </c>
      <c r="J27" s="2">
        <f t="shared" si="8"/>
        <v>12.912000000000006</v>
      </c>
      <c r="K27" s="2">
        <f t="shared" si="3"/>
        <v>10.670159999999997</v>
      </c>
      <c r="L27" s="2">
        <f t="shared" si="6"/>
        <v>1.3680297397769296E-2</v>
      </c>
    </row>
    <row r="28" spans="1:12" x14ac:dyDescent="0.25">
      <c r="B28">
        <v>2.95</v>
      </c>
      <c r="C28">
        <v>38.82</v>
      </c>
      <c r="D28">
        <v>2.2999999999999998</v>
      </c>
      <c r="E28">
        <v>12</v>
      </c>
      <c r="F28">
        <f t="shared" si="0"/>
        <v>27.599999999999998</v>
      </c>
      <c r="G28" s="2">
        <f t="shared" si="1"/>
        <v>70.800000000000011</v>
      </c>
      <c r="H28" s="5">
        <f t="shared" si="7"/>
        <v>33745.352833333338</v>
      </c>
      <c r="I28" s="5">
        <f t="shared" si="2"/>
        <v>33746.34583333334</v>
      </c>
      <c r="J28" s="2">
        <f t="shared" si="8"/>
        <v>23.832000000000008</v>
      </c>
      <c r="K28" s="2">
        <f t="shared" si="3"/>
        <v>10.714319999999999</v>
      </c>
      <c r="L28" s="2">
        <f t="shared" si="6"/>
        <v>1.8529707955690466E-3</v>
      </c>
    </row>
    <row r="29" spans="1:12" x14ac:dyDescent="0.25">
      <c r="B29">
        <v>3.944</v>
      </c>
      <c r="C29">
        <v>39.14</v>
      </c>
      <c r="D29">
        <v>2.2999999999999998</v>
      </c>
      <c r="E29">
        <v>12</v>
      </c>
      <c r="F29">
        <f t="shared" si="0"/>
        <v>27.599999999999998</v>
      </c>
      <c r="G29" s="2">
        <f t="shared" si="1"/>
        <v>94.656000000000006</v>
      </c>
      <c r="H29" s="5">
        <f t="shared" si="7"/>
        <v>33746.34583333334</v>
      </c>
      <c r="I29" s="5">
        <f t="shared" si="2"/>
        <v>33747.339833333339</v>
      </c>
      <c r="J29" s="2">
        <f t="shared" si="8"/>
        <v>23.855999999999995</v>
      </c>
      <c r="K29" s="2">
        <f t="shared" si="3"/>
        <v>10.80264</v>
      </c>
      <c r="L29" s="2">
        <f t="shared" si="6"/>
        <v>3.7022132796781233E-3</v>
      </c>
    </row>
    <row r="30" spans="1:12" x14ac:dyDescent="0.25">
      <c r="B30">
        <v>4.9370000000000003</v>
      </c>
      <c r="C30">
        <v>40.1</v>
      </c>
      <c r="D30">
        <v>2.2999999999999998</v>
      </c>
      <c r="E30">
        <v>12</v>
      </c>
      <c r="F30">
        <f t="shared" si="0"/>
        <v>27.599999999999998</v>
      </c>
      <c r="G30" s="2">
        <f t="shared" si="1"/>
        <v>118.488</v>
      </c>
      <c r="H30" s="5">
        <f t="shared" si="7"/>
        <v>33747.339833333339</v>
      </c>
      <c r="I30" s="5">
        <f t="shared" si="2"/>
        <v>33748.332833333341</v>
      </c>
      <c r="J30" s="2">
        <f t="shared" si="8"/>
        <v>23.831999999999994</v>
      </c>
      <c r="K30" s="2">
        <f t="shared" si="3"/>
        <v>11.067600000000001</v>
      </c>
      <c r="L30" s="2">
        <f t="shared" si="6"/>
        <v>1.1117824773413913E-2</v>
      </c>
    </row>
    <row r="31" spans="1:12" x14ac:dyDescent="0.25">
      <c r="B31">
        <v>5.931</v>
      </c>
      <c r="C31">
        <v>41.06</v>
      </c>
      <c r="D31">
        <v>2.2999999999999998</v>
      </c>
      <c r="E31">
        <v>12</v>
      </c>
      <c r="F31">
        <f t="shared" si="0"/>
        <v>27.599999999999998</v>
      </c>
      <c r="G31" s="2">
        <f t="shared" si="1"/>
        <v>142.34399999999999</v>
      </c>
      <c r="H31" s="5">
        <f t="shared" si="7"/>
        <v>33748.332833333341</v>
      </c>
      <c r="I31" s="5">
        <f t="shared" si="2"/>
        <v>33749.32683333334</v>
      </c>
      <c r="J31" s="2">
        <f t="shared" si="8"/>
        <v>23.855999999999995</v>
      </c>
      <c r="K31" s="2">
        <f t="shared" si="3"/>
        <v>11.332559999999999</v>
      </c>
      <c r="L31" s="2">
        <f t="shared" si="6"/>
        <v>1.1106639839034146E-2</v>
      </c>
    </row>
    <row r="32" spans="1:12" x14ac:dyDescent="0.25">
      <c r="B32">
        <v>7.1829999999999998</v>
      </c>
      <c r="C32">
        <v>41.22</v>
      </c>
      <c r="D32">
        <v>2.2999999999999998</v>
      </c>
      <c r="E32">
        <v>12</v>
      </c>
      <c r="F32">
        <f t="shared" si="0"/>
        <v>27.599999999999998</v>
      </c>
      <c r="G32" s="2">
        <f t="shared" si="1"/>
        <v>172.392</v>
      </c>
      <c r="H32" s="5">
        <f t="shared" si="7"/>
        <v>33749.32683333334</v>
      </c>
      <c r="I32" s="5">
        <f t="shared" si="2"/>
        <v>33750.57883333334</v>
      </c>
      <c r="J32" s="2">
        <f t="shared" si="8"/>
        <v>30.048000000000002</v>
      </c>
      <c r="K32" s="2">
        <f t="shared" si="3"/>
        <v>11.376719999999999</v>
      </c>
      <c r="L32" s="2">
        <f t="shared" si="6"/>
        <v>1.4696485623003112E-3</v>
      </c>
    </row>
    <row r="33" spans="1:12" x14ac:dyDescent="0.25">
      <c r="B33">
        <v>9.2110000000000003</v>
      </c>
      <c r="C33">
        <v>41.38</v>
      </c>
      <c r="D33">
        <v>2.2999999999999998</v>
      </c>
      <c r="E33">
        <v>12</v>
      </c>
      <c r="F33">
        <f t="shared" si="0"/>
        <v>27.599999999999998</v>
      </c>
      <c r="G33" s="2">
        <f t="shared" si="1"/>
        <v>221.06400000000002</v>
      </c>
      <c r="H33" s="5">
        <f t="shared" si="7"/>
        <v>33750.57883333334</v>
      </c>
      <c r="I33" s="5">
        <f t="shared" si="2"/>
        <v>33752.606833333339</v>
      </c>
      <c r="J33" s="2">
        <f t="shared" si="8"/>
        <v>48.672000000000025</v>
      </c>
      <c r="K33" s="2">
        <f t="shared" si="3"/>
        <v>11.420879999999999</v>
      </c>
      <c r="L33" s="2">
        <f t="shared" si="6"/>
        <v>9.0729783037474796E-4</v>
      </c>
    </row>
    <row r="34" spans="1:12" x14ac:dyDescent="0.25">
      <c r="G34" s="2"/>
      <c r="H34" s="5"/>
      <c r="I34" s="5"/>
      <c r="J34" s="2"/>
      <c r="K34" s="2"/>
      <c r="L34" s="2"/>
    </row>
    <row r="35" spans="1:12" x14ac:dyDescent="0.25">
      <c r="A35" t="s">
        <v>20</v>
      </c>
      <c r="B35">
        <v>1.1349999999999999E-3</v>
      </c>
      <c r="C35">
        <v>0.11119999999999999</v>
      </c>
      <c r="D35">
        <v>2.2000000000000002</v>
      </c>
      <c r="E35">
        <v>13</v>
      </c>
      <c r="F35">
        <f t="shared" si="0"/>
        <v>28.6</v>
      </c>
      <c r="G35" s="2">
        <f t="shared" si="1"/>
        <v>2.724E-2</v>
      </c>
      <c r="H35" s="5">
        <f>$G$2+($H$2/24)</f>
        <v>33743.395833333336</v>
      </c>
      <c r="I35" s="5">
        <f t="shared" si="2"/>
        <v>33743.396968333334</v>
      </c>
      <c r="J35" s="2">
        <f>G35</f>
        <v>2.724E-2</v>
      </c>
      <c r="K35" s="2">
        <f t="shared" si="3"/>
        <v>3.1803199999999997E-2</v>
      </c>
      <c r="L35" s="2">
        <f>K35/J35</f>
        <v>1.167518355359765</v>
      </c>
    </row>
    <row r="36" spans="1:12" x14ac:dyDescent="0.25">
      <c r="B36">
        <v>0.1046</v>
      </c>
      <c r="C36">
        <v>6.5090000000000003</v>
      </c>
      <c r="D36">
        <v>2.2000000000000002</v>
      </c>
      <c r="E36">
        <v>13</v>
      </c>
      <c r="F36">
        <f t="shared" si="0"/>
        <v>28.6</v>
      </c>
      <c r="G36" s="2">
        <f t="shared" si="1"/>
        <v>2.5103999999999997</v>
      </c>
      <c r="H36" s="5">
        <f>I35</f>
        <v>33743.396968333334</v>
      </c>
      <c r="I36" s="5">
        <f t="shared" si="2"/>
        <v>33743.500433333335</v>
      </c>
      <c r="J36" s="2">
        <f>G36-G35</f>
        <v>2.4831599999999998</v>
      </c>
      <c r="K36" s="2">
        <f t="shared" si="3"/>
        <v>1.8615740000000003</v>
      </c>
      <c r="L36" s="2">
        <f>(K36-K35)/J36</f>
        <v>0.73687188904460466</v>
      </c>
    </row>
    <row r="37" spans="1:12" x14ac:dyDescent="0.25">
      <c r="B37">
        <v>0.23910000000000001</v>
      </c>
      <c r="C37">
        <v>18.34</v>
      </c>
      <c r="D37">
        <v>2.2000000000000002</v>
      </c>
      <c r="E37">
        <v>13</v>
      </c>
      <c r="F37">
        <f t="shared" si="0"/>
        <v>28.6</v>
      </c>
      <c r="G37" s="2">
        <f t="shared" si="1"/>
        <v>5.7384000000000004</v>
      </c>
      <c r="H37" s="5">
        <f t="shared" ref="H37:H47" si="9">I36</f>
        <v>33743.500433333335</v>
      </c>
      <c r="I37" s="5">
        <f t="shared" si="2"/>
        <v>33743.634933333335</v>
      </c>
      <c r="J37" s="2">
        <f t="shared" ref="J37:J47" si="10">G37-G36</f>
        <v>3.2280000000000006</v>
      </c>
      <c r="K37" s="2">
        <f t="shared" si="3"/>
        <v>5.2452400000000008</v>
      </c>
      <c r="L37" s="2">
        <f>(K37-K36)/J37</f>
        <v>1.0482236679058241</v>
      </c>
    </row>
    <row r="38" spans="1:12" x14ac:dyDescent="0.25">
      <c r="B38">
        <v>0.45650000000000002</v>
      </c>
      <c r="C38">
        <v>28.42</v>
      </c>
      <c r="D38">
        <v>2.2000000000000002</v>
      </c>
      <c r="E38">
        <v>13</v>
      </c>
      <c r="F38">
        <f t="shared" si="0"/>
        <v>28.6</v>
      </c>
      <c r="G38" s="2">
        <f t="shared" si="1"/>
        <v>10.956</v>
      </c>
      <c r="H38" s="5">
        <f t="shared" si="9"/>
        <v>33743.634933333335</v>
      </c>
      <c r="I38" s="5">
        <f t="shared" si="2"/>
        <v>33743.852333333336</v>
      </c>
      <c r="J38" s="2">
        <f t="shared" si="10"/>
        <v>5.2175999999999991</v>
      </c>
      <c r="K38" s="2">
        <f t="shared" si="3"/>
        <v>8.1281200000000009</v>
      </c>
      <c r="L38" s="2">
        <f t="shared" si="6"/>
        <v>0.5525298988040479</v>
      </c>
    </row>
    <row r="39" spans="1:12" x14ac:dyDescent="0.25">
      <c r="B39">
        <v>0.92210000000000003</v>
      </c>
      <c r="C39">
        <v>28.42</v>
      </c>
      <c r="D39">
        <v>2.2000000000000002</v>
      </c>
      <c r="E39">
        <v>13</v>
      </c>
      <c r="F39">
        <f t="shared" si="0"/>
        <v>28.6</v>
      </c>
      <c r="G39" s="2">
        <f t="shared" si="1"/>
        <v>22.130400000000002</v>
      </c>
      <c r="H39" s="5">
        <f t="shared" si="9"/>
        <v>33743.852333333336</v>
      </c>
      <c r="I39" s="5">
        <f t="shared" si="2"/>
        <v>33744.317933333339</v>
      </c>
      <c r="J39" s="2">
        <f t="shared" si="10"/>
        <v>11.174400000000002</v>
      </c>
      <c r="K39" s="2">
        <f t="shared" si="3"/>
        <v>8.1281200000000009</v>
      </c>
      <c r="L39" s="2">
        <f t="shared" si="6"/>
        <v>0</v>
      </c>
    </row>
    <row r="40" spans="1:12" x14ac:dyDescent="0.25">
      <c r="B40">
        <v>1.419</v>
      </c>
      <c r="C40">
        <v>32.42</v>
      </c>
      <c r="D40">
        <v>2.2000000000000002</v>
      </c>
      <c r="E40">
        <v>13</v>
      </c>
      <c r="F40">
        <f t="shared" si="0"/>
        <v>28.6</v>
      </c>
      <c r="G40" s="2">
        <f t="shared" si="1"/>
        <v>34.055999999999997</v>
      </c>
      <c r="H40" s="5">
        <f t="shared" si="9"/>
        <v>33744.317933333339</v>
      </c>
      <c r="I40" s="5">
        <f t="shared" si="2"/>
        <v>33744.814833333337</v>
      </c>
      <c r="J40" s="2">
        <f t="shared" si="10"/>
        <v>11.925599999999996</v>
      </c>
      <c r="K40" s="2">
        <f t="shared" si="3"/>
        <v>9.272120000000001</v>
      </c>
      <c r="L40" s="2">
        <f t="shared" si="6"/>
        <v>9.5928087475682614E-2</v>
      </c>
    </row>
    <row r="41" spans="1:12" x14ac:dyDescent="0.25">
      <c r="B41">
        <v>1.9570000000000001</v>
      </c>
      <c r="C41">
        <v>32.74</v>
      </c>
      <c r="D41">
        <v>2.2000000000000002</v>
      </c>
      <c r="E41">
        <v>13</v>
      </c>
      <c r="F41">
        <f t="shared" si="0"/>
        <v>28.6</v>
      </c>
      <c r="G41" s="2">
        <f t="shared" si="1"/>
        <v>46.968000000000004</v>
      </c>
      <c r="H41" s="5">
        <f t="shared" si="9"/>
        <v>33744.814833333337</v>
      </c>
      <c r="I41" s="5">
        <f t="shared" si="2"/>
        <v>33745.352833333338</v>
      </c>
      <c r="J41" s="2">
        <f t="shared" si="10"/>
        <v>12.912000000000006</v>
      </c>
      <c r="K41" s="2">
        <f t="shared" si="3"/>
        <v>9.363640000000002</v>
      </c>
      <c r="L41" s="2">
        <f t="shared" si="6"/>
        <v>7.0879801734821009E-3</v>
      </c>
    </row>
    <row r="42" spans="1:12" x14ac:dyDescent="0.25">
      <c r="B42">
        <v>2.9609999999999999</v>
      </c>
      <c r="C42">
        <v>36.58</v>
      </c>
      <c r="D42">
        <v>2.2000000000000002</v>
      </c>
      <c r="E42">
        <v>13</v>
      </c>
      <c r="F42">
        <f t="shared" si="0"/>
        <v>28.6</v>
      </c>
      <c r="G42" s="2">
        <f t="shared" si="1"/>
        <v>71.063999999999993</v>
      </c>
      <c r="H42" s="5">
        <f t="shared" si="9"/>
        <v>33745.352833333338</v>
      </c>
      <c r="I42" s="5">
        <f t="shared" si="2"/>
        <v>33746.356833333339</v>
      </c>
      <c r="J42" s="2">
        <f t="shared" si="10"/>
        <v>24.095999999999989</v>
      </c>
      <c r="K42" s="2">
        <f t="shared" si="3"/>
        <v>10.461879999999999</v>
      </c>
      <c r="L42" s="2">
        <f t="shared" si="6"/>
        <v>4.5577689243027783E-2</v>
      </c>
    </row>
    <row r="43" spans="1:12" x14ac:dyDescent="0.25">
      <c r="B43">
        <v>3.9540000000000002</v>
      </c>
      <c r="C43">
        <v>41.22</v>
      </c>
      <c r="D43">
        <v>2.2000000000000002</v>
      </c>
      <c r="E43">
        <v>13</v>
      </c>
      <c r="F43">
        <f t="shared" si="0"/>
        <v>28.6</v>
      </c>
      <c r="G43" s="2">
        <f t="shared" si="1"/>
        <v>94.896000000000001</v>
      </c>
      <c r="H43" s="5">
        <f t="shared" si="9"/>
        <v>33746.356833333339</v>
      </c>
      <c r="I43" s="5">
        <f t="shared" si="2"/>
        <v>33747.349833333341</v>
      </c>
      <c r="J43" s="2">
        <f t="shared" si="10"/>
        <v>23.832000000000008</v>
      </c>
      <c r="K43" s="2">
        <f t="shared" si="3"/>
        <v>11.788920000000001</v>
      </c>
      <c r="L43" s="2">
        <f t="shared" si="6"/>
        <v>5.5683115139308556E-2</v>
      </c>
    </row>
    <row r="44" spans="1:12" x14ac:dyDescent="0.25">
      <c r="B44">
        <v>4.9370000000000003</v>
      </c>
      <c r="C44">
        <v>44.26</v>
      </c>
      <c r="D44">
        <v>2.2000000000000002</v>
      </c>
      <c r="E44">
        <v>13</v>
      </c>
      <c r="F44">
        <f t="shared" si="0"/>
        <v>28.6</v>
      </c>
      <c r="G44" s="2">
        <f t="shared" si="1"/>
        <v>118.488</v>
      </c>
      <c r="H44" s="5">
        <f t="shared" si="9"/>
        <v>33747.349833333341</v>
      </c>
      <c r="I44" s="5">
        <f t="shared" si="2"/>
        <v>33748.332833333341</v>
      </c>
      <c r="J44" s="2">
        <f t="shared" si="10"/>
        <v>23.591999999999999</v>
      </c>
      <c r="K44" s="2">
        <f t="shared" si="3"/>
        <v>12.65836</v>
      </c>
      <c r="L44" s="2">
        <f t="shared" si="6"/>
        <v>3.6853170566293621E-2</v>
      </c>
    </row>
    <row r="45" spans="1:12" x14ac:dyDescent="0.25">
      <c r="B45">
        <v>5.931</v>
      </c>
      <c r="C45">
        <v>45.22</v>
      </c>
      <c r="D45">
        <v>2.2000000000000002</v>
      </c>
      <c r="E45">
        <v>13</v>
      </c>
      <c r="F45">
        <f t="shared" si="0"/>
        <v>28.6</v>
      </c>
      <c r="G45" s="2">
        <f t="shared" si="1"/>
        <v>142.34399999999999</v>
      </c>
      <c r="H45" s="5">
        <f t="shared" si="9"/>
        <v>33748.332833333341</v>
      </c>
      <c r="I45" s="5">
        <f t="shared" si="2"/>
        <v>33749.32683333334</v>
      </c>
      <c r="J45" s="2">
        <f t="shared" si="10"/>
        <v>23.855999999999995</v>
      </c>
      <c r="K45" s="2">
        <f t="shared" si="3"/>
        <v>12.932920000000001</v>
      </c>
      <c r="L45" s="2">
        <f t="shared" si="6"/>
        <v>1.1509054325955779E-2</v>
      </c>
    </row>
    <row r="46" spans="1:12" x14ac:dyDescent="0.25">
      <c r="B46">
        <v>7.1829999999999998</v>
      </c>
      <c r="C46">
        <v>46.33</v>
      </c>
      <c r="D46">
        <v>2.2000000000000002</v>
      </c>
      <c r="E46">
        <v>13</v>
      </c>
      <c r="F46">
        <f t="shared" si="0"/>
        <v>28.6</v>
      </c>
      <c r="G46" s="2">
        <f t="shared" si="1"/>
        <v>172.392</v>
      </c>
      <c r="H46" s="5">
        <f t="shared" si="9"/>
        <v>33749.32683333334</v>
      </c>
      <c r="I46" s="5">
        <f t="shared" si="2"/>
        <v>33750.57883333334</v>
      </c>
      <c r="J46" s="2">
        <f t="shared" si="10"/>
        <v>30.048000000000002</v>
      </c>
      <c r="K46" s="2">
        <f t="shared" si="3"/>
        <v>13.25038</v>
      </c>
      <c r="L46" s="2">
        <f t="shared" si="6"/>
        <v>1.0565095846645325E-2</v>
      </c>
    </row>
    <row r="47" spans="1:12" x14ac:dyDescent="0.25">
      <c r="B47">
        <v>9.2219999999999995</v>
      </c>
      <c r="C47">
        <v>46.49</v>
      </c>
      <c r="D47">
        <v>2.2000000000000002</v>
      </c>
      <c r="E47">
        <v>13</v>
      </c>
      <c r="F47">
        <f t="shared" si="0"/>
        <v>28.6</v>
      </c>
      <c r="G47" s="2">
        <f t="shared" si="1"/>
        <v>221.32799999999997</v>
      </c>
      <c r="H47" s="5">
        <f t="shared" si="9"/>
        <v>33750.57883333334</v>
      </c>
      <c r="I47" s="5">
        <f t="shared" si="2"/>
        <v>33752.617833333337</v>
      </c>
      <c r="J47" s="2">
        <f t="shared" si="10"/>
        <v>48.935999999999979</v>
      </c>
      <c r="K47" s="2">
        <f t="shared" si="3"/>
        <v>13.296140000000001</v>
      </c>
      <c r="L47" s="2">
        <f t="shared" si="6"/>
        <v>9.3509890469187056E-4</v>
      </c>
    </row>
    <row r="48" spans="1:12" x14ac:dyDescent="0.25">
      <c r="G48" s="2"/>
      <c r="H48" s="5"/>
      <c r="I48" s="5"/>
      <c r="J48" s="2"/>
      <c r="K48" s="2"/>
      <c r="L48" s="2"/>
    </row>
    <row r="49" spans="1:12" x14ac:dyDescent="0.25">
      <c r="A49" t="s">
        <v>21</v>
      </c>
      <c r="B49">
        <v>1.1349999999999999E-3</v>
      </c>
      <c r="C49">
        <v>0.11119999999999999</v>
      </c>
      <c r="D49">
        <v>2</v>
      </c>
      <c r="E49">
        <v>11.6</v>
      </c>
      <c r="F49">
        <f t="shared" si="0"/>
        <v>23.2</v>
      </c>
      <c r="G49" s="2">
        <f t="shared" si="1"/>
        <v>2.724E-2</v>
      </c>
      <c r="H49" s="5">
        <f>$G$2+($H$2/24)</f>
        <v>33743.395833333336</v>
      </c>
      <c r="I49" s="5">
        <f t="shared" si="2"/>
        <v>33743.396968333334</v>
      </c>
      <c r="J49" s="2">
        <f>G49</f>
        <v>2.724E-2</v>
      </c>
      <c r="K49" s="2">
        <f t="shared" si="3"/>
        <v>2.5798399999999999E-2</v>
      </c>
      <c r="L49" s="2">
        <f>K49/J49</f>
        <v>0.94707782672540375</v>
      </c>
    </row>
    <row r="50" spans="1:12" x14ac:dyDescent="0.25">
      <c r="B50">
        <v>2.1829999999999999E-2</v>
      </c>
      <c r="C50">
        <v>14.51</v>
      </c>
      <c r="D50">
        <v>2</v>
      </c>
      <c r="E50">
        <v>11.6</v>
      </c>
      <c r="F50">
        <f t="shared" si="0"/>
        <v>23.2</v>
      </c>
      <c r="G50" s="2">
        <f t="shared" si="1"/>
        <v>0.52391999999999994</v>
      </c>
      <c r="H50" s="5">
        <f>I49</f>
        <v>33743.396968333334</v>
      </c>
      <c r="I50" s="5">
        <f t="shared" si="2"/>
        <v>33743.417663333334</v>
      </c>
      <c r="J50" s="2">
        <f>G50-G49</f>
        <v>0.49667999999999995</v>
      </c>
      <c r="K50" s="2">
        <f t="shared" si="3"/>
        <v>3.36632</v>
      </c>
      <c r="L50" s="2">
        <f t="shared" si="6"/>
        <v>6.7257018603527428</v>
      </c>
    </row>
    <row r="51" spans="1:12" x14ac:dyDescent="0.25">
      <c r="B51">
        <v>6.3219999999999998E-2</v>
      </c>
      <c r="C51">
        <v>41.38</v>
      </c>
      <c r="D51">
        <v>2</v>
      </c>
      <c r="E51">
        <v>11.6</v>
      </c>
      <c r="F51">
        <f t="shared" si="0"/>
        <v>23.2</v>
      </c>
      <c r="G51" s="2">
        <f t="shared" si="1"/>
        <v>1.51728</v>
      </c>
      <c r="H51" s="5">
        <f t="shared" ref="H51:H63" si="11">I50</f>
        <v>33743.417663333334</v>
      </c>
      <c r="I51" s="5">
        <f t="shared" si="2"/>
        <v>33743.459053333332</v>
      </c>
      <c r="J51" s="2">
        <f t="shared" ref="J51:J63" si="12">G51-G50</f>
        <v>0.99336000000000002</v>
      </c>
      <c r="K51" s="2">
        <f t="shared" si="3"/>
        <v>9.6001599999999989</v>
      </c>
      <c r="L51" s="2">
        <f t="shared" si="6"/>
        <v>6.2755093822984609</v>
      </c>
    </row>
    <row r="52" spans="1:12" x14ac:dyDescent="0.25">
      <c r="B52">
        <v>0.115</v>
      </c>
      <c r="C52">
        <v>62.17</v>
      </c>
      <c r="D52">
        <v>2</v>
      </c>
      <c r="E52">
        <v>11.6</v>
      </c>
      <c r="F52">
        <f t="shared" si="0"/>
        <v>23.2</v>
      </c>
      <c r="G52" s="2">
        <f t="shared" si="1"/>
        <v>2.7600000000000002</v>
      </c>
      <c r="H52" s="5">
        <f t="shared" si="11"/>
        <v>33743.459053333332</v>
      </c>
      <c r="I52" s="5">
        <f t="shared" si="2"/>
        <v>33743.510833333334</v>
      </c>
      <c r="J52" s="2">
        <f t="shared" si="12"/>
        <v>1.2427200000000003</v>
      </c>
      <c r="K52" s="2">
        <f t="shared" si="3"/>
        <v>14.423440000000001</v>
      </c>
      <c r="L52" s="2">
        <f t="shared" si="6"/>
        <v>3.881228273464659</v>
      </c>
    </row>
    <row r="53" spans="1:12" x14ac:dyDescent="0.25">
      <c r="B53">
        <v>0.2185</v>
      </c>
      <c r="C53">
        <v>75.599999999999994</v>
      </c>
      <c r="D53">
        <v>2</v>
      </c>
      <c r="E53">
        <v>11.6</v>
      </c>
      <c r="F53">
        <f t="shared" si="0"/>
        <v>23.2</v>
      </c>
      <c r="G53" s="2">
        <f t="shared" si="1"/>
        <v>5.2439999999999998</v>
      </c>
      <c r="H53" s="5">
        <f t="shared" si="11"/>
        <v>33743.510833333334</v>
      </c>
      <c r="I53" s="5">
        <f t="shared" si="2"/>
        <v>33743.614333333331</v>
      </c>
      <c r="J53" s="2">
        <f t="shared" si="12"/>
        <v>2.4839999999999995</v>
      </c>
      <c r="K53" s="2">
        <f t="shared" si="3"/>
        <v>17.539199999999997</v>
      </c>
      <c r="L53" s="2">
        <f t="shared" si="6"/>
        <v>1.2543317230273741</v>
      </c>
    </row>
    <row r="54" spans="1:12" x14ac:dyDescent="0.25">
      <c r="B54">
        <v>0.43580000000000002</v>
      </c>
      <c r="C54">
        <v>79.44</v>
      </c>
      <c r="D54">
        <v>2</v>
      </c>
      <c r="E54">
        <v>11.6</v>
      </c>
      <c r="F54">
        <f t="shared" si="0"/>
        <v>23.2</v>
      </c>
      <c r="G54" s="2">
        <f t="shared" si="1"/>
        <v>10.459200000000001</v>
      </c>
      <c r="H54" s="5">
        <f t="shared" si="11"/>
        <v>33743.614333333331</v>
      </c>
      <c r="I54" s="5">
        <f t="shared" si="2"/>
        <v>33743.831633333328</v>
      </c>
      <c r="J54" s="2">
        <f t="shared" si="12"/>
        <v>5.2152000000000012</v>
      </c>
      <c r="K54" s="2">
        <f t="shared" si="3"/>
        <v>18.43008</v>
      </c>
      <c r="L54" s="2">
        <f t="shared" si="6"/>
        <v>0.17082374597330929</v>
      </c>
    </row>
    <row r="55" spans="1:12" x14ac:dyDescent="0.25">
      <c r="B55">
        <v>0.90139999999999998</v>
      </c>
      <c r="C55">
        <v>82.8</v>
      </c>
      <c r="D55">
        <v>2</v>
      </c>
      <c r="E55">
        <v>11.6</v>
      </c>
      <c r="F55">
        <f t="shared" si="0"/>
        <v>23.2</v>
      </c>
      <c r="G55" s="2">
        <f t="shared" si="1"/>
        <v>21.633600000000001</v>
      </c>
      <c r="H55" s="5">
        <f t="shared" si="11"/>
        <v>33743.831633333328</v>
      </c>
      <c r="I55" s="5">
        <f t="shared" si="2"/>
        <v>33744.297233333331</v>
      </c>
      <c r="J55" s="2">
        <f t="shared" si="12"/>
        <v>11.1744</v>
      </c>
      <c r="K55" s="2">
        <f t="shared" si="3"/>
        <v>19.209599999999998</v>
      </c>
      <c r="L55" s="2">
        <f t="shared" si="6"/>
        <v>6.9759450171821127E-2</v>
      </c>
    </row>
    <row r="56" spans="1:12" x14ac:dyDescent="0.25">
      <c r="B56">
        <v>1.409</v>
      </c>
      <c r="C56">
        <v>85.52</v>
      </c>
      <c r="D56">
        <v>2</v>
      </c>
      <c r="E56">
        <v>11.6</v>
      </c>
      <c r="F56">
        <f t="shared" si="0"/>
        <v>23.2</v>
      </c>
      <c r="G56" s="2">
        <f t="shared" si="1"/>
        <v>33.816000000000003</v>
      </c>
      <c r="H56" s="5">
        <f t="shared" si="11"/>
        <v>33744.297233333331</v>
      </c>
      <c r="I56" s="5">
        <f t="shared" si="2"/>
        <v>33744.804833333328</v>
      </c>
      <c r="J56" s="2">
        <f t="shared" si="12"/>
        <v>12.182400000000001</v>
      </c>
      <c r="K56" s="2">
        <f t="shared" si="3"/>
        <v>19.840639999999997</v>
      </c>
      <c r="L56" s="2">
        <f t="shared" si="6"/>
        <v>5.179931704754389E-2</v>
      </c>
    </row>
    <row r="57" spans="1:12" x14ac:dyDescent="0.25">
      <c r="B57">
        <v>1.9470000000000001</v>
      </c>
      <c r="C57">
        <v>85.84</v>
      </c>
      <c r="D57">
        <v>2</v>
      </c>
      <c r="E57">
        <v>11.6</v>
      </c>
      <c r="F57">
        <f t="shared" si="0"/>
        <v>23.2</v>
      </c>
      <c r="G57" s="2">
        <f t="shared" si="1"/>
        <v>46.728000000000002</v>
      </c>
      <c r="H57" s="5">
        <f t="shared" si="11"/>
        <v>33744.804833333328</v>
      </c>
      <c r="I57" s="5">
        <f t="shared" si="2"/>
        <v>33745.342833333329</v>
      </c>
      <c r="J57" s="2">
        <f t="shared" si="12"/>
        <v>12.911999999999999</v>
      </c>
      <c r="K57" s="2">
        <f t="shared" si="3"/>
        <v>19.91488</v>
      </c>
      <c r="L57" s="2">
        <f t="shared" si="6"/>
        <v>5.7496902106570014E-3</v>
      </c>
    </row>
    <row r="58" spans="1:12" x14ac:dyDescent="0.25">
      <c r="B58">
        <v>2.95</v>
      </c>
      <c r="C58">
        <v>86.16</v>
      </c>
      <c r="D58">
        <v>2</v>
      </c>
      <c r="E58">
        <v>11.6</v>
      </c>
      <c r="F58">
        <f t="shared" si="0"/>
        <v>23.2</v>
      </c>
      <c r="G58" s="2">
        <f t="shared" si="1"/>
        <v>70.800000000000011</v>
      </c>
      <c r="H58" s="5">
        <f t="shared" si="11"/>
        <v>33745.342833333329</v>
      </c>
      <c r="I58" s="5">
        <f t="shared" si="2"/>
        <v>33746.345833333326</v>
      </c>
      <c r="J58" s="2">
        <f t="shared" si="12"/>
        <v>24.07200000000001</v>
      </c>
      <c r="K58" s="2">
        <f t="shared" si="3"/>
        <v>19.989119999999996</v>
      </c>
      <c r="L58" s="2">
        <f t="shared" si="6"/>
        <v>3.0840810900629799E-3</v>
      </c>
    </row>
    <row r="59" spans="1:12" x14ac:dyDescent="0.25">
      <c r="B59">
        <v>3.944</v>
      </c>
      <c r="C59">
        <v>88.24</v>
      </c>
      <c r="D59">
        <v>2</v>
      </c>
      <c r="E59">
        <v>11.6</v>
      </c>
      <c r="F59">
        <f t="shared" si="0"/>
        <v>23.2</v>
      </c>
      <c r="G59" s="2">
        <f t="shared" si="1"/>
        <v>94.656000000000006</v>
      </c>
      <c r="H59" s="5">
        <f t="shared" si="11"/>
        <v>33746.345833333326</v>
      </c>
      <c r="I59" s="5">
        <f t="shared" si="2"/>
        <v>33747.339833333324</v>
      </c>
      <c r="J59" s="2">
        <f t="shared" si="12"/>
        <v>23.855999999999995</v>
      </c>
      <c r="K59" s="2">
        <f t="shared" si="3"/>
        <v>20.471679999999999</v>
      </c>
      <c r="L59" s="2">
        <f t="shared" si="6"/>
        <v>2.022803487592233E-2</v>
      </c>
    </row>
    <row r="60" spans="1:12" x14ac:dyDescent="0.25">
      <c r="B60">
        <v>4.9269999999999996</v>
      </c>
      <c r="C60">
        <v>88.72</v>
      </c>
      <c r="D60">
        <v>2</v>
      </c>
      <c r="E60">
        <v>11.6</v>
      </c>
      <c r="F60">
        <f t="shared" si="0"/>
        <v>23.2</v>
      </c>
      <c r="G60" s="2">
        <f t="shared" si="1"/>
        <v>118.24799999999999</v>
      </c>
      <c r="H60" s="5">
        <f t="shared" si="11"/>
        <v>33747.339833333324</v>
      </c>
      <c r="I60" s="5">
        <f t="shared" si="2"/>
        <v>33748.322833333325</v>
      </c>
      <c r="J60" s="2">
        <f t="shared" si="12"/>
        <v>23.591999999999985</v>
      </c>
      <c r="K60" s="2">
        <f t="shared" si="3"/>
        <v>20.58304</v>
      </c>
      <c r="L60" s="2">
        <f t="shared" si="6"/>
        <v>4.7202441505595676E-3</v>
      </c>
    </row>
    <row r="61" spans="1:12" x14ac:dyDescent="0.25">
      <c r="B61">
        <v>5.92</v>
      </c>
      <c r="C61">
        <v>89.52</v>
      </c>
      <c r="D61">
        <v>2</v>
      </c>
      <c r="E61">
        <v>11.6</v>
      </c>
      <c r="F61">
        <f t="shared" si="0"/>
        <v>23.2</v>
      </c>
      <c r="G61" s="2">
        <f t="shared" si="1"/>
        <v>142.07999999999998</v>
      </c>
      <c r="H61" s="5">
        <f t="shared" si="11"/>
        <v>33748.322833333325</v>
      </c>
      <c r="I61" s="5">
        <f t="shared" si="2"/>
        <v>33749.315833333327</v>
      </c>
      <c r="J61" s="2">
        <f t="shared" si="12"/>
        <v>23.831999999999994</v>
      </c>
      <c r="K61" s="2">
        <f t="shared" si="3"/>
        <v>20.768639999999998</v>
      </c>
      <c r="L61" s="2">
        <f t="shared" si="6"/>
        <v>7.7878482712318469E-3</v>
      </c>
    </row>
    <row r="62" spans="1:12" x14ac:dyDescent="0.25">
      <c r="B62">
        <v>7.1619999999999999</v>
      </c>
      <c r="C62">
        <v>89.52</v>
      </c>
      <c r="D62">
        <v>2</v>
      </c>
      <c r="E62">
        <v>11.6</v>
      </c>
      <c r="F62">
        <f t="shared" si="0"/>
        <v>23.2</v>
      </c>
      <c r="G62" s="2">
        <f t="shared" si="1"/>
        <v>171.88800000000001</v>
      </c>
      <c r="H62" s="5">
        <f t="shared" si="11"/>
        <v>33749.315833333327</v>
      </c>
      <c r="I62" s="5">
        <f t="shared" si="2"/>
        <v>33750.557833333325</v>
      </c>
      <c r="J62" s="2">
        <f t="shared" si="12"/>
        <v>29.808000000000021</v>
      </c>
      <c r="K62" s="2">
        <f t="shared" si="3"/>
        <v>20.768639999999998</v>
      </c>
      <c r="L62" s="2">
        <f t="shared" si="6"/>
        <v>0</v>
      </c>
    </row>
    <row r="63" spans="1:12" x14ac:dyDescent="0.25">
      <c r="B63">
        <v>9.2110000000000003</v>
      </c>
      <c r="C63">
        <v>89.68</v>
      </c>
      <c r="D63">
        <v>2</v>
      </c>
      <c r="E63">
        <v>11.6</v>
      </c>
      <c r="F63">
        <f t="shared" si="0"/>
        <v>23.2</v>
      </c>
      <c r="G63" s="2">
        <f t="shared" si="1"/>
        <v>221.06400000000002</v>
      </c>
      <c r="H63" s="5">
        <f t="shared" si="11"/>
        <v>33750.557833333325</v>
      </c>
      <c r="I63" s="5">
        <f t="shared" si="2"/>
        <v>33752.606833333324</v>
      </c>
      <c r="J63" s="2">
        <f t="shared" si="12"/>
        <v>49.176000000000016</v>
      </c>
      <c r="K63" s="2">
        <f t="shared" si="3"/>
        <v>20.805759999999999</v>
      </c>
      <c r="L63" s="2">
        <f t="shared" si="6"/>
        <v>7.5483975923217798E-4</v>
      </c>
    </row>
  </sheetData>
  <sortState ref="B49:C63">
    <sortCondition ref="B43"/>
  </sortState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zoomScale="80" zoomScaleNormal="80" workbookViewId="0">
      <selection activeCell="T52" sqref="T52"/>
    </sheetView>
  </sheetViews>
  <sheetFormatPr defaultColWidth="8.85546875" defaultRowHeight="15" x14ac:dyDescent="0.25"/>
  <cols>
    <col min="1" max="1" width="15.7109375" customWidth="1"/>
    <col min="3" max="3" width="15.7109375" customWidth="1"/>
    <col min="4" max="4" width="13.85546875" customWidth="1"/>
    <col min="5" max="5" width="13.140625" customWidth="1"/>
    <col min="6" max="6" width="15.42578125" customWidth="1"/>
    <col min="7" max="7" width="11.7109375" customWidth="1"/>
    <col min="8" max="9" width="17.5703125" customWidth="1"/>
    <col min="10" max="10" width="12" customWidth="1"/>
    <col min="11" max="11" width="11.28515625" customWidth="1"/>
    <col min="12" max="12" width="13.7109375" customWidth="1"/>
  </cols>
  <sheetData>
    <row r="1" spans="1:12" x14ac:dyDescent="0.25">
      <c r="F1" s="2"/>
      <c r="G1" s="2" t="s">
        <v>42</v>
      </c>
      <c r="H1" s="2" t="s">
        <v>37</v>
      </c>
    </row>
    <row r="2" spans="1:12" x14ac:dyDescent="0.25">
      <c r="F2" s="7" t="s">
        <v>38</v>
      </c>
      <c r="G2" s="8">
        <v>33344</v>
      </c>
      <c r="H2" s="7">
        <v>9.5</v>
      </c>
    </row>
    <row r="3" spans="1:12" x14ac:dyDescent="0.25">
      <c r="F3" s="2" t="s">
        <v>35</v>
      </c>
      <c r="G3" s="4">
        <v>33372</v>
      </c>
      <c r="H3" s="2">
        <v>9.5</v>
      </c>
    </row>
    <row r="4" spans="1:12" x14ac:dyDescent="0.25">
      <c r="F4" s="7" t="s">
        <v>39</v>
      </c>
      <c r="G4" s="4">
        <v>33400</v>
      </c>
      <c r="H4" s="2">
        <v>9.5</v>
      </c>
    </row>
    <row r="5" spans="1:12" x14ac:dyDescent="0.25">
      <c r="F5" s="2" t="s">
        <v>40</v>
      </c>
      <c r="G5" s="4">
        <v>33428</v>
      </c>
      <c r="H5" s="2">
        <v>9.5</v>
      </c>
    </row>
    <row r="7" spans="1:12" ht="45" x14ac:dyDescent="0.25">
      <c r="B7" s="3" t="s">
        <v>0</v>
      </c>
      <c r="C7" s="3" t="s">
        <v>1</v>
      </c>
      <c r="D7" s="3" t="s">
        <v>31</v>
      </c>
      <c r="E7" s="3" t="s">
        <v>32</v>
      </c>
      <c r="F7" s="3" t="s">
        <v>30</v>
      </c>
      <c r="G7" s="3" t="s">
        <v>12</v>
      </c>
      <c r="H7" s="3" t="s">
        <v>33</v>
      </c>
      <c r="I7" s="3" t="s">
        <v>34</v>
      </c>
      <c r="J7" s="3" t="s">
        <v>13</v>
      </c>
      <c r="K7" s="3" t="s">
        <v>10</v>
      </c>
      <c r="L7" s="3" t="s">
        <v>11</v>
      </c>
    </row>
    <row r="8" spans="1:12" x14ac:dyDescent="0.25">
      <c r="A8" t="s">
        <v>22</v>
      </c>
      <c r="B8">
        <v>5.4450000000000002E-3</v>
      </c>
      <c r="C8">
        <v>2.01E-2</v>
      </c>
      <c r="D8">
        <v>2.5</v>
      </c>
      <c r="E8">
        <v>22</v>
      </c>
      <c r="F8">
        <f>E8*D8</f>
        <v>55</v>
      </c>
      <c r="G8" s="2">
        <f>24*B8</f>
        <v>0.13068000000000002</v>
      </c>
      <c r="H8" s="5">
        <f>$G$2+($H$2/24)</f>
        <v>33344.395833333336</v>
      </c>
      <c r="I8" s="5">
        <f>H8+(J8/24)</f>
        <v>33344.401278333338</v>
      </c>
      <c r="J8" s="2">
        <f>G8</f>
        <v>0.13068000000000002</v>
      </c>
      <c r="K8" s="2">
        <f>C8/100*F8</f>
        <v>1.1055000000000001E-2</v>
      </c>
      <c r="L8" s="2">
        <f>K8/J8</f>
        <v>8.4595959595959586E-2</v>
      </c>
    </row>
    <row r="9" spans="1:12" x14ac:dyDescent="0.25">
      <c r="B9">
        <v>0.93400000000000005</v>
      </c>
      <c r="C9">
        <v>0.9627</v>
      </c>
      <c r="D9">
        <v>2.5</v>
      </c>
      <c r="E9">
        <v>22</v>
      </c>
      <c r="F9">
        <f t="shared" ref="F9:F72" si="0">E9*D9</f>
        <v>55</v>
      </c>
      <c r="G9" s="2">
        <f t="shared" ref="G9:G72" si="1">24*B9</f>
        <v>22.416</v>
      </c>
      <c r="H9" s="5">
        <f>I8</f>
        <v>33344.401278333338</v>
      </c>
      <c r="I9" s="5">
        <f t="shared" ref="I9:I72" si="2">H9+(J9/24)</f>
        <v>33345.329833333337</v>
      </c>
      <c r="J9" s="2">
        <f>G9-G8</f>
        <v>22.285319999999999</v>
      </c>
      <c r="K9" s="2">
        <f t="shared" ref="K9:K72" si="3">C9/100*F9</f>
        <v>0.52948499999999998</v>
      </c>
      <c r="L9" s="2">
        <f>(K9-K8)/J9</f>
        <v>2.3263296196778867E-2</v>
      </c>
    </row>
    <row r="10" spans="1:12" x14ac:dyDescent="0.25">
      <c r="B10">
        <v>1.9279999999999999</v>
      </c>
      <c r="C10">
        <v>1.748</v>
      </c>
      <c r="D10">
        <v>2.5</v>
      </c>
      <c r="E10">
        <v>22</v>
      </c>
      <c r="F10">
        <f t="shared" si="0"/>
        <v>55</v>
      </c>
      <c r="G10" s="2">
        <f t="shared" si="1"/>
        <v>46.271999999999998</v>
      </c>
      <c r="H10" s="5">
        <f t="shared" ref="H10:H18" si="4">I9</f>
        <v>33345.329833333337</v>
      </c>
      <c r="I10" s="5">
        <f t="shared" si="2"/>
        <v>33346.323833333336</v>
      </c>
      <c r="J10" s="2">
        <f t="shared" ref="J10:J18" si="5">G10-G9</f>
        <v>23.855999999999998</v>
      </c>
      <c r="K10" s="2">
        <f t="shared" si="3"/>
        <v>0.96139999999999992</v>
      </c>
      <c r="L10" s="2">
        <f t="shared" ref="L10:L18" si="6">(K10-K9)/J10</f>
        <v>1.8105088866532528E-2</v>
      </c>
    </row>
    <row r="11" spans="1:12" x14ac:dyDescent="0.25">
      <c r="B11">
        <v>2.9220000000000002</v>
      </c>
      <c r="C11">
        <v>2.6909999999999998</v>
      </c>
      <c r="D11">
        <v>2.5</v>
      </c>
      <c r="E11">
        <v>22</v>
      </c>
      <c r="F11">
        <f t="shared" si="0"/>
        <v>55</v>
      </c>
      <c r="G11" s="2">
        <f t="shared" si="1"/>
        <v>70.128</v>
      </c>
      <c r="H11" s="5">
        <f t="shared" si="4"/>
        <v>33346.323833333336</v>
      </c>
      <c r="I11" s="5">
        <f t="shared" si="2"/>
        <v>33347.317833333334</v>
      </c>
      <c r="J11" s="2">
        <f t="shared" si="5"/>
        <v>23.856000000000002</v>
      </c>
      <c r="K11" s="2">
        <f t="shared" si="3"/>
        <v>1.4800500000000001</v>
      </c>
      <c r="L11" s="2">
        <f t="shared" si="6"/>
        <v>2.1740861837692829E-2</v>
      </c>
    </row>
    <row r="12" spans="1:12" x14ac:dyDescent="0.25">
      <c r="B12">
        <v>3.9489999999999998</v>
      </c>
      <c r="C12">
        <v>3.79</v>
      </c>
      <c r="D12">
        <v>2.5</v>
      </c>
      <c r="E12">
        <v>22</v>
      </c>
      <c r="F12">
        <f t="shared" si="0"/>
        <v>55</v>
      </c>
      <c r="G12" s="2">
        <f t="shared" si="1"/>
        <v>94.775999999999996</v>
      </c>
      <c r="H12" s="5">
        <f t="shared" si="4"/>
        <v>33347.317833333334</v>
      </c>
      <c r="I12" s="5">
        <f t="shared" si="2"/>
        <v>33348.344833333336</v>
      </c>
      <c r="J12" s="2">
        <f t="shared" si="5"/>
        <v>24.647999999999996</v>
      </c>
      <c r="K12" s="2">
        <f t="shared" si="3"/>
        <v>2.0845000000000002</v>
      </c>
      <c r="L12" s="2">
        <f t="shared" si="6"/>
        <v>2.4523287893541069E-2</v>
      </c>
    </row>
    <row r="13" spans="1:12" x14ac:dyDescent="0.25">
      <c r="B13">
        <v>4.976</v>
      </c>
      <c r="C13">
        <v>4.5759999999999996</v>
      </c>
      <c r="D13">
        <v>2.5</v>
      </c>
      <c r="E13">
        <v>22</v>
      </c>
      <c r="F13">
        <f t="shared" si="0"/>
        <v>55</v>
      </c>
      <c r="G13" s="2">
        <f t="shared" si="1"/>
        <v>119.42400000000001</v>
      </c>
      <c r="H13" s="5">
        <f t="shared" si="4"/>
        <v>33348.344833333336</v>
      </c>
      <c r="I13" s="5">
        <f t="shared" si="2"/>
        <v>33349.371833333338</v>
      </c>
      <c r="J13" s="2">
        <f t="shared" si="5"/>
        <v>24.64800000000001</v>
      </c>
      <c r="K13" s="2">
        <f t="shared" si="3"/>
        <v>2.5167999999999999</v>
      </c>
      <c r="L13" s="2">
        <f t="shared" si="6"/>
        <v>1.7538948393378752E-2</v>
      </c>
    </row>
    <row r="14" spans="1:12" x14ac:dyDescent="0.25">
      <c r="B14">
        <v>5.9370000000000003</v>
      </c>
      <c r="C14">
        <v>6.1470000000000002</v>
      </c>
      <c r="D14">
        <v>2.5</v>
      </c>
      <c r="E14">
        <v>22</v>
      </c>
      <c r="F14">
        <f t="shared" si="0"/>
        <v>55</v>
      </c>
      <c r="G14" s="2">
        <f t="shared" si="1"/>
        <v>142.488</v>
      </c>
      <c r="H14" s="5">
        <f t="shared" si="4"/>
        <v>33349.371833333338</v>
      </c>
      <c r="I14" s="5">
        <f t="shared" si="2"/>
        <v>33350.332833333341</v>
      </c>
      <c r="J14" s="2">
        <f t="shared" si="5"/>
        <v>23.063999999999993</v>
      </c>
      <c r="K14" s="2">
        <f t="shared" si="3"/>
        <v>3.3808500000000001</v>
      </c>
      <c r="L14" s="2">
        <f t="shared" si="6"/>
        <v>3.7463146028442612E-2</v>
      </c>
    </row>
    <row r="15" spans="1:12" x14ac:dyDescent="0.25">
      <c r="B15">
        <v>6.931</v>
      </c>
      <c r="C15">
        <v>6.7750000000000004</v>
      </c>
      <c r="D15">
        <v>2.5</v>
      </c>
      <c r="E15">
        <v>22</v>
      </c>
      <c r="F15">
        <f t="shared" si="0"/>
        <v>55</v>
      </c>
      <c r="G15" s="2">
        <f t="shared" si="1"/>
        <v>166.34399999999999</v>
      </c>
      <c r="H15" s="5">
        <f t="shared" si="4"/>
        <v>33350.332833333341</v>
      </c>
      <c r="I15" s="5">
        <f t="shared" si="2"/>
        <v>33351.32683333334</v>
      </c>
      <c r="J15" s="2">
        <f t="shared" si="5"/>
        <v>23.855999999999995</v>
      </c>
      <c r="K15" s="2">
        <f t="shared" si="3"/>
        <v>3.7262500000000003</v>
      </c>
      <c r="L15" s="2">
        <f t="shared" si="6"/>
        <v>1.4478537894030861E-2</v>
      </c>
    </row>
    <row r="16" spans="1:12" x14ac:dyDescent="0.25">
      <c r="B16">
        <v>7.9139999999999997</v>
      </c>
      <c r="C16">
        <v>7.875</v>
      </c>
      <c r="D16">
        <v>2.5</v>
      </c>
      <c r="E16">
        <v>22</v>
      </c>
      <c r="F16">
        <f t="shared" si="0"/>
        <v>55</v>
      </c>
      <c r="G16" s="2">
        <f t="shared" si="1"/>
        <v>189.93599999999998</v>
      </c>
      <c r="H16" s="5">
        <f t="shared" si="4"/>
        <v>33351.32683333334</v>
      </c>
      <c r="I16" s="5">
        <f t="shared" si="2"/>
        <v>33352.30983333334</v>
      </c>
      <c r="J16" s="2">
        <f t="shared" si="5"/>
        <v>23.591999999999985</v>
      </c>
      <c r="K16" s="2">
        <f t="shared" si="3"/>
        <v>4.3312499999999998</v>
      </c>
      <c r="L16" s="2">
        <f t="shared" si="6"/>
        <v>2.5644286198711425E-2</v>
      </c>
    </row>
    <row r="17" spans="1:12" x14ac:dyDescent="0.25">
      <c r="B17">
        <v>8.8870000000000005</v>
      </c>
      <c r="C17">
        <v>8.3460000000000001</v>
      </c>
      <c r="D17">
        <v>2.5</v>
      </c>
      <c r="E17">
        <v>22</v>
      </c>
      <c r="F17">
        <f t="shared" si="0"/>
        <v>55</v>
      </c>
      <c r="G17" s="2">
        <f t="shared" si="1"/>
        <v>213.28800000000001</v>
      </c>
      <c r="H17" s="5">
        <f t="shared" si="4"/>
        <v>33352.30983333334</v>
      </c>
      <c r="I17" s="5">
        <f t="shared" si="2"/>
        <v>33353.282833333338</v>
      </c>
      <c r="J17" s="2">
        <f t="shared" si="5"/>
        <v>23.352000000000032</v>
      </c>
      <c r="K17" s="2">
        <f t="shared" si="3"/>
        <v>4.5903</v>
      </c>
      <c r="L17" s="2">
        <f t="shared" si="6"/>
        <v>1.1093268242548813E-2</v>
      </c>
    </row>
    <row r="18" spans="1:12" x14ac:dyDescent="0.25">
      <c r="B18">
        <v>9.9250000000000007</v>
      </c>
      <c r="C18">
        <v>7.875</v>
      </c>
      <c r="D18">
        <v>2.5</v>
      </c>
      <c r="E18">
        <v>22</v>
      </c>
      <c r="F18">
        <f t="shared" si="0"/>
        <v>55</v>
      </c>
      <c r="G18" s="2">
        <f t="shared" si="1"/>
        <v>238.20000000000002</v>
      </c>
      <c r="H18" s="5">
        <f t="shared" si="4"/>
        <v>33353.282833333338</v>
      </c>
      <c r="I18" s="5">
        <f t="shared" si="2"/>
        <v>33354.320833333339</v>
      </c>
      <c r="J18" s="2">
        <f t="shared" si="5"/>
        <v>24.912000000000006</v>
      </c>
      <c r="K18" s="2">
        <f t="shared" si="3"/>
        <v>4.3312499999999998</v>
      </c>
      <c r="L18" s="2">
        <f t="shared" si="6"/>
        <v>-1.0398603082851645E-2</v>
      </c>
    </row>
    <row r="19" spans="1:12" x14ac:dyDescent="0.25">
      <c r="G19" s="2"/>
      <c r="H19" s="5"/>
      <c r="I19" s="5"/>
      <c r="J19" s="2"/>
      <c r="K19" s="2"/>
      <c r="L19" s="2"/>
    </row>
    <row r="20" spans="1:12" x14ac:dyDescent="0.25">
      <c r="A20" t="s">
        <v>23</v>
      </c>
      <c r="B20">
        <v>5.4450000000000002E-3</v>
      </c>
      <c r="C20">
        <v>2.01E-2</v>
      </c>
      <c r="D20">
        <v>2.5</v>
      </c>
      <c r="E20">
        <v>22</v>
      </c>
      <c r="F20">
        <f t="shared" si="0"/>
        <v>55</v>
      </c>
      <c r="G20" s="2">
        <f t="shared" si="1"/>
        <v>0.13068000000000002</v>
      </c>
      <c r="H20" s="5">
        <f>$G$2+($H$2/24)</f>
        <v>33344.395833333336</v>
      </c>
      <c r="I20" s="5">
        <f t="shared" si="2"/>
        <v>33344.401278333338</v>
      </c>
      <c r="J20" s="2">
        <f>G20</f>
        <v>0.13068000000000002</v>
      </c>
      <c r="K20" s="2">
        <f t="shared" si="3"/>
        <v>1.1055000000000001E-2</v>
      </c>
      <c r="L20" s="2">
        <f>K20/J20</f>
        <v>8.4595959595959586E-2</v>
      </c>
    </row>
    <row r="21" spans="1:12" x14ac:dyDescent="0.25">
      <c r="B21">
        <v>0.93400000000000005</v>
      </c>
      <c r="C21">
        <v>33.479999999999997</v>
      </c>
      <c r="D21">
        <v>2.5</v>
      </c>
      <c r="E21">
        <v>22</v>
      </c>
      <c r="F21">
        <f t="shared" si="0"/>
        <v>55</v>
      </c>
      <c r="G21" s="2">
        <f t="shared" si="1"/>
        <v>22.416</v>
      </c>
      <c r="H21" s="5">
        <f>I20</f>
        <v>33344.401278333338</v>
      </c>
      <c r="I21" s="5">
        <f t="shared" si="2"/>
        <v>33345.329833333337</v>
      </c>
      <c r="J21" s="2">
        <f>G21-G20</f>
        <v>22.285319999999999</v>
      </c>
      <c r="K21" s="2">
        <f t="shared" si="3"/>
        <v>18.413999999999998</v>
      </c>
      <c r="L21" s="2">
        <f>(K21-K20)/J21</f>
        <v>0.82578778316847146</v>
      </c>
    </row>
    <row r="22" spans="1:12" x14ac:dyDescent="0.25">
      <c r="B22">
        <v>1.9390000000000001</v>
      </c>
      <c r="C22">
        <v>45.89</v>
      </c>
      <c r="D22">
        <v>2.5</v>
      </c>
      <c r="E22">
        <v>22</v>
      </c>
      <c r="F22">
        <f t="shared" si="0"/>
        <v>55</v>
      </c>
      <c r="G22" s="2">
        <f t="shared" si="1"/>
        <v>46.536000000000001</v>
      </c>
      <c r="H22" s="5">
        <f t="shared" ref="H22:H30" si="7">I21</f>
        <v>33345.329833333337</v>
      </c>
      <c r="I22" s="5">
        <f t="shared" si="2"/>
        <v>33346.334833333334</v>
      </c>
      <c r="J22" s="2">
        <f t="shared" ref="J22:J30" si="8">G22-G21</f>
        <v>24.12</v>
      </c>
      <c r="K22" s="2">
        <f t="shared" si="3"/>
        <v>25.239500000000003</v>
      </c>
      <c r="L22" s="2">
        <f t="shared" ref="L22:L30" si="9">(K22-K21)/J22</f>
        <v>0.28298092868988411</v>
      </c>
    </row>
    <row r="23" spans="1:12" x14ac:dyDescent="0.25">
      <c r="B23">
        <v>2.944</v>
      </c>
      <c r="C23">
        <v>55.95</v>
      </c>
      <c r="D23">
        <v>2.5</v>
      </c>
      <c r="E23">
        <v>22</v>
      </c>
      <c r="F23">
        <f t="shared" si="0"/>
        <v>55</v>
      </c>
      <c r="G23" s="2">
        <f t="shared" si="1"/>
        <v>70.656000000000006</v>
      </c>
      <c r="H23" s="5">
        <f t="shared" si="7"/>
        <v>33346.334833333334</v>
      </c>
      <c r="I23" s="5">
        <f t="shared" si="2"/>
        <v>33347.339833333332</v>
      </c>
      <c r="J23" s="2">
        <f t="shared" si="8"/>
        <v>24.120000000000005</v>
      </c>
      <c r="K23" s="2">
        <f t="shared" si="3"/>
        <v>30.772500000000001</v>
      </c>
      <c r="L23" s="2">
        <f t="shared" si="9"/>
        <v>0.22939469320066322</v>
      </c>
    </row>
    <row r="24" spans="1:12" x14ac:dyDescent="0.25">
      <c r="B24">
        <v>3.96</v>
      </c>
      <c r="C24">
        <v>64.27</v>
      </c>
      <c r="D24">
        <v>2.5</v>
      </c>
      <c r="E24">
        <v>22</v>
      </c>
      <c r="F24">
        <f t="shared" si="0"/>
        <v>55</v>
      </c>
      <c r="G24" s="2">
        <f t="shared" si="1"/>
        <v>95.039999999999992</v>
      </c>
      <c r="H24" s="5">
        <f t="shared" si="7"/>
        <v>33347.339833333332</v>
      </c>
      <c r="I24" s="5">
        <f t="shared" si="2"/>
        <v>33348.355833333335</v>
      </c>
      <c r="J24" s="2">
        <f t="shared" si="8"/>
        <v>24.383999999999986</v>
      </c>
      <c r="K24" s="2">
        <f t="shared" si="3"/>
        <v>35.348499999999994</v>
      </c>
      <c r="L24" s="2">
        <f t="shared" si="9"/>
        <v>0.18766404199475048</v>
      </c>
    </row>
    <row r="25" spans="1:12" x14ac:dyDescent="0.25">
      <c r="B25">
        <v>4.9539999999999997</v>
      </c>
      <c r="C25">
        <v>67.88</v>
      </c>
      <c r="D25">
        <v>2.5</v>
      </c>
      <c r="E25">
        <v>22</v>
      </c>
      <c r="F25">
        <f t="shared" si="0"/>
        <v>55</v>
      </c>
      <c r="G25" s="2">
        <f t="shared" si="1"/>
        <v>118.89599999999999</v>
      </c>
      <c r="H25" s="5">
        <f t="shared" si="7"/>
        <v>33348.355833333335</v>
      </c>
      <c r="I25" s="5">
        <f t="shared" si="2"/>
        <v>33349.349833333334</v>
      </c>
      <c r="J25" s="2">
        <f t="shared" si="8"/>
        <v>23.855999999999995</v>
      </c>
      <c r="K25" s="2">
        <f t="shared" si="3"/>
        <v>37.333999999999996</v>
      </c>
      <c r="L25" s="2">
        <f t="shared" si="9"/>
        <v>8.3228537894030952E-2</v>
      </c>
    </row>
    <row r="26" spans="1:12" x14ac:dyDescent="0.25">
      <c r="B26">
        <v>5.9370000000000003</v>
      </c>
      <c r="C26">
        <v>70.55</v>
      </c>
      <c r="D26">
        <v>2.5</v>
      </c>
      <c r="E26">
        <v>22</v>
      </c>
      <c r="F26">
        <f t="shared" si="0"/>
        <v>55</v>
      </c>
      <c r="G26" s="2">
        <f t="shared" si="1"/>
        <v>142.488</v>
      </c>
      <c r="H26" s="5">
        <f t="shared" si="7"/>
        <v>33349.349833333334</v>
      </c>
      <c r="I26" s="5">
        <f t="shared" si="2"/>
        <v>33350.332833333334</v>
      </c>
      <c r="J26" s="2">
        <f t="shared" si="8"/>
        <v>23.592000000000013</v>
      </c>
      <c r="K26" s="2">
        <f t="shared" si="3"/>
        <v>38.802500000000002</v>
      </c>
      <c r="L26" s="2">
        <f t="shared" si="9"/>
        <v>6.2245676500508863E-2</v>
      </c>
    </row>
    <row r="27" spans="1:12" x14ac:dyDescent="0.25">
      <c r="B27">
        <v>6.931</v>
      </c>
      <c r="C27">
        <v>72.599999999999994</v>
      </c>
      <c r="D27">
        <v>2.5</v>
      </c>
      <c r="E27">
        <v>22</v>
      </c>
      <c r="F27">
        <f t="shared" si="0"/>
        <v>55</v>
      </c>
      <c r="G27" s="2">
        <f t="shared" si="1"/>
        <v>166.34399999999999</v>
      </c>
      <c r="H27" s="5">
        <f t="shared" si="7"/>
        <v>33350.332833333334</v>
      </c>
      <c r="I27" s="5">
        <f t="shared" si="2"/>
        <v>33351.326833333333</v>
      </c>
      <c r="J27" s="2">
        <f t="shared" si="8"/>
        <v>23.855999999999995</v>
      </c>
      <c r="K27" s="2">
        <f t="shared" si="3"/>
        <v>39.93</v>
      </c>
      <c r="L27" s="2">
        <f t="shared" si="9"/>
        <v>4.7262743125419095E-2</v>
      </c>
    </row>
    <row r="28" spans="1:12" x14ac:dyDescent="0.25">
      <c r="B28">
        <v>7.9249999999999998</v>
      </c>
      <c r="C28">
        <v>73.540000000000006</v>
      </c>
      <c r="D28">
        <v>2.5</v>
      </c>
      <c r="E28">
        <v>22</v>
      </c>
      <c r="F28">
        <f t="shared" si="0"/>
        <v>55</v>
      </c>
      <c r="G28" s="2">
        <f t="shared" si="1"/>
        <v>190.2</v>
      </c>
      <c r="H28" s="5">
        <f t="shared" si="7"/>
        <v>33351.326833333333</v>
      </c>
      <c r="I28" s="5">
        <f t="shared" si="2"/>
        <v>33352.320833333331</v>
      </c>
      <c r="J28" s="2">
        <f t="shared" si="8"/>
        <v>23.855999999999995</v>
      </c>
      <c r="K28" s="2">
        <f t="shared" si="3"/>
        <v>40.447000000000003</v>
      </c>
      <c r="L28" s="2">
        <f t="shared" si="9"/>
        <v>2.1671696847753316E-2</v>
      </c>
    </row>
    <row r="29" spans="1:12" x14ac:dyDescent="0.25">
      <c r="B29">
        <v>8.9090000000000007</v>
      </c>
      <c r="C29">
        <v>74.17</v>
      </c>
      <c r="D29">
        <v>2.5</v>
      </c>
      <c r="E29">
        <v>22</v>
      </c>
      <c r="F29">
        <f t="shared" si="0"/>
        <v>55</v>
      </c>
      <c r="G29" s="2">
        <f t="shared" si="1"/>
        <v>213.81600000000003</v>
      </c>
      <c r="H29" s="5">
        <f t="shared" si="7"/>
        <v>33352.320833333331</v>
      </c>
      <c r="I29" s="5">
        <f t="shared" si="2"/>
        <v>33353.304833333328</v>
      </c>
      <c r="J29" s="2">
        <f t="shared" si="8"/>
        <v>23.616000000000042</v>
      </c>
      <c r="K29" s="2">
        <f t="shared" si="3"/>
        <v>40.793500000000002</v>
      </c>
      <c r="L29" s="2">
        <f t="shared" si="9"/>
        <v>1.4672256097560904E-2</v>
      </c>
    </row>
    <row r="30" spans="1:12" x14ac:dyDescent="0.25">
      <c r="B30">
        <v>9.9350000000000005</v>
      </c>
      <c r="C30">
        <v>74.95</v>
      </c>
      <c r="D30">
        <v>2.5</v>
      </c>
      <c r="E30">
        <v>22</v>
      </c>
      <c r="F30">
        <f t="shared" si="0"/>
        <v>55</v>
      </c>
      <c r="G30" s="2">
        <f t="shared" si="1"/>
        <v>238.44</v>
      </c>
      <c r="H30" s="5">
        <f t="shared" si="7"/>
        <v>33353.304833333328</v>
      </c>
      <c r="I30" s="5">
        <f t="shared" si="2"/>
        <v>33354.330833333326</v>
      </c>
      <c r="J30" s="2">
        <f t="shared" si="8"/>
        <v>24.623999999999967</v>
      </c>
      <c r="K30" s="2">
        <f t="shared" si="3"/>
        <v>41.222500000000004</v>
      </c>
      <c r="L30" s="2">
        <f t="shared" si="9"/>
        <v>1.742202729044845E-2</v>
      </c>
    </row>
    <row r="31" spans="1:12" x14ac:dyDescent="0.25">
      <c r="G31" s="2"/>
      <c r="H31" s="5"/>
      <c r="I31" s="5"/>
      <c r="J31" s="2"/>
      <c r="K31" s="2"/>
      <c r="L31" s="2"/>
    </row>
    <row r="32" spans="1:12" x14ac:dyDescent="0.25">
      <c r="A32" t="s">
        <v>24</v>
      </c>
      <c r="B32">
        <v>5.4450000000000002E-3</v>
      </c>
      <c r="C32">
        <v>2.01E-2</v>
      </c>
      <c r="D32">
        <v>2.5</v>
      </c>
      <c r="E32">
        <v>22</v>
      </c>
      <c r="F32">
        <f t="shared" si="0"/>
        <v>55</v>
      </c>
      <c r="G32" s="2">
        <f t="shared" si="1"/>
        <v>0.13068000000000002</v>
      </c>
      <c r="H32" s="5">
        <f>$G$3+($H$3/24)</f>
        <v>33372.395833333336</v>
      </c>
      <c r="I32" s="5">
        <f t="shared" si="2"/>
        <v>33372.401278333338</v>
      </c>
      <c r="J32" s="2">
        <f>G32</f>
        <v>0.13068000000000002</v>
      </c>
      <c r="K32" s="2">
        <f t="shared" si="3"/>
        <v>1.1055000000000001E-2</v>
      </c>
      <c r="L32" s="2">
        <f>K32/J32</f>
        <v>8.4595959595959586E-2</v>
      </c>
    </row>
    <row r="33" spans="1:12" x14ac:dyDescent="0.25">
      <c r="B33">
        <v>0.91210000000000002</v>
      </c>
      <c r="C33">
        <v>4.5759999999999996</v>
      </c>
      <c r="D33">
        <v>2.5</v>
      </c>
      <c r="E33">
        <v>22</v>
      </c>
      <c r="F33">
        <f t="shared" si="0"/>
        <v>55</v>
      </c>
      <c r="G33" s="2">
        <f t="shared" si="1"/>
        <v>21.8904</v>
      </c>
      <c r="H33" s="5">
        <f>I32</f>
        <v>33372.401278333338</v>
      </c>
      <c r="I33" s="5">
        <f t="shared" si="2"/>
        <v>33373.307933333337</v>
      </c>
      <c r="J33" s="2">
        <f>G33-G32</f>
        <v>21.759719999999998</v>
      </c>
      <c r="K33" s="2">
        <f t="shared" si="3"/>
        <v>2.5167999999999999</v>
      </c>
      <c r="L33" s="2">
        <f>(K33-K32)/J33</f>
        <v>0.11515520420299527</v>
      </c>
    </row>
    <row r="34" spans="1:12" x14ac:dyDescent="0.25">
      <c r="B34">
        <v>1.9059999999999999</v>
      </c>
      <c r="C34">
        <v>9.9169999999999998</v>
      </c>
      <c r="D34">
        <v>2.5</v>
      </c>
      <c r="E34">
        <v>22</v>
      </c>
      <c r="F34">
        <f t="shared" si="0"/>
        <v>55</v>
      </c>
      <c r="G34" s="2">
        <f t="shared" si="1"/>
        <v>45.744</v>
      </c>
      <c r="H34" s="5">
        <f t="shared" ref="H34:H42" si="10">I33</f>
        <v>33373.307933333337</v>
      </c>
      <c r="I34" s="5">
        <f t="shared" si="2"/>
        <v>33374.301833333338</v>
      </c>
      <c r="J34" s="2">
        <f t="shared" ref="J34:J42" si="11">G34-G33</f>
        <v>23.8536</v>
      </c>
      <c r="K34" s="2">
        <f t="shared" si="3"/>
        <v>5.4543499999999998</v>
      </c>
      <c r="L34" s="2">
        <f t="shared" ref="L34:L42" si="12">(K34-K33)/J34</f>
        <v>0.12314912633732433</v>
      </c>
    </row>
    <row r="35" spans="1:12" x14ac:dyDescent="0.25">
      <c r="B35">
        <v>2.9220000000000002</v>
      </c>
      <c r="C35">
        <v>15.26</v>
      </c>
      <c r="D35">
        <v>2.5</v>
      </c>
      <c r="E35">
        <v>22</v>
      </c>
      <c r="F35">
        <f t="shared" si="0"/>
        <v>55</v>
      </c>
      <c r="G35" s="2">
        <f t="shared" si="1"/>
        <v>70.128</v>
      </c>
      <c r="H35" s="5">
        <f t="shared" si="10"/>
        <v>33374.301833333338</v>
      </c>
      <c r="I35" s="5">
        <f t="shared" si="2"/>
        <v>33375.317833333342</v>
      </c>
      <c r="J35" s="2">
        <f t="shared" si="11"/>
        <v>24.384</v>
      </c>
      <c r="K35" s="2">
        <f t="shared" si="3"/>
        <v>8.3929999999999989</v>
      </c>
      <c r="L35" s="2">
        <f t="shared" si="12"/>
        <v>0.1205155019685039</v>
      </c>
    </row>
    <row r="36" spans="1:12" x14ac:dyDescent="0.25">
      <c r="B36">
        <v>3.9049999999999998</v>
      </c>
      <c r="C36">
        <v>18.239999999999998</v>
      </c>
      <c r="D36">
        <v>2.5</v>
      </c>
      <c r="E36">
        <v>22</v>
      </c>
      <c r="F36">
        <f t="shared" si="0"/>
        <v>55</v>
      </c>
      <c r="G36" s="2">
        <f t="shared" si="1"/>
        <v>93.72</v>
      </c>
      <c r="H36" s="5">
        <f t="shared" si="10"/>
        <v>33375.317833333342</v>
      </c>
      <c r="I36" s="5">
        <f t="shared" si="2"/>
        <v>33376.300833333342</v>
      </c>
      <c r="J36" s="2">
        <f t="shared" si="11"/>
        <v>23.591999999999999</v>
      </c>
      <c r="K36" s="2">
        <f t="shared" si="3"/>
        <v>10.031999999999998</v>
      </c>
      <c r="L36" s="2">
        <f t="shared" si="12"/>
        <v>6.9472702611054565E-2</v>
      </c>
    </row>
    <row r="37" spans="1:12" x14ac:dyDescent="0.25">
      <c r="B37">
        <v>4.9210000000000003</v>
      </c>
      <c r="C37">
        <v>21.7</v>
      </c>
      <c r="D37">
        <v>2.5</v>
      </c>
      <c r="E37">
        <v>22</v>
      </c>
      <c r="F37">
        <f t="shared" si="0"/>
        <v>55</v>
      </c>
      <c r="G37" s="2">
        <f t="shared" si="1"/>
        <v>118.10400000000001</v>
      </c>
      <c r="H37" s="5">
        <f t="shared" si="10"/>
        <v>33376.300833333342</v>
      </c>
      <c r="I37" s="5">
        <f t="shared" si="2"/>
        <v>33377.316833333345</v>
      </c>
      <c r="J37" s="2">
        <f t="shared" si="11"/>
        <v>24.384000000000015</v>
      </c>
      <c r="K37" s="2">
        <f t="shared" si="3"/>
        <v>11.935</v>
      </c>
      <c r="L37" s="2">
        <f t="shared" si="12"/>
        <v>7.8042979002624718E-2</v>
      </c>
    </row>
    <row r="38" spans="1:12" x14ac:dyDescent="0.25">
      <c r="B38">
        <v>5.9480000000000004</v>
      </c>
      <c r="C38">
        <v>24.53</v>
      </c>
      <c r="D38">
        <v>2.5</v>
      </c>
      <c r="E38">
        <v>22</v>
      </c>
      <c r="F38">
        <f t="shared" si="0"/>
        <v>55</v>
      </c>
      <c r="G38" s="2">
        <f t="shared" si="1"/>
        <v>142.75200000000001</v>
      </c>
      <c r="H38" s="5">
        <f t="shared" si="10"/>
        <v>33377.316833333345</v>
      </c>
      <c r="I38" s="5">
        <f t="shared" si="2"/>
        <v>33378.343833333347</v>
      </c>
      <c r="J38" s="2">
        <f t="shared" si="11"/>
        <v>24.647999999999996</v>
      </c>
      <c r="K38" s="2">
        <f t="shared" si="3"/>
        <v>13.4915</v>
      </c>
      <c r="L38" s="2">
        <f t="shared" si="12"/>
        <v>6.3149139889646225E-2</v>
      </c>
    </row>
    <row r="39" spans="1:12" x14ac:dyDescent="0.25">
      <c r="B39">
        <v>6.92</v>
      </c>
      <c r="C39">
        <v>25.63</v>
      </c>
      <c r="D39">
        <v>2.5</v>
      </c>
      <c r="E39">
        <v>22</v>
      </c>
      <c r="F39">
        <f t="shared" si="0"/>
        <v>55</v>
      </c>
      <c r="G39" s="2">
        <f t="shared" si="1"/>
        <v>166.07999999999998</v>
      </c>
      <c r="H39" s="5">
        <f t="shared" si="10"/>
        <v>33378.343833333347</v>
      </c>
      <c r="I39" s="5">
        <f t="shared" si="2"/>
        <v>33379.315833333349</v>
      </c>
      <c r="J39" s="2">
        <f t="shared" si="11"/>
        <v>23.327999999999975</v>
      </c>
      <c r="K39" s="2">
        <f t="shared" si="3"/>
        <v>14.096499999999999</v>
      </c>
      <c r="L39" s="2">
        <f t="shared" si="12"/>
        <v>2.5934499314128914E-2</v>
      </c>
    </row>
    <row r="40" spans="1:12" x14ac:dyDescent="0.25">
      <c r="B40">
        <v>7.9139999999999997</v>
      </c>
      <c r="C40">
        <v>26.41</v>
      </c>
      <c r="D40">
        <v>2.5</v>
      </c>
      <c r="E40">
        <v>22</v>
      </c>
      <c r="F40">
        <f t="shared" si="0"/>
        <v>55</v>
      </c>
      <c r="G40" s="2">
        <f t="shared" si="1"/>
        <v>189.93599999999998</v>
      </c>
      <c r="H40" s="5">
        <f t="shared" si="10"/>
        <v>33379.315833333349</v>
      </c>
      <c r="I40" s="5">
        <f t="shared" si="2"/>
        <v>33380.309833333347</v>
      </c>
      <c r="J40" s="2">
        <f t="shared" si="11"/>
        <v>23.855999999999995</v>
      </c>
      <c r="K40" s="2">
        <f t="shared" si="3"/>
        <v>14.525500000000001</v>
      </c>
      <c r="L40" s="2">
        <f t="shared" si="12"/>
        <v>1.7982897384305925E-2</v>
      </c>
    </row>
    <row r="41" spans="1:12" x14ac:dyDescent="0.25">
      <c r="B41">
        <v>8.9090000000000007</v>
      </c>
      <c r="C41">
        <v>28.61</v>
      </c>
      <c r="D41">
        <v>2.5</v>
      </c>
      <c r="E41">
        <v>22</v>
      </c>
      <c r="F41">
        <f t="shared" si="0"/>
        <v>55</v>
      </c>
      <c r="G41" s="2">
        <f t="shared" si="1"/>
        <v>213.81600000000003</v>
      </c>
      <c r="H41" s="5">
        <f t="shared" si="10"/>
        <v>33380.309833333347</v>
      </c>
      <c r="I41" s="5">
        <f t="shared" si="2"/>
        <v>33381.30483333335</v>
      </c>
      <c r="J41" s="2">
        <f t="shared" si="11"/>
        <v>23.880000000000052</v>
      </c>
      <c r="K41" s="2">
        <f t="shared" si="3"/>
        <v>15.735500000000002</v>
      </c>
      <c r="L41" s="2">
        <f t="shared" si="12"/>
        <v>5.0670016750418684E-2</v>
      </c>
    </row>
    <row r="42" spans="1:12" x14ac:dyDescent="0.25">
      <c r="B42">
        <v>9.9250000000000007</v>
      </c>
      <c r="C42">
        <v>29.55</v>
      </c>
      <c r="D42">
        <v>2.5</v>
      </c>
      <c r="E42">
        <v>22</v>
      </c>
      <c r="F42">
        <f t="shared" si="0"/>
        <v>55</v>
      </c>
      <c r="G42" s="2">
        <f t="shared" si="1"/>
        <v>238.20000000000002</v>
      </c>
      <c r="H42" s="5">
        <f t="shared" si="10"/>
        <v>33381.30483333335</v>
      </c>
      <c r="I42" s="5">
        <f t="shared" si="2"/>
        <v>33382.320833333353</v>
      </c>
      <c r="J42" s="2">
        <f t="shared" si="11"/>
        <v>24.383999999999986</v>
      </c>
      <c r="K42" s="2">
        <f t="shared" si="3"/>
        <v>16.252499999999998</v>
      </c>
      <c r="L42" s="2">
        <f t="shared" si="12"/>
        <v>2.1202427821522155E-2</v>
      </c>
    </row>
    <row r="43" spans="1:12" x14ac:dyDescent="0.25">
      <c r="G43" s="2"/>
      <c r="H43" s="5"/>
      <c r="I43" s="5"/>
      <c r="J43" s="2"/>
      <c r="K43" s="2"/>
      <c r="L43" s="2"/>
    </row>
    <row r="44" spans="1:12" x14ac:dyDescent="0.25">
      <c r="A44" t="s">
        <v>25</v>
      </c>
      <c r="B44">
        <v>5.4450000000000002E-3</v>
      </c>
      <c r="C44">
        <v>2.01E-2</v>
      </c>
      <c r="D44">
        <v>2.5</v>
      </c>
      <c r="E44">
        <v>22</v>
      </c>
      <c r="F44">
        <f t="shared" si="0"/>
        <v>55</v>
      </c>
      <c r="G44" s="2">
        <f t="shared" si="1"/>
        <v>0.13068000000000002</v>
      </c>
      <c r="H44" s="5">
        <f>$G$3+($H$3/24)</f>
        <v>33372.395833333336</v>
      </c>
      <c r="I44" s="5">
        <f t="shared" si="2"/>
        <v>33372.401278333338</v>
      </c>
      <c r="J44" s="2">
        <f>G44</f>
        <v>0.13068000000000002</v>
      </c>
      <c r="K44" s="2">
        <f t="shared" si="3"/>
        <v>1.1055000000000001E-2</v>
      </c>
      <c r="L44" s="2">
        <f>K44/J44</f>
        <v>8.4595959595959586E-2</v>
      </c>
    </row>
    <row r="45" spans="1:12" x14ac:dyDescent="0.25">
      <c r="B45">
        <v>0.91210000000000002</v>
      </c>
      <c r="C45">
        <v>37.090000000000003</v>
      </c>
      <c r="D45">
        <v>2.5</v>
      </c>
      <c r="E45">
        <v>22</v>
      </c>
      <c r="F45">
        <f t="shared" si="0"/>
        <v>55</v>
      </c>
      <c r="G45" s="2">
        <f t="shared" si="1"/>
        <v>21.8904</v>
      </c>
      <c r="H45" s="5">
        <f>I44</f>
        <v>33372.401278333338</v>
      </c>
      <c r="I45" s="5">
        <f t="shared" si="2"/>
        <v>33373.307933333337</v>
      </c>
      <c r="J45" s="2">
        <f>G45-G44</f>
        <v>21.759719999999998</v>
      </c>
      <c r="K45" s="2">
        <f t="shared" si="3"/>
        <v>20.3995</v>
      </c>
      <c r="L45" s="2">
        <f>(K45-K44)/J45</f>
        <v>0.93698103652069065</v>
      </c>
    </row>
    <row r="46" spans="1:12" x14ac:dyDescent="0.25">
      <c r="B46">
        <v>1.9059999999999999</v>
      </c>
      <c r="C46">
        <v>50.45</v>
      </c>
      <c r="D46">
        <v>2.5</v>
      </c>
      <c r="E46">
        <v>22</v>
      </c>
      <c r="F46">
        <f t="shared" si="0"/>
        <v>55</v>
      </c>
      <c r="G46" s="2">
        <f t="shared" si="1"/>
        <v>45.744</v>
      </c>
      <c r="H46" s="5">
        <f t="shared" ref="H46:H54" si="13">I45</f>
        <v>33373.307933333337</v>
      </c>
      <c r="I46" s="5">
        <f t="shared" si="2"/>
        <v>33374.301833333338</v>
      </c>
      <c r="J46" s="2">
        <f t="shared" ref="J46:J54" si="14">G46-G45</f>
        <v>23.8536</v>
      </c>
      <c r="K46" s="2">
        <f t="shared" si="3"/>
        <v>27.747500000000002</v>
      </c>
      <c r="L46" s="2">
        <f t="shared" ref="L46:L54" si="15">(K46-K45)/J46</f>
        <v>0.3080457457155315</v>
      </c>
    </row>
    <row r="47" spans="1:12" x14ac:dyDescent="0.25">
      <c r="B47">
        <v>2.9220000000000002</v>
      </c>
      <c r="C47">
        <v>62.39</v>
      </c>
      <c r="D47">
        <v>2.5</v>
      </c>
      <c r="E47">
        <v>22</v>
      </c>
      <c r="F47">
        <f t="shared" si="0"/>
        <v>55</v>
      </c>
      <c r="G47" s="2">
        <f t="shared" si="1"/>
        <v>70.128</v>
      </c>
      <c r="H47" s="5">
        <f t="shared" si="13"/>
        <v>33374.301833333338</v>
      </c>
      <c r="I47" s="5">
        <f t="shared" si="2"/>
        <v>33375.317833333342</v>
      </c>
      <c r="J47" s="2">
        <f t="shared" si="14"/>
        <v>24.384</v>
      </c>
      <c r="K47" s="2">
        <f t="shared" si="3"/>
        <v>34.314500000000002</v>
      </c>
      <c r="L47" s="2">
        <f t="shared" si="15"/>
        <v>0.26931594488188976</v>
      </c>
    </row>
    <row r="48" spans="1:12" x14ac:dyDescent="0.25">
      <c r="B48">
        <v>3.8940000000000001</v>
      </c>
      <c r="C48">
        <v>65.06</v>
      </c>
      <c r="D48">
        <v>2.5</v>
      </c>
      <c r="E48">
        <v>22</v>
      </c>
      <c r="F48">
        <f t="shared" si="0"/>
        <v>55</v>
      </c>
      <c r="G48" s="2">
        <f t="shared" si="1"/>
        <v>93.456000000000003</v>
      </c>
      <c r="H48" s="5">
        <f t="shared" si="13"/>
        <v>33375.317833333342</v>
      </c>
      <c r="I48" s="5">
        <f t="shared" si="2"/>
        <v>33376.289833333343</v>
      </c>
      <c r="J48" s="2">
        <f t="shared" si="14"/>
        <v>23.328000000000003</v>
      </c>
      <c r="K48" s="2">
        <f t="shared" si="3"/>
        <v>35.783000000000001</v>
      </c>
      <c r="L48" s="2">
        <f t="shared" si="15"/>
        <v>6.2950102880658373E-2</v>
      </c>
    </row>
    <row r="49" spans="1:12" x14ac:dyDescent="0.25">
      <c r="B49">
        <v>4.9210000000000003</v>
      </c>
      <c r="C49">
        <v>67.73</v>
      </c>
      <c r="D49">
        <v>2.5</v>
      </c>
      <c r="E49">
        <v>22</v>
      </c>
      <c r="F49">
        <f t="shared" si="0"/>
        <v>55</v>
      </c>
      <c r="G49" s="2">
        <f t="shared" si="1"/>
        <v>118.10400000000001</v>
      </c>
      <c r="H49" s="5">
        <f t="shared" si="13"/>
        <v>33376.289833333343</v>
      </c>
      <c r="I49" s="5">
        <f t="shared" si="2"/>
        <v>33377.316833333345</v>
      </c>
      <c r="J49" s="2">
        <f t="shared" si="14"/>
        <v>24.64800000000001</v>
      </c>
      <c r="K49" s="2">
        <f t="shared" si="3"/>
        <v>37.2515</v>
      </c>
      <c r="L49" s="2">
        <f t="shared" si="15"/>
        <v>5.957887049659194E-2</v>
      </c>
    </row>
    <row r="50" spans="1:12" x14ac:dyDescent="0.25">
      <c r="B50">
        <v>5.9370000000000003</v>
      </c>
      <c r="C50">
        <v>69.61</v>
      </c>
      <c r="D50">
        <v>2.5</v>
      </c>
      <c r="E50">
        <v>22</v>
      </c>
      <c r="F50">
        <f t="shared" si="0"/>
        <v>55</v>
      </c>
      <c r="G50" s="2">
        <f t="shared" si="1"/>
        <v>142.488</v>
      </c>
      <c r="H50" s="5">
        <f t="shared" si="13"/>
        <v>33377.316833333345</v>
      </c>
      <c r="I50" s="5">
        <f t="shared" si="2"/>
        <v>33378.332833333348</v>
      </c>
      <c r="J50" s="2">
        <f t="shared" si="14"/>
        <v>24.383999999999986</v>
      </c>
      <c r="K50" s="2">
        <f t="shared" si="3"/>
        <v>38.285499999999999</v>
      </c>
      <c r="L50" s="2">
        <f t="shared" si="15"/>
        <v>4.2404855643044602E-2</v>
      </c>
    </row>
    <row r="51" spans="1:12" x14ac:dyDescent="0.25">
      <c r="B51">
        <v>6.92</v>
      </c>
      <c r="C51">
        <v>70.55</v>
      </c>
      <c r="D51">
        <v>2.5</v>
      </c>
      <c r="E51">
        <v>22</v>
      </c>
      <c r="F51">
        <f t="shared" si="0"/>
        <v>55</v>
      </c>
      <c r="G51" s="2">
        <f t="shared" si="1"/>
        <v>166.07999999999998</v>
      </c>
      <c r="H51" s="5">
        <f t="shared" si="13"/>
        <v>33378.332833333348</v>
      </c>
      <c r="I51" s="5">
        <f t="shared" si="2"/>
        <v>33379.315833333349</v>
      </c>
      <c r="J51" s="2">
        <f t="shared" si="14"/>
        <v>23.591999999999985</v>
      </c>
      <c r="K51" s="2">
        <f t="shared" si="3"/>
        <v>38.802500000000002</v>
      </c>
      <c r="L51" s="2">
        <f t="shared" si="15"/>
        <v>2.1914208206171727E-2</v>
      </c>
    </row>
    <row r="52" spans="1:12" x14ac:dyDescent="0.25">
      <c r="B52">
        <v>7.9139999999999997</v>
      </c>
      <c r="C52">
        <v>71.180000000000007</v>
      </c>
      <c r="D52">
        <v>2.5</v>
      </c>
      <c r="E52">
        <v>22</v>
      </c>
      <c r="F52">
        <f t="shared" si="0"/>
        <v>55</v>
      </c>
      <c r="G52" s="2">
        <f t="shared" si="1"/>
        <v>189.93599999999998</v>
      </c>
      <c r="H52" s="5">
        <f t="shared" si="13"/>
        <v>33379.315833333349</v>
      </c>
      <c r="I52" s="5">
        <f t="shared" si="2"/>
        <v>33380.309833333347</v>
      </c>
      <c r="J52" s="2">
        <f t="shared" si="14"/>
        <v>23.855999999999995</v>
      </c>
      <c r="K52" s="2">
        <f t="shared" si="3"/>
        <v>39.149000000000008</v>
      </c>
      <c r="L52" s="2">
        <f t="shared" si="15"/>
        <v>1.45246478873242E-2</v>
      </c>
    </row>
    <row r="53" spans="1:12" x14ac:dyDescent="0.25">
      <c r="B53">
        <v>8.9090000000000007</v>
      </c>
      <c r="C53">
        <v>72.28</v>
      </c>
      <c r="D53">
        <v>2.5</v>
      </c>
      <c r="E53">
        <v>22</v>
      </c>
      <c r="F53">
        <f t="shared" si="0"/>
        <v>55</v>
      </c>
      <c r="G53" s="2">
        <f t="shared" si="1"/>
        <v>213.81600000000003</v>
      </c>
      <c r="H53" s="5">
        <f t="shared" si="13"/>
        <v>33380.309833333347</v>
      </c>
      <c r="I53" s="5">
        <f t="shared" si="2"/>
        <v>33381.30483333335</v>
      </c>
      <c r="J53" s="2">
        <f t="shared" si="14"/>
        <v>23.880000000000052</v>
      </c>
      <c r="K53" s="2">
        <f t="shared" si="3"/>
        <v>39.753999999999998</v>
      </c>
      <c r="L53" s="2">
        <f t="shared" si="15"/>
        <v>2.5335008375208898E-2</v>
      </c>
    </row>
    <row r="54" spans="1:12" x14ac:dyDescent="0.25">
      <c r="B54">
        <v>9.9250000000000007</v>
      </c>
      <c r="C54">
        <v>74.010000000000005</v>
      </c>
      <c r="D54">
        <v>2.5</v>
      </c>
      <c r="E54">
        <v>22</v>
      </c>
      <c r="F54">
        <f t="shared" si="0"/>
        <v>55</v>
      </c>
      <c r="G54" s="2">
        <f t="shared" si="1"/>
        <v>238.20000000000002</v>
      </c>
      <c r="H54" s="5">
        <f t="shared" si="13"/>
        <v>33381.30483333335</v>
      </c>
      <c r="I54" s="5">
        <f t="shared" si="2"/>
        <v>33382.320833333353</v>
      </c>
      <c r="J54" s="2">
        <f t="shared" si="14"/>
        <v>24.383999999999986</v>
      </c>
      <c r="K54" s="2">
        <f t="shared" si="3"/>
        <v>40.705500000000008</v>
      </c>
      <c r="L54" s="2">
        <f t="shared" si="15"/>
        <v>3.9021489501312769E-2</v>
      </c>
    </row>
    <row r="55" spans="1:12" x14ac:dyDescent="0.25">
      <c r="G55" s="2"/>
      <c r="H55" s="5"/>
      <c r="I55" s="5"/>
      <c r="J55" s="2"/>
      <c r="K55" s="2"/>
      <c r="L55" s="2"/>
    </row>
    <row r="56" spans="1:12" x14ac:dyDescent="0.25">
      <c r="A56" t="s">
        <v>26</v>
      </c>
      <c r="B56">
        <v>5.4450000000000002E-3</v>
      </c>
      <c r="C56">
        <v>2.01E-2</v>
      </c>
      <c r="D56">
        <v>2.5</v>
      </c>
      <c r="E56">
        <v>30</v>
      </c>
      <c r="F56">
        <f t="shared" si="0"/>
        <v>75</v>
      </c>
      <c r="G56" s="2">
        <f t="shared" si="1"/>
        <v>0.13068000000000002</v>
      </c>
      <c r="H56" s="5">
        <f>$G$4+($H$4/24)</f>
        <v>33400.395833333336</v>
      </c>
      <c r="I56" s="5">
        <f t="shared" si="2"/>
        <v>33400.401278333338</v>
      </c>
      <c r="J56" s="2">
        <f>G56</f>
        <v>0.13068000000000002</v>
      </c>
      <c r="K56" s="2">
        <f t="shared" si="3"/>
        <v>1.5075E-2</v>
      </c>
      <c r="L56" s="2">
        <f>K56/J56</f>
        <v>0.11535812672176307</v>
      </c>
    </row>
    <row r="57" spans="1:12" x14ac:dyDescent="0.25">
      <c r="B57">
        <v>0.92310000000000003</v>
      </c>
      <c r="C57">
        <v>3.0049999999999999</v>
      </c>
      <c r="D57">
        <v>2.5</v>
      </c>
      <c r="E57">
        <v>30</v>
      </c>
      <c r="F57">
        <f t="shared" si="0"/>
        <v>75</v>
      </c>
      <c r="G57" s="2">
        <f t="shared" si="1"/>
        <v>22.154400000000003</v>
      </c>
      <c r="H57" s="5">
        <f>I56</f>
        <v>33400.401278333338</v>
      </c>
      <c r="I57" s="5">
        <f t="shared" si="2"/>
        <v>33401.318933333336</v>
      </c>
      <c r="J57" s="2">
        <f>G57-G56</f>
        <v>22.023720000000001</v>
      </c>
      <c r="K57" s="2">
        <f t="shared" si="3"/>
        <v>2.2537500000000001</v>
      </c>
      <c r="L57" s="2">
        <f>(K57-K56)/J57</f>
        <v>0.10164835913278956</v>
      </c>
    </row>
    <row r="58" spans="1:12" x14ac:dyDescent="0.25">
      <c r="B58">
        <v>1.9279999999999999</v>
      </c>
      <c r="C58">
        <v>6.1470000000000002</v>
      </c>
      <c r="D58">
        <v>2.5</v>
      </c>
      <c r="E58">
        <v>30</v>
      </c>
      <c r="F58">
        <f t="shared" si="0"/>
        <v>75</v>
      </c>
      <c r="G58" s="2">
        <f t="shared" si="1"/>
        <v>46.271999999999998</v>
      </c>
      <c r="H58" s="5">
        <f t="shared" ref="H58:H66" si="16">I57</f>
        <v>33401.318933333336</v>
      </c>
      <c r="I58" s="5">
        <f t="shared" si="2"/>
        <v>33402.323833333336</v>
      </c>
      <c r="J58" s="2">
        <f t="shared" ref="J58:J66" si="17">G58-G57</f>
        <v>24.117599999999996</v>
      </c>
      <c r="K58" s="2">
        <f t="shared" si="3"/>
        <v>4.6102500000000006</v>
      </c>
      <c r="L58" s="2">
        <f t="shared" ref="L58:L66" si="18">(K58-K57)/J58</f>
        <v>9.770872723654099E-2</v>
      </c>
    </row>
    <row r="59" spans="1:12" x14ac:dyDescent="0.25">
      <c r="B59">
        <v>2.9220000000000002</v>
      </c>
      <c r="C59">
        <v>8.1890000000000001</v>
      </c>
      <c r="D59">
        <v>2.5</v>
      </c>
      <c r="E59">
        <v>30</v>
      </c>
      <c r="F59">
        <f t="shared" si="0"/>
        <v>75</v>
      </c>
      <c r="G59" s="2">
        <f t="shared" si="1"/>
        <v>70.128</v>
      </c>
      <c r="H59" s="5">
        <f t="shared" si="16"/>
        <v>33402.323833333336</v>
      </c>
      <c r="I59" s="5">
        <f t="shared" si="2"/>
        <v>33403.317833333334</v>
      </c>
      <c r="J59" s="2">
        <f t="shared" si="17"/>
        <v>23.856000000000002</v>
      </c>
      <c r="K59" s="2">
        <f t="shared" si="3"/>
        <v>6.14175</v>
      </c>
      <c r="L59" s="2">
        <f t="shared" si="18"/>
        <v>6.4197686116700167E-2</v>
      </c>
    </row>
    <row r="60" spans="1:12" x14ac:dyDescent="0.25">
      <c r="B60">
        <v>3.9489999999999998</v>
      </c>
      <c r="C60">
        <v>10.86</v>
      </c>
      <c r="D60">
        <v>2.5</v>
      </c>
      <c r="E60">
        <v>30</v>
      </c>
      <c r="F60">
        <f t="shared" si="0"/>
        <v>75</v>
      </c>
      <c r="G60" s="2">
        <f t="shared" si="1"/>
        <v>94.775999999999996</v>
      </c>
      <c r="H60" s="5">
        <f t="shared" si="16"/>
        <v>33403.317833333334</v>
      </c>
      <c r="I60" s="5">
        <f t="shared" si="2"/>
        <v>33404.344833333336</v>
      </c>
      <c r="J60" s="2">
        <f t="shared" si="17"/>
        <v>24.647999999999996</v>
      </c>
      <c r="K60" s="2">
        <f t="shared" si="3"/>
        <v>8.1449999999999996</v>
      </c>
      <c r="L60" s="2">
        <f t="shared" si="18"/>
        <v>8.1274342745861733E-2</v>
      </c>
    </row>
    <row r="61" spans="1:12" x14ac:dyDescent="0.25">
      <c r="B61">
        <v>4.9539999999999997</v>
      </c>
      <c r="C61">
        <v>11.64</v>
      </c>
      <c r="D61">
        <v>2.5</v>
      </c>
      <c r="E61">
        <v>30</v>
      </c>
      <c r="F61">
        <f t="shared" si="0"/>
        <v>75</v>
      </c>
      <c r="G61" s="2">
        <f t="shared" si="1"/>
        <v>118.89599999999999</v>
      </c>
      <c r="H61" s="5">
        <f t="shared" si="16"/>
        <v>33404.344833333336</v>
      </c>
      <c r="I61" s="5">
        <f t="shared" si="2"/>
        <v>33405.349833333334</v>
      </c>
      <c r="J61" s="2">
        <f t="shared" si="17"/>
        <v>24.11999999999999</v>
      </c>
      <c r="K61" s="2">
        <f t="shared" si="3"/>
        <v>8.73</v>
      </c>
      <c r="L61" s="2">
        <f t="shared" si="18"/>
        <v>2.4253731343283628E-2</v>
      </c>
    </row>
    <row r="62" spans="1:12" x14ac:dyDescent="0.25">
      <c r="B62">
        <v>5.9370000000000003</v>
      </c>
      <c r="C62">
        <v>12.9</v>
      </c>
      <c r="D62">
        <v>2.5</v>
      </c>
      <c r="E62">
        <v>30</v>
      </c>
      <c r="F62">
        <f t="shared" si="0"/>
        <v>75</v>
      </c>
      <c r="G62" s="2">
        <f t="shared" si="1"/>
        <v>142.488</v>
      </c>
      <c r="H62" s="5">
        <f t="shared" si="16"/>
        <v>33405.349833333334</v>
      </c>
      <c r="I62" s="5">
        <f t="shared" si="2"/>
        <v>33406.332833333334</v>
      </c>
      <c r="J62" s="2">
        <f t="shared" si="17"/>
        <v>23.592000000000013</v>
      </c>
      <c r="K62" s="2">
        <f t="shared" si="3"/>
        <v>9.6750000000000007</v>
      </c>
      <c r="L62" s="2">
        <f t="shared" si="18"/>
        <v>4.0055951169888089E-2</v>
      </c>
    </row>
    <row r="63" spans="1:12" x14ac:dyDescent="0.25">
      <c r="B63">
        <v>6.92</v>
      </c>
      <c r="C63">
        <v>12.74</v>
      </c>
      <c r="D63">
        <v>2.5</v>
      </c>
      <c r="E63">
        <v>30</v>
      </c>
      <c r="F63">
        <f t="shared" si="0"/>
        <v>75</v>
      </c>
      <c r="G63" s="2">
        <f t="shared" si="1"/>
        <v>166.07999999999998</v>
      </c>
      <c r="H63" s="5">
        <f t="shared" si="16"/>
        <v>33406.332833333334</v>
      </c>
      <c r="I63" s="5">
        <f t="shared" si="2"/>
        <v>33407.315833333334</v>
      </c>
      <c r="J63" s="2">
        <f t="shared" si="17"/>
        <v>23.591999999999985</v>
      </c>
      <c r="K63" s="2">
        <f t="shared" si="3"/>
        <v>9.5550000000000015</v>
      </c>
      <c r="L63" s="2">
        <f t="shared" si="18"/>
        <v>-5.0864699898270299E-3</v>
      </c>
    </row>
    <row r="64" spans="1:12" x14ac:dyDescent="0.25">
      <c r="B64">
        <v>7.9249999999999998</v>
      </c>
      <c r="C64">
        <v>12.27</v>
      </c>
      <c r="D64">
        <v>2.5</v>
      </c>
      <c r="E64">
        <v>30</v>
      </c>
      <c r="F64">
        <f t="shared" si="0"/>
        <v>75</v>
      </c>
      <c r="G64" s="2">
        <f t="shared" si="1"/>
        <v>190.2</v>
      </c>
      <c r="H64" s="5">
        <f t="shared" si="16"/>
        <v>33407.315833333334</v>
      </c>
      <c r="I64" s="5">
        <f t="shared" si="2"/>
        <v>33408.320833333331</v>
      </c>
      <c r="J64" s="2">
        <f t="shared" si="17"/>
        <v>24.120000000000005</v>
      </c>
      <c r="K64" s="2">
        <f t="shared" si="3"/>
        <v>9.2024999999999988</v>
      </c>
      <c r="L64" s="2">
        <f t="shared" si="18"/>
        <v>-1.4614427860696626E-2</v>
      </c>
    </row>
    <row r="65" spans="1:12" x14ac:dyDescent="0.25">
      <c r="B65">
        <v>8.92</v>
      </c>
      <c r="C65">
        <v>12.59</v>
      </c>
      <c r="D65">
        <v>2.5</v>
      </c>
      <c r="E65">
        <v>30</v>
      </c>
      <c r="F65">
        <f t="shared" si="0"/>
        <v>75</v>
      </c>
      <c r="G65" s="2">
        <f t="shared" si="1"/>
        <v>214.07999999999998</v>
      </c>
      <c r="H65" s="5">
        <f t="shared" si="16"/>
        <v>33408.320833333331</v>
      </c>
      <c r="I65" s="5">
        <f t="shared" si="2"/>
        <v>33409.315833333334</v>
      </c>
      <c r="J65" s="2">
        <f t="shared" si="17"/>
        <v>23.879999999999995</v>
      </c>
      <c r="K65" s="2">
        <f t="shared" si="3"/>
        <v>9.4425000000000008</v>
      </c>
      <c r="L65" s="2">
        <f t="shared" si="18"/>
        <v>1.0050251256281492E-2</v>
      </c>
    </row>
    <row r="66" spans="1:12" x14ac:dyDescent="0.25">
      <c r="B66">
        <v>9.9139999999999997</v>
      </c>
      <c r="C66">
        <v>13.69</v>
      </c>
      <c r="D66">
        <v>2.5</v>
      </c>
      <c r="E66">
        <v>30</v>
      </c>
      <c r="F66">
        <f t="shared" si="0"/>
        <v>75</v>
      </c>
      <c r="G66" s="2">
        <f t="shared" si="1"/>
        <v>237.93599999999998</v>
      </c>
      <c r="H66" s="5">
        <f t="shared" si="16"/>
        <v>33409.315833333334</v>
      </c>
      <c r="I66" s="5">
        <f t="shared" si="2"/>
        <v>33410.309833333333</v>
      </c>
      <c r="J66" s="2">
        <f t="shared" si="17"/>
        <v>23.855999999999995</v>
      </c>
      <c r="K66" s="2">
        <f t="shared" si="3"/>
        <v>10.2675</v>
      </c>
      <c r="L66" s="2">
        <f t="shared" si="18"/>
        <v>3.458249496981889E-2</v>
      </c>
    </row>
    <row r="67" spans="1:12" x14ac:dyDescent="0.25">
      <c r="G67" s="2"/>
      <c r="H67" s="5"/>
      <c r="I67" s="5"/>
      <c r="J67" s="2"/>
      <c r="K67" s="2"/>
      <c r="L67" s="2"/>
    </row>
    <row r="68" spans="1:12" x14ac:dyDescent="0.25">
      <c r="A68" t="s">
        <v>27</v>
      </c>
      <c r="B68">
        <v>5.4450000000000002E-3</v>
      </c>
      <c r="C68">
        <v>2.01E-2</v>
      </c>
      <c r="D68">
        <v>2.5</v>
      </c>
      <c r="E68">
        <v>30</v>
      </c>
      <c r="F68">
        <f t="shared" si="0"/>
        <v>75</v>
      </c>
      <c r="G68" s="2">
        <f t="shared" si="1"/>
        <v>0.13068000000000002</v>
      </c>
      <c r="H68" s="5">
        <f>$G$4+($H$4/24)</f>
        <v>33400.395833333336</v>
      </c>
      <c r="I68" s="5">
        <f t="shared" si="2"/>
        <v>33400.401278333338</v>
      </c>
      <c r="J68" s="2">
        <f>G68</f>
        <v>0.13068000000000002</v>
      </c>
      <c r="K68" s="2">
        <f t="shared" si="3"/>
        <v>1.5075E-2</v>
      </c>
      <c r="L68" s="2">
        <f>K68/J68</f>
        <v>0.11535812672176307</v>
      </c>
    </row>
    <row r="69" spans="1:12" x14ac:dyDescent="0.25">
      <c r="B69">
        <v>0.93400000000000005</v>
      </c>
      <c r="C69">
        <v>43.69</v>
      </c>
      <c r="D69">
        <v>2.5</v>
      </c>
      <c r="E69">
        <v>30</v>
      </c>
      <c r="F69">
        <f t="shared" si="0"/>
        <v>75</v>
      </c>
      <c r="G69" s="2">
        <f t="shared" si="1"/>
        <v>22.416</v>
      </c>
      <c r="H69" s="5">
        <f>I68</f>
        <v>33400.401278333338</v>
      </c>
      <c r="I69" s="5">
        <f t="shared" si="2"/>
        <v>33401.329833333337</v>
      </c>
      <c r="J69" s="2">
        <f>G69-G68</f>
        <v>22.285319999999999</v>
      </c>
      <c r="K69" s="2">
        <f t="shared" si="3"/>
        <v>32.767499999999998</v>
      </c>
      <c r="L69" s="2">
        <f>(K69-K68)/J69</f>
        <v>1.4696860982925082</v>
      </c>
    </row>
    <row r="70" spans="1:12" x14ac:dyDescent="0.25">
      <c r="B70">
        <v>1.917</v>
      </c>
      <c r="C70">
        <v>57.99</v>
      </c>
      <c r="D70">
        <v>2.5</v>
      </c>
      <c r="E70">
        <v>30</v>
      </c>
      <c r="F70">
        <f t="shared" si="0"/>
        <v>75</v>
      </c>
      <c r="G70" s="2">
        <f t="shared" si="1"/>
        <v>46.008000000000003</v>
      </c>
      <c r="H70" s="5">
        <f t="shared" ref="H70:H78" si="19">I69</f>
        <v>33401.329833333337</v>
      </c>
      <c r="I70" s="5">
        <f t="shared" si="2"/>
        <v>33402.312833333337</v>
      </c>
      <c r="J70" s="2">
        <f t="shared" ref="J70:J78" si="20">G70-G69</f>
        <v>23.592000000000002</v>
      </c>
      <c r="K70" s="2">
        <f t="shared" si="3"/>
        <v>43.4925</v>
      </c>
      <c r="L70" s="2">
        <f t="shared" ref="L70:L78" si="21">(K70-K69)/J70</f>
        <v>0.45460325534079349</v>
      </c>
    </row>
    <row r="71" spans="1:12" x14ac:dyDescent="0.25">
      <c r="B71">
        <v>2.9220000000000002</v>
      </c>
      <c r="C71">
        <v>64.430000000000007</v>
      </c>
      <c r="D71">
        <v>2.5</v>
      </c>
      <c r="E71">
        <v>30</v>
      </c>
      <c r="F71">
        <f t="shared" si="0"/>
        <v>75</v>
      </c>
      <c r="G71" s="2">
        <f t="shared" si="1"/>
        <v>70.128</v>
      </c>
      <c r="H71" s="5">
        <f t="shared" si="19"/>
        <v>33402.312833333337</v>
      </c>
      <c r="I71" s="5">
        <f t="shared" si="2"/>
        <v>33403.317833333334</v>
      </c>
      <c r="J71" s="2">
        <f t="shared" si="20"/>
        <v>24.119999999999997</v>
      </c>
      <c r="K71" s="2">
        <f t="shared" si="3"/>
        <v>48.322500000000005</v>
      </c>
      <c r="L71" s="2">
        <f t="shared" si="21"/>
        <v>0.20024875621890573</v>
      </c>
    </row>
    <row r="72" spans="1:12" x14ac:dyDescent="0.25">
      <c r="B72">
        <v>3.96</v>
      </c>
      <c r="C72">
        <v>67.099999999999994</v>
      </c>
      <c r="D72">
        <v>2.5</v>
      </c>
      <c r="E72">
        <v>30</v>
      </c>
      <c r="F72">
        <f t="shared" si="0"/>
        <v>75</v>
      </c>
      <c r="G72" s="2">
        <f t="shared" si="1"/>
        <v>95.039999999999992</v>
      </c>
      <c r="H72" s="5">
        <f t="shared" si="19"/>
        <v>33403.317833333334</v>
      </c>
      <c r="I72" s="5">
        <f t="shared" si="2"/>
        <v>33404.355833333335</v>
      </c>
      <c r="J72" s="2">
        <f t="shared" si="20"/>
        <v>24.911999999999992</v>
      </c>
      <c r="K72" s="2">
        <f t="shared" si="3"/>
        <v>50.324999999999996</v>
      </c>
      <c r="L72" s="2">
        <f t="shared" si="21"/>
        <v>8.0382947976878269E-2</v>
      </c>
    </row>
    <row r="73" spans="1:12" x14ac:dyDescent="0.25">
      <c r="B73">
        <v>5.0090000000000003</v>
      </c>
      <c r="C73">
        <v>67.569999999999993</v>
      </c>
      <c r="D73">
        <v>2.5</v>
      </c>
      <c r="E73">
        <v>30</v>
      </c>
      <c r="F73">
        <f t="shared" ref="F73:F102" si="22">E73*D73</f>
        <v>75</v>
      </c>
      <c r="G73" s="2">
        <f t="shared" ref="G73:G102" si="23">24*B73</f>
        <v>120.21600000000001</v>
      </c>
      <c r="H73" s="5">
        <f t="shared" si="19"/>
        <v>33404.355833333335</v>
      </c>
      <c r="I73" s="5">
        <f t="shared" ref="I73:I102" si="24">H73+(J73/24)</f>
        <v>33405.404833333334</v>
      </c>
      <c r="J73" s="2">
        <f t="shared" si="20"/>
        <v>25.176000000000016</v>
      </c>
      <c r="K73" s="2">
        <f t="shared" ref="K73:K102" si="25">C73/100*F73</f>
        <v>50.677499999999995</v>
      </c>
      <c r="L73" s="2">
        <f t="shared" si="21"/>
        <v>1.4001429933269739E-2</v>
      </c>
    </row>
    <row r="74" spans="1:12" x14ac:dyDescent="0.25">
      <c r="B74">
        <v>5.9260000000000002</v>
      </c>
      <c r="C74">
        <v>68.2</v>
      </c>
      <c r="D74">
        <v>2.5</v>
      </c>
      <c r="E74">
        <v>30</v>
      </c>
      <c r="F74">
        <f t="shared" si="22"/>
        <v>75</v>
      </c>
      <c r="G74" s="2">
        <f t="shared" si="23"/>
        <v>142.22399999999999</v>
      </c>
      <c r="H74" s="5">
        <f t="shared" si="19"/>
        <v>33405.404833333334</v>
      </c>
      <c r="I74" s="5">
        <f t="shared" si="24"/>
        <v>33406.321833333335</v>
      </c>
      <c r="J74" s="2">
        <f t="shared" si="20"/>
        <v>22.007999999999981</v>
      </c>
      <c r="K74" s="2">
        <f t="shared" si="25"/>
        <v>51.150000000000006</v>
      </c>
      <c r="L74" s="2">
        <f t="shared" si="21"/>
        <v>2.1469465648855469E-2</v>
      </c>
    </row>
    <row r="75" spans="1:12" x14ac:dyDescent="0.25">
      <c r="B75">
        <v>6.92</v>
      </c>
      <c r="C75">
        <v>68.510000000000005</v>
      </c>
      <c r="D75">
        <v>2.5</v>
      </c>
      <c r="E75">
        <v>30</v>
      </c>
      <c r="F75">
        <f t="shared" si="22"/>
        <v>75</v>
      </c>
      <c r="G75" s="2">
        <f t="shared" si="23"/>
        <v>166.07999999999998</v>
      </c>
      <c r="H75" s="5">
        <f t="shared" si="19"/>
        <v>33406.321833333335</v>
      </c>
      <c r="I75" s="5">
        <f t="shared" si="24"/>
        <v>33407.315833333334</v>
      </c>
      <c r="J75" s="2">
        <f t="shared" si="20"/>
        <v>23.855999999999995</v>
      </c>
      <c r="K75" s="2">
        <f t="shared" si="25"/>
        <v>51.3825</v>
      </c>
      <c r="L75" s="2">
        <f t="shared" si="21"/>
        <v>9.7459758551305606E-3</v>
      </c>
    </row>
    <row r="76" spans="1:12" x14ac:dyDescent="0.25">
      <c r="B76">
        <v>7.9249999999999998</v>
      </c>
      <c r="C76">
        <v>72.13</v>
      </c>
      <c r="D76">
        <v>2.5</v>
      </c>
      <c r="E76">
        <v>30</v>
      </c>
      <c r="F76">
        <f t="shared" si="22"/>
        <v>75</v>
      </c>
      <c r="G76" s="2">
        <f t="shared" si="23"/>
        <v>190.2</v>
      </c>
      <c r="H76" s="5">
        <f t="shared" si="19"/>
        <v>33407.315833333334</v>
      </c>
      <c r="I76" s="5">
        <f t="shared" si="24"/>
        <v>33408.320833333331</v>
      </c>
      <c r="J76" s="2">
        <f t="shared" si="20"/>
        <v>24.120000000000005</v>
      </c>
      <c r="K76" s="2">
        <f t="shared" si="25"/>
        <v>54.097499999999997</v>
      </c>
      <c r="L76" s="2">
        <f t="shared" si="21"/>
        <v>0.11256218905472619</v>
      </c>
    </row>
    <row r="77" spans="1:12" x14ac:dyDescent="0.25">
      <c r="B77">
        <v>8.9090000000000007</v>
      </c>
      <c r="C77">
        <v>73.23</v>
      </c>
      <c r="D77">
        <v>2.5</v>
      </c>
      <c r="E77">
        <v>30</v>
      </c>
      <c r="F77">
        <f t="shared" si="22"/>
        <v>75</v>
      </c>
      <c r="G77" s="2">
        <f t="shared" si="23"/>
        <v>213.81600000000003</v>
      </c>
      <c r="H77" s="5">
        <f t="shared" si="19"/>
        <v>33408.320833333331</v>
      </c>
      <c r="I77" s="5">
        <f t="shared" si="24"/>
        <v>33409.304833333328</v>
      </c>
      <c r="J77" s="2">
        <f t="shared" si="20"/>
        <v>23.616000000000042</v>
      </c>
      <c r="K77" s="2">
        <f t="shared" si="25"/>
        <v>54.922500000000007</v>
      </c>
      <c r="L77" s="2">
        <f t="shared" si="21"/>
        <v>3.4933943089431256E-2</v>
      </c>
    </row>
    <row r="78" spans="1:12" x14ac:dyDescent="0.25">
      <c r="B78">
        <v>9.9250000000000007</v>
      </c>
      <c r="C78">
        <v>73.38</v>
      </c>
      <c r="D78">
        <v>2.5</v>
      </c>
      <c r="E78">
        <v>30</v>
      </c>
      <c r="F78">
        <f t="shared" si="22"/>
        <v>75</v>
      </c>
      <c r="G78" s="2">
        <f t="shared" si="23"/>
        <v>238.20000000000002</v>
      </c>
      <c r="H78" s="5">
        <f t="shared" si="19"/>
        <v>33409.304833333328</v>
      </c>
      <c r="I78" s="5">
        <f t="shared" si="24"/>
        <v>33410.320833333331</v>
      </c>
      <c r="J78" s="2">
        <f t="shared" si="20"/>
        <v>24.383999999999986</v>
      </c>
      <c r="K78" s="2">
        <f t="shared" si="25"/>
        <v>55.035000000000004</v>
      </c>
      <c r="L78" s="2">
        <f t="shared" si="21"/>
        <v>4.6136811023620907E-3</v>
      </c>
    </row>
    <row r="79" spans="1:12" x14ac:dyDescent="0.25">
      <c r="G79" s="2"/>
      <c r="H79" s="5"/>
      <c r="I79" s="5"/>
      <c r="J79" s="2"/>
      <c r="K79" s="2"/>
      <c r="L79" s="2"/>
    </row>
    <row r="80" spans="1:12" x14ac:dyDescent="0.25">
      <c r="A80" t="s">
        <v>28</v>
      </c>
      <c r="B80">
        <v>5.4450000000000002E-3</v>
      </c>
      <c r="C80">
        <v>2.01E-2</v>
      </c>
      <c r="D80">
        <v>2.5</v>
      </c>
      <c r="E80">
        <v>30</v>
      </c>
      <c r="F80">
        <f t="shared" si="22"/>
        <v>75</v>
      </c>
      <c r="G80" s="2">
        <f t="shared" si="23"/>
        <v>0.13068000000000002</v>
      </c>
      <c r="H80" s="5">
        <f>$G$5+($H$5/24)</f>
        <v>33428.395833333336</v>
      </c>
      <c r="I80" s="5">
        <f t="shared" si="24"/>
        <v>33428.401278333338</v>
      </c>
      <c r="J80" s="2">
        <f>G80</f>
        <v>0.13068000000000002</v>
      </c>
      <c r="K80" s="2">
        <f t="shared" si="25"/>
        <v>1.5075E-2</v>
      </c>
      <c r="L80" s="2">
        <f>K80/J80</f>
        <v>0.11535812672176307</v>
      </c>
    </row>
    <row r="81" spans="1:12" x14ac:dyDescent="0.25">
      <c r="B81">
        <v>0.92310000000000003</v>
      </c>
      <c r="C81">
        <v>1.4339999999999999</v>
      </c>
      <c r="D81">
        <v>2.5</v>
      </c>
      <c r="E81">
        <v>30</v>
      </c>
      <c r="F81">
        <f t="shared" si="22"/>
        <v>75</v>
      </c>
      <c r="G81" s="2">
        <f t="shared" si="23"/>
        <v>22.154400000000003</v>
      </c>
      <c r="H81" s="5">
        <f>I80</f>
        <v>33428.401278333338</v>
      </c>
      <c r="I81" s="5">
        <f t="shared" si="24"/>
        <v>33429.318933333336</v>
      </c>
      <c r="J81" s="2">
        <f>G81-G80</f>
        <v>22.023720000000001</v>
      </c>
      <c r="K81" s="2">
        <f t="shared" si="25"/>
        <v>1.0754999999999999</v>
      </c>
      <c r="L81" s="2">
        <f>(K81-K80)/J81</f>
        <v>4.8149222747110837E-2</v>
      </c>
    </row>
    <row r="82" spans="1:12" x14ac:dyDescent="0.25">
      <c r="B82">
        <v>1.9279999999999999</v>
      </c>
      <c r="C82">
        <v>9.1310000000000002</v>
      </c>
      <c r="D82">
        <v>2.5</v>
      </c>
      <c r="E82">
        <v>30</v>
      </c>
      <c r="F82">
        <f t="shared" si="22"/>
        <v>75</v>
      </c>
      <c r="G82" s="2">
        <f t="shared" si="23"/>
        <v>46.271999999999998</v>
      </c>
      <c r="H82" s="5">
        <f t="shared" ref="H82:H90" si="26">I81</f>
        <v>33429.318933333336</v>
      </c>
      <c r="I82" s="5">
        <f t="shared" si="24"/>
        <v>33430.323833333336</v>
      </c>
      <c r="J82" s="2">
        <f t="shared" ref="J82:J90" si="27">G82-G81</f>
        <v>24.117599999999996</v>
      </c>
      <c r="K82" s="2">
        <f t="shared" si="25"/>
        <v>6.8482500000000002</v>
      </c>
      <c r="L82" s="2">
        <f t="shared" ref="L82:L90" si="28">(K82-K81)/J82</f>
        <v>0.23935839387003688</v>
      </c>
    </row>
    <row r="83" spans="1:12" x14ac:dyDescent="0.25">
      <c r="B83">
        <v>2.9329999999999998</v>
      </c>
      <c r="C83">
        <v>13.37</v>
      </c>
      <c r="D83">
        <v>2.5</v>
      </c>
      <c r="E83">
        <v>30</v>
      </c>
      <c r="F83">
        <f t="shared" si="22"/>
        <v>75</v>
      </c>
      <c r="G83" s="2">
        <f t="shared" si="23"/>
        <v>70.391999999999996</v>
      </c>
      <c r="H83" s="5">
        <f t="shared" si="26"/>
        <v>33430.323833333336</v>
      </c>
      <c r="I83" s="5">
        <f t="shared" si="24"/>
        <v>33431.328833333333</v>
      </c>
      <c r="J83" s="2">
        <f t="shared" si="27"/>
        <v>24.119999999999997</v>
      </c>
      <c r="K83" s="2">
        <f t="shared" si="25"/>
        <v>10.027499999999998</v>
      </c>
      <c r="L83" s="2">
        <f t="shared" si="28"/>
        <v>0.13180970149253723</v>
      </c>
    </row>
    <row r="84" spans="1:12" x14ac:dyDescent="0.25">
      <c r="B84">
        <v>3.9159999999999999</v>
      </c>
      <c r="C84">
        <v>15.26</v>
      </c>
      <c r="D84">
        <v>2.5</v>
      </c>
      <c r="E84">
        <v>30</v>
      </c>
      <c r="F84">
        <f t="shared" si="22"/>
        <v>75</v>
      </c>
      <c r="G84" s="2">
        <f t="shared" si="23"/>
        <v>93.983999999999995</v>
      </c>
      <c r="H84" s="5">
        <f t="shared" si="26"/>
        <v>33431.328833333333</v>
      </c>
      <c r="I84" s="5">
        <f t="shared" si="24"/>
        <v>33432.311833333333</v>
      </c>
      <c r="J84" s="2">
        <f t="shared" si="27"/>
        <v>23.591999999999999</v>
      </c>
      <c r="K84" s="2">
        <f t="shared" si="25"/>
        <v>11.444999999999999</v>
      </c>
      <c r="L84" s="2">
        <f t="shared" si="28"/>
        <v>6.0083926754832165E-2</v>
      </c>
    </row>
    <row r="85" spans="1:12" x14ac:dyDescent="0.25">
      <c r="B85">
        <v>4.9320000000000004</v>
      </c>
      <c r="C85">
        <v>16.2</v>
      </c>
      <c r="D85">
        <v>2.5</v>
      </c>
      <c r="E85">
        <v>30</v>
      </c>
      <c r="F85">
        <f t="shared" si="22"/>
        <v>75</v>
      </c>
      <c r="G85" s="2">
        <f t="shared" si="23"/>
        <v>118.36800000000001</v>
      </c>
      <c r="H85" s="5">
        <f t="shared" si="26"/>
        <v>33432.311833333333</v>
      </c>
      <c r="I85" s="5">
        <f t="shared" si="24"/>
        <v>33433.327833333336</v>
      </c>
      <c r="J85" s="2">
        <f t="shared" si="27"/>
        <v>24.384000000000015</v>
      </c>
      <c r="K85" s="2">
        <f t="shared" si="25"/>
        <v>12.15</v>
      </c>
      <c r="L85" s="2">
        <f t="shared" si="28"/>
        <v>2.8912401574803209E-2</v>
      </c>
    </row>
    <row r="86" spans="1:12" x14ac:dyDescent="0.25">
      <c r="B86">
        <v>5.9480000000000004</v>
      </c>
      <c r="C86">
        <v>17.46</v>
      </c>
      <c r="D86">
        <v>2.5</v>
      </c>
      <c r="E86">
        <v>30</v>
      </c>
      <c r="F86">
        <f t="shared" si="22"/>
        <v>75</v>
      </c>
      <c r="G86" s="2">
        <f t="shared" si="23"/>
        <v>142.75200000000001</v>
      </c>
      <c r="H86" s="5">
        <f t="shared" si="26"/>
        <v>33433.327833333336</v>
      </c>
      <c r="I86" s="5">
        <f t="shared" si="24"/>
        <v>33434.34383333334</v>
      </c>
      <c r="J86" s="2">
        <f t="shared" si="27"/>
        <v>24.384</v>
      </c>
      <c r="K86" s="2">
        <f t="shared" si="25"/>
        <v>13.095000000000001</v>
      </c>
      <c r="L86" s="2">
        <f t="shared" si="28"/>
        <v>3.8754921259842534E-2</v>
      </c>
    </row>
    <row r="87" spans="1:12" x14ac:dyDescent="0.25">
      <c r="B87">
        <v>6.931</v>
      </c>
      <c r="C87">
        <v>18.09</v>
      </c>
      <c r="D87">
        <v>2.5</v>
      </c>
      <c r="E87">
        <v>30</v>
      </c>
      <c r="F87">
        <f t="shared" si="22"/>
        <v>75</v>
      </c>
      <c r="G87" s="2">
        <f t="shared" si="23"/>
        <v>166.34399999999999</v>
      </c>
      <c r="H87" s="5">
        <f t="shared" si="26"/>
        <v>33434.34383333334</v>
      </c>
      <c r="I87" s="5">
        <f t="shared" si="24"/>
        <v>33435.32683333334</v>
      </c>
      <c r="J87" s="2">
        <f t="shared" si="27"/>
        <v>23.591999999999985</v>
      </c>
      <c r="K87" s="2">
        <f t="shared" si="25"/>
        <v>13.567500000000001</v>
      </c>
      <c r="L87" s="2">
        <f t="shared" si="28"/>
        <v>2.0027975584944069E-2</v>
      </c>
    </row>
    <row r="88" spans="1:12" x14ac:dyDescent="0.25">
      <c r="B88">
        <v>7.9139999999999997</v>
      </c>
      <c r="C88">
        <v>18.71</v>
      </c>
      <c r="D88">
        <v>2.5</v>
      </c>
      <c r="E88">
        <v>30</v>
      </c>
      <c r="F88">
        <f t="shared" si="22"/>
        <v>75</v>
      </c>
      <c r="G88" s="2">
        <f t="shared" si="23"/>
        <v>189.93599999999998</v>
      </c>
      <c r="H88" s="5">
        <f t="shared" si="26"/>
        <v>33435.32683333334</v>
      </c>
      <c r="I88" s="5">
        <f t="shared" si="24"/>
        <v>33436.30983333334</v>
      </c>
      <c r="J88" s="2">
        <f t="shared" si="27"/>
        <v>23.591999999999985</v>
      </c>
      <c r="K88" s="2">
        <f t="shared" si="25"/>
        <v>14.032500000000001</v>
      </c>
      <c r="L88" s="2">
        <f t="shared" si="28"/>
        <v>1.9710071210579865E-2</v>
      </c>
    </row>
    <row r="89" spans="1:12" x14ac:dyDescent="0.25">
      <c r="B89">
        <v>8.92</v>
      </c>
      <c r="C89">
        <v>19.5</v>
      </c>
      <c r="D89">
        <v>2.5</v>
      </c>
      <c r="E89">
        <v>30</v>
      </c>
      <c r="F89">
        <f t="shared" si="22"/>
        <v>75</v>
      </c>
      <c r="G89" s="2">
        <f t="shared" si="23"/>
        <v>214.07999999999998</v>
      </c>
      <c r="H89" s="5">
        <f t="shared" si="26"/>
        <v>33436.30983333334</v>
      </c>
      <c r="I89" s="5">
        <f t="shared" si="24"/>
        <v>33437.315833333341</v>
      </c>
      <c r="J89" s="2">
        <f t="shared" si="27"/>
        <v>24.144000000000005</v>
      </c>
      <c r="K89" s="2">
        <f t="shared" si="25"/>
        <v>14.625</v>
      </c>
      <c r="L89" s="2">
        <f t="shared" si="28"/>
        <v>2.4540258449304141E-2</v>
      </c>
    </row>
    <row r="90" spans="1:12" x14ac:dyDescent="0.25">
      <c r="B90">
        <v>9.9459999999999997</v>
      </c>
      <c r="C90">
        <v>20.29</v>
      </c>
      <c r="D90">
        <v>2.5</v>
      </c>
      <c r="E90">
        <v>30</v>
      </c>
      <c r="F90">
        <f t="shared" si="22"/>
        <v>75</v>
      </c>
      <c r="G90" s="2">
        <f t="shared" si="23"/>
        <v>238.70400000000001</v>
      </c>
      <c r="H90" s="5">
        <f t="shared" si="26"/>
        <v>33437.315833333341</v>
      </c>
      <c r="I90" s="5">
        <f t="shared" si="24"/>
        <v>33438.341833333339</v>
      </c>
      <c r="J90" s="2">
        <f t="shared" si="27"/>
        <v>24.624000000000024</v>
      </c>
      <c r="K90" s="2">
        <f t="shared" si="25"/>
        <v>15.217499999999999</v>
      </c>
      <c r="L90" s="2">
        <f t="shared" si="28"/>
        <v>2.406189083820658E-2</v>
      </c>
    </row>
    <row r="91" spans="1:12" x14ac:dyDescent="0.25">
      <c r="G91" s="2"/>
      <c r="H91" s="5"/>
      <c r="I91" s="5"/>
      <c r="J91" s="2"/>
      <c r="K91" s="2"/>
      <c r="L91" s="2"/>
    </row>
    <row r="92" spans="1:12" x14ac:dyDescent="0.25">
      <c r="A92" t="s">
        <v>29</v>
      </c>
      <c r="B92">
        <v>5.4450000000000002E-3</v>
      </c>
      <c r="C92">
        <v>2.01E-2</v>
      </c>
      <c r="D92">
        <v>2.5</v>
      </c>
      <c r="E92">
        <v>30</v>
      </c>
      <c r="F92">
        <f t="shared" si="22"/>
        <v>75</v>
      </c>
      <c r="G92" s="2">
        <f t="shared" si="23"/>
        <v>0.13068000000000002</v>
      </c>
      <c r="H92" s="5">
        <f>$G$5+($H$5/24)</f>
        <v>33428.395833333336</v>
      </c>
      <c r="I92" s="5">
        <f t="shared" si="24"/>
        <v>33428.401278333338</v>
      </c>
      <c r="J92" s="2">
        <f>G92</f>
        <v>0.13068000000000002</v>
      </c>
      <c r="K92" s="2">
        <f t="shared" si="25"/>
        <v>1.5075E-2</v>
      </c>
      <c r="L92" s="2">
        <f>K92/J92</f>
        <v>0.11535812672176307</v>
      </c>
    </row>
    <row r="93" spans="1:12" x14ac:dyDescent="0.25">
      <c r="B93">
        <v>0.94489999999999996</v>
      </c>
      <c r="C93">
        <v>35.21</v>
      </c>
      <c r="D93">
        <v>2.5</v>
      </c>
      <c r="E93">
        <v>30</v>
      </c>
      <c r="F93">
        <f t="shared" si="22"/>
        <v>75</v>
      </c>
      <c r="G93" s="2">
        <f t="shared" si="23"/>
        <v>22.677599999999998</v>
      </c>
      <c r="H93" s="5">
        <f>I92</f>
        <v>33428.401278333338</v>
      </c>
      <c r="I93" s="5">
        <f t="shared" si="24"/>
        <v>33429.340733333338</v>
      </c>
      <c r="J93" s="2">
        <f>G93-G92</f>
        <v>22.546919999999997</v>
      </c>
      <c r="K93" s="2">
        <f t="shared" si="25"/>
        <v>26.407500000000002</v>
      </c>
      <c r="L93" s="2">
        <f>(K93-K92)/J93</f>
        <v>1.170555667913844</v>
      </c>
    </row>
    <row r="94" spans="1:12" x14ac:dyDescent="0.25">
      <c r="B94">
        <v>1.9279999999999999</v>
      </c>
      <c r="C94">
        <v>53.75</v>
      </c>
      <c r="D94">
        <v>2.5</v>
      </c>
      <c r="E94">
        <v>30</v>
      </c>
      <c r="F94">
        <f t="shared" si="22"/>
        <v>75</v>
      </c>
      <c r="G94" s="2">
        <f t="shared" si="23"/>
        <v>46.271999999999998</v>
      </c>
      <c r="H94" s="5">
        <f t="shared" ref="H94:H102" si="29">I93</f>
        <v>33429.340733333338</v>
      </c>
      <c r="I94" s="5">
        <f t="shared" si="24"/>
        <v>33430.323833333336</v>
      </c>
      <c r="J94" s="2">
        <f t="shared" ref="J94:J102" si="30">G94-G93</f>
        <v>23.5944</v>
      </c>
      <c r="K94" s="2">
        <f t="shared" si="25"/>
        <v>40.3125</v>
      </c>
      <c r="L94" s="2">
        <f t="shared" ref="L94:L102" si="31">(K94-K93)/J94</f>
        <v>0.58933475740006092</v>
      </c>
    </row>
    <row r="95" spans="1:12" x14ac:dyDescent="0.25">
      <c r="B95">
        <v>2.9220000000000002</v>
      </c>
      <c r="C95">
        <v>55.63</v>
      </c>
      <c r="D95">
        <v>2.5</v>
      </c>
      <c r="E95">
        <v>30</v>
      </c>
      <c r="F95">
        <f t="shared" si="22"/>
        <v>75</v>
      </c>
      <c r="G95" s="2">
        <f t="shared" si="23"/>
        <v>70.128</v>
      </c>
      <c r="H95" s="5">
        <f t="shared" si="29"/>
        <v>33430.323833333336</v>
      </c>
      <c r="I95" s="5">
        <f t="shared" si="24"/>
        <v>33431.317833333334</v>
      </c>
      <c r="J95" s="2">
        <f t="shared" si="30"/>
        <v>23.856000000000002</v>
      </c>
      <c r="K95" s="2">
        <f t="shared" si="25"/>
        <v>41.722500000000004</v>
      </c>
      <c r="L95" s="2">
        <f t="shared" si="31"/>
        <v>5.9104627766599749E-2</v>
      </c>
    </row>
    <row r="96" spans="1:12" x14ac:dyDescent="0.25">
      <c r="B96">
        <v>3.927</v>
      </c>
      <c r="C96">
        <v>56.1</v>
      </c>
      <c r="D96">
        <v>2.5</v>
      </c>
      <c r="E96">
        <v>30</v>
      </c>
      <c r="F96">
        <f t="shared" si="22"/>
        <v>75</v>
      </c>
      <c r="G96" s="2">
        <f t="shared" si="23"/>
        <v>94.248000000000005</v>
      </c>
      <c r="H96" s="5">
        <f t="shared" si="29"/>
        <v>33431.317833333334</v>
      </c>
      <c r="I96" s="5">
        <f t="shared" si="24"/>
        <v>33432.322833333332</v>
      </c>
      <c r="J96" s="2">
        <f t="shared" si="30"/>
        <v>24.120000000000005</v>
      </c>
      <c r="K96" s="2">
        <f t="shared" si="25"/>
        <v>42.075000000000003</v>
      </c>
      <c r="L96" s="2">
        <f t="shared" si="31"/>
        <v>1.4614427860696479E-2</v>
      </c>
    </row>
    <row r="97" spans="2:12" x14ac:dyDescent="0.25">
      <c r="B97">
        <v>4.9320000000000004</v>
      </c>
      <c r="C97">
        <v>56.1</v>
      </c>
      <c r="D97">
        <v>2.5</v>
      </c>
      <c r="E97">
        <v>30</v>
      </c>
      <c r="F97">
        <f t="shared" si="22"/>
        <v>75</v>
      </c>
      <c r="G97" s="2">
        <f t="shared" si="23"/>
        <v>118.36800000000001</v>
      </c>
      <c r="H97" s="5">
        <f t="shared" si="29"/>
        <v>33432.322833333332</v>
      </c>
      <c r="I97" s="5">
        <f t="shared" si="24"/>
        <v>33433.327833333329</v>
      </c>
      <c r="J97" s="2">
        <f t="shared" si="30"/>
        <v>24.120000000000005</v>
      </c>
      <c r="K97" s="2">
        <f t="shared" si="25"/>
        <v>42.075000000000003</v>
      </c>
      <c r="L97" s="2">
        <f t="shared" si="31"/>
        <v>0</v>
      </c>
    </row>
    <row r="98" spans="2:12" x14ac:dyDescent="0.25">
      <c r="B98">
        <v>5.9589999999999996</v>
      </c>
      <c r="C98">
        <v>56.42</v>
      </c>
      <c r="D98">
        <v>2.5</v>
      </c>
      <c r="E98">
        <v>30</v>
      </c>
      <c r="F98">
        <f t="shared" si="22"/>
        <v>75</v>
      </c>
      <c r="G98" s="2">
        <f t="shared" si="23"/>
        <v>143.01599999999999</v>
      </c>
      <c r="H98" s="5">
        <f t="shared" si="29"/>
        <v>33433.327833333329</v>
      </c>
      <c r="I98" s="5">
        <f t="shared" si="24"/>
        <v>33434.354833333331</v>
      </c>
      <c r="J98" s="2">
        <f t="shared" si="30"/>
        <v>24.647999999999982</v>
      </c>
      <c r="K98" s="2">
        <f t="shared" si="25"/>
        <v>42.315000000000005</v>
      </c>
      <c r="L98" s="2">
        <f t="shared" si="31"/>
        <v>9.7370983446933689E-3</v>
      </c>
    </row>
    <row r="99" spans="2:12" x14ac:dyDescent="0.25">
      <c r="B99">
        <v>6.931</v>
      </c>
      <c r="C99">
        <v>56.1</v>
      </c>
      <c r="D99">
        <v>2.5</v>
      </c>
      <c r="E99">
        <v>30</v>
      </c>
      <c r="F99">
        <f t="shared" si="22"/>
        <v>75</v>
      </c>
      <c r="G99" s="2">
        <f t="shared" si="23"/>
        <v>166.34399999999999</v>
      </c>
      <c r="H99" s="5">
        <f t="shared" si="29"/>
        <v>33434.354833333331</v>
      </c>
      <c r="I99" s="5">
        <f t="shared" si="24"/>
        <v>33435.326833333333</v>
      </c>
      <c r="J99" s="2">
        <f t="shared" si="30"/>
        <v>23.328000000000003</v>
      </c>
      <c r="K99" s="2">
        <f t="shared" si="25"/>
        <v>42.075000000000003</v>
      </c>
      <c r="L99" s="2">
        <f t="shared" si="31"/>
        <v>-1.0288065843621482E-2</v>
      </c>
    </row>
    <row r="100" spans="2:12" x14ac:dyDescent="0.25">
      <c r="B100">
        <v>7.9249999999999998</v>
      </c>
      <c r="C100">
        <v>55.95</v>
      </c>
      <c r="D100">
        <v>2.5</v>
      </c>
      <c r="E100">
        <v>30</v>
      </c>
      <c r="F100">
        <f t="shared" si="22"/>
        <v>75</v>
      </c>
      <c r="G100" s="2">
        <f t="shared" si="23"/>
        <v>190.2</v>
      </c>
      <c r="H100" s="5">
        <f t="shared" si="29"/>
        <v>33435.326833333333</v>
      </c>
      <c r="I100" s="5">
        <f t="shared" si="24"/>
        <v>33436.320833333331</v>
      </c>
      <c r="J100" s="2">
        <f t="shared" si="30"/>
        <v>23.855999999999995</v>
      </c>
      <c r="K100" s="2">
        <f t="shared" si="25"/>
        <v>41.962499999999999</v>
      </c>
      <c r="L100" s="2">
        <f t="shared" si="31"/>
        <v>-4.7157947686118501E-3</v>
      </c>
    </row>
    <row r="101" spans="2:12" x14ac:dyDescent="0.25">
      <c r="B101">
        <v>8.92</v>
      </c>
      <c r="C101">
        <v>56.73</v>
      </c>
      <c r="D101">
        <v>2.5</v>
      </c>
      <c r="E101">
        <v>30</v>
      </c>
      <c r="F101">
        <f t="shared" si="22"/>
        <v>75</v>
      </c>
      <c r="G101" s="2">
        <f t="shared" si="23"/>
        <v>214.07999999999998</v>
      </c>
      <c r="H101" s="5">
        <f t="shared" si="29"/>
        <v>33436.320833333331</v>
      </c>
      <c r="I101" s="5">
        <f t="shared" si="24"/>
        <v>33437.315833333334</v>
      </c>
      <c r="J101" s="2">
        <f t="shared" si="30"/>
        <v>23.879999999999995</v>
      </c>
      <c r="K101" s="2">
        <f t="shared" si="25"/>
        <v>42.547499999999992</v>
      </c>
      <c r="L101" s="2">
        <f t="shared" si="31"/>
        <v>2.4497487437185671E-2</v>
      </c>
    </row>
    <row r="102" spans="2:12" x14ac:dyDescent="0.25">
      <c r="B102">
        <v>9.9350000000000005</v>
      </c>
      <c r="C102">
        <v>58.14</v>
      </c>
      <c r="D102">
        <v>2.5</v>
      </c>
      <c r="E102">
        <v>30</v>
      </c>
      <c r="F102">
        <f t="shared" si="22"/>
        <v>75</v>
      </c>
      <c r="G102" s="2">
        <f t="shared" si="23"/>
        <v>238.44</v>
      </c>
      <c r="H102" s="5">
        <f t="shared" si="29"/>
        <v>33437.315833333334</v>
      </c>
      <c r="I102" s="5">
        <f t="shared" si="24"/>
        <v>33438.330833333333</v>
      </c>
      <c r="J102" s="2">
        <f t="shared" si="30"/>
        <v>24.360000000000014</v>
      </c>
      <c r="K102" s="2">
        <f t="shared" si="25"/>
        <v>43.605000000000004</v>
      </c>
      <c r="L102" s="2">
        <f t="shared" si="31"/>
        <v>4.3411330049261537E-2</v>
      </c>
    </row>
  </sheetData>
  <sortState ref="B92:C102">
    <sortCondition ref="B86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Fig 2A</vt:lpstr>
      <vt:lpstr>Fig 2B</vt:lpstr>
      <vt:lpstr>Fig 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for Students - Personal Use Only : www.wolfram.com</dc:creator>
  <cp:lastModifiedBy>Simon Vilms Pedersen</cp:lastModifiedBy>
  <dcterms:created xsi:type="dcterms:W3CDTF">2015-06-15T06:06:49Z</dcterms:created>
  <dcterms:modified xsi:type="dcterms:W3CDTF">2015-09-22T11:21:28Z</dcterms:modified>
</cp:coreProperties>
</file>