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u26222.UNI\Documents\S2\Myndigh\2020_3_NEC emission factors applied slurry\Slurry composition\"/>
    </mc:Choice>
  </mc:AlternateContent>
  <bookViews>
    <workbookView xWindow="0" yWindow="0" windowWidth="20640" windowHeight="8616" activeTab="1"/>
  </bookViews>
  <sheets>
    <sheet name="Sheet1" sheetId="3" r:id="rId1"/>
    <sheet name="DATA" sheetId="1" r:id="rId2"/>
    <sheet name="References" sheetId="2"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5" i="1" l="1"/>
  <c r="AG16" i="1"/>
  <c r="O16" i="1" s="1"/>
  <c r="AF16" i="1"/>
  <c r="N16" i="1" s="1"/>
  <c r="AE16" i="1"/>
  <c r="M16" i="1" s="1"/>
  <c r="AG15" i="1"/>
  <c r="O15" i="1" s="1"/>
  <c r="AF15" i="1"/>
  <c r="AE15" i="1"/>
  <c r="M15" i="1" s="1"/>
  <c r="AG14" i="1"/>
  <c r="O14" i="1" s="1"/>
  <c r="AF14" i="1"/>
  <c r="N14" i="1" s="1"/>
  <c r="AE14" i="1"/>
  <c r="M14" i="1" s="1"/>
  <c r="AG12" i="1"/>
  <c r="O12" i="1" s="1"/>
  <c r="AF12" i="1"/>
  <c r="N12" i="1" s="1"/>
  <c r="AE12" i="1"/>
  <c r="M12" i="1" s="1"/>
  <c r="AG9" i="1"/>
  <c r="O9" i="1" s="1"/>
  <c r="AF9" i="1"/>
  <c r="N9" i="1" s="1"/>
  <c r="AE9" i="1"/>
  <c r="M9" i="1" s="1"/>
  <c r="AG8" i="1"/>
  <c r="O8" i="1" s="1"/>
  <c r="AF8" i="1"/>
  <c r="N8" i="1" s="1"/>
  <c r="AE8" i="1"/>
  <c r="M8" i="1" s="1"/>
  <c r="AG7" i="1"/>
  <c r="O7" i="1" s="1"/>
  <c r="AF7" i="1"/>
  <c r="N7" i="1" s="1"/>
  <c r="AE7" i="1"/>
  <c r="M7" i="1" s="1"/>
  <c r="AG5" i="1"/>
  <c r="O5" i="1" s="1"/>
  <c r="AF5" i="1"/>
  <c r="N5" i="1" s="1"/>
  <c r="AE5" i="1"/>
  <c r="M5" i="1" s="1"/>
  <c r="Q25" i="1"/>
  <c r="P25" i="1"/>
  <c r="Q24" i="1"/>
  <c r="P24" i="1"/>
  <c r="Q17" i="1"/>
  <c r="P17" i="1"/>
  <c r="Q11" i="1"/>
  <c r="P11" i="1"/>
  <c r="Q10" i="1"/>
  <c r="P10" i="1"/>
  <c r="Q22" i="1"/>
  <c r="P22" i="1"/>
  <c r="Q15" i="1"/>
  <c r="P15" i="1"/>
  <c r="Q8" i="1"/>
  <c r="P8" i="1"/>
  <c r="AU23" i="1"/>
  <c r="Q23" i="1" s="1"/>
  <c r="AT23" i="1"/>
  <c r="P23" i="1" s="1"/>
  <c r="AU19" i="1"/>
  <c r="Q19" i="1" s="1"/>
  <c r="AT19" i="1"/>
  <c r="P19" i="1" s="1"/>
  <c r="AU16" i="1"/>
  <c r="Q16" i="1" s="1"/>
  <c r="AT16" i="1"/>
  <c r="P16" i="1" s="1"/>
  <c r="AU12" i="1"/>
  <c r="Q12" i="1" s="1"/>
  <c r="AT12" i="1"/>
  <c r="P12" i="1" s="1"/>
  <c r="AU9" i="1"/>
  <c r="Q9" i="1" s="1"/>
  <c r="AT9" i="1"/>
  <c r="P9" i="1" s="1"/>
  <c r="AU5" i="1"/>
  <c r="Q5" i="1" s="1"/>
  <c r="AT5" i="1"/>
  <c r="P5" i="1" s="1"/>
</calcChain>
</file>

<file path=xl/sharedStrings.xml><?xml version="1.0" encoding="utf-8"?>
<sst xmlns="http://schemas.openxmlformats.org/spreadsheetml/2006/main" count="215" uniqueCount="39">
  <si>
    <t>Sommer and Husted (1995)</t>
  </si>
  <si>
    <t>Hansen et al. (2008)</t>
  </si>
  <si>
    <t>This report (2020)</t>
  </si>
  <si>
    <t>Pig slurry</t>
  </si>
  <si>
    <r>
      <t>DM, g L</t>
    </r>
    <r>
      <rPr>
        <vertAlign val="superscript"/>
        <sz val="11"/>
        <color theme="1"/>
        <rFont val="Cambria"/>
        <family val="1"/>
      </rPr>
      <t>-1</t>
    </r>
  </si>
  <si>
    <r>
      <t>VS, g L</t>
    </r>
    <r>
      <rPr>
        <vertAlign val="superscript"/>
        <sz val="11"/>
        <color theme="1"/>
        <rFont val="Cambria"/>
        <family val="1"/>
      </rPr>
      <t>-1</t>
    </r>
  </si>
  <si>
    <r>
      <t>Total-N, g L</t>
    </r>
    <r>
      <rPr>
        <vertAlign val="superscript"/>
        <sz val="11"/>
        <color theme="1"/>
        <rFont val="Cambria"/>
        <family val="1"/>
      </rPr>
      <t>-1</t>
    </r>
  </si>
  <si>
    <r>
      <t>TAN, g L</t>
    </r>
    <r>
      <rPr>
        <vertAlign val="superscript"/>
        <sz val="11"/>
        <color theme="1"/>
        <rFont val="Cambria"/>
        <family val="1"/>
      </rPr>
      <t>-1</t>
    </r>
  </si>
  <si>
    <r>
      <t>pH, g L</t>
    </r>
    <r>
      <rPr>
        <vertAlign val="superscript"/>
        <sz val="11"/>
        <color theme="1"/>
        <rFont val="Cambria"/>
        <family val="1"/>
      </rPr>
      <t>-1</t>
    </r>
  </si>
  <si>
    <t>Cattle slurry</t>
  </si>
  <si>
    <t>Digestate</t>
  </si>
  <si>
    <t>TAN, mol L-1</t>
  </si>
  <si>
    <t>pH</t>
  </si>
  <si>
    <t>K mol  L-1</t>
  </si>
  <si>
    <t>HPO4 -2, mol L-1</t>
  </si>
  <si>
    <t>DM, g kg-1</t>
  </si>
  <si>
    <t>Average</t>
  </si>
  <si>
    <t>S.D.</t>
  </si>
  <si>
    <t>SD</t>
  </si>
  <si>
    <r>
      <t>K, g L</t>
    </r>
    <r>
      <rPr>
        <vertAlign val="superscript"/>
        <sz val="11"/>
        <color theme="1"/>
        <rFont val="Cambria"/>
        <family val="1"/>
      </rPr>
      <t>-1</t>
    </r>
  </si>
  <si>
    <r>
      <t>P, g L</t>
    </r>
    <r>
      <rPr>
        <vertAlign val="superscript"/>
        <sz val="11"/>
        <color theme="1"/>
        <rFont val="Cambria"/>
        <family val="1"/>
      </rPr>
      <t>-1</t>
    </r>
  </si>
  <si>
    <t>Sample</t>
  </si>
  <si>
    <t>n</t>
  </si>
  <si>
    <t>Hansen M.N., Sommer S.G., Hutchings H.J. and Sørensen P. 2008. Emissionsfaktorer til beregning af ammoniakfordampning ved lagring og udbringning af husdyrgødning (Emission factors for calculation of ammonia volatilization by storage and application of animal manure). DJF husdyrbrug nr. 84, Tjele, Denmark. ISBN 978-87-91949-33-3.</t>
  </si>
  <si>
    <r>
      <rPr>
        <b/>
        <sz val="12"/>
        <color theme="1"/>
        <rFont val="Times New Roman"/>
        <family val="1"/>
      </rPr>
      <t>Sommer, S.G.</t>
    </r>
    <r>
      <rPr>
        <sz val="12"/>
        <color theme="1"/>
        <rFont val="Times New Roman"/>
        <family val="1"/>
      </rPr>
      <t xml:space="preserve"> and Husted, S. 1995. The chemical buffer system in raw and digested animal slurry. J. Agric. Sci. 124, 45-53. 1. DOI: 10.3390/ani10040724</t>
    </r>
  </si>
  <si>
    <t xml:space="preserve">128. Sommer, S.G., Kjellerup, V.K. and Kristjansen, O. 1992. Determination of ammonium nitrogen in pig and cattle slurry: Sample preparation and analysis. Acta. Agric. Scand. Sect. B, Soil Plant Sci. 42, 146-151. </t>
  </si>
  <si>
    <t>Sommer et al. 1992</t>
  </si>
  <si>
    <t>Ave</t>
  </si>
  <si>
    <t>Hansen et al. 1989</t>
  </si>
  <si>
    <t>Year</t>
  </si>
  <si>
    <t>1995-2007</t>
  </si>
  <si>
    <t>1971-1975</t>
  </si>
  <si>
    <t>1976-1980</t>
  </si>
  <si>
    <t>1981-1985</t>
  </si>
  <si>
    <t>g/kg</t>
  </si>
  <si>
    <t>Hansen J.F., Sibbesen E., Kjellerup V., Christensen B.T.,Sommer S.G., Larsen K.E. 1989. Husdyrgødning og dens anvendelse (2. reviderede opgave). Tidsskrift for Planteavls Specialserie. Beretning nr. S 1809.</t>
  </si>
  <si>
    <t>Sibbesen et al. 1996</t>
  </si>
  <si>
    <t xml:space="preserve">Sibbesen E., Thomsen I.K., Eriksen J., Hansen J.F., Petersen J., Mortensen J.V., Knudsen L., Sørensen P., Sommer S.G., Petersen S.O., Birkmose T.S., Kjellerup V. 1996. Husdyrgødning og dens anvendelse (Animal manure –a source of nutrients. Statens Planteavlsforsøg, SP rapport nr. 11. </t>
  </si>
  <si>
    <t>This is data transferred from the articles and used to calculate averages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</si>
</sst>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5" x14ac:knownFonts="1">
    <font>
      <sz val="11"/>
      <color theme="1"/>
      <name val="Calibri"/>
      <family val="2"/>
      <scheme val="minor"/>
    </font>
    <font>
      <sz val="11"/>
      <color theme="1"/>
      <name val="Cambria"/>
      <family val="1"/>
    </font>
    <font>
      <vertAlign val="superscript"/>
      <sz val="11"/>
      <color theme="1"/>
      <name val="Cambria"/>
      <family val="1"/>
    </font>
    <font>
      <sz val="12"/>
      <color theme="1"/>
      <name val="Times New Roman"/>
      <family val="1"/>
    </font>
    <font>
      <b/>
      <sz val="12"/>
      <color theme="1"/>
      <name val="Times New Roman"/>
      <family val="1"/>
    </font>
  </fonts>
  <fills count="2">
    <fill>
      <patternFill patternType="none"/>
    </fill>
    <fill>
      <patternFill patternType="gray125"/>
    </fill>
  </fills>
  <borders count="6">
    <border>
      <left/>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5">
    <xf numFmtId="0" fontId="0" fillId="0" borderId="0" xfId="0"/>
    <xf numFmtId="0" fontId="1" fillId="0" borderId="1" xfId="0" applyFont="1" applyBorder="1" applyAlignment="1">
      <alignment horizontal="justify" vertical="center" wrapText="1"/>
    </xf>
    <xf numFmtId="0" fontId="1" fillId="0" borderId="0" xfId="0" applyFont="1" applyFill="1" applyBorder="1" applyAlignment="1">
      <alignment horizontal="justify" vertical="center" wrapText="1"/>
    </xf>
    <xf numFmtId="0" fontId="0" fillId="0" borderId="2" xfId="0" applyBorder="1"/>
    <xf numFmtId="0" fontId="3" fillId="0" borderId="0" xfId="0" applyFont="1" applyAlignment="1">
      <alignment horizontal="justify" vertical="center"/>
    </xf>
    <xf numFmtId="164" fontId="0" fillId="0" borderId="0" xfId="0" applyNumberFormat="1"/>
    <xf numFmtId="165" fontId="0" fillId="0" borderId="0" xfId="0" applyNumberFormat="1"/>
    <xf numFmtId="0" fontId="1" fillId="0" borderId="2" xfId="0" applyFont="1" applyBorder="1" applyAlignment="1">
      <alignment horizontal="justify" vertical="center" wrapText="1"/>
    </xf>
    <xf numFmtId="165" fontId="1" fillId="0" borderId="2" xfId="0" applyNumberFormat="1" applyFont="1" applyBorder="1" applyAlignment="1">
      <alignment horizontal="justify" vertical="center" wrapText="1"/>
    </xf>
    <xf numFmtId="0" fontId="0" fillId="0" borderId="0" xfId="0" applyAlignment="1">
      <alignment wrapText="1"/>
    </xf>
    <xf numFmtId="0" fontId="1" fillId="0" borderId="0" xfId="0" applyFont="1" applyBorder="1" applyAlignment="1">
      <alignment horizontal="justify" vertical="center" wrapText="1"/>
    </xf>
    <xf numFmtId="0" fontId="0" fillId="0" borderId="0" xfId="0" applyBorder="1"/>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7"/>
  <sheetViews>
    <sheetView tabSelected="1" workbookViewId="0">
      <selection activeCell="A2" sqref="A2"/>
    </sheetView>
  </sheetViews>
  <sheetFormatPr defaultRowHeight="14.4" x14ac:dyDescent="0.3"/>
  <cols>
    <col min="14" max="14" width="12.5546875" bestFit="1" customWidth="1"/>
    <col min="32" max="32" width="12.5546875" bestFit="1" customWidth="1"/>
    <col min="45" max="45" width="16.44140625" customWidth="1"/>
    <col min="46" max="47" width="11.5546875" bestFit="1" customWidth="1"/>
  </cols>
  <sheetData>
    <row r="1" spans="1:54" ht="15" thickBot="1" x14ac:dyDescent="0.35">
      <c r="AC1" s="12" t="s">
        <v>38</v>
      </c>
      <c r="AD1" s="13"/>
      <c r="AE1" s="13"/>
      <c r="AF1" s="13"/>
      <c r="AG1" s="13"/>
      <c r="AH1" s="13"/>
      <c r="AI1" s="13"/>
      <c r="AJ1" s="13"/>
      <c r="AK1" s="13"/>
      <c r="AL1" s="13"/>
      <c r="AM1" s="13"/>
      <c r="AN1" s="13"/>
      <c r="AO1" s="13"/>
      <c r="AP1" s="13"/>
      <c r="AQ1" s="13"/>
      <c r="AR1" s="13"/>
      <c r="AS1" s="13"/>
      <c r="AT1" s="13"/>
      <c r="AU1" s="13"/>
      <c r="AV1" s="13"/>
      <c r="AW1" s="13"/>
      <c r="AX1" s="13"/>
      <c r="AY1" s="13"/>
      <c r="AZ1" s="13"/>
      <c r="BA1" s="13"/>
      <c r="BB1" s="14"/>
    </row>
    <row r="2" spans="1:54" ht="55.2" x14ac:dyDescent="0.3">
      <c r="A2" s="7"/>
      <c r="B2" s="7"/>
      <c r="C2" s="7" t="s">
        <v>28</v>
      </c>
      <c r="D2" s="7" t="s">
        <v>28</v>
      </c>
      <c r="E2" s="7" t="s">
        <v>28</v>
      </c>
      <c r="F2" s="7" t="s">
        <v>28</v>
      </c>
      <c r="G2" s="7" t="s">
        <v>28</v>
      </c>
      <c r="H2" s="7" t="s">
        <v>28</v>
      </c>
      <c r="I2" s="10" t="s">
        <v>36</v>
      </c>
      <c r="J2" s="10" t="s">
        <v>36</v>
      </c>
      <c r="K2" s="10" t="s">
        <v>36</v>
      </c>
      <c r="L2" s="10" t="s">
        <v>36</v>
      </c>
      <c r="M2" s="10" t="s">
        <v>26</v>
      </c>
      <c r="N2" s="10" t="s">
        <v>26</v>
      </c>
      <c r="O2" s="10" t="s">
        <v>26</v>
      </c>
      <c r="P2" s="7" t="s">
        <v>0</v>
      </c>
      <c r="Q2" s="7" t="s">
        <v>0</v>
      </c>
      <c r="R2" s="7" t="s">
        <v>0</v>
      </c>
      <c r="S2" s="7"/>
      <c r="T2" s="7"/>
      <c r="U2" s="7"/>
      <c r="V2" s="7" t="s">
        <v>1</v>
      </c>
      <c r="W2" s="7" t="s">
        <v>1</v>
      </c>
      <c r="X2" s="7" t="s">
        <v>1</v>
      </c>
      <c r="Y2" s="7" t="s">
        <v>2</v>
      </c>
      <c r="Z2" s="10"/>
      <c r="AA2" s="10"/>
      <c r="AB2" s="10"/>
      <c r="AC2" s="10" t="s">
        <v>26</v>
      </c>
      <c r="AD2" s="10" t="s">
        <v>26</v>
      </c>
      <c r="AE2" s="10" t="s">
        <v>26</v>
      </c>
      <c r="AF2" s="10" t="s">
        <v>26</v>
      </c>
      <c r="AG2" s="10" t="s">
        <v>26</v>
      </c>
      <c r="AH2" s="10" t="s">
        <v>26</v>
      </c>
      <c r="AI2" s="10" t="s">
        <v>26</v>
      </c>
      <c r="AJ2" s="10" t="s">
        <v>26</v>
      </c>
      <c r="AK2" s="10" t="s">
        <v>26</v>
      </c>
      <c r="AL2" s="10" t="s">
        <v>26</v>
      </c>
      <c r="AM2" s="10" t="s">
        <v>26</v>
      </c>
      <c r="AN2" s="10" t="s">
        <v>26</v>
      </c>
      <c r="AO2" s="10" t="s">
        <v>26</v>
      </c>
      <c r="AP2" s="10" t="s">
        <v>26</v>
      </c>
      <c r="AQ2" s="10" t="s">
        <v>26</v>
      </c>
      <c r="AR2" s="2" t="s">
        <v>0</v>
      </c>
      <c r="AS2" s="2" t="s">
        <v>0</v>
      </c>
      <c r="AT2" s="2" t="s">
        <v>0</v>
      </c>
      <c r="AU2" s="2" t="s">
        <v>0</v>
      </c>
      <c r="AV2" s="2" t="s">
        <v>0</v>
      </c>
      <c r="AW2" s="2" t="s">
        <v>0</v>
      </c>
      <c r="AX2" s="2" t="s">
        <v>0</v>
      </c>
      <c r="AY2" s="2" t="s">
        <v>0</v>
      </c>
      <c r="AZ2" s="2" t="s">
        <v>0</v>
      </c>
      <c r="BA2" s="2" t="s">
        <v>0</v>
      </c>
      <c r="BB2" s="2" t="s">
        <v>0</v>
      </c>
    </row>
    <row r="3" spans="1:54" ht="27.6" x14ac:dyDescent="0.3">
      <c r="A3" s="3" t="s">
        <v>29</v>
      </c>
      <c r="B3" s="7"/>
      <c r="C3" s="7" t="s">
        <v>31</v>
      </c>
      <c r="D3" s="7" t="s">
        <v>31</v>
      </c>
      <c r="E3" s="10" t="s">
        <v>32</v>
      </c>
      <c r="F3" s="10" t="s">
        <v>32</v>
      </c>
      <c r="G3" s="10" t="s">
        <v>33</v>
      </c>
      <c r="H3" s="10" t="s">
        <v>33</v>
      </c>
      <c r="I3" s="10">
        <v>1995</v>
      </c>
      <c r="J3" s="10">
        <v>1995</v>
      </c>
      <c r="K3">
        <v>1996</v>
      </c>
      <c r="L3" s="2">
        <v>1996</v>
      </c>
      <c r="M3" s="10">
        <v>1991</v>
      </c>
      <c r="N3" s="10">
        <v>1991</v>
      </c>
      <c r="O3" s="10">
        <v>1991</v>
      </c>
      <c r="P3" s="7">
        <v>1994</v>
      </c>
      <c r="Q3" s="7">
        <v>1994</v>
      </c>
      <c r="R3" s="7">
        <v>1994</v>
      </c>
      <c r="S3" s="7"/>
      <c r="T3" s="7"/>
      <c r="U3" s="7"/>
      <c r="V3" s="7" t="s">
        <v>30</v>
      </c>
      <c r="W3" s="7" t="s">
        <v>30</v>
      </c>
      <c r="X3" s="7" t="s">
        <v>30</v>
      </c>
      <c r="Y3" s="7"/>
      <c r="Z3" s="10"/>
      <c r="AA3" s="10"/>
      <c r="AB3" s="10"/>
      <c r="AC3" s="10"/>
      <c r="AD3" s="10"/>
      <c r="AE3" s="10"/>
      <c r="AF3" s="10"/>
      <c r="AG3" s="10"/>
      <c r="AH3" s="10"/>
      <c r="AI3" s="10"/>
      <c r="AJ3" s="10"/>
      <c r="AK3" s="10"/>
      <c r="AL3" s="10"/>
      <c r="AM3" s="10"/>
      <c r="AN3" s="10"/>
      <c r="AO3" s="10"/>
      <c r="AP3" s="10"/>
      <c r="AQ3" s="10"/>
      <c r="AR3" s="2"/>
      <c r="AS3" s="2"/>
      <c r="AT3" s="2"/>
      <c r="AU3" s="2"/>
      <c r="AV3" s="2"/>
      <c r="AW3" s="2"/>
      <c r="AX3" s="2"/>
      <c r="AY3" s="2"/>
      <c r="AZ3" s="2"/>
      <c r="BA3" s="2"/>
      <c r="BB3" s="2"/>
    </row>
    <row r="4" spans="1:54" x14ac:dyDescent="0.3">
      <c r="B4" s="3"/>
      <c r="C4" s="3" t="s">
        <v>34</v>
      </c>
      <c r="D4" s="3" t="s">
        <v>22</v>
      </c>
      <c r="E4" s="3" t="s">
        <v>34</v>
      </c>
      <c r="F4" s="3" t="s">
        <v>22</v>
      </c>
      <c r="G4" s="3" t="s">
        <v>34</v>
      </c>
      <c r="H4" s="3" t="s">
        <v>22</v>
      </c>
      <c r="I4" s="3" t="s">
        <v>34</v>
      </c>
      <c r="J4" s="3" t="s">
        <v>22</v>
      </c>
      <c r="K4" s="3" t="s">
        <v>34</v>
      </c>
      <c r="L4" s="3" t="s">
        <v>22</v>
      </c>
      <c r="M4" s="3" t="s">
        <v>16</v>
      </c>
      <c r="N4" s="3" t="s">
        <v>18</v>
      </c>
      <c r="O4" s="3" t="s">
        <v>22</v>
      </c>
      <c r="P4" s="3" t="s">
        <v>16</v>
      </c>
      <c r="Q4" s="3" t="s">
        <v>18</v>
      </c>
      <c r="R4" s="3" t="s">
        <v>22</v>
      </c>
      <c r="S4" s="3"/>
      <c r="T4" s="3"/>
      <c r="U4" s="3"/>
      <c r="V4" s="3" t="s">
        <v>16</v>
      </c>
      <c r="W4" s="3" t="s">
        <v>18</v>
      </c>
      <c r="X4" s="3" t="s">
        <v>22</v>
      </c>
      <c r="Y4" s="3"/>
      <c r="Z4" s="11"/>
      <c r="AA4" s="11"/>
      <c r="AB4" s="11"/>
      <c r="AC4" s="3"/>
      <c r="AD4" s="3"/>
      <c r="AE4" s="11" t="s">
        <v>27</v>
      </c>
      <c r="AF4" s="11" t="s">
        <v>18</v>
      </c>
      <c r="AG4" s="11" t="s">
        <v>22</v>
      </c>
      <c r="AH4" s="11"/>
      <c r="AI4" s="11"/>
      <c r="AJ4" s="11"/>
      <c r="AK4" s="11"/>
      <c r="AL4" s="11"/>
      <c r="AM4" s="11"/>
      <c r="AN4" s="11"/>
      <c r="AO4" s="11"/>
      <c r="AP4" s="11"/>
      <c r="AT4" t="s">
        <v>16</v>
      </c>
      <c r="AU4" t="s">
        <v>17</v>
      </c>
      <c r="AV4" t="s">
        <v>21</v>
      </c>
      <c r="AW4" t="s">
        <v>21</v>
      </c>
      <c r="AX4" t="s">
        <v>21</v>
      </c>
      <c r="AY4" t="s">
        <v>21</v>
      </c>
      <c r="AZ4" t="s">
        <v>21</v>
      </c>
      <c r="BA4" t="s">
        <v>21</v>
      </c>
      <c r="BB4" t="s">
        <v>21</v>
      </c>
    </row>
    <row r="5" spans="1:54" ht="27.6" x14ac:dyDescent="0.3">
      <c r="A5" s="7" t="s">
        <v>3</v>
      </c>
      <c r="B5" s="7" t="s">
        <v>4</v>
      </c>
      <c r="C5" s="7">
        <v>47</v>
      </c>
      <c r="D5" s="7">
        <v>52</v>
      </c>
      <c r="E5" s="7">
        <v>20</v>
      </c>
      <c r="F5" s="7">
        <v>78</v>
      </c>
      <c r="G5" s="7">
        <v>32</v>
      </c>
      <c r="H5" s="7">
        <v>273</v>
      </c>
      <c r="I5" s="7">
        <v>35</v>
      </c>
      <c r="J5" s="7">
        <v>625</v>
      </c>
      <c r="K5" s="7">
        <v>37</v>
      </c>
      <c r="L5" s="7">
        <v>1060</v>
      </c>
      <c r="M5" s="7">
        <f>AE5</f>
        <v>29.367000000000001</v>
      </c>
      <c r="N5" s="7">
        <f>AF5</f>
        <v>24.088521955487426</v>
      </c>
      <c r="O5" s="7">
        <f>AG5</f>
        <v>10</v>
      </c>
      <c r="P5" s="8">
        <f>AT5</f>
        <v>19.542857142857144</v>
      </c>
      <c r="Q5" s="8">
        <f>AU5</f>
        <v>4.5937846208607853</v>
      </c>
      <c r="R5" s="3">
        <v>7</v>
      </c>
      <c r="S5" s="7"/>
      <c r="T5" s="7"/>
      <c r="U5" s="7"/>
      <c r="V5" s="7">
        <v>43.1</v>
      </c>
      <c r="W5" s="7"/>
      <c r="X5" s="7">
        <v>274</v>
      </c>
      <c r="Y5" s="7"/>
      <c r="Z5" s="10"/>
      <c r="AA5" s="10"/>
      <c r="AB5" s="10"/>
      <c r="AC5" s="7" t="s">
        <v>3</v>
      </c>
      <c r="AD5" s="7" t="s">
        <v>4</v>
      </c>
      <c r="AE5" s="10">
        <f>AVERAGE(AH5:AQ5)</f>
        <v>29.367000000000001</v>
      </c>
      <c r="AF5" s="10">
        <f>STDEV(AH5:AQ5)</f>
        <v>24.088521955487426</v>
      </c>
      <c r="AG5" s="10">
        <f>COUNT(AH5:AQ5)</f>
        <v>10</v>
      </c>
      <c r="AH5" s="10">
        <v>24.4</v>
      </c>
      <c r="AI5" s="10">
        <v>10.5</v>
      </c>
      <c r="AJ5" s="10">
        <v>22.3</v>
      </c>
      <c r="AK5" s="10">
        <v>20.100000000000001</v>
      </c>
      <c r="AL5" s="10">
        <v>37.299999999999997</v>
      </c>
      <c r="AM5" s="10">
        <v>81.3</v>
      </c>
      <c r="AN5" s="10">
        <v>40.799999999999997</v>
      </c>
      <c r="AO5" s="10">
        <v>50.5</v>
      </c>
      <c r="AP5" s="10">
        <v>2.0499999999999998</v>
      </c>
      <c r="AQ5" s="2">
        <v>4.42</v>
      </c>
      <c r="AR5" t="s">
        <v>3</v>
      </c>
      <c r="AS5" t="s">
        <v>15</v>
      </c>
      <c r="AT5" s="6">
        <f>AVERAGE(AV5:BB5)</f>
        <v>19.542857142857144</v>
      </c>
      <c r="AU5" s="6">
        <f>STDEV(AV5:BB5)</f>
        <v>4.5937846208607853</v>
      </c>
      <c r="AV5">
        <v>19.100000000000001</v>
      </c>
      <c r="AW5">
        <v>20.399999999999999</v>
      </c>
      <c r="AX5">
        <v>28.6</v>
      </c>
      <c r="AY5">
        <v>14.5</v>
      </c>
      <c r="AZ5">
        <v>18.399999999999999</v>
      </c>
      <c r="BA5">
        <v>20.3</v>
      </c>
      <c r="BB5">
        <v>15.5</v>
      </c>
    </row>
    <row r="6" spans="1:54" ht="15.6" x14ac:dyDescent="0.3">
      <c r="A6" s="3" t="s">
        <v>3</v>
      </c>
      <c r="B6" s="7" t="s">
        <v>5</v>
      </c>
      <c r="C6" s="7"/>
      <c r="D6" s="7"/>
      <c r="E6" s="7"/>
      <c r="F6" s="7"/>
      <c r="G6" s="7"/>
      <c r="H6" s="7"/>
      <c r="I6" s="7"/>
      <c r="J6" s="7"/>
      <c r="K6" s="7"/>
      <c r="L6" s="7"/>
      <c r="M6" s="7"/>
      <c r="N6" s="7"/>
      <c r="O6" s="7"/>
      <c r="P6" s="7"/>
      <c r="Q6" s="7"/>
      <c r="R6" s="3">
        <v>7</v>
      </c>
      <c r="S6" s="7"/>
      <c r="T6" s="7"/>
      <c r="U6" s="7"/>
      <c r="V6" s="7"/>
      <c r="W6" s="7"/>
      <c r="X6" s="7"/>
      <c r="Y6" s="7"/>
      <c r="Z6" s="10"/>
      <c r="AA6" s="10"/>
      <c r="AB6" s="10"/>
      <c r="AC6" s="3" t="s">
        <v>3</v>
      </c>
      <c r="AD6" s="7" t="s">
        <v>5</v>
      </c>
      <c r="AE6" s="10"/>
      <c r="AF6" s="10"/>
      <c r="AG6" s="10"/>
      <c r="AH6" s="10"/>
      <c r="AI6" s="10"/>
      <c r="AJ6" s="10"/>
      <c r="AK6" s="10"/>
      <c r="AL6" s="10"/>
      <c r="AM6" s="10"/>
      <c r="AN6" s="10"/>
      <c r="AO6" s="10"/>
      <c r="AP6" s="10"/>
      <c r="AR6" t="s">
        <v>3</v>
      </c>
      <c r="AT6" s="6"/>
      <c r="AU6" s="6"/>
    </row>
    <row r="7" spans="1:54" ht="29.4" x14ac:dyDescent="0.3">
      <c r="A7" s="3" t="s">
        <v>3</v>
      </c>
      <c r="B7" s="7" t="s">
        <v>6</v>
      </c>
      <c r="C7" s="7">
        <v>5.5</v>
      </c>
      <c r="D7" s="7">
        <v>52</v>
      </c>
      <c r="E7" s="7">
        <v>3.7</v>
      </c>
      <c r="F7" s="7">
        <v>78</v>
      </c>
      <c r="G7" s="7">
        <v>3.8</v>
      </c>
      <c r="H7" s="7">
        <v>273</v>
      </c>
      <c r="I7" s="7">
        <v>3.9</v>
      </c>
      <c r="J7" s="7">
        <v>625</v>
      </c>
      <c r="K7" s="7">
        <v>4.5999999999999996</v>
      </c>
      <c r="L7" s="7">
        <v>1060</v>
      </c>
      <c r="M7" s="7">
        <f t="shared" ref="M7:M9" si="0">AE7</f>
        <v>4.7590000000000003</v>
      </c>
      <c r="N7" s="7">
        <f t="shared" ref="N7:N9" si="1">AF7</f>
        <v>1.4094321157433878</v>
      </c>
      <c r="O7" s="7">
        <f t="shared" ref="O7:O9" si="2">AG7</f>
        <v>10</v>
      </c>
      <c r="P7" s="7"/>
      <c r="Q7" s="7"/>
      <c r="R7" s="3">
        <v>7</v>
      </c>
      <c r="S7" s="7"/>
      <c r="T7" s="7"/>
      <c r="U7" s="7"/>
      <c r="V7" s="7">
        <v>4.24</v>
      </c>
      <c r="W7" s="7"/>
      <c r="X7" s="7">
        <v>274</v>
      </c>
      <c r="Y7" s="7"/>
      <c r="Z7" s="10"/>
      <c r="AA7" s="10"/>
      <c r="AB7" s="10"/>
      <c r="AC7" s="3" t="s">
        <v>3</v>
      </c>
      <c r="AD7" s="7" t="s">
        <v>6</v>
      </c>
      <c r="AE7" s="10">
        <f t="shared" ref="AE7:AE9" si="3">AVERAGE(AH7:AQ7)</f>
        <v>4.7590000000000003</v>
      </c>
      <c r="AF7" s="10">
        <f t="shared" ref="AF7:AF9" si="4">STDEV(AH7:AQ7)</f>
        <v>1.4094321157433878</v>
      </c>
      <c r="AG7" s="10">
        <f t="shared" ref="AG7:AG9" si="5">COUNT(AH7:AQ7)</f>
        <v>10</v>
      </c>
      <c r="AH7" s="10">
        <v>5.44</v>
      </c>
      <c r="AI7" s="10">
        <v>2.8</v>
      </c>
      <c r="AJ7" s="10">
        <v>3.5</v>
      </c>
      <c r="AK7" s="10">
        <v>3.8</v>
      </c>
      <c r="AL7" s="10">
        <v>4.5999999999999996</v>
      </c>
      <c r="AM7" s="10">
        <v>5.6</v>
      </c>
      <c r="AN7" s="10">
        <v>6.71</v>
      </c>
      <c r="AO7" s="10">
        <v>6.04</v>
      </c>
      <c r="AP7" s="10">
        <v>3</v>
      </c>
      <c r="AQ7" s="2">
        <v>6.1</v>
      </c>
      <c r="AR7" t="s">
        <v>3</v>
      </c>
      <c r="AT7" s="6"/>
      <c r="AU7" s="6"/>
    </row>
    <row r="8" spans="1:54" ht="31.2" x14ac:dyDescent="0.3">
      <c r="A8" s="3" t="s">
        <v>3</v>
      </c>
      <c r="B8" s="7" t="s">
        <v>7</v>
      </c>
      <c r="C8" s="7">
        <v>4</v>
      </c>
      <c r="D8" s="7">
        <v>52</v>
      </c>
      <c r="E8" s="7">
        <v>2.6</v>
      </c>
      <c r="F8" s="7">
        <v>78</v>
      </c>
      <c r="G8" s="7">
        <v>2.7</v>
      </c>
      <c r="H8" s="7">
        <v>273</v>
      </c>
      <c r="I8" s="7">
        <v>2.9</v>
      </c>
      <c r="J8" s="7">
        <v>625</v>
      </c>
      <c r="K8" s="7">
        <v>3.4</v>
      </c>
      <c r="L8" s="7">
        <v>1060</v>
      </c>
      <c r="M8" s="7">
        <f t="shared" si="0"/>
        <v>3.6740000000000004</v>
      </c>
      <c r="N8" s="7">
        <f t="shared" si="1"/>
        <v>1.0091492566623734</v>
      </c>
      <c r="O8" s="7">
        <f t="shared" si="2"/>
        <v>10</v>
      </c>
      <c r="P8" s="7">
        <f>14*AT8</f>
        <v>2.1</v>
      </c>
      <c r="Q8" s="7">
        <f>14*AU8</f>
        <v>1.26</v>
      </c>
      <c r="R8" s="3">
        <v>7</v>
      </c>
      <c r="S8" s="7"/>
      <c r="T8" s="7"/>
      <c r="U8" s="7"/>
      <c r="V8" s="7">
        <v>3.34</v>
      </c>
      <c r="W8" s="7"/>
      <c r="X8" s="7">
        <v>273</v>
      </c>
      <c r="Y8" s="7"/>
      <c r="Z8" s="10"/>
      <c r="AA8" s="10"/>
      <c r="AB8" s="10"/>
      <c r="AC8" s="3" t="s">
        <v>3</v>
      </c>
      <c r="AD8" s="7" t="s">
        <v>7</v>
      </c>
      <c r="AE8" s="10">
        <f t="shared" si="3"/>
        <v>3.6740000000000004</v>
      </c>
      <c r="AF8" s="10">
        <f t="shared" si="4"/>
        <v>1.0091492566623734</v>
      </c>
      <c r="AG8" s="10">
        <f t="shared" si="5"/>
        <v>10</v>
      </c>
      <c r="AH8" s="10">
        <v>4.33</v>
      </c>
      <c r="AI8" s="10">
        <v>2.5</v>
      </c>
      <c r="AJ8" s="10">
        <v>2.6</v>
      </c>
      <c r="AK8" s="10">
        <v>3.1</v>
      </c>
      <c r="AL8" s="10">
        <v>3.5</v>
      </c>
      <c r="AM8" s="10">
        <v>3.8</v>
      </c>
      <c r="AN8" s="10">
        <v>5.3</v>
      </c>
      <c r="AO8" s="10">
        <v>4.5599999999999996</v>
      </c>
      <c r="AP8" s="10">
        <v>2.44</v>
      </c>
      <c r="AQ8" s="2">
        <v>4.6100000000000003</v>
      </c>
      <c r="AR8" t="s">
        <v>3</v>
      </c>
      <c r="AS8" t="s">
        <v>11</v>
      </c>
      <c r="AT8" s="6">
        <v>0.15</v>
      </c>
      <c r="AU8" s="6">
        <v>0.09</v>
      </c>
    </row>
    <row r="9" spans="1:54" ht="15.6" x14ac:dyDescent="0.3">
      <c r="A9" s="3" t="s">
        <v>3</v>
      </c>
      <c r="B9" s="7" t="s">
        <v>8</v>
      </c>
      <c r="C9" s="7"/>
      <c r="D9" s="7"/>
      <c r="E9" s="7"/>
      <c r="F9" s="7"/>
      <c r="G9" s="7"/>
      <c r="H9" s="7"/>
      <c r="I9" s="7"/>
      <c r="J9" s="7"/>
      <c r="K9" s="7"/>
      <c r="L9" s="7"/>
      <c r="M9" s="7">
        <f t="shared" si="0"/>
        <v>7.4599999999999991</v>
      </c>
      <c r="N9" s="7">
        <f t="shared" si="1"/>
        <v>0.48465336983135565</v>
      </c>
      <c r="O9" s="7">
        <f t="shared" si="2"/>
        <v>10</v>
      </c>
      <c r="P9" s="8">
        <f>AT9</f>
        <v>7.7471428571428573</v>
      </c>
      <c r="Q9" s="8">
        <f>AU9</f>
        <v>0.44567231182092659</v>
      </c>
      <c r="R9" s="3">
        <v>7</v>
      </c>
      <c r="S9" s="7"/>
      <c r="T9" s="7"/>
      <c r="U9" s="7"/>
      <c r="V9" s="7">
        <v>7.23</v>
      </c>
      <c r="W9" s="7"/>
      <c r="X9" s="7">
        <v>265</v>
      </c>
      <c r="Y9" s="7"/>
      <c r="Z9" s="10"/>
      <c r="AA9" s="10"/>
      <c r="AB9" s="10"/>
      <c r="AC9" s="3" t="s">
        <v>3</v>
      </c>
      <c r="AD9" s="7" t="s">
        <v>8</v>
      </c>
      <c r="AE9" s="10">
        <f t="shared" si="3"/>
        <v>7.4599999999999991</v>
      </c>
      <c r="AF9" s="10">
        <f t="shared" si="4"/>
        <v>0.48465336983135565</v>
      </c>
      <c r="AG9" s="10">
        <f t="shared" si="5"/>
        <v>10</v>
      </c>
      <c r="AH9" s="10">
        <v>8.15</v>
      </c>
      <c r="AI9" s="10">
        <v>7.45</v>
      </c>
      <c r="AJ9" s="10">
        <v>7.2</v>
      </c>
      <c r="AK9" s="10">
        <v>7.4</v>
      </c>
      <c r="AL9" s="10">
        <v>7.45</v>
      </c>
      <c r="AM9" s="10">
        <v>7.35</v>
      </c>
      <c r="AN9" s="10">
        <v>8.1</v>
      </c>
      <c r="AO9" s="10">
        <v>6.4</v>
      </c>
      <c r="AP9" s="10">
        <v>7.5</v>
      </c>
      <c r="AQ9" s="2">
        <v>7.6</v>
      </c>
      <c r="AR9" t="s">
        <v>3</v>
      </c>
      <c r="AS9" t="s">
        <v>12</v>
      </c>
      <c r="AT9" s="6">
        <f>AVERAGE(AV9:BB9)</f>
        <v>7.7471428571428573</v>
      </c>
      <c r="AU9" s="6">
        <f>STDEV(AV9:BB9)</f>
        <v>0.44567231182092659</v>
      </c>
      <c r="AV9">
        <v>8.27</v>
      </c>
      <c r="AW9">
        <v>7.46</v>
      </c>
      <c r="AX9">
        <v>7.37</v>
      </c>
      <c r="AY9">
        <v>7.21</v>
      </c>
      <c r="AZ9">
        <v>8.2899999999999991</v>
      </c>
      <c r="BA9">
        <v>8.0399999999999991</v>
      </c>
      <c r="BB9">
        <v>7.59</v>
      </c>
    </row>
    <row r="10" spans="1:54" ht="15.6" x14ac:dyDescent="0.3">
      <c r="A10" s="3" t="s">
        <v>3</v>
      </c>
      <c r="B10" s="7" t="s">
        <v>19</v>
      </c>
      <c r="C10" s="7">
        <v>2.1</v>
      </c>
      <c r="D10" s="7">
        <v>52</v>
      </c>
      <c r="E10" s="7">
        <v>1.8</v>
      </c>
      <c r="F10" s="7">
        <v>78</v>
      </c>
      <c r="G10" s="7">
        <v>1.8</v>
      </c>
      <c r="H10" s="7">
        <v>273</v>
      </c>
      <c r="I10" s="7">
        <v>2.2000000000000002</v>
      </c>
      <c r="J10" s="7">
        <v>625</v>
      </c>
      <c r="K10" s="7">
        <v>2.7</v>
      </c>
      <c r="L10" s="7">
        <v>1060</v>
      </c>
      <c r="M10" s="7"/>
      <c r="N10" s="7"/>
      <c r="O10" s="7"/>
      <c r="P10" s="7">
        <f>AT10*39.1</f>
        <v>1.9550000000000001</v>
      </c>
      <c r="Q10" s="7">
        <f>AU10*39.1</f>
        <v>0.78200000000000003</v>
      </c>
      <c r="R10" s="3">
        <v>7</v>
      </c>
      <c r="S10" s="7"/>
      <c r="T10" s="7"/>
      <c r="U10" s="7"/>
      <c r="V10" s="7"/>
      <c r="W10" s="7"/>
      <c r="X10" s="7"/>
      <c r="Y10" s="7"/>
      <c r="Z10" s="10"/>
      <c r="AA10" s="10"/>
      <c r="AB10" s="10"/>
      <c r="AC10" s="3" t="s">
        <v>3</v>
      </c>
      <c r="AD10" s="7" t="s">
        <v>19</v>
      </c>
      <c r="AE10" s="10"/>
      <c r="AF10" s="10"/>
      <c r="AG10" s="10"/>
      <c r="AH10" s="10"/>
      <c r="AI10" s="10"/>
      <c r="AJ10" s="10"/>
      <c r="AK10" s="10"/>
      <c r="AL10" s="10"/>
      <c r="AM10" s="10"/>
      <c r="AN10" s="10"/>
      <c r="AO10" s="10"/>
      <c r="AP10" s="10"/>
      <c r="AR10" t="s">
        <v>3</v>
      </c>
      <c r="AS10" t="s">
        <v>13</v>
      </c>
      <c r="AT10" s="6">
        <v>0.05</v>
      </c>
      <c r="AU10" s="6">
        <v>0.02</v>
      </c>
    </row>
    <row r="11" spans="1:54" ht="15.6" x14ac:dyDescent="0.3">
      <c r="A11" s="3" t="s">
        <v>3</v>
      </c>
      <c r="B11" s="7" t="s">
        <v>20</v>
      </c>
      <c r="C11" s="7">
        <v>1.1000000000000001</v>
      </c>
      <c r="D11" s="7">
        <v>52</v>
      </c>
      <c r="E11" s="7">
        <v>0.8</v>
      </c>
      <c r="F11" s="7">
        <v>78</v>
      </c>
      <c r="G11" s="7">
        <v>1</v>
      </c>
      <c r="H11" s="7">
        <v>273</v>
      </c>
      <c r="I11" s="7">
        <v>1.1000000000000001</v>
      </c>
      <c r="J11" s="7">
        <v>625</v>
      </c>
      <c r="K11" s="7">
        <v>1</v>
      </c>
      <c r="L11" s="7">
        <v>1060</v>
      </c>
      <c r="M11" s="7"/>
      <c r="N11" s="7"/>
      <c r="O11" s="7"/>
      <c r="P11" s="7">
        <f>AT11*31</f>
        <v>0.155</v>
      </c>
      <c r="Q11" s="7">
        <f>AU11*31</f>
        <v>3.1E-2</v>
      </c>
      <c r="R11" s="3">
        <v>7</v>
      </c>
      <c r="S11" s="7"/>
      <c r="T11" s="7"/>
      <c r="U11" s="7"/>
      <c r="V11" s="7"/>
      <c r="W11" s="7"/>
      <c r="X11" s="7"/>
      <c r="Y11" s="7"/>
      <c r="Z11" s="10"/>
      <c r="AA11" s="10"/>
      <c r="AB11" s="10"/>
      <c r="AC11" s="3" t="s">
        <v>3</v>
      </c>
      <c r="AD11" s="7" t="s">
        <v>20</v>
      </c>
      <c r="AE11" s="10"/>
      <c r="AF11" s="10"/>
      <c r="AG11" s="10"/>
      <c r="AH11" s="10"/>
      <c r="AI11" s="10"/>
      <c r="AJ11" s="10"/>
      <c r="AK11" s="10"/>
      <c r="AL11" s="10"/>
      <c r="AM11" s="10"/>
      <c r="AN11" s="10"/>
      <c r="AO11" s="10"/>
      <c r="AP11" s="10"/>
      <c r="AR11" t="s">
        <v>3</v>
      </c>
      <c r="AS11" t="s">
        <v>14</v>
      </c>
      <c r="AT11" s="5">
        <v>5.0000000000000001E-3</v>
      </c>
      <c r="AU11" s="5">
        <v>1E-3</v>
      </c>
    </row>
    <row r="12" spans="1:54" ht="28.2" thickBot="1" x14ac:dyDescent="0.35">
      <c r="A12" s="7" t="s">
        <v>9</v>
      </c>
      <c r="B12" s="7" t="s">
        <v>4</v>
      </c>
      <c r="C12" s="7">
        <v>86</v>
      </c>
      <c r="D12" s="7">
        <v>191</v>
      </c>
      <c r="E12" s="7">
        <v>52</v>
      </c>
      <c r="F12" s="7">
        <v>195</v>
      </c>
      <c r="G12" s="7">
        <v>73</v>
      </c>
      <c r="H12" s="7">
        <v>533</v>
      </c>
      <c r="I12" s="7">
        <v>60</v>
      </c>
      <c r="J12" s="7">
        <v>390</v>
      </c>
      <c r="K12" s="7">
        <v>70</v>
      </c>
      <c r="L12" s="7">
        <v>475</v>
      </c>
      <c r="M12" s="7">
        <f>AE12</f>
        <v>63.616666666666667</v>
      </c>
      <c r="N12" s="7">
        <f>AF12</f>
        <v>30.309497961310196</v>
      </c>
      <c r="O12" s="7">
        <f>AG12</f>
        <v>6</v>
      </c>
      <c r="P12" s="8">
        <f>AT12</f>
        <v>73.45</v>
      </c>
      <c r="Q12" s="8">
        <f>AU12</f>
        <v>40.024867270235895</v>
      </c>
      <c r="R12" s="3">
        <v>4</v>
      </c>
      <c r="S12" s="7"/>
      <c r="T12" s="7"/>
      <c r="U12" s="7"/>
      <c r="V12" s="7">
        <v>74.099999999999994</v>
      </c>
      <c r="W12" s="7"/>
      <c r="X12" s="7">
        <v>208</v>
      </c>
      <c r="Y12" s="7"/>
      <c r="Z12" s="10"/>
      <c r="AA12" s="10"/>
      <c r="AB12" s="10"/>
      <c r="AC12" s="7" t="s">
        <v>9</v>
      </c>
      <c r="AD12" s="7" t="s">
        <v>4</v>
      </c>
      <c r="AE12" s="10">
        <f>AVERAGE(AH12:AQ12)</f>
        <v>63.616666666666667</v>
      </c>
      <c r="AF12" s="10">
        <f>STDEV(AH12:AQ12)</f>
        <v>30.309497961310196</v>
      </c>
      <c r="AG12" s="10">
        <f>COUNT(AH12:AQ12)</f>
        <v>6</v>
      </c>
      <c r="AH12" s="10">
        <v>61.5</v>
      </c>
      <c r="AI12" s="10">
        <v>70.599999999999994</v>
      </c>
      <c r="AJ12" s="10">
        <v>4.2</v>
      </c>
      <c r="AK12" s="10"/>
      <c r="AL12" s="10"/>
      <c r="AM12" s="10">
        <v>79.599999999999994</v>
      </c>
      <c r="AN12" s="10">
        <v>80.599999999999994</v>
      </c>
      <c r="AO12" s="10">
        <v>85.2</v>
      </c>
      <c r="AP12" s="10"/>
      <c r="AR12" s="1" t="s">
        <v>9</v>
      </c>
      <c r="AS12" t="s">
        <v>15</v>
      </c>
      <c r="AT12" s="6">
        <f>AVERAGE(AV12:AY12)</f>
        <v>73.45</v>
      </c>
      <c r="AU12" s="6">
        <f>STDEV(AV12:AY12)</f>
        <v>40.024867270235895</v>
      </c>
      <c r="AV12">
        <v>67.099999999999994</v>
      </c>
      <c r="AW12">
        <v>20.8</v>
      </c>
      <c r="AX12">
        <v>91.7</v>
      </c>
      <c r="AY12">
        <v>114.2</v>
      </c>
    </row>
    <row r="13" spans="1:54" ht="28.2" thickBot="1" x14ac:dyDescent="0.35">
      <c r="A13" s="7" t="s">
        <v>9</v>
      </c>
      <c r="B13" s="7" t="s">
        <v>5</v>
      </c>
      <c r="C13" s="7"/>
      <c r="D13" s="7"/>
      <c r="E13" s="7"/>
      <c r="F13" s="7"/>
      <c r="G13" s="7"/>
      <c r="H13" s="7"/>
      <c r="I13" s="7"/>
      <c r="J13" s="7"/>
      <c r="K13" s="7"/>
      <c r="L13" s="7"/>
      <c r="M13" s="7"/>
      <c r="N13" s="7"/>
      <c r="O13" s="7"/>
      <c r="P13" s="7"/>
      <c r="Q13" s="7"/>
      <c r="R13" s="3">
        <v>4</v>
      </c>
      <c r="S13" s="7"/>
      <c r="T13" s="7"/>
      <c r="U13" s="7"/>
      <c r="V13" s="7"/>
      <c r="W13" s="7"/>
      <c r="X13" s="7"/>
      <c r="Y13" s="7"/>
      <c r="Z13" s="10"/>
      <c r="AA13" s="10"/>
      <c r="AB13" s="10"/>
      <c r="AC13" s="7" t="s">
        <v>9</v>
      </c>
      <c r="AD13" s="7" t="s">
        <v>5</v>
      </c>
      <c r="AE13" s="10"/>
      <c r="AF13" s="10"/>
      <c r="AG13" s="10"/>
      <c r="AH13" s="10"/>
      <c r="AI13" s="10"/>
      <c r="AJ13" s="10"/>
      <c r="AK13" s="10"/>
      <c r="AL13" s="10"/>
      <c r="AM13" s="10"/>
      <c r="AN13" s="10"/>
      <c r="AO13" s="10"/>
      <c r="AP13" s="10"/>
      <c r="AR13" s="1" t="s">
        <v>9</v>
      </c>
      <c r="AT13" s="6"/>
      <c r="AU13" s="6"/>
    </row>
    <row r="14" spans="1:54" ht="30" thickBot="1" x14ac:dyDescent="0.35">
      <c r="A14" s="7" t="s">
        <v>9</v>
      </c>
      <c r="B14" s="7" t="s">
        <v>6</v>
      </c>
      <c r="C14" s="7">
        <v>4.4000000000000004</v>
      </c>
      <c r="D14" s="7">
        <v>191</v>
      </c>
      <c r="E14" s="7">
        <v>3.3</v>
      </c>
      <c r="F14" s="7">
        <v>195</v>
      </c>
      <c r="G14" s="7">
        <v>4</v>
      </c>
      <c r="H14" s="7">
        <v>533</v>
      </c>
      <c r="I14" s="7">
        <v>3.4</v>
      </c>
      <c r="J14" s="7">
        <v>390</v>
      </c>
      <c r="K14" s="7">
        <v>3.9</v>
      </c>
      <c r="L14" s="7">
        <v>475</v>
      </c>
      <c r="M14" s="7">
        <f>AE14</f>
        <v>4.5683333333333325</v>
      </c>
      <c r="N14" s="7">
        <f>AF14</f>
        <v>0.83824618499977233</v>
      </c>
      <c r="O14" s="7">
        <f>AG14</f>
        <v>6</v>
      </c>
      <c r="P14" s="7"/>
      <c r="Q14" s="7"/>
      <c r="R14" s="3">
        <v>4</v>
      </c>
      <c r="S14" s="7"/>
      <c r="T14" s="7"/>
      <c r="U14" s="7"/>
      <c r="V14" s="7">
        <v>3.65</v>
      </c>
      <c r="W14" s="7"/>
      <c r="X14" s="7">
        <v>208</v>
      </c>
      <c r="Y14" s="7"/>
      <c r="Z14" s="10"/>
      <c r="AA14" s="10"/>
      <c r="AB14" s="10"/>
      <c r="AC14" s="7" t="s">
        <v>9</v>
      </c>
      <c r="AD14" s="7" t="s">
        <v>6</v>
      </c>
      <c r="AE14" s="10">
        <f t="shared" ref="AE14:AE16" si="6">AVERAGE(AH14:AQ14)</f>
        <v>4.5683333333333325</v>
      </c>
      <c r="AF14" s="10">
        <f t="shared" ref="AF14:AF16" si="7">STDEV(AH14:AQ14)</f>
        <v>0.83824618499977233</v>
      </c>
      <c r="AG14" s="10">
        <f t="shared" ref="AG14:AG16" si="8">COUNT(AH14:AQ14)</f>
        <v>6</v>
      </c>
      <c r="AH14" s="10">
        <v>3.8</v>
      </c>
      <c r="AI14" s="10">
        <v>4.34</v>
      </c>
      <c r="AJ14" s="10">
        <v>4.2</v>
      </c>
      <c r="AK14" s="10"/>
      <c r="AL14" s="10"/>
      <c r="AM14" s="10">
        <v>3.86</v>
      </c>
      <c r="AN14" s="10">
        <v>5.81</v>
      </c>
      <c r="AO14" s="10">
        <v>5.4</v>
      </c>
      <c r="AP14" s="10"/>
      <c r="AR14" s="1" t="s">
        <v>9</v>
      </c>
      <c r="AT14" s="6"/>
      <c r="AU14" s="6"/>
    </row>
    <row r="15" spans="1:54" ht="31.8" thickBot="1" x14ac:dyDescent="0.35">
      <c r="A15" s="7" t="s">
        <v>9</v>
      </c>
      <c r="B15" s="7" t="s">
        <v>7</v>
      </c>
      <c r="C15" s="7">
        <v>2.4</v>
      </c>
      <c r="D15" s="7">
        <v>191</v>
      </c>
      <c r="E15" s="7">
        <v>1.9</v>
      </c>
      <c r="F15" s="7">
        <v>195</v>
      </c>
      <c r="G15" s="7">
        <v>2.2000000000000002</v>
      </c>
      <c r="H15" s="7">
        <v>533</v>
      </c>
      <c r="I15" s="7">
        <v>2</v>
      </c>
      <c r="J15" s="7">
        <v>390</v>
      </c>
      <c r="K15" s="7">
        <v>2.2999999999999998</v>
      </c>
      <c r="L15" s="7">
        <v>475</v>
      </c>
      <c r="M15" s="7">
        <f t="shared" ref="M15:M16" si="9">AE15</f>
        <v>3.0525000000000002</v>
      </c>
      <c r="N15" s="7">
        <f t="shared" ref="N15:N16" si="10">AF15</f>
        <v>0.82905712365657469</v>
      </c>
      <c r="O15" s="7">
        <f t="shared" ref="O15:O16" si="11">AG15</f>
        <v>8</v>
      </c>
      <c r="P15" s="7">
        <f>14*AT15</f>
        <v>1.54</v>
      </c>
      <c r="Q15" s="7">
        <f>14*AU15</f>
        <v>0.56000000000000005</v>
      </c>
      <c r="R15" s="3">
        <v>4</v>
      </c>
      <c r="S15" s="7"/>
      <c r="T15" s="7"/>
      <c r="U15" s="7"/>
      <c r="V15" s="7">
        <v>2.12</v>
      </c>
      <c r="W15" s="7"/>
      <c r="X15" s="7">
        <v>208</v>
      </c>
      <c r="Y15" s="7"/>
      <c r="Z15" s="10"/>
      <c r="AA15" s="10"/>
      <c r="AB15" s="10"/>
      <c r="AC15" s="7" t="s">
        <v>9</v>
      </c>
      <c r="AD15" s="7" t="s">
        <v>7</v>
      </c>
      <c r="AE15" s="10">
        <f t="shared" si="6"/>
        <v>3.0525000000000002</v>
      </c>
      <c r="AF15" s="10">
        <f t="shared" si="7"/>
        <v>0.82905712365657469</v>
      </c>
      <c r="AG15" s="10">
        <f t="shared" si="8"/>
        <v>8</v>
      </c>
      <c r="AH15" s="10">
        <v>2.2999999999999998</v>
      </c>
      <c r="AI15" s="10">
        <v>2.6</v>
      </c>
      <c r="AJ15" s="10">
        <v>2.8</v>
      </c>
      <c r="AK15" s="10">
        <v>2.48</v>
      </c>
      <c r="AL15" s="10">
        <v>3.97</v>
      </c>
      <c r="AM15" s="10">
        <v>2.42</v>
      </c>
      <c r="AN15" s="10">
        <v>4.59</v>
      </c>
      <c r="AO15" s="10">
        <v>3.26</v>
      </c>
      <c r="AP15" s="10"/>
      <c r="AR15" s="1" t="s">
        <v>9</v>
      </c>
      <c r="AS15" t="s">
        <v>11</v>
      </c>
      <c r="AT15" s="6">
        <v>0.11</v>
      </c>
      <c r="AU15" s="6">
        <v>0.04</v>
      </c>
    </row>
    <row r="16" spans="1:54" ht="28.2" thickBot="1" x14ac:dyDescent="0.35">
      <c r="A16" s="7" t="s">
        <v>9</v>
      </c>
      <c r="B16" s="7" t="s">
        <v>8</v>
      </c>
      <c r="C16" s="7"/>
      <c r="D16" s="7"/>
      <c r="E16" s="7"/>
      <c r="F16" s="7"/>
      <c r="G16" s="7"/>
      <c r="H16" s="7"/>
      <c r="I16" s="7"/>
      <c r="J16" s="7"/>
      <c r="K16" s="7"/>
      <c r="L16" s="7"/>
      <c r="M16" s="7">
        <f t="shared" si="9"/>
        <v>7.2783333333333333</v>
      </c>
      <c r="N16" s="7">
        <f t="shared" si="10"/>
        <v>0.82421882207739849</v>
      </c>
      <c r="O16" s="7">
        <f t="shared" si="11"/>
        <v>6</v>
      </c>
      <c r="P16" s="8">
        <f>AT16</f>
        <v>7.8425000000000002</v>
      </c>
      <c r="Q16" s="8">
        <f>AU16</f>
        <v>0.19102792117035289</v>
      </c>
      <c r="R16" s="3">
        <v>4</v>
      </c>
      <c r="S16" s="7"/>
      <c r="T16" s="7"/>
      <c r="U16" s="7"/>
      <c r="V16" s="7">
        <v>6.97</v>
      </c>
      <c r="W16" s="7"/>
      <c r="X16" s="7">
        <v>205</v>
      </c>
      <c r="Y16" s="7"/>
      <c r="Z16" s="10"/>
      <c r="AA16" s="10"/>
      <c r="AB16" s="10"/>
      <c r="AC16" s="7" t="s">
        <v>9</v>
      </c>
      <c r="AD16" s="7" t="s">
        <v>8</v>
      </c>
      <c r="AE16" s="10">
        <f t="shared" si="6"/>
        <v>7.2783333333333333</v>
      </c>
      <c r="AF16" s="10">
        <f t="shared" si="7"/>
        <v>0.82421882207739849</v>
      </c>
      <c r="AG16" s="10">
        <f t="shared" si="8"/>
        <v>6</v>
      </c>
      <c r="AH16" s="10">
        <v>7.45</v>
      </c>
      <c r="AI16" s="10">
        <v>7.35</v>
      </c>
      <c r="AJ16" s="10">
        <v>8.6999999999999993</v>
      </c>
      <c r="AK16" s="10"/>
      <c r="AL16" s="10"/>
      <c r="AM16" s="10">
        <v>6.29</v>
      </c>
      <c r="AN16" s="10">
        <v>6.68</v>
      </c>
      <c r="AO16" s="10">
        <v>7.2</v>
      </c>
      <c r="AP16" s="10"/>
      <c r="AR16" s="1" t="s">
        <v>9</v>
      </c>
      <c r="AS16" t="s">
        <v>12</v>
      </c>
      <c r="AT16" s="6">
        <f>AVERAGE(AV16:AY16)</f>
        <v>7.8425000000000002</v>
      </c>
      <c r="AU16" s="6">
        <f>STDEV(AV16:AY16)</f>
        <v>0.19102792117035289</v>
      </c>
      <c r="AV16">
        <v>7.85</v>
      </c>
      <c r="AW16">
        <v>8.11</v>
      </c>
      <c r="AX16">
        <v>7.7</v>
      </c>
      <c r="AY16">
        <v>7.71</v>
      </c>
    </row>
    <row r="17" spans="1:50" ht="28.2" thickBot="1" x14ac:dyDescent="0.35">
      <c r="A17" s="7" t="s">
        <v>9</v>
      </c>
      <c r="B17" s="7" t="s">
        <v>19</v>
      </c>
      <c r="C17" s="7">
        <v>3.9</v>
      </c>
      <c r="D17" s="7">
        <v>191</v>
      </c>
      <c r="E17" s="7">
        <v>2.6</v>
      </c>
      <c r="F17" s="7">
        <v>195</v>
      </c>
      <c r="G17" s="7">
        <v>3.7</v>
      </c>
      <c r="H17" s="7">
        <v>533</v>
      </c>
      <c r="I17" s="7">
        <v>3.2</v>
      </c>
      <c r="J17" s="7">
        <v>390</v>
      </c>
      <c r="K17" s="7">
        <v>3.7</v>
      </c>
      <c r="L17" s="7">
        <v>475</v>
      </c>
      <c r="M17" s="7"/>
      <c r="N17" s="7"/>
      <c r="O17" s="7"/>
      <c r="P17" s="7">
        <f>AT17*39.1</f>
        <v>5.4740000000000011</v>
      </c>
      <c r="Q17" s="7">
        <f>AU17*39.1</f>
        <v>2.7370000000000005</v>
      </c>
      <c r="R17" s="3">
        <v>4</v>
      </c>
      <c r="S17" s="7"/>
      <c r="T17" s="7"/>
      <c r="U17" s="7"/>
      <c r="V17" s="7"/>
      <c r="W17" s="7"/>
      <c r="X17" s="7"/>
      <c r="Y17" s="7"/>
      <c r="Z17" s="10"/>
      <c r="AA17" s="10"/>
      <c r="AB17" s="10"/>
      <c r="AC17" s="7" t="s">
        <v>9</v>
      </c>
      <c r="AD17" s="7" t="s">
        <v>19</v>
      </c>
      <c r="AE17" s="10"/>
      <c r="AF17" s="10"/>
      <c r="AG17" s="10"/>
      <c r="AH17" s="10"/>
      <c r="AI17" s="10"/>
      <c r="AJ17" s="10"/>
      <c r="AK17" s="10"/>
      <c r="AL17" s="10"/>
      <c r="AM17" s="10"/>
      <c r="AN17" s="10"/>
      <c r="AO17" s="10"/>
      <c r="AP17" s="10"/>
      <c r="AR17" s="1" t="s">
        <v>9</v>
      </c>
      <c r="AS17" t="s">
        <v>13</v>
      </c>
      <c r="AT17" s="6">
        <v>0.14000000000000001</v>
      </c>
      <c r="AU17" s="6">
        <v>7.0000000000000007E-2</v>
      </c>
    </row>
    <row r="18" spans="1:50" ht="28.2" thickBot="1" x14ac:dyDescent="0.35">
      <c r="A18" s="7" t="s">
        <v>9</v>
      </c>
      <c r="B18" s="7" t="s">
        <v>20</v>
      </c>
      <c r="C18" s="7">
        <v>0.6</v>
      </c>
      <c r="D18" s="7">
        <v>191</v>
      </c>
      <c r="E18" s="7">
        <v>0.6</v>
      </c>
      <c r="F18" s="7">
        <v>195</v>
      </c>
      <c r="G18" s="7">
        <v>0.8</v>
      </c>
      <c r="H18" s="7">
        <v>533</v>
      </c>
      <c r="I18" s="7">
        <v>0.7</v>
      </c>
      <c r="J18" s="7">
        <v>390</v>
      </c>
      <c r="K18" s="7">
        <v>0.7</v>
      </c>
      <c r="L18" s="7">
        <v>475</v>
      </c>
      <c r="M18" s="7"/>
      <c r="N18" s="7"/>
      <c r="O18" s="7"/>
      <c r="P18" s="7"/>
      <c r="Q18" s="7"/>
      <c r="R18" s="3">
        <v>4</v>
      </c>
      <c r="S18" s="7"/>
      <c r="T18" s="7"/>
      <c r="U18" s="7"/>
      <c r="V18" s="7"/>
      <c r="W18" s="7"/>
      <c r="X18" s="7"/>
      <c r="Y18" s="7"/>
      <c r="Z18" s="10"/>
      <c r="AA18" s="10"/>
      <c r="AB18" s="10"/>
      <c r="AC18" s="7" t="s">
        <v>9</v>
      </c>
      <c r="AD18" s="7" t="s">
        <v>20</v>
      </c>
      <c r="AE18" s="10"/>
      <c r="AF18" s="10"/>
      <c r="AG18" s="10"/>
      <c r="AH18" s="10"/>
      <c r="AI18" s="10"/>
      <c r="AJ18" s="10"/>
      <c r="AK18" s="10"/>
      <c r="AL18" s="10"/>
      <c r="AM18" s="10"/>
      <c r="AN18" s="10"/>
      <c r="AO18" s="10"/>
      <c r="AP18" s="10"/>
      <c r="AR18" s="1" t="s">
        <v>9</v>
      </c>
      <c r="AS18" t="s">
        <v>14</v>
      </c>
      <c r="AT18" s="5">
        <v>5.0000000000000001E-3</v>
      </c>
      <c r="AU18" s="5">
        <v>3.0000000000000001E-3</v>
      </c>
    </row>
    <row r="19" spans="1:50" ht="28.2" thickBot="1" x14ac:dyDescent="0.35">
      <c r="A19" s="7" t="s">
        <v>10</v>
      </c>
      <c r="B19" s="3" t="s">
        <v>15</v>
      </c>
      <c r="C19" s="3"/>
      <c r="D19" s="3"/>
      <c r="E19" s="3"/>
      <c r="F19" s="3"/>
      <c r="G19" s="3"/>
      <c r="H19" s="3"/>
      <c r="I19" s="3"/>
      <c r="J19" s="3"/>
      <c r="K19" s="3"/>
      <c r="L19" s="7"/>
      <c r="M19" s="7"/>
      <c r="N19" s="7"/>
      <c r="O19" s="7"/>
      <c r="P19" s="8">
        <f>AT19</f>
        <v>51.266666666666673</v>
      </c>
      <c r="Q19" s="8">
        <f>AU19</f>
        <v>8.376355611680566</v>
      </c>
      <c r="R19" s="3">
        <v>3</v>
      </c>
      <c r="S19" s="7"/>
      <c r="T19" s="7"/>
      <c r="U19" s="7"/>
      <c r="V19" s="7">
        <v>45.9</v>
      </c>
      <c r="W19" s="7"/>
      <c r="X19" s="7">
        <v>145</v>
      </c>
      <c r="Y19" s="7"/>
      <c r="Z19" s="10"/>
      <c r="AA19" s="10"/>
      <c r="AB19" s="10"/>
      <c r="AC19" s="7" t="s">
        <v>10</v>
      </c>
      <c r="AD19" s="3" t="s">
        <v>15</v>
      </c>
      <c r="AE19" s="11"/>
      <c r="AF19" s="11"/>
      <c r="AG19" s="11"/>
      <c r="AH19" s="10"/>
      <c r="AI19" s="10"/>
      <c r="AJ19" s="10"/>
      <c r="AK19" s="10"/>
      <c r="AL19" s="10"/>
      <c r="AM19" s="10"/>
      <c r="AN19" s="10"/>
      <c r="AO19" s="10"/>
      <c r="AP19" s="10"/>
      <c r="AR19" s="1" t="s">
        <v>10</v>
      </c>
      <c r="AS19" t="s">
        <v>15</v>
      </c>
      <c r="AT19" s="6">
        <f>AVERAGE(AV19:AX19)</f>
        <v>51.266666666666673</v>
      </c>
      <c r="AU19" s="6">
        <f>STDEV(AV19:AX19)</f>
        <v>8.376355611680566</v>
      </c>
      <c r="AV19">
        <v>47.2</v>
      </c>
      <c r="AW19">
        <v>45.7</v>
      </c>
      <c r="AX19">
        <v>60.9</v>
      </c>
    </row>
    <row r="20" spans="1:50" ht="28.2" thickBot="1" x14ac:dyDescent="0.35">
      <c r="A20" s="7" t="s">
        <v>10</v>
      </c>
      <c r="B20" s="7" t="s">
        <v>5</v>
      </c>
      <c r="C20" s="7"/>
      <c r="D20" s="7"/>
      <c r="E20" s="7"/>
      <c r="F20" s="7"/>
      <c r="G20" s="7"/>
      <c r="H20" s="7"/>
      <c r="I20" s="7"/>
      <c r="J20" s="7"/>
      <c r="K20" s="7"/>
      <c r="L20" s="7"/>
      <c r="M20" s="7"/>
      <c r="N20" s="7"/>
      <c r="O20" s="7"/>
      <c r="P20" s="7"/>
      <c r="Q20" s="7"/>
      <c r="R20" s="3">
        <v>3</v>
      </c>
      <c r="S20" s="7"/>
      <c r="T20" s="7"/>
      <c r="U20" s="7"/>
      <c r="V20" s="7"/>
      <c r="W20" s="7"/>
      <c r="X20" s="7"/>
      <c r="Y20" s="7"/>
      <c r="Z20" s="10"/>
      <c r="AA20" s="10"/>
      <c r="AB20" s="10"/>
      <c r="AC20" s="7" t="s">
        <v>10</v>
      </c>
      <c r="AD20" s="7" t="s">
        <v>5</v>
      </c>
      <c r="AE20" s="10"/>
      <c r="AF20" s="10"/>
      <c r="AG20" s="10"/>
      <c r="AH20" s="10"/>
      <c r="AI20" s="10"/>
      <c r="AJ20" s="10"/>
      <c r="AK20" s="10"/>
      <c r="AL20" s="10"/>
      <c r="AM20" s="10"/>
      <c r="AN20" s="10"/>
      <c r="AO20" s="10"/>
      <c r="AP20" s="10"/>
      <c r="AR20" s="1" t="s">
        <v>10</v>
      </c>
      <c r="AT20" s="6"/>
      <c r="AU20" s="6"/>
    </row>
    <row r="21" spans="1:50" ht="30" thickBot="1" x14ac:dyDescent="0.35">
      <c r="A21" s="7" t="s">
        <v>10</v>
      </c>
      <c r="B21" s="7" t="s">
        <v>6</v>
      </c>
      <c r="C21" s="7"/>
      <c r="D21" s="7"/>
      <c r="E21" s="7"/>
      <c r="F21" s="7"/>
      <c r="G21" s="7"/>
      <c r="H21" s="7"/>
      <c r="I21" s="7"/>
      <c r="J21" s="7"/>
      <c r="K21" s="7"/>
      <c r="L21" s="7"/>
      <c r="M21" s="7"/>
      <c r="N21" s="7"/>
      <c r="O21" s="7"/>
      <c r="P21" s="7"/>
      <c r="Q21" s="7"/>
      <c r="R21" s="3">
        <v>3</v>
      </c>
      <c r="S21" s="7"/>
      <c r="T21" s="7"/>
      <c r="U21" s="7"/>
      <c r="V21" s="7">
        <v>4.67</v>
      </c>
      <c r="W21" s="7"/>
      <c r="X21" s="7">
        <v>145</v>
      </c>
      <c r="Y21" s="7"/>
      <c r="Z21" s="10"/>
      <c r="AA21" s="10"/>
      <c r="AB21" s="10"/>
      <c r="AC21" s="7" t="s">
        <v>10</v>
      </c>
      <c r="AD21" s="7" t="s">
        <v>6</v>
      </c>
      <c r="AE21" s="10"/>
      <c r="AF21" s="10"/>
      <c r="AG21" s="10"/>
      <c r="AH21" s="10"/>
      <c r="AI21" s="10"/>
      <c r="AJ21" s="10"/>
      <c r="AK21" s="10"/>
      <c r="AL21" s="10"/>
      <c r="AM21" s="10"/>
      <c r="AN21" s="10"/>
      <c r="AO21" s="10"/>
      <c r="AP21" s="10"/>
      <c r="AR21" s="1" t="s">
        <v>10</v>
      </c>
      <c r="AT21" s="6"/>
      <c r="AU21" s="6"/>
    </row>
    <row r="22" spans="1:50" ht="28.2" thickBot="1" x14ac:dyDescent="0.35">
      <c r="A22" s="7" t="s">
        <v>10</v>
      </c>
      <c r="B22" s="3" t="s">
        <v>11</v>
      </c>
      <c r="C22" s="3"/>
      <c r="D22" s="3"/>
      <c r="E22" s="3"/>
      <c r="F22" s="3"/>
      <c r="G22" s="3"/>
      <c r="H22" s="3"/>
      <c r="I22" s="3"/>
      <c r="J22" s="3"/>
      <c r="K22" s="3"/>
      <c r="L22" s="7"/>
      <c r="M22" s="7"/>
      <c r="N22" s="7"/>
      <c r="O22" s="7"/>
      <c r="P22" s="7">
        <f>14*AT22</f>
        <v>2.52</v>
      </c>
      <c r="Q22" s="7">
        <f>14*AU22</f>
        <v>0.42</v>
      </c>
      <c r="R22" s="3">
        <v>3</v>
      </c>
      <c r="S22" s="7"/>
      <c r="T22" s="7"/>
      <c r="U22" s="7"/>
      <c r="V22" s="7">
        <v>3.61</v>
      </c>
      <c r="W22" s="7"/>
      <c r="X22" s="7">
        <v>145</v>
      </c>
      <c r="Y22" s="7"/>
      <c r="Z22" s="10"/>
      <c r="AA22" s="10"/>
      <c r="AB22" s="10"/>
      <c r="AC22" s="7" t="s">
        <v>10</v>
      </c>
      <c r="AD22" s="3" t="s">
        <v>11</v>
      </c>
      <c r="AE22" s="11"/>
      <c r="AF22" s="11"/>
      <c r="AG22" s="11"/>
      <c r="AH22" s="10"/>
      <c r="AI22" s="10"/>
      <c r="AJ22" s="10"/>
      <c r="AK22" s="10"/>
      <c r="AL22" s="10"/>
      <c r="AM22" s="10"/>
      <c r="AN22" s="10"/>
      <c r="AO22" s="10"/>
      <c r="AP22" s="10"/>
      <c r="AR22" s="1" t="s">
        <v>10</v>
      </c>
      <c r="AS22" t="s">
        <v>11</v>
      </c>
      <c r="AT22" s="6">
        <v>0.18</v>
      </c>
      <c r="AU22" s="6">
        <v>0.03</v>
      </c>
    </row>
    <row r="23" spans="1:50" ht="28.2" thickBot="1" x14ac:dyDescent="0.35">
      <c r="A23" s="7" t="s">
        <v>10</v>
      </c>
      <c r="B23" s="3" t="s">
        <v>12</v>
      </c>
      <c r="C23" s="3"/>
      <c r="D23" s="3"/>
      <c r="E23" s="3"/>
      <c r="F23" s="3"/>
      <c r="G23" s="3"/>
      <c r="H23" s="3"/>
      <c r="I23" s="3"/>
      <c r="J23" s="3"/>
      <c r="K23" s="3"/>
      <c r="L23" s="7"/>
      <c r="M23" s="7"/>
      <c r="N23" s="7"/>
      <c r="O23" s="7"/>
      <c r="P23" s="8">
        <f>AT23</f>
        <v>8.3333333333333339</v>
      </c>
      <c r="Q23" s="8">
        <f>AU23</f>
        <v>6.4291005073286653E-2</v>
      </c>
      <c r="R23" s="3">
        <v>3</v>
      </c>
      <c r="S23" s="7"/>
      <c r="T23" s="7"/>
      <c r="U23" s="7"/>
      <c r="V23" s="7">
        <v>7.66</v>
      </c>
      <c r="W23" s="7"/>
      <c r="X23" s="7">
        <v>144</v>
      </c>
      <c r="Y23" s="7"/>
      <c r="Z23" s="10"/>
      <c r="AA23" s="10"/>
      <c r="AB23" s="10"/>
      <c r="AC23" s="7" t="s">
        <v>10</v>
      </c>
      <c r="AD23" s="3" t="s">
        <v>12</v>
      </c>
      <c r="AE23" s="11"/>
      <c r="AF23" s="11"/>
      <c r="AG23" s="11"/>
      <c r="AH23" s="10"/>
      <c r="AI23" s="10"/>
      <c r="AJ23" s="10"/>
      <c r="AK23" s="10"/>
      <c r="AL23" s="10"/>
      <c r="AM23" s="10"/>
      <c r="AN23" s="10"/>
      <c r="AO23" s="10"/>
      <c r="AP23" s="10"/>
      <c r="AR23" s="1" t="s">
        <v>10</v>
      </c>
      <c r="AS23" t="s">
        <v>12</v>
      </c>
      <c r="AT23" s="6">
        <f>AVERAGE(AV23:AX23)</f>
        <v>8.3333333333333339</v>
      </c>
      <c r="AU23" s="6">
        <f>STDEV(AV23:AX23)</f>
        <v>6.4291005073286653E-2</v>
      </c>
      <c r="AV23">
        <v>8.36</v>
      </c>
      <c r="AW23">
        <v>8.26</v>
      </c>
      <c r="AX23">
        <v>8.3800000000000008</v>
      </c>
    </row>
    <row r="24" spans="1:50" ht="28.2" thickBot="1" x14ac:dyDescent="0.35">
      <c r="A24" s="7" t="s">
        <v>10</v>
      </c>
      <c r="B24" s="7" t="s">
        <v>19</v>
      </c>
      <c r="C24" s="7"/>
      <c r="D24" s="7"/>
      <c r="E24" s="7"/>
      <c r="F24" s="7"/>
      <c r="G24" s="7"/>
      <c r="H24" s="7"/>
      <c r="I24" s="7"/>
      <c r="J24" s="7"/>
      <c r="K24" s="7"/>
      <c r="L24" s="3"/>
      <c r="M24" s="3"/>
      <c r="N24" s="3"/>
      <c r="O24" s="3"/>
      <c r="P24" s="7">
        <f>AT24*39.1</f>
        <v>3.1280000000000001</v>
      </c>
      <c r="Q24" s="7">
        <f>AU24*39.1</f>
        <v>0.39100000000000001</v>
      </c>
      <c r="R24" s="3">
        <v>3</v>
      </c>
      <c r="S24" s="3"/>
      <c r="T24" s="3"/>
      <c r="U24" s="3"/>
      <c r="V24" s="3"/>
      <c r="W24" s="3"/>
      <c r="X24" s="3"/>
      <c r="Y24" s="3"/>
      <c r="Z24" s="11"/>
      <c r="AA24" s="11"/>
      <c r="AB24" s="11"/>
      <c r="AC24" s="7" t="s">
        <v>10</v>
      </c>
      <c r="AD24" s="7" t="s">
        <v>19</v>
      </c>
      <c r="AE24" s="10"/>
      <c r="AF24" s="10"/>
      <c r="AG24" s="10"/>
      <c r="AH24" s="11"/>
      <c r="AI24" s="11"/>
      <c r="AJ24" s="11"/>
      <c r="AK24" s="11"/>
      <c r="AL24" s="11"/>
      <c r="AM24" s="11"/>
      <c r="AN24" s="11"/>
      <c r="AO24" s="11"/>
      <c r="AP24" s="11"/>
      <c r="AR24" s="1" t="s">
        <v>10</v>
      </c>
      <c r="AS24" t="s">
        <v>13</v>
      </c>
      <c r="AT24" s="6">
        <v>0.08</v>
      </c>
      <c r="AU24" s="6">
        <v>0.01</v>
      </c>
    </row>
    <row r="25" spans="1:50" ht="28.2" thickBot="1" x14ac:dyDescent="0.35">
      <c r="A25" s="7" t="s">
        <v>10</v>
      </c>
      <c r="B25" s="7" t="s">
        <v>20</v>
      </c>
      <c r="C25" s="7"/>
      <c r="D25" s="7"/>
      <c r="E25" s="7"/>
      <c r="F25" s="7"/>
      <c r="G25" s="7"/>
      <c r="H25" s="7"/>
      <c r="I25" s="7"/>
      <c r="J25" s="7"/>
      <c r="K25" s="7"/>
      <c r="L25" s="3"/>
      <c r="M25" s="3"/>
      <c r="N25" s="3"/>
      <c r="O25" s="3"/>
      <c r="P25" s="7">
        <f>AT25*31</f>
        <v>0.248</v>
      </c>
      <c r="Q25" s="7">
        <f>AU25*31</f>
        <v>6.2E-2</v>
      </c>
      <c r="R25" s="3">
        <v>3</v>
      </c>
      <c r="S25" s="3"/>
      <c r="T25" s="3"/>
      <c r="U25" s="3"/>
      <c r="V25" s="3"/>
      <c r="W25" s="3"/>
      <c r="X25" s="3"/>
      <c r="Y25" s="3"/>
      <c r="Z25" s="11"/>
      <c r="AA25" s="11"/>
      <c r="AB25" s="11"/>
      <c r="AC25" s="7" t="s">
        <v>10</v>
      </c>
      <c r="AD25" s="7" t="s">
        <v>20</v>
      </c>
      <c r="AE25" s="10"/>
      <c r="AF25" s="10"/>
      <c r="AG25" s="10"/>
      <c r="AH25" s="11"/>
      <c r="AI25" s="11"/>
      <c r="AJ25" s="11"/>
      <c r="AK25" s="11"/>
      <c r="AL25" s="11"/>
      <c r="AM25" s="11"/>
      <c r="AN25" s="11"/>
      <c r="AO25" s="11"/>
      <c r="AP25" s="11"/>
      <c r="AR25" s="1" t="s">
        <v>10</v>
      </c>
      <c r="AS25" t="s">
        <v>14</v>
      </c>
      <c r="AT25" s="6">
        <v>8.0000000000000002E-3</v>
      </c>
      <c r="AU25" s="6">
        <v>2E-3</v>
      </c>
    </row>
    <row r="26" spans="1:50" ht="28.2" thickBot="1" x14ac:dyDescent="0.35">
      <c r="A26" s="1" t="s">
        <v>10</v>
      </c>
    </row>
    <row r="27" spans="1:50" ht="28.2" thickBot="1" x14ac:dyDescent="0.35">
      <c r="A27" s="1" t="s">
        <v>10</v>
      </c>
    </row>
  </sheetData>
  <mergeCells count="1">
    <mergeCell ref="AC1:BB1"/>
  </mergeCells>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7"/>
  <sheetViews>
    <sheetView workbookViewId="0">
      <selection activeCell="A17" sqref="A17"/>
    </sheetView>
  </sheetViews>
  <sheetFormatPr defaultRowHeight="14.4" x14ac:dyDescent="0.3"/>
  <cols>
    <col min="1" max="1" width="95" customWidth="1"/>
  </cols>
  <sheetData>
    <row r="2" spans="1:1" x14ac:dyDescent="0.3">
      <c r="A2" t="s">
        <v>35</v>
      </c>
    </row>
    <row r="3" spans="1:1" ht="64.2" customHeight="1" x14ac:dyDescent="0.3">
      <c r="A3" s="9" t="s">
        <v>23</v>
      </c>
    </row>
    <row r="4" spans="1:1" ht="61.8" customHeight="1" x14ac:dyDescent="0.3">
      <c r="A4" s="9" t="s">
        <v>25</v>
      </c>
    </row>
    <row r="5" spans="1:1" ht="32.4" customHeight="1" x14ac:dyDescent="0.3">
      <c r="A5" s="4" t="s">
        <v>24</v>
      </c>
    </row>
    <row r="7" spans="1:1" x14ac:dyDescent="0.3">
      <c r="A7"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DATA</vt:lpstr>
      <vt:lpstr>References</vt:lpstr>
    </vt:vector>
  </TitlesOfParts>
  <Company>Aarhus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Sven Gjedde Sommer</dc:creator>
  <cp:lastModifiedBy>Sven Gjedde Sommer</cp:lastModifiedBy>
  <dcterms:created xsi:type="dcterms:W3CDTF">2020-06-09T06:18:58Z</dcterms:created>
  <dcterms:modified xsi:type="dcterms:W3CDTF">2020-06-11T19:29:26Z</dcterms:modified>
</cp:coreProperties>
</file>