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3-FrequentSlurryTransfer-Paper/data/"/>
    </mc:Choice>
  </mc:AlternateContent>
  <xr:revisionPtr revIDLastSave="0" documentId="8_{E6FE305D-89DC-4FE2-870F-4F8A83F5AC5B}" xr6:coauthVersionLast="47" xr6:coauthVersionMax="47" xr10:uidLastSave="{00000000-0000-0000-0000-000000000000}"/>
  <bookViews>
    <workbookView xWindow="28680" yWindow="-1860" windowWidth="19440" windowHeight="10440" xr2:uid="{00000000-000D-0000-FFFF-FFFF00000000}"/>
  </bookViews>
  <sheets>
    <sheet name="Balance_data" sheetId="1" r:id="rId1"/>
    <sheet name="Input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I2" i="1"/>
  <c r="R3" i="1" l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2" i="1"/>
  <c r="S2" i="1" s="1"/>
  <c r="L3" i="1"/>
  <c r="M3" i="1" s="1"/>
  <c r="N3" i="1" s="1"/>
  <c r="L4" i="1"/>
  <c r="M4" i="1" s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2" i="1"/>
  <c r="M2" i="1" s="1"/>
  <c r="N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3" i="1" l="1"/>
  <c r="J3" i="1" s="1"/>
  <c r="K3" i="1" s="1"/>
  <c r="G4" i="1"/>
  <c r="J4" i="1" s="1"/>
  <c r="K4" i="1" s="1"/>
  <c r="G5" i="1"/>
  <c r="J5" i="1" s="1"/>
  <c r="K5" i="1" s="1"/>
  <c r="G6" i="1"/>
  <c r="J6" i="1" s="1"/>
  <c r="K6" i="1" s="1"/>
  <c r="G7" i="1"/>
  <c r="J7" i="1" s="1"/>
  <c r="K7" i="1" s="1"/>
  <c r="G8" i="1"/>
  <c r="J8" i="1" s="1"/>
  <c r="K8" i="1" s="1"/>
  <c r="G9" i="1"/>
  <c r="J9" i="1" s="1"/>
  <c r="K9" i="1" s="1"/>
  <c r="G10" i="1"/>
  <c r="J10" i="1" s="1"/>
  <c r="K10" i="1" s="1"/>
  <c r="G11" i="1"/>
  <c r="J11" i="1" s="1"/>
  <c r="K11" i="1" s="1"/>
  <c r="G12" i="1"/>
  <c r="J12" i="1" s="1"/>
  <c r="K12" i="1" s="1"/>
  <c r="G13" i="1"/>
  <c r="J13" i="1" s="1"/>
  <c r="K13" i="1" s="1"/>
  <c r="G14" i="1"/>
  <c r="J14" i="1" s="1"/>
  <c r="K14" i="1" s="1"/>
  <c r="G15" i="1"/>
  <c r="J15" i="1" s="1"/>
  <c r="K15" i="1" s="1"/>
  <c r="G16" i="1"/>
  <c r="J16" i="1" s="1"/>
  <c r="K16" i="1" s="1"/>
  <c r="G17" i="1"/>
  <c r="J17" i="1" s="1"/>
  <c r="K17" i="1" s="1"/>
  <c r="G2" i="1"/>
  <c r="J2" i="1" s="1"/>
  <c r="K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2" i="1"/>
  <c r="U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2" i="1"/>
  <c r="F2" i="1" s="1"/>
  <c r="H16" i="1" l="1"/>
  <c r="H8" i="1"/>
  <c r="H2" i="1"/>
  <c r="H10" i="1"/>
  <c r="H17" i="1"/>
  <c r="H7" i="1"/>
  <c r="H13" i="1"/>
  <c r="H5" i="1"/>
  <c r="H14" i="1"/>
  <c r="H6" i="1"/>
  <c r="H12" i="1"/>
  <c r="H4" i="1"/>
  <c r="H9" i="1"/>
  <c r="H15" i="1"/>
  <c r="H11" i="1"/>
  <c r="H3" i="1"/>
  <c r="W17" i="1"/>
  <c r="V17" i="1"/>
  <c r="W9" i="1"/>
  <c r="V9" i="1"/>
  <c r="W16" i="1"/>
  <c r="V16" i="1"/>
  <c r="W8" i="1"/>
  <c r="V8" i="1"/>
  <c r="W11" i="1"/>
  <c r="V11" i="1"/>
  <c r="W3" i="1"/>
  <c r="V3" i="1"/>
  <c r="W10" i="1"/>
  <c r="V10" i="1"/>
  <c r="W15" i="1"/>
  <c r="V15" i="1"/>
  <c r="W14" i="1"/>
  <c r="V14" i="1"/>
  <c r="W6" i="1"/>
  <c r="V6" i="1"/>
  <c r="W2" i="1"/>
  <c r="V2" i="1"/>
  <c r="W7" i="1"/>
  <c r="V7" i="1"/>
  <c r="W13" i="1"/>
  <c r="V13" i="1"/>
  <c r="W5" i="1"/>
  <c r="V5" i="1"/>
  <c r="W12" i="1"/>
  <c r="V12" i="1"/>
  <c r="W4" i="1"/>
  <c r="V4" i="1"/>
  <c r="P16" i="1"/>
  <c r="O16" i="1"/>
  <c r="P12" i="1"/>
  <c r="O12" i="1"/>
  <c r="P8" i="1"/>
  <c r="O8" i="1"/>
  <c r="P4" i="1"/>
  <c r="O4" i="1"/>
  <c r="P15" i="1"/>
  <c r="O15" i="1"/>
  <c r="P11" i="1"/>
  <c r="O11" i="1"/>
  <c r="P7" i="1"/>
  <c r="O7" i="1"/>
  <c r="P3" i="1"/>
  <c r="O3" i="1"/>
  <c r="P2" i="1"/>
  <c r="O2" i="1"/>
  <c r="P14" i="1"/>
  <c r="O14" i="1"/>
  <c r="P10" i="1"/>
  <c r="O10" i="1"/>
  <c r="P6" i="1"/>
  <c r="O6" i="1"/>
  <c r="P17" i="1"/>
  <c r="O17" i="1"/>
  <c r="P13" i="1"/>
  <c r="O13" i="1"/>
  <c r="P9" i="1"/>
  <c r="O9" i="1"/>
  <c r="P5" i="1"/>
  <c r="O5" i="1"/>
</calcChain>
</file>

<file path=xl/sharedStrings.xml><?xml version="1.0" encoding="utf-8"?>
<sst xmlns="http://schemas.openxmlformats.org/spreadsheetml/2006/main" count="161" uniqueCount="38">
  <si>
    <t>treatment</t>
  </si>
  <si>
    <t>period</t>
  </si>
  <si>
    <t>growth</t>
  </si>
  <si>
    <t>feed_growth</t>
  </si>
  <si>
    <t>frequentflushing</t>
  </si>
  <si>
    <t>slurrytrays</t>
  </si>
  <si>
    <t>control</t>
  </si>
  <si>
    <t>slurryfunnels</t>
  </si>
  <si>
    <t>CH4_total</t>
  </si>
  <si>
    <t>CH4_slurry</t>
  </si>
  <si>
    <t>ingested_N</t>
  </si>
  <si>
    <t>growth_N</t>
  </si>
  <si>
    <t>excreted_N</t>
  </si>
  <si>
    <t>N_loss</t>
  </si>
  <si>
    <t>N_slurry_calculated</t>
  </si>
  <si>
    <t>N_slurry_measured</t>
  </si>
  <si>
    <t>days</t>
  </si>
  <si>
    <t>feed_in</t>
  </si>
  <si>
    <t>Feed in</t>
  </si>
  <si>
    <t>Mean</t>
  </si>
  <si>
    <t>CH4_enterisk</t>
  </si>
  <si>
    <t>CH4_day_pig</t>
  </si>
  <si>
    <t>CH4_enteric_day_pig</t>
  </si>
  <si>
    <t>CH4_enteric_total</t>
  </si>
  <si>
    <t>Growth</t>
  </si>
  <si>
    <t>kg</t>
  </si>
  <si>
    <t>g/day</t>
  </si>
  <si>
    <t>Ingested N</t>
  </si>
  <si>
    <t>g</t>
  </si>
  <si>
    <t>NH3 emission</t>
  </si>
  <si>
    <t>NH3_day</t>
  </si>
  <si>
    <t>NH3_total</t>
  </si>
  <si>
    <t>N_loss_%</t>
  </si>
  <si>
    <t>CH4 emission</t>
  </si>
  <si>
    <t>g/day/pig</t>
  </si>
  <si>
    <t>CH4_enteric_%</t>
  </si>
  <si>
    <t>pigs</t>
  </si>
  <si>
    <t>feed_pig_day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</si>
</sst>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1" xfId="0" applyFont="1" applyBorder="1"/>
    <xf numFmtId="0" fontId="0" fillId="0" borderId="1" xfId="0" applyBorder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workbookViewId="0">
      <selection activeCell="A19" sqref="A19:X22"/>
    </sheetView>
  </sheetViews>
  <sheetFormatPr defaultRowHeight="14.4" x14ac:dyDescent="0.3"/>
  <cols>
    <col min="1" max="1" width="16.109375" bestFit="1" customWidth="1"/>
    <col min="4" max="4" width="7.6640625" bestFit="1" customWidth="1"/>
    <col min="5" max="5" width="4.5546875" bestFit="1" customWidth="1"/>
    <col min="6" max="6" width="11.88671875" bestFit="1" customWidth="1"/>
    <col min="8" max="8" width="12.44140625" bestFit="1" customWidth="1"/>
    <col min="9" max="11" width="11.44140625" customWidth="1"/>
    <col min="13" max="13" width="9.88671875" bestFit="1" customWidth="1"/>
    <col min="15" max="15" width="9.44140625" bestFit="1" customWidth="1"/>
    <col min="16" max="16" width="18.6640625" bestFit="1" customWidth="1"/>
    <col min="17" max="18" width="18.6640625" customWidth="1"/>
    <col min="19" max="19" width="9.5546875" bestFit="1" customWidth="1"/>
    <col min="20" max="20" width="19.88671875" bestFit="1" customWidth="1"/>
    <col min="21" max="22" width="19.88671875" customWidth="1"/>
    <col min="23" max="23" width="10.44140625" bestFit="1" customWidth="1"/>
  </cols>
  <sheetData>
    <row r="1" spans="1:23" x14ac:dyDescent="0.3">
      <c r="A1" t="s">
        <v>0</v>
      </c>
      <c r="B1" t="s">
        <v>1</v>
      </c>
      <c r="C1" t="s">
        <v>16</v>
      </c>
      <c r="D1" t="s">
        <v>17</v>
      </c>
      <c r="E1" t="s">
        <v>36</v>
      </c>
      <c r="F1" t="s">
        <v>37</v>
      </c>
      <c r="G1" t="s">
        <v>2</v>
      </c>
      <c r="H1" t="s">
        <v>3</v>
      </c>
      <c r="I1" t="s">
        <v>10</v>
      </c>
      <c r="J1" t="s">
        <v>11</v>
      </c>
      <c r="K1" t="s">
        <v>12</v>
      </c>
      <c r="L1" t="s">
        <v>30</v>
      </c>
      <c r="M1" t="s">
        <v>31</v>
      </c>
      <c r="N1" t="s">
        <v>13</v>
      </c>
      <c r="O1" t="s">
        <v>32</v>
      </c>
      <c r="P1" t="s">
        <v>14</v>
      </c>
      <c r="Q1" t="s">
        <v>15</v>
      </c>
      <c r="R1" t="s">
        <v>21</v>
      </c>
      <c r="S1" t="s">
        <v>8</v>
      </c>
      <c r="T1" t="s">
        <v>22</v>
      </c>
      <c r="U1" t="s">
        <v>23</v>
      </c>
      <c r="V1" t="s">
        <v>35</v>
      </c>
      <c r="W1" t="s">
        <v>9</v>
      </c>
    </row>
    <row r="2" spans="1:23" x14ac:dyDescent="0.3">
      <c r="A2" t="s">
        <v>6</v>
      </c>
      <c r="B2">
        <v>1</v>
      </c>
      <c r="C2">
        <v>77</v>
      </c>
      <c r="D2" s="2">
        <f>'Input data'!C3</f>
        <v>5673.09</v>
      </c>
      <c r="E2" s="2">
        <v>27.74372</v>
      </c>
      <c r="F2" s="1">
        <f>D2/C2/E2</f>
        <v>2.655609756243702</v>
      </c>
      <c r="G2" s="2">
        <f>'Input data'!C22</f>
        <v>2161.4</v>
      </c>
      <c r="H2" s="1">
        <f>D2/G2</f>
        <v>2.6247293420930879</v>
      </c>
      <c r="I2" s="2">
        <f>'Input data'!G22/1000</f>
        <v>140.78431</v>
      </c>
      <c r="J2" s="2">
        <f>0.0296*G2</f>
        <v>63.977440000000009</v>
      </c>
      <c r="K2" s="2">
        <f>I2-J2</f>
        <v>76.806870000000004</v>
      </c>
      <c r="L2" s="2">
        <f>'Input data'!K22</f>
        <v>166.63064499999999</v>
      </c>
      <c r="M2" s="2">
        <f>L2*C2/1000</f>
        <v>12.830559664999999</v>
      </c>
      <c r="N2" s="2">
        <f>M2*(14/17)</f>
        <v>10.566343253529411</v>
      </c>
      <c r="O2" s="6">
        <f>N2/K2</f>
        <v>0.13757028835479704</v>
      </c>
      <c r="P2" s="2">
        <f>K2-N2</f>
        <v>66.240526746470593</v>
      </c>
      <c r="R2" s="2">
        <f>'Input data'!K3</f>
        <v>7.2142410000000003</v>
      </c>
      <c r="S2" s="2">
        <f>R2*C2</f>
        <v>555.49655700000005</v>
      </c>
      <c r="T2" s="1">
        <f>'Input data'!G3</f>
        <v>1.8032478000000001</v>
      </c>
      <c r="U2" s="2">
        <f t="shared" ref="U2:U17" si="0">T2*C2</f>
        <v>138.85008060000001</v>
      </c>
      <c r="V2" s="6">
        <f>U2/S2</f>
        <v>0.24995668983057262</v>
      </c>
      <c r="W2" s="2">
        <f>S2-U2</f>
        <v>416.64647640000004</v>
      </c>
    </row>
    <row r="3" spans="1:23" x14ac:dyDescent="0.3">
      <c r="A3" t="s">
        <v>4</v>
      </c>
      <c r="B3">
        <v>1</v>
      </c>
      <c r="C3">
        <v>77</v>
      </c>
      <c r="D3" s="2">
        <f>'Input data'!C4</f>
        <v>5429.34</v>
      </c>
      <c r="E3" s="2">
        <v>26.241969999999998</v>
      </c>
      <c r="F3" s="1">
        <f t="shared" ref="F3:F17" si="1">D3/C3/E3</f>
        <v>2.6869518214870722</v>
      </c>
      <c r="G3" s="2">
        <f>'Input data'!C23</f>
        <v>1941.8</v>
      </c>
      <c r="H3" s="1">
        <f t="shared" ref="H3:H17" si="2">D3/G3</f>
        <v>2.7960346070656095</v>
      </c>
      <c r="I3" s="2">
        <f>'Input data'!G23/1000</f>
        <v>134.68878000000001</v>
      </c>
      <c r="J3" s="2">
        <f t="shared" ref="J3:J17" si="3">0.0296*G3</f>
        <v>57.47728</v>
      </c>
      <c r="K3" s="2">
        <f t="shared" ref="K3:K17" si="4">I3-J3</f>
        <v>77.211500000000001</v>
      </c>
      <c r="L3" s="2">
        <f>'Input data'!K23</f>
        <v>173.61790679999999</v>
      </c>
      <c r="M3" s="2">
        <f t="shared" ref="M3:M17" si="5">L3*C3/1000</f>
        <v>13.368578823599998</v>
      </c>
      <c r="N3" s="2">
        <f t="shared" ref="N3:N17" si="6">M3*(14/17)</f>
        <v>11.00941785472941</v>
      </c>
      <c r="O3" s="6">
        <f t="shared" ref="O3:O17" si="7">N3/K3</f>
        <v>0.14258779915853739</v>
      </c>
      <c r="P3" s="2">
        <f t="shared" ref="P3:P17" si="8">K3-N3</f>
        <v>66.202082145270595</v>
      </c>
      <c r="R3" s="2">
        <f>'Input data'!K4</f>
        <v>3.6463355000000002</v>
      </c>
      <c r="S3" s="2">
        <f t="shared" ref="S3:S7" si="9">R3*C3</f>
        <v>280.76783349999999</v>
      </c>
      <c r="T3" s="1">
        <f>'Input data'!G4</f>
        <v>1.855712</v>
      </c>
      <c r="U3" s="2">
        <f t="shared" si="0"/>
        <v>142.889824</v>
      </c>
      <c r="V3" s="6">
        <f t="shared" ref="V3:V17" si="10">U3/S3</f>
        <v>0.50892519352648713</v>
      </c>
      <c r="W3" s="2">
        <f t="shared" ref="W3:W17" si="11">S3-U3</f>
        <v>137.87800949999999</v>
      </c>
    </row>
    <row r="4" spans="1:23" x14ac:dyDescent="0.3">
      <c r="A4" t="s">
        <v>7</v>
      </c>
      <c r="B4">
        <v>1</v>
      </c>
      <c r="C4">
        <v>77</v>
      </c>
      <c r="D4" s="2">
        <f>'Input data'!C5</f>
        <v>5694.84</v>
      </c>
      <c r="E4" s="2">
        <v>28.560739999999999</v>
      </c>
      <c r="F4" s="1">
        <f t="shared" si="1"/>
        <v>2.5895323804271539</v>
      </c>
      <c r="G4" s="2">
        <f>'Input data'!C24</f>
        <v>2255.6</v>
      </c>
      <c r="H4" s="1">
        <f t="shared" si="2"/>
        <v>2.5247561624401493</v>
      </c>
      <c r="I4" s="2">
        <f>'Input data'!G24/1000</f>
        <v>141.39435999999998</v>
      </c>
      <c r="J4" s="2">
        <f t="shared" si="3"/>
        <v>66.76576</v>
      </c>
      <c r="K4" s="2">
        <f t="shared" si="4"/>
        <v>74.628599999999977</v>
      </c>
      <c r="L4" s="2">
        <f>'Input data'!K24</f>
        <v>139.2505377</v>
      </c>
      <c r="M4" s="2">
        <f t="shared" si="5"/>
        <v>10.7222914029</v>
      </c>
      <c r="N4" s="2">
        <f t="shared" si="6"/>
        <v>8.8301223318000002</v>
      </c>
      <c r="O4" s="6">
        <f t="shared" si="7"/>
        <v>0.11832088946864878</v>
      </c>
      <c r="P4" s="2">
        <f t="shared" si="8"/>
        <v>65.798477668199979</v>
      </c>
      <c r="R4" s="2">
        <f>'Input data'!K5</f>
        <v>2.8719052</v>
      </c>
      <c r="S4" s="2">
        <f t="shared" si="9"/>
        <v>221.1367004</v>
      </c>
      <c r="T4" s="1">
        <f>'Input data'!G5</f>
        <v>1.6827844000000001</v>
      </c>
      <c r="U4" s="2">
        <f t="shared" si="0"/>
        <v>129.57439880000001</v>
      </c>
      <c r="V4" s="6">
        <f t="shared" si="10"/>
        <v>0.58594705702681282</v>
      </c>
      <c r="W4" s="2">
        <f t="shared" si="11"/>
        <v>91.562301599999984</v>
      </c>
    </row>
    <row r="5" spans="1:23" x14ac:dyDescent="0.3">
      <c r="A5" t="s">
        <v>5</v>
      </c>
      <c r="B5">
        <v>1</v>
      </c>
      <c r="C5">
        <v>77</v>
      </c>
      <c r="D5" s="2">
        <f>'Input data'!C6</f>
        <v>6082.69</v>
      </c>
      <c r="E5" s="2">
        <v>29.017589999999998</v>
      </c>
      <c r="F5" s="1">
        <f t="shared" si="1"/>
        <v>2.7223478595560149</v>
      </c>
      <c r="G5" s="2">
        <f>'Input data'!C25</f>
        <v>2440.5</v>
      </c>
      <c r="H5" s="1">
        <f t="shared" si="2"/>
        <v>2.4923950010243803</v>
      </c>
      <c r="I5" s="2">
        <f>'Input data'!G25/1000</f>
        <v>151.04213000000001</v>
      </c>
      <c r="J5" s="2">
        <f t="shared" si="3"/>
        <v>72.238799999999998</v>
      </c>
      <c r="K5" s="2">
        <f t="shared" si="4"/>
        <v>78.803330000000017</v>
      </c>
      <c r="L5" s="2">
        <f>'Input data'!K25</f>
        <v>188.5249374</v>
      </c>
      <c r="M5" s="2">
        <f t="shared" si="5"/>
        <v>14.516420179799999</v>
      </c>
      <c r="N5" s="2">
        <f t="shared" si="6"/>
        <v>11.954698971599999</v>
      </c>
      <c r="O5" s="6">
        <f t="shared" si="7"/>
        <v>0.15170296701421115</v>
      </c>
      <c r="P5" s="2">
        <f t="shared" si="8"/>
        <v>66.848631028400021</v>
      </c>
      <c r="R5" s="2">
        <f>'Input data'!K6</f>
        <v>3.7984333000000001</v>
      </c>
      <c r="S5" s="2">
        <f t="shared" si="9"/>
        <v>292.4793641</v>
      </c>
      <c r="T5" s="1">
        <f>'Input data'!G6</f>
        <v>1.8215292999999999</v>
      </c>
      <c r="U5" s="2">
        <f t="shared" si="0"/>
        <v>140.25775609999999</v>
      </c>
      <c r="V5" s="6">
        <f t="shared" si="10"/>
        <v>0.47954752818747665</v>
      </c>
      <c r="W5" s="2">
        <f t="shared" si="11"/>
        <v>152.221608</v>
      </c>
    </row>
    <row r="6" spans="1:23" x14ac:dyDescent="0.3">
      <c r="A6" t="s">
        <v>6</v>
      </c>
      <c r="B6">
        <v>2</v>
      </c>
      <c r="C6">
        <v>77</v>
      </c>
      <c r="D6" s="2">
        <f>'Input data'!C7</f>
        <v>7216.67</v>
      </c>
      <c r="E6" s="2">
        <v>29.7865</v>
      </c>
      <c r="F6" s="1">
        <f t="shared" si="1"/>
        <v>3.1464921025628061</v>
      </c>
      <c r="G6" s="2">
        <f>'Input data'!C26</f>
        <v>2479.6999999999998</v>
      </c>
      <c r="H6" s="1">
        <f t="shared" si="2"/>
        <v>2.9102996330201236</v>
      </c>
      <c r="I6" s="2">
        <f>'Input data'!G26/1000</f>
        <v>179.47264999999999</v>
      </c>
      <c r="J6" s="2">
        <f t="shared" si="3"/>
        <v>73.399119999999996</v>
      </c>
      <c r="K6" s="2">
        <f t="shared" si="4"/>
        <v>106.07352999999999</v>
      </c>
      <c r="L6" s="2">
        <f>'Input data'!K26</f>
        <v>164.87000140000001</v>
      </c>
      <c r="M6" s="2">
        <f t="shared" si="5"/>
        <v>12.694990107800001</v>
      </c>
      <c r="N6" s="2">
        <f t="shared" si="6"/>
        <v>10.454697735835294</v>
      </c>
      <c r="O6" s="6">
        <f t="shared" si="7"/>
        <v>9.8560854303946469E-2</v>
      </c>
      <c r="P6" s="2">
        <f t="shared" si="8"/>
        <v>95.618832264164695</v>
      </c>
      <c r="R6" s="2">
        <f>'Input data'!K7</f>
        <v>9.3306032999999999</v>
      </c>
      <c r="S6" s="2">
        <f t="shared" si="9"/>
        <v>718.45645409999997</v>
      </c>
      <c r="T6" s="1">
        <f>'Input data'!G7</f>
        <v>2.1394571999999998</v>
      </c>
      <c r="U6" s="2">
        <f t="shared" si="0"/>
        <v>164.7382044</v>
      </c>
      <c r="V6" s="6">
        <f t="shared" si="10"/>
        <v>0.22929462664005876</v>
      </c>
      <c r="W6" s="2">
        <f t="shared" si="11"/>
        <v>553.7182497</v>
      </c>
    </row>
    <row r="7" spans="1:23" x14ac:dyDescent="0.3">
      <c r="A7" t="s">
        <v>4</v>
      </c>
      <c r="B7">
        <v>2</v>
      </c>
      <c r="C7">
        <v>77</v>
      </c>
      <c r="D7" s="2">
        <f>'Input data'!C8</f>
        <v>7126.77</v>
      </c>
      <c r="E7" s="2">
        <v>30</v>
      </c>
      <c r="F7" s="1">
        <f t="shared" si="1"/>
        <v>3.0851818181818182</v>
      </c>
      <c r="G7" s="2">
        <f>'Input data'!C27</f>
        <v>2510.9</v>
      </c>
      <c r="H7" s="1">
        <f t="shared" si="2"/>
        <v>2.8383328686925009</v>
      </c>
      <c r="I7" s="2">
        <f>'Input data'!G27/1000</f>
        <v>177.27710999999999</v>
      </c>
      <c r="J7" s="2">
        <f t="shared" si="3"/>
        <v>74.322640000000007</v>
      </c>
      <c r="K7" s="2">
        <f t="shared" si="4"/>
        <v>102.95446999999999</v>
      </c>
      <c r="L7" s="2">
        <f>'Input data'!K27</f>
        <v>195.4102943</v>
      </c>
      <c r="M7" s="2">
        <f t="shared" si="5"/>
        <v>15.0465926611</v>
      </c>
      <c r="N7" s="2">
        <f t="shared" si="6"/>
        <v>12.391311603258822</v>
      </c>
      <c r="O7" s="6">
        <f t="shared" si="7"/>
        <v>0.12035719870403708</v>
      </c>
      <c r="P7" s="2">
        <f t="shared" si="8"/>
        <v>90.563158396741159</v>
      </c>
      <c r="R7" s="2">
        <f>'Input data'!K8</f>
        <v>4.4024634999999996</v>
      </c>
      <c r="S7" s="2">
        <f t="shared" si="9"/>
        <v>338.9896895</v>
      </c>
      <c r="T7" s="1">
        <f>'Input data'!G8</f>
        <v>2.0927718999999998</v>
      </c>
      <c r="U7" s="2">
        <f t="shared" si="0"/>
        <v>161.14343629999999</v>
      </c>
      <c r="V7" s="6">
        <f t="shared" si="10"/>
        <v>0.47536382754791717</v>
      </c>
      <c r="W7" s="2">
        <f t="shared" si="11"/>
        <v>177.84625320000001</v>
      </c>
    </row>
    <row r="8" spans="1:23" x14ac:dyDescent="0.3">
      <c r="A8" t="s">
        <v>7</v>
      </c>
      <c r="B8">
        <v>2</v>
      </c>
      <c r="C8">
        <v>77</v>
      </c>
      <c r="D8" s="2">
        <f>'Input data'!C9</f>
        <v>7799.52</v>
      </c>
      <c r="E8" s="2">
        <v>29.349309999999999</v>
      </c>
      <c r="F8" s="1">
        <f t="shared" si="1"/>
        <v>3.4512725352816656</v>
      </c>
      <c r="G8" s="2">
        <f>'Input data'!C28</f>
        <v>2510.1</v>
      </c>
      <c r="H8" s="1">
        <f t="shared" si="2"/>
        <v>3.1072546910481655</v>
      </c>
      <c r="I8" s="2">
        <f>'Input data'!G28/1000</f>
        <v>194.02735999999999</v>
      </c>
      <c r="J8" s="2">
        <f t="shared" si="3"/>
        <v>74.298959999999994</v>
      </c>
      <c r="K8" s="2">
        <f t="shared" si="4"/>
        <v>119.72839999999999</v>
      </c>
      <c r="L8" s="2">
        <f>'Input data'!K28</f>
        <v>109.8407576</v>
      </c>
      <c r="M8" s="2">
        <f t="shared" si="5"/>
        <v>8.4577383352000002</v>
      </c>
      <c r="N8" s="2">
        <f t="shared" si="6"/>
        <v>6.9651962760470587</v>
      </c>
      <c r="O8" s="6">
        <f t="shared" si="7"/>
        <v>5.8174971652899886E-2</v>
      </c>
      <c r="P8" s="2">
        <f t="shared" si="8"/>
        <v>112.76320372395294</v>
      </c>
      <c r="R8" s="2">
        <f>'Input data'!K9</f>
        <v>2.7475561000000002</v>
      </c>
      <c r="S8" s="2">
        <f>R8*C8</f>
        <v>211.5618197</v>
      </c>
      <c r="T8" s="1">
        <f>'Input data'!G9</f>
        <v>2.3518154</v>
      </c>
      <c r="U8" s="2">
        <f t="shared" si="0"/>
        <v>181.08978579999999</v>
      </c>
      <c r="V8" s="6">
        <f t="shared" si="10"/>
        <v>0.85596628945993125</v>
      </c>
      <c r="W8" s="2">
        <f t="shared" si="11"/>
        <v>30.472033900000014</v>
      </c>
    </row>
    <row r="9" spans="1:23" x14ac:dyDescent="0.3">
      <c r="A9" t="s">
        <v>5</v>
      </c>
      <c r="B9">
        <v>2</v>
      </c>
      <c r="C9">
        <v>77</v>
      </c>
      <c r="D9" s="2">
        <f>'Input data'!C10</f>
        <v>7121.61</v>
      </c>
      <c r="E9" s="2">
        <v>29.065049999999999</v>
      </c>
      <c r="F9" s="1">
        <f t="shared" si="1"/>
        <v>3.182118783846632</v>
      </c>
      <c r="G9" s="2">
        <f>'Input data'!C29</f>
        <v>2424.5</v>
      </c>
      <c r="H9" s="1">
        <f t="shared" si="2"/>
        <v>2.9373520313466694</v>
      </c>
      <c r="I9" s="2">
        <f>'Input data'!G29/1000</f>
        <v>177.07926</v>
      </c>
      <c r="J9" s="2">
        <f t="shared" si="3"/>
        <v>71.765200000000007</v>
      </c>
      <c r="K9" s="2">
        <f t="shared" si="4"/>
        <v>105.31406</v>
      </c>
      <c r="L9" s="2">
        <f>'Input data'!K29</f>
        <v>87.606925799999999</v>
      </c>
      <c r="M9" s="2">
        <f t="shared" si="5"/>
        <v>6.7457332865999993</v>
      </c>
      <c r="N9" s="2">
        <f t="shared" si="6"/>
        <v>5.5553097654352932</v>
      </c>
      <c r="O9" s="6">
        <f t="shared" si="7"/>
        <v>5.2749934485815983E-2</v>
      </c>
      <c r="P9" s="2">
        <f t="shared" si="8"/>
        <v>99.758750234564701</v>
      </c>
      <c r="R9" s="2">
        <f>'Input data'!K10</f>
        <v>2.9974940000000001</v>
      </c>
      <c r="S9" s="2">
        <f t="shared" ref="S9:S17" si="12">R9*C9</f>
        <v>230.80703800000001</v>
      </c>
      <c r="T9" s="1">
        <f>'Input data'!G10</f>
        <v>2.1772193</v>
      </c>
      <c r="U9" s="2">
        <f t="shared" si="0"/>
        <v>167.64588609999998</v>
      </c>
      <c r="V9" s="6">
        <f t="shared" si="10"/>
        <v>0.72634650811644652</v>
      </c>
      <c r="W9" s="2">
        <f t="shared" si="11"/>
        <v>63.161151900000021</v>
      </c>
    </row>
    <row r="10" spans="1:23" x14ac:dyDescent="0.3">
      <c r="A10" t="s">
        <v>6</v>
      </c>
      <c r="B10">
        <v>3</v>
      </c>
      <c r="C10">
        <v>77</v>
      </c>
      <c r="D10" s="2">
        <f>'Input data'!C11</f>
        <v>6307.64</v>
      </c>
      <c r="E10" s="2">
        <v>29.308979999999998</v>
      </c>
      <c r="F10" s="1">
        <f t="shared" si="1"/>
        <v>2.7949591762457309</v>
      </c>
      <c r="G10" s="2">
        <f>'Input data'!C30</f>
        <v>2483.9</v>
      </c>
      <c r="H10" s="1">
        <f t="shared" si="2"/>
        <v>2.5394097991062443</v>
      </c>
      <c r="I10" s="2">
        <f>'Input data'!G30/1000</f>
        <v>156.01124999999999</v>
      </c>
      <c r="J10" s="2">
        <f t="shared" si="3"/>
        <v>73.523440000000008</v>
      </c>
      <c r="K10" s="2">
        <f t="shared" si="4"/>
        <v>82.487809999999982</v>
      </c>
      <c r="L10" s="2">
        <f>'Input data'!K30</f>
        <v>106.0465269</v>
      </c>
      <c r="M10" s="2">
        <f t="shared" si="5"/>
        <v>8.1655825712999999</v>
      </c>
      <c r="N10" s="2">
        <f t="shared" si="6"/>
        <v>6.7245974116588227</v>
      </c>
      <c r="O10" s="6">
        <f t="shared" si="7"/>
        <v>8.1522317196429675E-2</v>
      </c>
      <c r="P10" s="2">
        <f t="shared" si="8"/>
        <v>75.763212588341162</v>
      </c>
      <c r="R10" s="2">
        <f>'Input data'!K11</f>
        <v>6.5404996000000004</v>
      </c>
      <c r="S10" s="2">
        <f t="shared" si="12"/>
        <v>503.61846920000005</v>
      </c>
      <c r="T10" s="1">
        <f>'Input data'!G11</f>
        <v>1.9562423</v>
      </c>
      <c r="U10" s="2">
        <f t="shared" si="0"/>
        <v>150.63065710000001</v>
      </c>
      <c r="V10" s="6">
        <f t="shared" si="10"/>
        <v>0.29909676930490142</v>
      </c>
      <c r="W10" s="2">
        <f t="shared" si="11"/>
        <v>352.98781210000004</v>
      </c>
    </row>
    <row r="11" spans="1:23" x14ac:dyDescent="0.3">
      <c r="A11" t="s">
        <v>4</v>
      </c>
      <c r="B11">
        <v>3</v>
      </c>
      <c r="C11">
        <v>77</v>
      </c>
      <c r="D11" s="2">
        <f>'Input data'!C12</f>
        <v>6435.92</v>
      </c>
      <c r="E11" s="2">
        <v>29.761050000000001</v>
      </c>
      <c r="F11" s="1">
        <f t="shared" si="1"/>
        <v>2.8084821141517731</v>
      </c>
      <c r="G11" s="2">
        <f>'Input data'!C31</f>
        <v>2490.6</v>
      </c>
      <c r="H11" s="1">
        <f t="shared" si="2"/>
        <v>2.5840841564281702</v>
      </c>
      <c r="I11" s="2">
        <f>'Input data'!G31/1000</f>
        <v>159.20285999999999</v>
      </c>
      <c r="J11" s="2">
        <f t="shared" si="3"/>
        <v>73.721760000000003</v>
      </c>
      <c r="K11" s="2">
        <f t="shared" si="4"/>
        <v>85.481099999999984</v>
      </c>
      <c r="L11" s="2">
        <f>'Input data'!K31</f>
        <v>158.31526210000001</v>
      </c>
      <c r="M11" s="2">
        <f t="shared" si="5"/>
        <v>12.190275181700001</v>
      </c>
      <c r="N11" s="2">
        <f t="shared" si="6"/>
        <v>10.039050149635294</v>
      </c>
      <c r="O11" s="6">
        <f t="shared" si="7"/>
        <v>0.11744175203214857</v>
      </c>
      <c r="P11" s="2">
        <f t="shared" si="8"/>
        <v>75.442049850364697</v>
      </c>
      <c r="R11" s="2">
        <f>'Input data'!K12</f>
        <v>4.6858919999999999</v>
      </c>
      <c r="S11" s="2">
        <f t="shared" si="12"/>
        <v>360.81368400000002</v>
      </c>
      <c r="T11" s="1">
        <f>'Input data'!G12</f>
        <v>1.9434194</v>
      </c>
      <c r="U11" s="2">
        <f t="shared" si="0"/>
        <v>149.64329380000001</v>
      </c>
      <c r="V11" s="6">
        <f t="shared" si="10"/>
        <v>0.41473841053101523</v>
      </c>
      <c r="W11" s="2">
        <f t="shared" si="11"/>
        <v>211.17039020000001</v>
      </c>
    </row>
    <row r="12" spans="1:23" x14ac:dyDescent="0.3">
      <c r="A12" t="s">
        <v>7</v>
      </c>
      <c r="B12">
        <v>3</v>
      </c>
      <c r="C12">
        <v>77</v>
      </c>
      <c r="D12" s="2">
        <f>'Input data'!C13</f>
        <v>6344.97</v>
      </c>
      <c r="E12" s="2">
        <v>30</v>
      </c>
      <c r="F12" s="1">
        <f t="shared" si="1"/>
        <v>2.7467402597402595</v>
      </c>
      <c r="G12" s="2">
        <f>'Input data'!C32</f>
        <v>2509.8000000000002</v>
      </c>
      <c r="H12" s="1">
        <f t="shared" si="2"/>
        <v>2.5280779344967725</v>
      </c>
      <c r="I12" s="2">
        <f>'Input data'!G32/1000</f>
        <v>156.99865</v>
      </c>
      <c r="J12" s="2">
        <f t="shared" si="3"/>
        <v>74.290080000000003</v>
      </c>
      <c r="K12" s="2">
        <f t="shared" si="4"/>
        <v>82.708569999999995</v>
      </c>
      <c r="L12" s="2">
        <f>'Input data'!K32</f>
        <v>81.331563599999996</v>
      </c>
      <c r="M12" s="2">
        <f t="shared" si="5"/>
        <v>6.262530397199999</v>
      </c>
      <c r="N12" s="2">
        <f t="shared" si="6"/>
        <v>5.1573779741647048</v>
      </c>
      <c r="O12" s="6">
        <f t="shared" si="7"/>
        <v>6.235602881496688E-2</v>
      </c>
      <c r="P12" s="2">
        <f t="shared" si="8"/>
        <v>77.551192025835292</v>
      </c>
      <c r="R12" s="2">
        <f>'Input data'!K13</f>
        <v>2.4468195000000001</v>
      </c>
      <c r="S12" s="2">
        <f t="shared" si="12"/>
        <v>188.4051015</v>
      </c>
      <c r="T12" s="1">
        <f>'Input data'!G13</f>
        <v>1.9334122</v>
      </c>
      <c r="U12" s="2">
        <f t="shared" si="0"/>
        <v>148.8727394</v>
      </c>
      <c r="V12" s="6">
        <f t="shared" si="10"/>
        <v>0.79017361108982498</v>
      </c>
      <c r="W12" s="2">
        <f t="shared" si="11"/>
        <v>39.5323621</v>
      </c>
    </row>
    <row r="13" spans="1:23" x14ac:dyDescent="0.3">
      <c r="A13" t="s">
        <v>5</v>
      </c>
      <c r="B13">
        <v>3</v>
      </c>
      <c r="C13">
        <v>77</v>
      </c>
      <c r="D13" s="2">
        <f>'Input data'!C14</f>
        <v>6109.41</v>
      </c>
      <c r="E13" s="2">
        <v>29.030090000000001</v>
      </c>
      <c r="F13" s="1">
        <f t="shared" si="1"/>
        <v>2.7331292122410575</v>
      </c>
      <c r="G13" s="2">
        <f>'Input data'!C33</f>
        <v>2346.8000000000002</v>
      </c>
      <c r="H13" s="1">
        <f t="shared" si="2"/>
        <v>2.6032938469405145</v>
      </c>
      <c r="I13" s="2">
        <f>'Input data'!G33/1000</f>
        <v>151.13748000000001</v>
      </c>
      <c r="J13" s="2">
        <f t="shared" si="3"/>
        <v>69.465280000000007</v>
      </c>
      <c r="K13" s="2">
        <f t="shared" si="4"/>
        <v>81.672200000000004</v>
      </c>
      <c r="L13" s="2">
        <f>'Input data'!K33</f>
        <v>60.841290499999999</v>
      </c>
      <c r="M13" s="2">
        <f t="shared" si="5"/>
        <v>4.6847793685000001</v>
      </c>
      <c r="N13" s="2">
        <f t="shared" si="6"/>
        <v>3.8580535975882353</v>
      </c>
      <c r="O13" s="6">
        <f t="shared" si="7"/>
        <v>4.7238271989590526E-2</v>
      </c>
      <c r="P13" s="2">
        <f t="shared" si="8"/>
        <v>77.814146402411765</v>
      </c>
      <c r="R13" s="2">
        <f>'Input data'!K14</f>
        <v>2.5387468000000002</v>
      </c>
      <c r="S13" s="2">
        <f t="shared" si="12"/>
        <v>195.48350360000001</v>
      </c>
      <c r="T13" s="1">
        <f>'Input data'!G14</f>
        <v>1.9600902</v>
      </c>
      <c r="U13" s="2">
        <f t="shared" si="0"/>
        <v>150.92694539999999</v>
      </c>
      <c r="V13" s="6">
        <f t="shared" si="10"/>
        <v>0.77206998350524747</v>
      </c>
      <c r="W13" s="2">
        <f t="shared" si="11"/>
        <v>44.556558200000012</v>
      </c>
    </row>
    <row r="14" spans="1:23" x14ac:dyDescent="0.3">
      <c r="A14" t="s">
        <v>6</v>
      </c>
      <c r="B14">
        <v>4</v>
      </c>
      <c r="C14">
        <v>77</v>
      </c>
      <c r="D14" s="2">
        <f>'Input data'!C15</f>
        <v>5950.58</v>
      </c>
      <c r="E14" s="2">
        <v>28.195139999999999</v>
      </c>
      <c r="F14" s="1">
        <f t="shared" si="1"/>
        <v>2.7409071116603694</v>
      </c>
      <c r="G14" s="2">
        <f>'Input data'!C34</f>
        <v>2228.5</v>
      </c>
      <c r="H14" s="1">
        <f t="shared" si="2"/>
        <v>2.6702176351806148</v>
      </c>
      <c r="I14" s="2">
        <f>'Input data'!G34/1000</f>
        <v>147.31827999999999</v>
      </c>
      <c r="J14" s="2">
        <f t="shared" si="3"/>
        <v>65.9636</v>
      </c>
      <c r="K14" s="2">
        <f t="shared" si="4"/>
        <v>81.354679999999988</v>
      </c>
      <c r="L14" s="2">
        <f>'Input data'!K34</f>
        <v>116.2214858</v>
      </c>
      <c r="M14" s="2">
        <f t="shared" si="5"/>
        <v>8.9490544066000002</v>
      </c>
      <c r="N14" s="2">
        <f t="shared" si="6"/>
        <v>7.3698095113176469</v>
      </c>
      <c r="O14" s="6">
        <f t="shared" si="7"/>
        <v>9.0588636220038571E-2</v>
      </c>
      <c r="P14" s="2">
        <f t="shared" si="8"/>
        <v>73.984870488682347</v>
      </c>
      <c r="R14" s="2">
        <f>'Input data'!K15</f>
        <v>4.8478577999999999</v>
      </c>
      <c r="S14" s="2">
        <f t="shared" si="12"/>
        <v>373.28505059999998</v>
      </c>
      <c r="T14" s="1">
        <f>'Input data'!G15</f>
        <v>1.8782220000000001</v>
      </c>
      <c r="U14" s="2">
        <f t="shared" si="0"/>
        <v>144.62309400000001</v>
      </c>
      <c r="V14" s="6">
        <f t="shared" si="10"/>
        <v>0.38743339377652541</v>
      </c>
      <c r="W14" s="2">
        <f t="shared" si="11"/>
        <v>228.66195659999997</v>
      </c>
    </row>
    <row r="15" spans="1:23" x14ac:dyDescent="0.3">
      <c r="A15" t="s">
        <v>4</v>
      </c>
      <c r="B15">
        <v>4</v>
      </c>
      <c r="C15">
        <v>77</v>
      </c>
      <c r="D15" s="2">
        <f>'Input data'!C16</f>
        <v>6277.93</v>
      </c>
      <c r="E15" s="2">
        <v>29.10932</v>
      </c>
      <c r="F15" s="1">
        <f t="shared" si="1"/>
        <v>2.8008747178415176</v>
      </c>
      <c r="G15" s="2">
        <f>'Input data'!C35</f>
        <v>2601.1</v>
      </c>
      <c r="H15" s="1">
        <f t="shared" si="2"/>
        <v>2.4135673368959289</v>
      </c>
      <c r="I15" s="2">
        <f>'Input data'!G35/1000</f>
        <v>155.47757999999999</v>
      </c>
      <c r="J15" s="2">
        <f t="shared" si="3"/>
        <v>76.992559999999997</v>
      </c>
      <c r="K15" s="2">
        <f t="shared" si="4"/>
        <v>78.485019999999992</v>
      </c>
      <c r="L15" s="2">
        <f>'Input data'!K35</f>
        <v>169.95054640000001</v>
      </c>
      <c r="M15" s="2">
        <f t="shared" si="5"/>
        <v>13.086192072800001</v>
      </c>
      <c r="N15" s="2">
        <f t="shared" si="6"/>
        <v>10.776864059952942</v>
      </c>
      <c r="O15" s="6">
        <f t="shared" si="7"/>
        <v>0.13731109528866711</v>
      </c>
      <c r="P15" s="2">
        <f t="shared" si="8"/>
        <v>67.70815594004705</v>
      </c>
      <c r="R15" s="2">
        <f>'Input data'!K16</f>
        <v>4.6463793999999998</v>
      </c>
      <c r="S15" s="2">
        <f t="shared" si="12"/>
        <v>357.7712138</v>
      </c>
      <c r="T15" s="1">
        <f>'Input data'!G16</f>
        <v>1.9035523000000001</v>
      </c>
      <c r="U15" s="2">
        <f t="shared" si="0"/>
        <v>146.57352710000001</v>
      </c>
      <c r="V15" s="6">
        <f t="shared" si="10"/>
        <v>0.40968507651355379</v>
      </c>
      <c r="W15" s="2">
        <f t="shared" si="11"/>
        <v>211.19768669999999</v>
      </c>
    </row>
    <row r="16" spans="1:23" x14ac:dyDescent="0.3">
      <c r="A16" t="s">
        <v>7</v>
      </c>
      <c r="B16">
        <v>4</v>
      </c>
      <c r="C16">
        <v>77</v>
      </c>
      <c r="D16" s="2">
        <f>'Input data'!C17</f>
        <v>6222.38</v>
      </c>
      <c r="E16" s="2">
        <v>30</v>
      </c>
      <c r="F16" s="1">
        <f t="shared" si="1"/>
        <v>2.6936709956709959</v>
      </c>
      <c r="G16" s="2">
        <f>'Input data'!C36</f>
        <v>2542.3000000000002</v>
      </c>
      <c r="H16" s="1">
        <f t="shared" si="2"/>
        <v>2.4475396294693779</v>
      </c>
      <c r="I16" s="2">
        <f>'Input data'!G36/1000</f>
        <v>154.22789</v>
      </c>
      <c r="J16" s="2">
        <f t="shared" si="3"/>
        <v>75.252080000000007</v>
      </c>
      <c r="K16" s="2">
        <f t="shared" si="4"/>
        <v>78.975809999999996</v>
      </c>
      <c r="L16" s="2">
        <f>'Input data'!K36</f>
        <v>77.753498199999996</v>
      </c>
      <c r="M16" s="2">
        <f t="shared" si="5"/>
        <v>5.9870193613999998</v>
      </c>
      <c r="N16" s="2">
        <f t="shared" si="6"/>
        <v>4.930486532917647</v>
      </c>
      <c r="O16" s="6">
        <f t="shared" si="7"/>
        <v>6.2430338263294131E-2</v>
      </c>
      <c r="P16" s="2">
        <f t="shared" si="8"/>
        <v>74.045323467082355</v>
      </c>
      <c r="R16" s="2">
        <f>'Input data'!K17</f>
        <v>2.1281344</v>
      </c>
      <c r="S16" s="2">
        <f t="shared" si="12"/>
        <v>163.8663488</v>
      </c>
      <c r="T16" s="1">
        <f>'Input data'!G17</f>
        <v>1.8256775000000001</v>
      </c>
      <c r="U16" s="2">
        <f t="shared" si="0"/>
        <v>140.5771675</v>
      </c>
      <c r="V16" s="6">
        <f t="shared" si="10"/>
        <v>0.85787697431139687</v>
      </c>
      <c r="W16" s="2">
        <f t="shared" si="11"/>
        <v>23.289181299999996</v>
      </c>
    </row>
    <row r="17" spans="1:23" x14ac:dyDescent="0.3">
      <c r="A17" t="s">
        <v>5</v>
      </c>
      <c r="B17">
        <v>4</v>
      </c>
      <c r="C17">
        <v>77</v>
      </c>
      <c r="D17" s="2">
        <f>'Input data'!C18</f>
        <v>6087.93</v>
      </c>
      <c r="E17" s="2">
        <v>28.01803</v>
      </c>
      <c r="F17" s="1">
        <f t="shared" si="1"/>
        <v>2.8218981125377476</v>
      </c>
      <c r="G17" s="2">
        <f>'Input data'!C37</f>
        <v>2430</v>
      </c>
      <c r="H17" s="1">
        <f t="shared" si="2"/>
        <v>2.5053209876543212</v>
      </c>
      <c r="I17" s="2">
        <f>'Input data'!G37/1000</f>
        <v>150.82299</v>
      </c>
      <c r="J17" s="2">
        <f t="shared" si="3"/>
        <v>71.927999999999997</v>
      </c>
      <c r="K17" s="2">
        <f t="shared" si="4"/>
        <v>78.894990000000007</v>
      </c>
      <c r="L17" s="2">
        <f>'Input data'!K37</f>
        <v>75.685827500000002</v>
      </c>
      <c r="M17" s="2">
        <f t="shared" si="5"/>
        <v>5.8278087175</v>
      </c>
      <c r="N17" s="2">
        <f t="shared" si="6"/>
        <v>4.7993718849999993</v>
      </c>
      <c r="O17" s="6">
        <f t="shared" si="7"/>
        <v>6.0832403743254153E-2</v>
      </c>
      <c r="P17" s="2">
        <f t="shared" si="8"/>
        <v>74.095618115000008</v>
      </c>
      <c r="R17" s="2">
        <f>'Input data'!K18</f>
        <v>2.6261081000000002</v>
      </c>
      <c r="S17" s="2">
        <f t="shared" si="12"/>
        <v>202.2103237</v>
      </c>
      <c r="T17" s="1">
        <f>'Input data'!G18</f>
        <v>1.9246584</v>
      </c>
      <c r="U17" s="2">
        <f t="shared" si="0"/>
        <v>148.19869679999999</v>
      </c>
      <c r="V17" s="6">
        <f t="shared" si="10"/>
        <v>0.73289382108832457</v>
      </c>
      <c r="W17" s="2">
        <f t="shared" si="11"/>
        <v>54.01162690000001</v>
      </c>
    </row>
    <row r="18" spans="1:23" x14ac:dyDescent="0.3">
      <c r="D18" s="3"/>
      <c r="E18" s="3"/>
      <c r="F18" s="1"/>
      <c r="O18" s="7"/>
    </row>
    <row r="19" spans="1:23" x14ac:dyDescent="0.3">
      <c r="E19" s="2"/>
      <c r="K19" s="2"/>
    </row>
    <row r="20" spans="1:23" x14ac:dyDescent="0.3">
      <c r="E20" s="2"/>
      <c r="K20" s="2"/>
    </row>
    <row r="21" spans="1:23" x14ac:dyDescent="0.3">
      <c r="E21" s="2"/>
      <c r="K21" s="2"/>
    </row>
    <row r="22" spans="1:23" x14ac:dyDescent="0.3">
      <c r="E22" s="2"/>
      <c r="K22" s="2"/>
    </row>
    <row r="30" spans="1:23" x14ac:dyDescent="0.3">
      <c r="K30">
        <v>86.680722499999987</v>
      </c>
      <c r="M30" s="2">
        <v>86.680722499999987</v>
      </c>
      <c r="N30" s="2">
        <v>86.033022499999987</v>
      </c>
      <c r="O30" s="2">
        <v>89.010345000000001</v>
      </c>
      <c r="P30" s="2">
        <v>86.171144999999996</v>
      </c>
    </row>
    <row r="31" spans="1:23" x14ac:dyDescent="0.3">
      <c r="K31">
        <v>86.033022499999987</v>
      </c>
    </row>
    <row r="32" spans="1:23" x14ac:dyDescent="0.3">
      <c r="K32">
        <v>89.010345000000001</v>
      </c>
    </row>
    <row r="33" spans="11:11" x14ac:dyDescent="0.3">
      <c r="K33">
        <v>86.171144999999996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opLeftCell="A11" workbookViewId="0">
      <selection activeCell="H22" sqref="H22"/>
    </sheetView>
  </sheetViews>
  <sheetFormatPr defaultRowHeight="14.4" x14ac:dyDescent="0.3"/>
  <cols>
    <col min="2" max="2" width="16.109375" bestFit="1" customWidth="1"/>
    <col min="5" max="5" width="12.6640625" bestFit="1" customWidth="1"/>
    <col min="6" max="6" width="16.109375" bestFit="1" customWidth="1"/>
    <col min="9" max="9" width="13.33203125" bestFit="1" customWidth="1"/>
    <col min="10" max="10" width="16.109375" bestFit="1" customWidth="1"/>
    <col min="11" max="11" width="12" bestFit="1" customWidth="1"/>
  </cols>
  <sheetData>
    <row r="1" spans="1:11" x14ac:dyDescent="0.3">
      <c r="A1" s="4" t="s">
        <v>18</v>
      </c>
      <c r="B1" s="5" t="s">
        <v>25</v>
      </c>
      <c r="C1" s="5"/>
      <c r="E1" s="4" t="s">
        <v>20</v>
      </c>
      <c r="F1" s="5"/>
      <c r="G1" s="5" t="s">
        <v>26</v>
      </c>
      <c r="I1" s="4" t="s">
        <v>33</v>
      </c>
      <c r="J1" s="5"/>
      <c r="K1" s="5" t="s">
        <v>34</v>
      </c>
    </row>
    <row r="2" spans="1:11" x14ac:dyDescent="0.3">
      <c r="A2" s="5" t="s">
        <v>1</v>
      </c>
      <c r="B2" s="5" t="s">
        <v>0</v>
      </c>
      <c r="C2" s="5"/>
      <c r="E2" s="5" t="s">
        <v>1</v>
      </c>
      <c r="F2" s="5" t="s">
        <v>0</v>
      </c>
      <c r="G2" s="5"/>
      <c r="I2" s="5" t="s">
        <v>1</v>
      </c>
      <c r="J2" s="5" t="s">
        <v>0</v>
      </c>
      <c r="K2" s="5" t="s">
        <v>19</v>
      </c>
    </row>
    <row r="3" spans="1:11" x14ac:dyDescent="0.3">
      <c r="A3" s="5">
        <v>1</v>
      </c>
      <c r="B3" s="5" t="s">
        <v>6</v>
      </c>
      <c r="C3" s="5">
        <v>5673.09</v>
      </c>
      <c r="E3" s="5">
        <v>1</v>
      </c>
      <c r="F3" s="5" t="s">
        <v>6</v>
      </c>
      <c r="G3" s="5">
        <v>1.8032478000000001</v>
      </c>
      <c r="I3" s="5">
        <v>1</v>
      </c>
      <c r="J3" s="5" t="s">
        <v>6</v>
      </c>
      <c r="K3" s="5">
        <v>7.2142410000000003</v>
      </c>
    </row>
    <row r="4" spans="1:11" x14ac:dyDescent="0.3">
      <c r="A4" s="5"/>
      <c r="B4" s="5" t="s">
        <v>4</v>
      </c>
      <c r="C4" s="5">
        <v>5429.34</v>
      </c>
      <c r="E4" s="5"/>
      <c r="F4" s="5" t="s">
        <v>4</v>
      </c>
      <c r="G4" s="5">
        <v>1.855712</v>
      </c>
      <c r="I4" s="5"/>
      <c r="J4" s="5" t="s">
        <v>4</v>
      </c>
      <c r="K4" s="5">
        <v>3.6463355000000002</v>
      </c>
    </row>
    <row r="5" spans="1:11" x14ac:dyDescent="0.3">
      <c r="A5" s="5"/>
      <c r="B5" s="5" t="s">
        <v>7</v>
      </c>
      <c r="C5" s="5">
        <v>5694.84</v>
      </c>
      <c r="E5" s="5"/>
      <c r="F5" s="5" t="s">
        <v>7</v>
      </c>
      <c r="G5" s="5">
        <v>1.6827844000000001</v>
      </c>
      <c r="I5" s="5"/>
      <c r="J5" s="5" t="s">
        <v>7</v>
      </c>
      <c r="K5" s="5">
        <v>2.8719052</v>
      </c>
    </row>
    <row r="6" spans="1:11" x14ac:dyDescent="0.3">
      <c r="A6" s="5"/>
      <c r="B6" s="5" t="s">
        <v>5</v>
      </c>
      <c r="C6" s="5">
        <v>6082.69</v>
      </c>
      <c r="E6" s="5"/>
      <c r="F6" s="5" t="s">
        <v>5</v>
      </c>
      <c r="G6" s="5">
        <v>1.8215292999999999</v>
      </c>
      <c r="I6" s="5"/>
      <c r="J6" s="5" t="s">
        <v>5</v>
      </c>
      <c r="K6" s="5">
        <v>3.7984333000000001</v>
      </c>
    </row>
    <row r="7" spans="1:11" x14ac:dyDescent="0.3">
      <c r="A7" s="5">
        <v>2</v>
      </c>
      <c r="B7" s="5" t="s">
        <v>6</v>
      </c>
      <c r="C7" s="5">
        <v>7216.67</v>
      </c>
      <c r="E7" s="5">
        <v>2</v>
      </c>
      <c r="F7" s="5" t="s">
        <v>6</v>
      </c>
      <c r="G7" s="5">
        <v>2.1394571999999998</v>
      </c>
      <c r="I7" s="5">
        <v>2</v>
      </c>
      <c r="J7" s="5" t="s">
        <v>6</v>
      </c>
      <c r="K7" s="5">
        <v>9.3306032999999999</v>
      </c>
    </row>
    <row r="8" spans="1:11" x14ac:dyDescent="0.3">
      <c r="A8" s="5"/>
      <c r="B8" s="5" t="s">
        <v>4</v>
      </c>
      <c r="C8" s="5">
        <v>7126.77</v>
      </c>
      <c r="E8" s="5"/>
      <c r="F8" s="5" t="s">
        <v>4</v>
      </c>
      <c r="G8" s="5">
        <v>2.0927718999999998</v>
      </c>
      <c r="I8" s="5"/>
      <c r="J8" s="5" t="s">
        <v>4</v>
      </c>
      <c r="K8" s="5">
        <v>4.4024634999999996</v>
      </c>
    </row>
    <row r="9" spans="1:11" x14ac:dyDescent="0.3">
      <c r="A9" s="5"/>
      <c r="B9" s="5" t="s">
        <v>7</v>
      </c>
      <c r="C9" s="5">
        <v>7799.52</v>
      </c>
      <c r="E9" s="5"/>
      <c r="F9" s="5" t="s">
        <v>7</v>
      </c>
      <c r="G9" s="5">
        <v>2.3518154</v>
      </c>
      <c r="I9" s="5"/>
      <c r="J9" s="5" t="s">
        <v>7</v>
      </c>
      <c r="K9" s="5">
        <v>2.7475561000000002</v>
      </c>
    </row>
    <row r="10" spans="1:11" x14ac:dyDescent="0.3">
      <c r="A10" s="5"/>
      <c r="B10" s="5" t="s">
        <v>5</v>
      </c>
      <c r="C10" s="5">
        <v>7121.61</v>
      </c>
      <c r="E10" s="5"/>
      <c r="F10" s="5" t="s">
        <v>5</v>
      </c>
      <c r="G10" s="5">
        <v>2.1772193</v>
      </c>
      <c r="I10" s="5"/>
      <c r="J10" s="5" t="s">
        <v>5</v>
      </c>
      <c r="K10" s="5">
        <v>2.9974940000000001</v>
      </c>
    </row>
    <row r="11" spans="1:11" x14ac:dyDescent="0.3">
      <c r="A11" s="5">
        <v>3</v>
      </c>
      <c r="B11" s="5" t="s">
        <v>6</v>
      </c>
      <c r="C11" s="5">
        <v>6307.64</v>
      </c>
      <c r="E11" s="5">
        <v>3</v>
      </c>
      <c r="F11" s="5" t="s">
        <v>6</v>
      </c>
      <c r="G11" s="5">
        <v>1.9562423</v>
      </c>
      <c r="I11" s="5">
        <v>3</v>
      </c>
      <c r="J11" s="5" t="s">
        <v>6</v>
      </c>
      <c r="K11" s="5">
        <v>6.5404996000000004</v>
      </c>
    </row>
    <row r="12" spans="1:11" x14ac:dyDescent="0.3">
      <c r="A12" s="5"/>
      <c r="B12" s="5" t="s">
        <v>4</v>
      </c>
      <c r="C12" s="5">
        <v>6435.92</v>
      </c>
      <c r="E12" s="5"/>
      <c r="F12" s="5" t="s">
        <v>4</v>
      </c>
      <c r="G12" s="5">
        <v>1.9434194</v>
      </c>
      <c r="I12" s="5"/>
      <c r="J12" s="5" t="s">
        <v>4</v>
      </c>
      <c r="K12" s="5">
        <v>4.6858919999999999</v>
      </c>
    </row>
    <row r="13" spans="1:11" x14ac:dyDescent="0.3">
      <c r="A13" s="5"/>
      <c r="B13" s="5" t="s">
        <v>7</v>
      </c>
      <c r="C13" s="5">
        <v>6344.97</v>
      </c>
      <c r="E13" s="5"/>
      <c r="F13" s="5" t="s">
        <v>7</v>
      </c>
      <c r="G13" s="5">
        <v>1.9334122</v>
      </c>
      <c r="I13" s="5"/>
      <c r="J13" s="5" t="s">
        <v>7</v>
      </c>
      <c r="K13" s="5">
        <v>2.4468195000000001</v>
      </c>
    </row>
    <row r="14" spans="1:11" x14ac:dyDescent="0.3">
      <c r="A14" s="5"/>
      <c r="B14" s="5" t="s">
        <v>5</v>
      </c>
      <c r="C14" s="5">
        <v>6109.41</v>
      </c>
      <c r="E14" s="5"/>
      <c r="F14" s="5" t="s">
        <v>5</v>
      </c>
      <c r="G14" s="5">
        <v>1.9600902</v>
      </c>
      <c r="I14" s="5"/>
      <c r="J14" s="5" t="s">
        <v>5</v>
      </c>
      <c r="K14" s="5">
        <v>2.5387468000000002</v>
      </c>
    </row>
    <row r="15" spans="1:11" x14ac:dyDescent="0.3">
      <c r="A15" s="5">
        <v>4</v>
      </c>
      <c r="B15" s="5" t="s">
        <v>6</v>
      </c>
      <c r="C15" s="5">
        <v>5950.58</v>
      </c>
      <c r="E15" s="5">
        <v>4</v>
      </c>
      <c r="F15" s="5" t="s">
        <v>6</v>
      </c>
      <c r="G15" s="5">
        <v>1.8782220000000001</v>
      </c>
      <c r="I15" s="5">
        <v>4</v>
      </c>
      <c r="J15" s="5" t="s">
        <v>6</v>
      </c>
      <c r="K15" s="5">
        <v>4.8478577999999999</v>
      </c>
    </row>
    <row r="16" spans="1:11" x14ac:dyDescent="0.3">
      <c r="A16" s="5"/>
      <c r="B16" s="5" t="s">
        <v>4</v>
      </c>
      <c r="C16" s="5">
        <v>6277.93</v>
      </c>
      <c r="E16" s="5"/>
      <c r="F16" s="5" t="s">
        <v>4</v>
      </c>
      <c r="G16" s="5">
        <v>1.9035523000000001</v>
      </c>
      <c r="I16" s="5"/>
      <c r="J16" s="5" t="s">
        <v>4</v>
      </c>
      <c r="K16" s="5">
        <v>4.6463793999999998</v>
      </c>
    </row>
    <row r="17" spans="1:11" x14ac:dyDescent="0.3">
      <c r="A17" s="5"/>
      <c r="B17" s="5" t="s">
        <v>7</v>
      </c>
      <c r="C17" s="5">
        <v>6222.38</v>
      </c>
      <c r="E17" s="5"/>
      <c r="F17" s="5" t="s">
        <v>7</v>
      </c>
      <c r="G17" s="5">
        <v>1.8256775000000001</v>
      </c>
      <c r="I17" s="5"/>
      <c r="J17" s="5" t="s">
        <v>7</v>
      </c>
      <c r="K17" s="5">
        <v>2.1281344</v>
      </c>
    </row>
    <row r="18" spans="1:11" x14ac:dyDescent="0.3">
      <c r="A18" s="5"/>
      <c r="B18" s="5" t="s">
        <v>5</v>
      </c>
      <c r="C18" s="5">
        <v>6087.93</v>
      </c>
      <c r="E18" s="5"/>
      <c r="F18" s="5" t="s">
        <v>5</v>
      </c>
      <c r="G18" s="5">
        <v>1.9246584</v>
      </c>
      <c r="I18" s="5"/>
      <c r="J18" s="5" t="s">
        <v>5</v>
      </c>
      <c r="K18" s="5">
        <v>2.6261081000000002</v>
      </c>
    </row>
    <row r="20" spans="1:11" x14ac:dyDescent="0.3">
      <c r="A20" s="4" t="s">
        <v>24</v>
      </c>
      <c r="B20" s="5" t="s">
        <v>25</v>
      </c>
      <c r="C20" s="5"/>
      <c r="E20" s="4" t="s">
        <v>27</v>
      </c>
      <c r="F20" s="5"/>
      <c r="G20" s="5" t="s">
        <v>28</v>
      </c>
      <c r="I20" s="4" t="s">
        <v>29</v>
      </c>
      <c r="J20" s="5"/>
      <c r="K20" s="5" t="s">
        <v>26</v>
      </c>
    </row>
    <row r="21" spans="1:11" x14ac:dyDescent="0.3">
      <c r="A21" s="5" t="s">
        <v>1</v>
      </c>
      <c r="B21" s="5" t="s">
        <v>0</v>
      </c>
      <c r="C21" s="5"/>
      <c r="E21" s="5" t="s">
        <v>1</v>
      </c>
      <c r="F21" s="5" t="s">
        <v>0</v>
      </c>
      <c r="G21" s="5"/>
      <c r="I21" s="5" t="s">
        <v>1</v>
      </c>
      <c r="J21" s="5" t="s">
        <v>0</v>
      </c>
      <c r="K21" s="5" t="s">
        <v>19</v>
      </c>
    </row>
    <row r="22" spans="1:11" x14ac:dyDescent="0.3">
      <c r="A22" s="5">
        <v>1</v>
      </c>
      <c r="B22" s="5" t="s">
        <v>6</v>
      </c>
      <c r="C22" s="5">
        <v>2161.4</v>
      </c>
      <c r="E22" s="5">
        <v>1</v>
      </c>
      <c r="F22" s="5" t="s">
        <v>6</v>
      </c>
      <c r="G22" s="5">
        <v>140784.31</v>
      </c>
      <c r="H22">
        <f>G22/1000</f>
        <v>140.78431</v>
      </c>
      <c r="I22" s="5">
        <v>1</v>
      </c>
      <c r="J22" s="5" t="s">
        <v>6</v>
      </c>
      <c r="K22" s="5">
        <v>166.63064499999999</v>
      </c>
    </row>
    <row r="23" spans="1:11" x14ac:dyDescent="0.3">
      <c r="A23" s="5"/>
      <c r="B23" s="5" t="s">
        <v>4</v>
      </c>
      <c r="C23" s="5">
        <v>1941.8</v>
      </c>
      <c r="E23" s="5"/>
      <c r="F23" s="5" t="s">
        <v>4</v>
      </c>
      <c r="G23" s="5">
        <v>134688.78</v>
      </c>
      <c r="I23" s="5"/>
      <c r="J23" s="5" t="s">
        <v>4</v>
      </c>
      <c r="K23" s="5">
        <v>173.61790679999999</v>
      </c>
    </row>
    <row r="24" spans="1:11" x14ac:dyDescent="0.3">
      <c r="A24" s="5"/>
      <c r="B24" s="5" t="s">
        <v>7</v>
      </c>
      <c r="C24" s="5">
        <v>2255.6</v>
      </c>
      <c r="E24" s="5"/>
      <c r="F24" s="5" t="s">
        <v>7</v>
      </c>
      <c r="G24" s="5">
        <v>141394.35999999999</v>
      </c>
      <c r="I24" s="5"/>
      <c r="J24" s="5" t="s">
        <v>7</v>
      </c>
      <c r="K24" s="5">
        <v>139.2505377</v>
      </c>
    </row>
    <row r="25" spans="1:11" x14ac:dyDescent="0.3">
      <c r="A25" s="5"/>
      <c r="B25" s="5" t="s">
        <v>5</v>
      </c>
      <c r="C25" s="5">
        <v>2440.5</v>
      </c>
      <c r="E25" s="5"/>
      <c r="F25" s="5" t="s">
        <v>5</v>
      </c>
      <c r="G25" s="5">
        <v>151042.13</v>
      </c>
      <c r="I25" s="5"/>
      <c r="J25" s="5" t="s">
        <v>5</v>
      </c>
      <c r="K25" s="5">
        <v>188.5249374</v>
      </c>
    </row>
    <row r="26" spans="1:11" x14ac:dyDescent="0.3">
      <c r="A26" s="5">
        <v>2</v>
      </c>
      <c r="B26" s="5" t="s">
        <v>6</v>
      </c>
      <c r="C26" s="5">
        <v>2479.6999999999998</v>
      </c>
      <c r="E26" s="5">
        <v>2</v>
      </c>
      <c r="F26" s="5" t="s">
        <v>6</v>
      </c>
      <c r="G26" s="5">
        <v>179472.65</v>
      </c>
      <c r="I26" s="5">
        <v>2</v>
      </c>
      <c r="J26" s="5" t="s">
        <v>6</v>
      </c>
      <c r="K26" s="5">
        <v>164.87000140000001</v>
      </c>
    </row>
    <row r="27" spans="1:11" x14ac:dyDescent="0.3">
      <c r="A27" s="5"/>
      <c r="B27" s="5" t="s">
        <v>4</v>
      </c>
      <c r="C27" s="5">
        <v>2510.9</v>
      </c>
      <c r="E27" s="5"/>
      <c r="F27" s="5" t="s">
        <v>4</v>
      </c>
      <c r="G27" s="5">
        <v>177277.11</v>
      </c>
      <c r="I27" s="5"/>
      <c r="J27" s="5" t="s">
        <v>4</v>
      </c>
      <c r="K27" s="5">
        <v>195.4102943</v>
      </c>
    </row>
    <row r="28" spans="1:11" x14ac:dyDescent="0.3">
      <c r="A28" s="5"/>
      <c r="B28" s="5" t="s">
        <v>7</v>
      </c>
      <c r="C28" s="5">
        <v>2510.1</v>
      </c>
      <c r="E28" s="5"/>
      <c r="F28" s="5" t="s">
        <v>7</v>
      </c>
      <c r="G28" s="5">
        <v>194027.36</v>
      </c>
      <c r="I28" s="5"/>
      <c r="J28" s="5" t="s">
        <v>7</v>
      </c>
      <c r="K28" s="5">
        <v>109.8407576</v>
      </c>
    </row>
    <row r="29" spans="1:11" x14ac:dyDescent="0.3">
      <c r="A29" s="5"/>
      <c r="B29" s="5" t="s">
        <v>5</v>
      </c>
      <c r="C29" s="5">
        <v>2424.5</v>
      </c>
      <c r="E29" s="5"/>
      <c r="F29" s="5" t="s">
        <v>5</v>
      </c>
      <c r="G29" s="5">
        <v>177079.26</v>
      </c>
      <c r="I29" s="5"/>
      <c r="J29" s="5" t="s">
        <v>5</v>
      </c>
      <c r="K29" s="5">
        <v>87.606925799999999</v>
      </c>
    </row>
    <row r="30" spans="1:11" x14ac:dyDescent="0.3">
      <c r="A30" s="5">
        <v>3</v>
      </c>
      <c r="B30" s="5" t="s">
        <v>6</v>
      </c>
      <c r="C30" s="5">
        <v>2483.9</v>
      </c>
      <c r="E30" s="5">
        <v>3</v>
      </c>
      <c r="F30" s="5" t="s">
        <v>6</v>
      </c>
      <c r="G30" s="5">
        <v>156011.25</v>
      </c>
      <c r="I30" s="5">
        <v>3</v>
      </c>
      <c r="J30" s="5" t="s">
        <v>6</v>
      </c>
      <c r="K30" s="5">
        <v>106.0465269</v>
      </c>
    </row>
    <row r="31" spans="1:11" x14ac:dyDescent="0.3">
      <c r="A31" s="5"/>
      <c r="B31" s="5" t="s">
        <v>4</v>
      </c>
      <c r="C31" s="5">
        <v>2490.6</v>
      </c>
      <c r="E31" s="5"/>
      <c r="F31" s="5" t="s">
        <v>4</v>
      </c>
      <c r="G31" s="5">
        <v>159202.85999999999</v>
      </c>
      <c r="I31" s="5"/>
      <c r="J31" s="5" t="s">
        <v>4</v>
      </c>
      <c r="K31" s="5">
        <v>158.31526210000001</v>
      </c>
    </row>
    <row r="32" spans="1:11" x14ac:dyDescent="0.3">
      <c r="A32" s="5"/>
      <c r="B32" s="5" t="s">
        <v>7</v>
      </c>
      <c r="C32" s="5">
        <v>2509.8000000000002</v>
      </c>
      <c r="E32" s="5"/>
      <c r="F32" s="5" t="s">
        <v>7</v>
      </c>
      <c r="G32" s="5">
        <v>156998.65</v>
      </c>
      <c r="I32" s="5"/>
      <c r="J32" s="5" t="s">
        <v>7</v>
      </c>
      <c r="K32" s="5">
        <v>81.331563599999996</v>
      </c>
    </row>
    <row r="33" spans="1:11" x14ac:dyDescent="0.3">
      <c r="A33" s="5"/>
      <c r="B33" s="5" t="s">
        <v>5</v>
      </c>
      <c r="C33" s="5">
        <v>2346.8000000000002</v>
      </c>
      <c r="E33" s="5"/>
      <c r="F33" s="5" t="s">
        <v>5</v>
      </c>
      <c r="G33" s="5">
        <v>151137.48000000001</v>
      </c>
      <c r="I33" s="5"/>
      <c r="J33" s="5" t="s">
        <v>5</v>
      </c>
      <c r="K33" s="5">
        <v>60.841290499999999</v>
      </c>
    </row>
    <row r="34" spans="1:11" x14ac:dyDescent="0.3">
      <c r="A34" s="5">
        <v>4</v>
      </c>
      <c r="B34" s="5" t="s">
        <v>6</v>
      </c>
      <c r="C34" s="5">
        <v>2228.5</v>
      </c>
      <c r="E34" s="5">
        <v>4</v>
      </c>
      <c r="F34" s="5" t="s">
        <v>6</v>
      </c>
      <c r="G34" s="5">
        <v>147318.28</v>
      </c>
      <c r="I34" s="5">
        <v>4</v>
      </c>
      <c r="J34" s="5" t="s">
        <v>6</v>
      </c>
      <c r="K34" s="5">
        <v>116.2214858</v>
      </c>
    </row>
    <row r="35" spans="1:11" x14ac:dyDescent="0.3">
      <c r="A35" s="5"/>
      <c r="B35" s="5" t="s">
        <v>4</v>
      </c>
      <c r="C35" s="5">
        <v>2601.1</v>
      </c>
      <c r="E35" s="5"/>
      <c r="F35" s="5" t="s">
        <v>4</v>
      </c>
      <c r="G35" s="5">
        <v>155477.57999999999</v>
      </c>
      <c r="I35" s="5"/>
      <c r="J35" s="5" t="s">
        <v>4</v>
      </c>
      <c r="K35" s="5">
        <v>169.95054640000001</v>
      </c>
    </row>
    <row r="36" spans="1:11" x14ac:dyDescent="0.3">
      <c r="A36" s="5"/>
      <c r="B36" s="5" t="s">
        <v>7</v>
      </c>
      <c r="C36" s="5">
        <v>2542.3000000000002</v>
      </c>
      <c r="E36" s="5"/>
      <c r="F36" s="5" t="s">
        <v>7</v>
      </c>
      <c r="G36" s="5">
        <v>154227.89000000001</v>
      </c>
      <c r="I36" s="5"/>
      <c r="J36" s="5" t="s">
        <v>7</v>
      </c>
      <c r="K36" s="5">
        <v>77.753498199999996</v>
      </c>
    </row>
    <row r="37" spans="1:11" x14ac:dyDescent="0.3">
      <c r="A37" s="5"/>
      <c r="B37" s="5" t="s">
        <v>5</v>
      </c>
      <c r="C37" s="5">
        <v>2430</v>
      </c>
      <c r="E37" s="5"/>
      <c r="F37" s="5" t="s">
        <v>5</v>
      </c>
      <c r="G37" s="5">
        <v>150822.99</v>
      </c>
      <c r="I37" s="5"/>
      <c r="J37" s="5" t="s">
        <v>5</v>
      </c>
      <c r="K37" s="5">
        <v>75.685827500000002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Balance_data</vt:lpstr>
      <vt:lpstr>Input data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Jørgen Hansen</dc:creator>
  <cp:lastModifiedBy>Frederik Rask Dalby</cp:lastModifiedBy>
  <dcterms:created xsi:type="dcterms:W3CDTF">2021-06-15T09:31:54Z</dcterms:created>
  <dcterms:modified xsi:type="dcterms:W3CDTF">2023-08-10T10:22:34Z</dcterms:modified>
</cp:coreProperties>
</file>