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aarhusuniversitet.sharepoint.com/sites/TECHKlimavirkemiddelkatalog2022/Delte dokumenter/GitHub/Manure_kinetics_paper/data/"/>
    </mc:Choice>
  </mc:AlternateContent>
  <xr:revisionPtr revIDLastSave="7" documentId="11_3B100B64882C70F63C8A1B3B5E376C0FBB0FB700" xr6:coauthVersionLast="47" xr6:coauthVersionMax="47" xr10:uidLastSave="{A93974ED-7FC0-4A63-A041-57DA3349C737}"/>
  <bookViews>
    <workbookView xWindow="28680" yWindow="-4275" windowWidth="1944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C18" i="1" s="1"/>
  <c r="K3" i="1" l="1"/>
  <c r="K9" i="1"/>
  <c r="K10" i="1"/>
  <c r="K11" i="1"/>
  <c r="K12" i="1"/>
  <c r="K13" i="1"/>
  <c r="K14" i="1"/>
  <c r="K15" i="1"/>
  <c r="K16" i="1"/>
  <c r="K2" i="1"/>
  <c r="J2" i="1"/>
  <c r="J5" i="1" s="1"/>
  <c r="L5" i="1" l="1"/>
  <c r="J16" i="1"/>
  <c r="L16" i="1" s="1"/>
  <c r="J3" i="1"/>
  <c r="L2" i="1"/>
  <c r="J7" i="1"/>
  <c r="L7" i="1" s="1"/>
  <c r="J4" i="1"/>
  <c r="L4" i="1" s="1"/>
  <c r="J8" i="1"/>
  <c r="L8" i="1" s="1"/>
  <c r="J13" i="1"/>
  <c r="L13" i="1" s="1"/>
  <c r="J6" i="1"/>
  <c r="L6" i="1" s="1"/>
  <c r="J12" i="1"/>
  <c r="L12" i="1" s="1"/>
  <c r="J15" i="1"/>
  <c r="L15" i="1" s="1"/>
  <c r="J14" i="1"/>
  <c r="L14" i="1" s="1"/>
  <c r="J10" i="1"/>
  <c r="L10" i="1" s="1"/>
  <c r="J11" i="1"/>
  <c r="L11" i="1" s="1"/>
  <c r="J9" i="1"/>
  <c r="L9" i="1" s="1"/>
  <c r="L3" i="1" l="1"/>
  <c r="J18" i="1"/>
  <c r="K18" i="1"/>
</calcChain>
</file>

<file path=xl/sharedStrings.xml><?xml version="1.0" encoding="utf-8"?>
<sst xmlns="http://schemas.openxmlformats.org/spreadsheetml/2006/main" count="28" uniqueCount="24">
  <si>
    <t>Urine</t>
  </si>
  <si>
    <r>
      <t>DM, g kg</t>
    </r>
    <r>
      <rPr>
        <vertAlign val="superscript"/>
        <sz val="10"/>
        <color theme="1"/>
        <rFont val="Times New Roman"/>
        <family val="1"/>
      </rPr>
      <t>-1</t>
    </r>
  </si>
  <si>
    <r>
      <t>VS, g kgDM</t>
    </r>
    <r>
      <rPr>
        <vertAlign val="superscript"/>
        <sz val="10"/>
        <color theme="1"/>
        <rFont val="Times New Roman"/>
        <family val="1"/>
      </rPr>
      <t>-1</t>
    </r>
  </si>
  <si>
    <r>
      <t>NDF, g kgDM</t>
    </r>
    <r>
      <rPr>
        <vertAlign val="superscript"/>
        <sz val="10"/>
        <color theme="1"/>
        <rFont val="Times New Roman"/>
        <family val="1"/>
      </rPr>
      <t>-1</t>
    </r>
  </si>
  <si>
    <r>
      <t>Hemicellulose, g kgDM</t>
    </r>
    <r>
      <rPr>
        <vertAlign val="superscript"/>
        <sz val="10"/>
        <color theme="1"/>
        <rFont val="Times New Roman"/>
        <family val="1"/>
      </rPr>
      <t>-1</t>
    </r>
  </si>
  <si>
    <r>
      <t>Cellulose, g kgDM</t>
    </r>
    <r>
      <rPr>
        <vertAlign val="superscript"/>
        <sz val="10"/>
        <color theme="1"/>
        <rFont val="Times New Roman"/>
        <family val="1"/>
      </rPr>
      <t>-1</t>
    </r>
  </si>
  <si>
    <r>
      <t>Lignin, g kgDM</t>
    </r>
    <r>
      <rPr>
        <vertAlign val="superscript"/>
        <sz val="10"/>
        <color theme="1"/>
        <rFont val="Times New Roman"/>
        <family val="1"/>
      </rPr>
      <t>-1</t>
    </r>
  </si>
  <si>
    <r>
      <t>Crude fat, g kgDM</t>
    </r>
    <r>
      <rPr>
        <vertAlign val="superscript"/>
        <sz val="10"/>
        <color theme="1"/>
        <rFont val="Times New Roman"/>
        <family val="1"/>
      </rPr>
      <t>-1</t>
    </r>
  </si>
  <si>
    <r>
      <t>Kjeldahl N, g kg</t>
    </r>
    <r>
      <rPr>
        <vertAlign val="superscript"/>
        <sz val="10"/>
        <color theme="1"/>
        <rFont val="Times New Roman"/>
        <family val="1"/>
      </rPr>
      <t>-1</t>
    </r>
  </si>
  <si>
    <r>
      <t>NH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-N, g kg</t>
    </r>
    <r>
      <rPr>
        <vertAlign val="superscript"/>
        <sz val="10"/>
        <color theme="1"/>
        <rFont val="Times New Roman"/>
        <family val="1"/>
      </rPr>
      <t>-1</t>
    </r>
  </si>
  <si>
    <r>
      <t>VFA, g kg</t>
    </r>
    <r>
      <rPr>
        <vertAlign val="superscript"/>
        <sz val="10"/>
        <color theme="1"/>
        <rFont val="Times New Roman"/>
        <family val="1"/>
      </rPr>
      <t>-1</t>
    </r>
  </si>
  <si>
    <r>
      <t>C, g kgDM</t>
    </r>
    <r>
      <rPr>
        <vertAlign val="superscript"/>
        <sz val="10"/>
        <color theme="1"/>
        <rFont val="Times New Roman"/>
        <family val="1"/>
      </rPr>
      <t>-1</t>
    </r>
  </si>
  <si>
    <r>
      <t>N, g kgDM</t>
    </r>
    <r>
      <rPr>
        <vertAlign val="superscript"/>
        <sz val="10"/>
        <color theme="1"/>
        <rFont val="Times New Roman"/>
        <family val="1"/>
      </rPr>
      <t>-1</t>
    </r>
  </si>
  <si>
    <r>
      <t>H, g kgDM</t>
    </r>
    <r>
      <rPr>
        <vertAlign val="superscript"/>
        <sz val="10"/>
        <color theme="1"/>
        <rFont val="Times New Roman"/>
        <family val="1"/>
      </rPr>
      <t>-1</t>
    </r>
  </si>
  <si>
    <r>
      <t>S, g kgDM</t>
    </r>
    <r>
      <rPr>
        <vertAlign val="superscript"/>
        <sz val="10"/>
        <color theme="1"/>
        <rFont val="Times New Roman"/>
        <family val="1"/>
      </rPr>
      <t>-1</t>
    </r>
  </si>
  <si>
    <r>
      <t>O, g kgDM</t>
    </r>
    <r>
      <rPr>
        <vertAlign val="superscript"/>
        <sz val="10"/>
        <color theme="1"/>
        <rFont val="Times New Roman"/>
        <family val="1"/>
      </rPr>
      <t>-1</t>
    </r>
  </si>
  <si>
    <r>
      <t>Calculated COD</t>
    </r>
    <r>
      <rPr>
        <vertAlign val="superscript"/>
        <sz val="10"/>
        <color theme="1"/>
        <rFont val="Times New Roman"/>
        <family val="1"/>
      </rPr>
      <t xml:space="preserve"> </t>
    </r>
    <r>
      <rPr>
        <i/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>, gCOD gVS</t>
    </r>
    <r>
      <rPr>
        <vertAlign val="superscript"/>
        <sz val="10"/>
        <color theme="1"/>
        <rFont val="Times New Roman"/>
        <family val="1"/>
      </rPr>
      <t>-1</t>
    </r>
  </si>
  <si>
    <t>Feces mean</t>
  </si>
  <si>
    <t>Feces sd</t>
  </si>
  <si>
    <t>Urine sd</t>
  </si>
  <si>
    <t xml:space="preserve">Mixed </t>
  </si>
  <si>
    <t>Mixed relative sd</t>
  </si>
  <si>
    <t>Mixed absolute sd</t>
  </si>
  <si>
    <t>calculated QDS, g kg-1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</si>
</sst>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8" sqref="C18"/>
    </sheetView>
  </sheetViews>
  <sheetFormatPr defaultRowHeight="14.4" x14ac:dyDescent="0.3"/>
  <cols>
    <col min="1" max="1" width="25.44140625" bestFit="1" customWidth="1"/>
    <col min="2" max="2" width="9.88671875" bestFit="1" customWidth="1"/>
    <col min="4" max="4" width="9.44140625" bestFit="1" customWidth="1"/>
    <col min="10" max="10" width="11.44140625" bestFit="1" customWidth="1"/>
    <col min="11" max="11" width="14.33203125" bestFit="1" customWidth="1"/>
  </cols>
  <sheetData>
    <row r="1" spans="1:12" x14ac:dyDescent="0.3">
      <c r="A1" s="2"/>
      <c r="B1" s="1" t="s">
        <v>17</v>
      </c>
      <c r="C1" s="1" t="s">
        <v>18</v>
      </c>
      <c r="D1" s="1" t="s">
        <v>0</v>
      </c>
      <c r="E1" s="1" t="s">
        <v>19</v>
      </c>
      <c r="F1" s="1" t="s">
        <v>0</v>
      </c>
      <c r="G1" s="1" t="s">
        <v>19</v>
      </c>
      <c r="H1" s="1" t="s">
        <v>0</v>
      </c>
      <c r="I1" s="1" t="s">
        <v>19</v>
      </c>
      <c r="J1" s="3" t="s">
        <v>20</v>
      </c>
      <c r="K1" s="1" t="s">
        <v>21</v>
      </c>
      <c r="L1" s="1" t="s">
        <v>22</v>
      </c>
    </row>
    <row r="2" spans="1:12" ht="15.6" x14ac:dyDescent="0.3">
      <c r="A2" s="4" t="s">
        <v>1</v>
      </c>
      <c r="B2" s="5">
        <v>236</v>
      </c>
      <c r="C2" s="5">
        <v>19</v>
      </c>
      <c r="D2" s="5">
        <v>11.1</v>
      </c>
      <c r="E2" s="5">
        <v>0.1</v>
      </c>
      <c r="F2" s="5">
        <v>11.1</v>
      </c>
      <c r="G2" s="5">
        <v>0.1</v>
      </c>
      <c r="H2" s="5">
        <v>11.1</v>
      </c>
      <c r="I2" s="5">
        <v>0.1</v>
      </c>
      <c r="J2" s="6">
        <f>(B2+D2+F2+H2)/4</f>
        <v>67.325000000000003</v>
      </c>
      <c r="K2" s="7">
        <f>SQRT(((E2/D2*100)^2+(C2/B2*100)^2+(G2/F2*100)^2+(I2/H2*100)^2))</f>
        <v>8.2006714411512167</v>
      </c>
      <c r="L2" s="7">
        <f>K2/100*J2</f>
        <v>5.5211020477550568</v>
      </c>
    </row>
    <row r="3" spans="1:12" ht="15.6" x14ac:dyDescent="0.3">
      <c r="A3" s="4" t="s">
        <v>2</v>
      </c>
      <c r="B3" s="5">
        <v>887</v>
      </c>
      <c r="C3" s="5">
        <v>18</v>
      </c>
      <c r="D3" s="5">
        <v>618</v>
      </c>
      <c r="E3" s="5">
        <v>0.4</v>
      </c>
      <c r="F3" s="5">
        <v>618</v>
      </c>
      <c r="G3" s="5">
        <v>0.4</v>
      </c>
      <c r="H3" s="5">
        <v>618</v>
      </c>
      <c r="I3" s="5">
        <v>0.4</v>
      </c>
      <c r="J3" s="6">
        <f>(B3/1000*$B$2+D3/1000*$D$2+F3/1000*$F$2+H3/1000*$H$2)/4/$J$2*1000</f>
        <v>853.73709617526924</v>
      </c>
      <c r="K3" s="7">
        <f t="shared" ref="K3:K16" si="0">SQRT(((E3/D3*100)^2+(C3/B3*100)^2+(G3/F3*100)^2+(I3/H3*100)^2))</f>
        <v>2.032406531718514</v>
      </c>
      <c r="L3" s="7">
        <f t="shared" ref="L3:L16" si="1">K3/100*J3</f>
        <v>17.351408506370145</v>
      </c>
    </row>
    <row r="4" spans="1:12" ht="15.6" x14ac:dyDescent="0.3">
      <c r="A4" s="4" t="s">
        <v>3</v>
      </c>
      <c r="B4" s="5">
        <v>462</v>
      </c>
      <c r="C4" s="5">
        <v>16.3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6">
        <f>(B4/1000*$B$2+D4/1000*$D$2+F4/1000*$F$2+H4/1000*$H$2)/4/$J$2*1000</f>
        <v>404.87189008540662</v>
      </c>
      <c r="K4" s="7">
        <v>0</v>
      </c>
      <c r="L4" s="7">
        <f t="shared" si="1"/>
        <v>0</v>
      </c>
    </row>
    <row r="5" spans="1:12" ht="15.6" x14ac:dyDescent="0.3">
      <c r="A5" s="4" t="s">
        <v>4</v>
      </c>
      <c r="B5" s="5">
        <v>218</v>
      </c>
      <c r="C5" s="5">
        <v>2.1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6">
        <f t="shared" ref="J5:J8" si="2">(B5/1000*$B$2+D5/1000*$D$2+F5/1000*$F$2+H5/1000*$H$2)/4/$J$2*1000</f>
        <v>191.04344597103602</v>
      </c>
      <c r="K5" s="7">
        <v>0</v>
      </c>
      <c r="L5" s="7">
        <f t="shared" si="1"/>
        <v>0</v>
      </c>
    </row>
    <row r="6" spans="1:12" ht="15.6" x14ac:dyDescent="0.3">
      <c r="A6" s="4" t="s">
        <v>5</v>
      </c>
      <c r="B6" s="5">
        <v>178</v>
      </c>
      <c r="C6" s="5">
        <v>7.1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6">
        <f t="shared" si="2"/>
        <v>155.98960267359817</v>
      </c>
      <c r="K6" s="7">
        <v>0</v>
      </c>
      <c r="L6" s="7">
        <f t="shared" si="1"/>
        <v>0</v>
      </c>
    </row>
    <row r="7" spans="1:12" ht="15.6" x14ac:dyDescent="0.3">
      <c r="A7" s="4" t="s">
        <v>6</v>
      </c>
      <c r="B7" s="5">
        <v>65.599999999999994</v>
      </c>
      <c r="C7" s="5">
        <v>7.5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6">
        <f t="shared" si="2"/>
        <v>57.488303007797988</v>
      </c>
      <c r="K7" s="7">
        <v>0</v>
      </c>
      <c r="L7" s="7">
        <f t="shared" si="1"/>
        <v>0</v>
      </c>
    </row>
    <row r="8" spans="1:12" ht="15.6" x14ac:dyDescent="0.3">
      <c r="A8" s="4" t="s">
        <v>7</v>
      </c>
      <c r="B8" s="5">
        <v>103</v>
      </c>
      <c r="C8" s="5">
        <v>6.7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6">
        <f t="shared" si="2"/>
        <v>90.263646490902332</v>
      </c>
      <c r="K8" s="7">
        <v>0</v>
      </c>
      <c r="L8" s="7">
        <f t="shared" si="1"/>
        <v>0</v>
      </c>
    </row>
    <row r="9" spans="1:12" ht="15.6" x14ac:dyDescent="0.3">
      <c r="A9" s="4" t="s">
        <v>8</v>
      </c>
      <c r="B9" s="5">
        <v>9.3000000000000007</v>
      </c>
      <c r="C9" s="5">
        <v>0.7</v>
      </c>
      <c r="D9" s="5">
        <v>2.86</v>
      </c>
      <c r="E9" s="5">
        <v>1.9E-2</v>
      </c>
      <c r="F9" s="5">
        <v>2.86</v>
      </c>
      <c r="G9" s="5">
        <v>1.9E-2</v>
      </c>
      <c r="H9" s="5">
        <v>2.86</v>
      </c>
      <c r="I9" s="5">
        <v>1.9E-2</v>
      </c>
      <c r="J9" s="8">
        <f>(B9*1+D9*3)/4</f>
        <v>4.4700000000000006</v>
      </c>
      <c r="K9" s="7">
        <f t="shared" si="0"/>
        <v>7.6143268946158207</v>
      </c>
      <c r="L9" s="7">
        <f t="shared" si="1"/>
        <v>0.34036041218932722</v>
      </c>
    </row>
    <row r="10" spans="1:12" ht="15.6" x14ac:dyDescent="0.3">
      <c r="A10" s="4" t="s">
        <v>9</v>
      </c>
      <c r="B10" s="5">
        <v>0.7</v>
      </c>
      <c r="C10" s="5">
        <v>0.1</v>
      </c>
      <c r="D10" s="5">
        <v>0.36</v>
      </c>
      <c r="E10" s="5">
        <v>2.4799999999999999E-2</v>
      </c>
      <c r="F10" s="5">
        <v>0.36</v>
      </c>
      <c r="G10" s="5">
        <v>2.4799999999999999E-2</v>
      </c>
      <c r="H10" s="5">
        <v>0.36</v>
      </c>
      <c r="I10" s="5">
        <v>2.4799999999999999E-2</v>
      </c>
      <c r="J10" s="8">
        <f>(B10*1+D10*3)/4</f>
        <v>0.44500000000000001</v>
      </c>
      <c r="K10" s="7">
        <f t="shared" si="0"/>
        <v>18.613221188806403</v>
      </c>
      <c r="L10" s="7">
        <f t="shared" si="1"/>
        <v>8.2828834290188488E-2</v>
      </c>
    </row>
    <row r="11" spans="1:12" ht="15.6" x14ac:dyDescent="0.3">
      <c r="A11" s="4" t="s">
        <v>10</v>
      </c>
      <c r="B11" s="5">
        <v>14.4</v>
      </c>
      <c r="C11" s="5">
        <v>0.91</v>
      </c>
      <c r="D11" s="5">
        <v>0.16</v>
      </c>
      <c r="E11" s="5">
        <v>3.3300000000000003E-2</v>
      </c>
      <c r="F11" s="5">
        <v>0.16</v>
      </c>
      <c r="G11" s="5">
        <v>3.3300000000000003E-2</v>
      </c>
      <c r="H11" s="5">
        <v>0.16</v>
      </c>
      <c r="I11" s="5">
        <v>3.3300000000000003E-2</v>
      </c>
      <c r="J11" s="8">
        <f>(B11*1+D11*3)/4</f>
        <v>3.72</v>
      </c>
      <c r="K11" s="7">
        <f t="shared" si="0"/>
        <v>36.598030641503371</v>
      </c>
      <c r="L11" s="7">
        <f t="shared" si="1"/>
        <v>1.3614467398639254</v>
      </c>
    </row>
    <row r="12" spans="1:12" ht="15.6" x14ac:dyDescent="0.3">
      <c r="A12" s="4" t="s">
        <v>11</v>
      </c>
      <c r="B12" s="5">
        <v>438</v>
      </c>
      <c r="C12" s="5">
        <v>1.6859999999999999</v>
      </c>
      <c r="D12" s="5">
        <v>243.9</v>
      </c>
      <c r="E12" s="5">
        <v>5.5</v>
      </c>
      <c r="F12" s="5">
        <v>243.9</v>
      </c>
      <c r="G12" s="5">
        <v>5.5</v>
      </c>
      <c r="H12" s="5">
        <v>243.9</v>
      </c>
      <c r="I12" s="5">
        <v>5.5</v>
      </c>
      <c r="J12" s="6">
        <f t="shared" ref="J12:J16" si="3">(B12/1000*$B$2+D12/1000*$D$2+F12/1000*$F$2+H12/1000*$H$2)/4/$J$2*1000</f>
        <v>413.99877460081689</v>
      </c>
      <c r="K12" s="7">
        <f t="shared" si="0"/>
        <v>3.9247359619523285</v>
      </c>
      <c r="L12" s="7">
        <f t="shared" si="1"/>
        <v>16.248358788800221</v>
      </c>
    </row>
    <row r="13" spans="1:12" ht="15.6" x14ac:dyDescent="0.3">
      <c r="A13" s="4" t="s">
        <v>12</v>
      </c>
      <c r="B13" s="5">
        <v>33.799999999999997</v>
      </c>
      <c r="C13" s="5">
        <v>0.83860000000000001</v>
      </c>
      <c r="D13" s="5">
        <v>135.69999999999999</v>
      </c>
      <c r="E13" s="5">
        <v>3.4</v>
      </c>
      <c r="F13" s="5">
        <v>135.69999999999999</v>
      </c>
      <c r="G13" s="5">
        <v>3.4</v>
      </c>
      <c r="H13" s="5">
        <v>135.69999999999999</v>
      </c>
      <c r="I13" s="5">
        <v>3.4</v>
      </c>
      <c r="J13" s="6">
        <f t="shared" si="3"/>
        <v>46.400334199777198</v>
      </c>
      <c r="K13" s="7">
        <f t="shared" si="0"/>
        <v>4.9988677796040388</v>
      </c>
      <c r="L13" s="7">
        <f t="shared" si="1"/>
        <v>2.3194913559412558</v>
      </c>
    </row>
    <row r="14" spans="1:12" ht="15.6" x14ac:dyDescent="0.3">
      <c r="A14" s="4" t="s">
        <v>13</v>
      </c>
      <c r="B14" s="5">
        <v>64.5</v>
      </c>
      <c r="C14" s="5">
        <v>0.5907</v>
      </c>
      <c r="D14" s="5">
        <v>39.799999999999997</v>
      </c>
      <c r="E14" s="5">
        <v>2</v>
      </c>
      <c r="F14" s="5">
        <v>39.799999999999997</v>
      </c>
      <c r="G14" s="5">
        <v>2</v>
      </c>
      <c r="H14" s="5">
        <v>39.799999999999997</v>
      </c>
      <c r="I14" s="5">
        <v>2</v>
      </c>
      <c r="J14" s="6">
        <f t="shared" si="3"/>
        <v>61.445748236167852</v>
      </c>
      <c r="K14" s="7">
        <f t="shared" si="0"/>
        <v>8.7518214066097997</v>
      </c>
      <c r="L14" s="7">
        <f t="shared" si="1"/>
        <v>5.3776221475845016</v>
      </c>
    </row>
    <row r="15" spans="1:12" ht="15.6" x14ac:dyDescent="0.3">
      <c r="A15" s="4" t="s">
        <v>14</v>
      </c>
      <c r="B15" s="5">
        <v>3.4</v>
      </c>
      <c r="C15" s="5">
        <v>0.1484</v>
      </c>
      <c r="D15" s="5">
        <v>23.5</v>
      </c>
      <c r="E15" s="5">
        <v>0.5</v>
      </c>
      <c r="F15" s="5">
        <v>23.5</v>
      </c>
      <c r="G15" s="5">
        <v>0.5</v>
      </c>
      <c r="H15" s="5">
        <v>23.5</v>
      </c>
      <c r="I15" s="5">
        <v>0.5</v>
      </c>
      <c r="J15" s="6">
        <f t="shared" si="3"/>
        <v>5.8854437430375048</v>
      </c>
      <c r="K15" s="7">
        <f t="shared" si="0"/>
        <v>5.7123955775071735</v>
      </c>
      <c r="L15" s="7">
        <f t="shared" si="1"/>
        <v>0.33619982809394705</v>
      </c>
    </row>
    <row r="16" spans="1:12" ht="15.6" x14ac:dyDescent="0.3">
      <c r="A16" s="4" t="s">
        <v>15</v>
      </c>
      <c r="B16" s="5">
        <v>347</v>
      </c>
      <c r="C16" s="5">
        <v>16.848500000000001</v>
      </c>
      <c r="D16" s="5">
        <v>169.1</v>
      </c>
      <c r="E16" s="5">
        <v>10</v>
      </c>
      <c r="F16" s="5">
        <v>169.1</v>
      </c>
      <c r="G16" s="5">
        <v>10</v>
      </c>
      <c r="H16" s="5">
        <v>169.1</v>
      </c>
      <c r="I16" s="5">
        <v>10</v>
      </c>
      <c r="J16" s="6">
        <f t="shared" si="3"/>
        <v>325.00196806535456</v>
      </c>
      <c r="K16" s="7">
        <f t="shared" si="0"/>
        <v>11.335333514446608</v>
      </c>
      <c r="L16" s="7">
        <f t="shared" si="1"/>
        <v>36.8400570087232</v>
      </c>
    </row>
    <row r="17" spans="1:11" ht="15.6" x14ac:dyDescent="0.3">
      <c r="A17" s="4" t="s">
        <v>16</v>
      </c>
      <c r="B17" s="5">
        <v>1.44</v>
      </c>
      <c r="C17" s="5"/>
      <c r="D17" s="5">
        <v>0.92</v>
      </c>
      <c r="E17" s="5"/>
      <c r="F17" s="5">
        <v>0.92</v>
      </c>
      <c r="G17" s="5"/>
      <c r="H17" s="5">
        <v>0.92</v>
      </c>
      <c r="I17" s="5"/>
      <c r="J17" s="9">
        <v>1.4059999999999999</v>
      </c>
    </row>
    <row r="18" spans="1:11" x14ac:dyDescent="0.3">
      <c r="A18" s="4" t="s">
        <v>23</v>
      </c>
      <c r="B18">
        <f>(B3-B4-B8-B13*6.25)*B2/1000</f>
        <v>26.137000000000008</v>
      </c>
      <c r="C18">
        <f>SQRT((SQRT(C3^2 +C4^2+C8^2+(C13*6.25)^2)/(B3-B4-B8-(B13*6.25))*100)^2 + (C2/B2*100)^2)/100 *B18</f>
        <v>6.4266199464979268</v>
      </c>
      <c r="J18">
        <f>(J3-J4-J8-J13*6.25)*J2/1000</f>
        <v>4.6184593750000031</v>
      </c>
      <c r="K18">
        <f>SQRT((SQRT(K3^2 +K4^2+K8^2+(K13*6.25)^2)/(J3-J4-J8-(J13*6.25))*100)^2 + (K2/J2*100)^2)/100 *J18</f>
        <v>2.1816543460329645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4" ma:contentTypeDescription="Opret et nyt dokument." ma:contentTypeScope="" ma:versionID="dbe274e19edd2862f4257cb5a3d65833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8a594d2197080b0687313b9717b0496b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017e06-3185-4484-8ddc-2b23098c8f10" xsi:nil="true"/>
    <lcf76f155ced4ddcb4097134ff3c332f xmlns="0cd6032e-4b27-47f4-bb02-403eeb79ff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ABFD02-5612-413E-BD9D-DB1AF28C98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1B1315-A1C9-4E29-9808-55CE50731980}"/>
</file>

<file path=customXml/itemProps3.xml><?xml version="1.0" encoding="utf-8"?>
<ds:datastoreItem xmlns:ds="http://schemas.openxmlformats.org/officeDocument/2006/customXml" ds:itemID="{8AC96739-A983-4316-9D41-DF014F041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2022-12-09T16:23:14Z</dcterms:created>
  <dcterms:modified xsi:type="dcterms:W3CDTF">2023-07-17T18:14:47Z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0x010100010BCB8FDA3789478577C31581FA3B2F</vt:lpwstr>
  </property>
</Properties>
</file>